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activeTab="1"/>
  </bookViews>
  <sheets>
    <sheet name="LOOKUPTABLE" sheetId="1" r:id="rId1"/>
    <sheet name="LCC算出標準データ設定" sheetId="2" r:id="rId2"/>
    <sheet name="LCC算出標準データ" sheetId="3" r:id="rId3"/>
  </sheets>
  <definedNames>
    <definedName name="_xlnm.Print_Area" localSheetId="2">'LCC算出標準データ'!$A$1:$J$145</definedName>
    <definedName name="_xlnm.Print_Area" localSheetId="1">'LCC算出標準データ設定'!$A$1:$J$363</definedName>
    <definedName name="パターン">#REF!</definedName>
  </definedNames>
  <calcPr fullCalcOnLoad="1"/>
</workbook>
</file>

<file path=xl/sharedStrings.xml><?xml version="1.0" encoding="utf-8"?>
<sst xmlns="http://schemas.openxmlformats.org/spreadsheetml/2006/main" count="5432" uniqueCount="380">
  <si>
    <t>なし</t>
  </si>
  <si>
    <t>あり</t>
  </si>
  <si>
    <t>弘前</t>
  </si>
  <si>
    <t>八戸</t>
  </si>
  <si>
    <t>error</t>
  </si>
  <si>
    <t>大規模改修</t>
  </si>
  <si>
    <t>校舎</t>
  </si>
  <si>
    <t>体育館</t>
  </si>
  <si>
    <t>-</t>
  </si>
  <si>
    <t>賃貸</t>
  </si>
  <si>
    <t>浄化槽</t>
  </si>
  <si>
    <t>①修繕費</t>
  </si>
  <si>
    <t>用途</t>
  </si>
  <si>
    <t>円／㎡</t>
  </si>
  <si>
    <t>庁舎</t>
  </si>
  <si>
    <t>校舎</t>
  </si>
  <si>
    <t>体育館</t>
  </si>
  <si>
    <t>②維持管理費（大規模改修前）</t>
  </si>
  <si>
    <t>冷房</t>
  </si>
  <si>
    <t>円／㎡</t>
  </si>
  <si>
    <t>庁舎</t>
  </si>
  <si>
    <t>なし</t>
  </si>
  <si>
    <t>あり</t>
  </si>
  <si>
    <t>校舎</t>
  </si>
  <si>
    <t>error</t>
  </si>
  <si>
    <t>体育館</t>
  </si>
  <si>
    <t>③光熱水費（大規模改修前）</t>
  </si>
  <si>
    <t>地域</t>
  </si>
  <si>
    <t>年代</t>
  </si>
  <si>
    <t>浄化槽</t>
  </si>
  <si>
    <t>冷房</t>
  </si>
  <si>
    <t>青森</t>
  </si>
  <si>
    <t>八戸</t>
  </si>
  <si>
    <t>むつ</t>
  </si>
  <si>
    <t>弘前</t>
  </si>
  <si>
    <t>④中規模改修　時期（大規模改修前）</t>
  </si>
  <si>
    <t>中規模改修</t>
  </si>
  <si>
    <t>竣工後○年目</t>
  </si>
  <si>
    <t>なし</t>
  </si>
  <si>
    <t>庁舎</t>
  </si>
  <si>
    <t>あり</t>
  </si>
  <si>
    <t>校舎</t>
  </si>
  <si>
    <t>体育館</t>
  </si>
  <si>
    <t>⑤中規模改修　設監料（大規模改修前）</t>
  </si>
  <si>
    <t>％</t>
  </si>
  <si>
    <t>なし</t>
  </si>
  <si>
    <t>あり</t>
  </si>
  <si>
    <t>⑥中規模改修　工事費（大規模改修前）</t>
  </si>
  <si>
    <t>円／㎡</t>
  </si>
  <si>
    <t>なし</t>
  </si>
  <si>
    <t>庁舎</t>
  </si>
  <si>
    <t>あり</t>
  </si>
  <si>
    <t>error</t>
  </si>
  <si>
    <t>⑦大規模改修　時期</t>
  </si>
  <si>
    <t>竣工後○年目</t>
  </si>
  <si>
    <t>水準２</t>
  </si>
  <si>
    <t>体育館</t>
  </si>
  <si>
    <t>⑧大規模改修　設監料</t>
  </si>
  <si>
    <t>大規模改修</t>
  </si>
  <si>
    <t>％</t>
  </si>
  <si>
    <t>なし</t>
  </si>
  <si>
    <t>⑨大規模改修　工事費</t>
  </si>
  <si>
    <t>円／㎡</t>
  </si>
  <si>
    <t>error</t>
  </si>
  <si>
    <t>なし</t>
  </si>
  <si>
    <t>あり</t>
  </si>
  <si>
    <t>⑩維持管理費（大規模改修後）</t>
  </si>
  <si>
    <t>大規模改修</t>
  </si>
  <si>
    <t>庁舎</t>
  </si>
  <si>
    <t>⑪光熱水費（大規模改修後）</t>
  </si>
  <si>
    <t>浄化槽</t>
  </si>
  <si>
    <t>大規模改修</t>
  </si>
  <si>
    <t>青森</t>
  </si>
  <si>
    <t>-</t>
  </si>
  <si>
    <t>庁舎</t>
  </si>
  <si>
    <t>青森</t>
  </si>
  <si>
    <t>なし</t>
  </si>
  <si>
    <t>青森</t>
  </si>
  <si>
    <t>-</t>
  </si>
  <si>
    <t>むつ</t>
  </si>
  <si>
    <t>むつ</t>
  </si>
  <si>
    <t>⑫中規模改修　時期（大規模改修後）</t>
  </si>
  <si>
    <t>校舎</t>
  </si>
  <si>
    <t>体育館</t>
  </si>
  <si>
    <t>⑬中規模改修　設監料（大規模改修後）</t>
  </si>
  <si>
    <t>⑭中規模改修　工事費（大規模改修後）</t>
  </si>
  <si>
    <t>賃貸･改築</t>
  </si>
  <si>
    <t>％</t>
  </si>
  <si>
    <t>賃貸</t>
  </si>
  <si>
    <t>円／㎡</t>
  </si>
  <si>
    <t>庁舎</t>
  </si>
  <si>
    <t>庁舎</t>
  </si>
  <si>
    <t>校舎</t>
  </si>
  <si>
    <t>校舎</t>
  </si>
  <si>
    <t>体育館</t>
  </si>
  <si>
    <t>体育館</t>
  </si>
  <si>
    <t>⑰賃貸・改築　時期</t>
  </si>
  <si>
    <t>竣工後○年目</t>
  </si>
  <si>
    <t>現行水準</t>
  </si>
  <si>
    <t>なし</t>
  </si>
  <si>
    <t>なし</t>
  </si>
  <si>
    <t>校舎</t>
  </si>
  <si>
    <t>⑱賃貸･改築　設監料</t>
  </si>
  <si>
    <t>⑲賃貸･改築　工事費</t>
  </si>
  <si>
    <t>賃貸</t>
  </si>
  <si>
    <t>⑳維持管理費（賃貸･改築後）</t>
  </si>
  <si>
    <t>21．光熱水費（賃貸･改築後）</t>
  </si>
  <si>
    <t>青森</t>
  </si>
  <si>
    <t>むつ</t>
  </si>
  <si>
    <t>error</t>
  </si>
  <si>
    <t>22．中規模改修　時期（改築後）</t>
  </si>
  <si>
    <t>改築後○年目</t>
  </si>
  <si>
    <t>23．中規模改修　設監料（改築後）</t>
  </si>
  <si>
    <t>24．中規模改修　工事費（改築後）</t>
  </si>
  <si>
    <t>庁舎</t>
  </si>
  <si>
    <t>なし</t>
  </si>
  <si>
    <t>あり</t>
  </si>
  <si>
    <t>error</t>
  </si>
  <si>
    <t>光熱水費（円／㎡）</t>
  </si>
  <si>
    <t>LCC算出標準データ</t>
  </si>
  <si>
    <t>１．改築費</t>
  </si>
  <si>
    <t>用途・種別</t>
  </si>
  <si>
    <t>改築単価</t>
  </si>
  <si>
    <t>水準加算　円／㎡</t>
  </si>
  <si>
    <t>－</t>
  </si>
  <si>
    <t>解体費</t>
  </si>
  <si>
    <t>設計監理費</t>
  </si>
  <si>
    <t>％</t>
  </si>
  <si>
    <t>改築</t>
  </si>
  <si>
    <t>解体</t>
  </si>
  <si>
    <t>2．改修費</t>
  </si>
  <si>
    <t>大規模改修前←</t>
  </si>
  <si>
    <t>→大規模改修後、改築後</t>
  </si>
  <si>
    <t>建設年代</t>
  </si>
  <si>
    <t>円／㎡</t>
  </si>
  <si>
    <t>冷房加算</t>
  </si>
  <si>
    <t>円／㎡</t>
  </si>
  <si>
    <t>あり</t>
  </si>
  <si>
    <t>なし</t>
  </si>
  <si>
    <t>３．維持保全費</t>
  </si>
  <si>
    <t>修繕費</t>
  </si>
  <si>
    <t>基準単価</t>
  </si>
  <si>
    <t>維持管理費</t>
  </si>
  <si>
    <t>冷房　円／㎡</t>
  </si>
  <si>
    <t>現在～大規模改修～改築前</t>
  </si>
  <si>
    <t>青森</t>
  </si>
  <si>
    <t>　冷房なし</t>
  </si>
  <si>
    <t>　浄化槽なし</t>
  </si>
  <si>
    <t>むつ</t>
  </si>
  <si>
    <t>　浄化槽あり</t>
  </si>
  <si>
    <t>　冷房あり</t>
  </si>
  <si>
    <t>改築後</t>
  </si>
  <si>
    <t>建物使用年数（年）</t>
  </si>
  <si>
    <t>手法</t>
  </si>
  <si>
    <t>水準</t>
  </si>
  <si>
    <t>使用年数</t>
  </si>
  <si>
    <t>1971年（Ｓ46年）以前</t>
  </si>
  <si>
    <t>40年で改築</t>
  </si>
  <si>
    <t>－</t>
  </si>
  <si>
    <t>1972年（Ｓ47年）～1981年（Ｓ56年）</t>
  </si>
  <si>
    <t>40年目に大規模改修</t>
  </si>
  <si>
    <t>1982年（Ｓ57年）以降</t>
  </si>
  <si>
    <t>88年使用</t>
  </si>
  <si>
    <t>３．改修シナリオの設定</t>
  </si>
  <si>
    <t>改修時期（年目）</t>
  </si>
  <si>
    <t>４．改築及び大規模改修における設定水準の整備内容</t>
  </si>
  <si>
    <t>改築：庁舎</t>
  </si>
  <si>
    <t>備考</t>
  </si>
  <si>
    <t>（参考）</t>
  </si>
  <si>
    <t>（改築標準）</t>
  </si>
  <si>
    <t>（長寿命化）</t>
  </si>
  <si>
    <t>あり</t>
  </si>
  <si>
    <t>改築単価に含む</t>
  </si>
  <si>
    <t>環境調和指針</t>
  </si>
  <si>
    <t>Ａ.断熱仕様</t>
  </si>
  <si>
    <t>レベル１</t>
  </si>
  <si>
    <t>(Type 2)</t>
  </si>
  <si>
    <t>レベル２</t>
  </si>
  <si>
    <t>(Type 4)</t>
  </si>
  <si>
    <t>レベル３</t>
  </si>
  <si>
    <t>(Tyupe 5)</t>
  </si>
  <si>
    <t>Ｂ.照明方式</t>
  </si>
  <si>
    <t>（Hf）</t>
  </si>
  <si>
    <t>(Hf＋昼光制御)</t>
  </si>
  <si>
    <t>レベル２</t>
  </si>
  <si>
    <t>Ｃ.換気方式</t>
  </si>
  <si>
    <t>レベル２</t>
  </si>
  <si>
    <t>(System 2)</t>
  </si>
  <si>
    <t>(System 3)</t>
  </si>
  <si>
    <t>(System 4)</t>
  </si>
  <si>
    <t>Ｄ.空調制御方式</t>
  </si>
  <si>
    <t>レベル１</t>
  </si>
  <si>
    <t>レベル３</t>
  </si>
  <si>
    <t>ＩＴ対応</t>
  </si>
  <si>
    <t>別途加算</t>
  </si>
  <si>
    <t>　ＯＡフロア</t>
  </si>
  <si>
    <t>長寿命化対応</t>
  </si>
  <si>
    <t>なし</t>
  </si>
  <si>
    <t>あり</t>
  </si>
  <si>
    <t>コンクリート強度割増</t>
  </si>
  <si>
    <t>　　21N→30N</t>
  </si>
  <si>
    <t>階高加算</t>
  </si>
  <si>
    <t>防災対策加算</t>
  </si>
  <si>
    <t>　構造体</t>
  </si>
  <si>
    <t>区分（Ⅰ）</t>
  </si>
  <si>
    <t>　電源設備</t>
  </si>
  <si>
    <t>分類（甲）</t>
  </si>
  <si>
    <t>　機械設備</t>
  </si>
  <si>
    <t>分類（甲）</t>
  </si>
  <si>
    <t>外壁タイル仕上加算</t>
  </si>
  <si>
    <t>改築：校舎</t>
  </si>
  <si>
    <t>割増　％</t>
  </si>
  <si>
    <t>なし</t>
  </si>
  <si>
    <t>（シナリオＢ）</t>
  </si>
  <si>
    <t>（シナリオＤ）</t>
  </si>
  <si>
    <t>（シナリオＥ）</t>
  </si>
  <si>
    <t>レベル１</t>
  </si>
  <si>
    <t>　ＯＡフロア</t>
  </si>
  <si>
    <t>職員室、情報学習室、図書室</t>
  </si>
  <si>
    <t>区分（Ⅱ）</t>
  </si>
  <si>
    <t>改築：体育館</t>
  </si>
  <si>
    <t>　.断熱仕様</t>
  </si>
  <si>
    <t>改修</t>
  </si>
  <si>
    <t>改修：庁舎</t>
  </si>
  <si>
    <t>改修前水準</t>
  </si>
  <si>
    <t>（1980年相当）</t>
  </si>
  <si>
    <t>（改修標準）</t>
  </si>
  <si>
    <t>あり／なし</t>
  </si>
  <si>
    <t>(Type 0)</t>
  </si>
  <si>
    <t>(Type 3)</t>
  </si>
  <si>
    <t>(Type 5)</t>
  </si>
  <si>
    <t>一般蛍光灯</t>
  </si>
  <si>
    <t>レベル１</t>
  </si>
  <si>
    <t>（Hf）</t>
  </si>
  <si>
    <t>レベル２</t>
  </si>
  <si>
    <t>OAフロア＋タイルカーペット</t>
  </si>
  <si>
    <t>OA電源</t>
  </si>
  <si>
    <t>改修：校舎</t>
  </si>
  <si>
    <t>（Type X）</t>
  </si>
  <si>
    <t>(Type B)</t>
  </si>
  <si>
    <t>(Type C)</t>
  </si>
  <si>
    <t>(Type E)</t>
  </si>
  <si>
    <t>職員室、情報学習室、図書室</t>
  </si>
  <si>
    <t>改修：体育館</t>
  </si>
  <si>
    <t>　断熱仕様</t>
  </si>
  <si>
    <t>５．改築費</t>
  </si>
  <si>
    <t>改築費</t>
  </si>
  <si>
    <t>根拠</t>
  </si>
  <si>
    <t>青森県実績</t>
  </si>
  <si>
    <t>庁舎延床面積3,000㎡→工事費10億円で設定（青森県設計・監理委託料）</t>
  </si>
  <si>
    <t>解体費5,000万円～1億円の中間で設定（青森県設計・監理委託料）</t>
  </si>
  <si>
    <t>水準加算</t>
  </si>
  <si>
    <t>加算金額</t>
  </si>
  <si>
    <t>項目</t>
  </si>
  <si>
    <t>（環境調和指針）</t>
  </si>
  <si>
    <t>水準１</t>
  </si>
  <si>
    <t>イニシャルコスト増額分</t>
  </si>
  <si>
    <t>青森県環境調和建築設計指針／平成15年12月　P78</t>
  </si>
  <si>
    <t>改築・庁舎</t>
  </si>
  <si>
    <t>青森県環境調和建築設計指針／平成15年12月　P78</t>
  </si>
  <si>
    <t>青森県環境調和建築設計指針／平成15年12月　P68</t>
  </si>
  <si>
    <t>改築・校舎</t>
  </si>
  <si>
    <t>青森県環境調和建築設計指針／平成15年12月　P68</t>
  </si>
  <si>
    <t>水準２</t>
  </si>
  <si>
    <t>断熱仕様</t>
  </si>
  <si>
    <t>青森県実績</t>
  </si>
  <si>
    <t>改築・体育館</t>
  </si>
  <si>
    <t>長寿命化加算</t>
  </si>
  <si>
    <t>単価</t>
  </si>
  <si>
    <t>21N→30N：（30N－21N）×㎡換算</t>
  </si>
  <si>
    <t>21N</t>
  </si>
  <si>
    <t>円/m3　スランプ18　建設物価／2005・8月</t>
  </si>
  <si>
    <t>30N</t>
  </si>
  <si>
    <t>㎡換算</t>
  </si>
  <si>
    <t>県実績</t>
  </si>
  <si>
    <t>改築単価×建築工事比率×階高係数</t>
  </si>
  <si>
    <t>階高係数</t>
  </si>
  <si>
    <t>　建築物のライフサイクルコスト（平成17年版）建築保全センター</t>
  </si>
  <si>
    <t>建築工事比率</t>
  </si>
  <si>
    <t>青森県実績</t>
  </si>
  <si>
    <t>国交省新営予算単価（平成18年度）</t>
  </si>
  <si>
    <t>　規模3,000㎡　</t>
  </si>
  <si>
    <t>P11</t>
  </si>
  <si>
    <t>　受変電500KVA　</t>
  </si>
  <si>
    <t>P12</t>
  </si>
  <si>
    <t>P12</t>
  </si>
  <si>
    <t>　延床面積1,500㎡</t>
  </si>
  <si>
    <t>P15</t>
  </si>
  <si>
    <t>改築単価×建築工事比率×階高係数</t>
  </si>
  <si>
    <t>建築物のライフサイクルコスト（平成17年版）建築保全センター P296</t>
  </si>
  <si>
    <t>６．改修費</t>
  </si>
  <si>
    <t>円／㎡</t>
  </si>
  <si>
    <t>-</t>
  </si>
  <si>
    <t>改修・庁舎</t>
  </si>
  <si>
    <t>水準３</t>
  </si>
  <si>
    <t>イニシャルコスト増額分</t>
  </si>
  <si>
    <t>青森県環境調和建築設計指針／平成15年12月　P78</t>
  </si>
  <si>
    <t>改修・校舎</t>
  </si>
  <si>
    <t>水準３</t>
  </si>
  <si>
    <t>改修・体育館</t>
  </si>
  <si>
    <t>ＩＴ対応加算</t>
  </si>
  <si>
    <t>（ＯＡフロア）</t>
  </si>
  <si>
    <t>ＯＡフロア</t>
  </si>
  <si>
    <t>日鐵ＥＥフロア</t>
  </si>
  <si>
    <t>建築コスト情報　P356（公表価格×0.8）</t>
  </si>
  <si>
    <t>帯電防止ホモジニアス床タイルt5</t>
  </si>
  <si>
    <t>建築コスト情報　P337（仙台）</t>
  </si>
  <si>
    <t>円／㎡</t>
  </si>
  <si>
    <t>塩ビシートt2.5</t>
  </si>
  <si>
    <t>建築コスト情報　P24（仙台）</t>
  </si>
  <si>
    <t>ＯＡ電源</t>
  </si>
  <si>
    <t>国交省新営予算単価（平成18年度）P24</t>
  </si>
  <si>
    <t>ＯＡフロア敷設割合</t>
  </si>
  <si>
    <t>青森県実績（ＯＡフロア床面積÷延床面積）</t>
  </si>
  <si>
    <t>４．維持保全費</t>
  </si>
  <si>
    <t>校舎に含む</t>
  </si>
  <si>
    <t>維持管理費</t>
  </si>
  <si>
    <t>－</t>
  </si>
  <si>
    <t>　冷房なし</t>
  </si>
  <si>
    <t>むつ</t>
  </si>
  <si>
    <t>　冷房あり</t>
  </si>
  <si>
    <t>⑮解体･廃止　設監料</t>
  </si>
  <si>
    <t>廃止</t>
  </si>
  <si>
    <t>⑯解体･廃止費</t>
  </si>
  <si>
    <t>譲渡</t>
  </si>
  <si>
    <t>その他加算</t>
  </si>
  <si>
    <t>税込み</t>
  </si>
  <si>
    <t>消費税</t>
  </si>
  <si>
    <t>60年使用</t>
  </si>
  <si>
    <t>改修標準</t>
  </si>
  <si>
    <t>庁舎延床面積3,000㎡→現行水準工事費6千万円で設定（青森県設計・監理委託料）</t>
  </si>
  <si>
    <t>庁舎延床面積3,000㎡→現行水準１工事費6億円で設定（青森県設計・監理委託料）</t>
  </si>
  <si>
    <t>現行2000</t>
  </si>
  <si>
    <t>（年代加算）</t>
  </si>
  <si>
    <t>error</t>
  </si>
  <si>
    <t>error</t>
  </si>
  <si>
    <t>従来改修</t>
  </si>
  <si>
    <t>従来改修</t>
  </si>
  <si>
    <t>延命化改修</t>
  </si>
  <si>
    <t>延命化改修</t>
  </si>
  <si>
    <t>（任意設定）</t>
  </si>
  <si>
    <t>（任意設定）</t>
  </si>
  <si>
    <t>長寿命化改修</t>
  </si>
  <si>
    <t>延命化改修</t>
  </si>
  <si>
    <t>一般施設</t>
  </si>
  <si>
    <t>一般施設</t>
  </si>
  <si>
    <t>一般施設</t>
  </si>
  <si>
    <t>一般施設</t>
  </si>
  <si>
    <t>長期使用施設</t>
  </si>
  <si>
    <t>長期使用施設</t>
  </si>
  <si>
    <t>延命化改修</t>
  </si>
  <si>
    <t>（任意設定）</t>
  </si>
  <si>
    <t>長寿命化改修</t>
  </si>
  <si>
    <t>一般施設</t>
  </si>
  <si>
    <t>長期使用施設</t>
  </si>
  <si>
    <t>大規模改修(従来改修）</t>
  </si>
  <si>
    <t>同上（延命化改修）</t>
  </si>
  <si>
    <t>同上(任意設定）</t>
  </si>
  <si>
    <t>同上（長寿命化改修）</t>
  </si>
  <si>
    <t>従来改築</t>
  </si>
  <si>
    <t>従来改築</t>
  </si>
  <si>
    <t>長寿命化改修</t>
  </si>
  <si>
    <t>延命化改修</t>
  </si>
  <si>
    <t>改築後
一般施設</t>
  </si>
  <si>
    <t>改築後
長期使用施設</t>
  </si>
  <si>
    <t>大規模改修後
長寿命化改修</t>
  </si>
  <si>
    <t>従来改築</t>
  </si>
  <si>
    <t>従来改築</t>
  </si>
  <si>
    <t>青森県実績</t>
  </si>
  <si>
    <t>青森県実績</t>
  </si>
  <si>
    <t>青森県実績</t>
  </si>
  <si>
    <t>H16</t>
  </si>
  <si>
    <t>青森県実績</t>
  </si>
  <si>
    <t>H16</t>
  </si>
  <si>
    <t>青森県実績</t>
  </si>
  <si>
    <t>H16</t>
  </si>
  <si>
    <t>－</t>
  </si>
  <si>
    <t>１．建物使用年数（目標耐用年数）の設定【大規模改修又は改築の種別ごと】</t>
  </si>
  <si>
    <t>２．ＬＣＣ算出シュミレーションパターンの設定【建設年代ごと】</t>
  </si>
  <si>
    <t>LCC算出標準データの設定（サンプル用）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</si>
</sst>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\(0\)"/>
    <numFmt numFmtId="181" formatCode="#,##0_ ;[Red]\-#,##0\ 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 &quot;#,##0"/>
    <numFmt numFmtId="188" formatCode="#,##0.0;&quot;△ &quot;#,##0.0"/>
    <numFmt numFmtId="189" formatCode="####&quot;年&quot;"/>
    <numFmt numFmtId="190" formatCode="#,##0.00;&quot;△ &quot;#,##0.00"/>
    <numFmt numFmtId="191" formatCode="#,##0.00_ "/>
    <numFmt numFmtId="192" formatCode="0.00_ "/>
    <numFmt numFmtId="193" formatCode="0.00_);[Red]\(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4" fillId="0" borderId="0" xfId="0" applyFont="1" applyAlignment="1" quotePrefix="1">
      <alignment horizontal="right" vertical="center"/>
    </xf>
    <xf numFmtId="0" fontId="0" fillId="0" borderId="0" xfId="0" applyAlignment="1" quotePrefix="1">
      <alignment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" borderId="11" xfId="0" applyFill="1" applyBorder="1" applyAlignment="1">
      <alignment vertical="center" shrinkToFit="1"/>
    </xf>
    <xf numFmtId="176" fontId="0" fillId="4" borderId="12" xfId="0" applyNumberFormat="1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15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" borderId="18" xfId="0" applyFill="1" applyBorder="1" applyAlignment="1">
      <alignment vertical="center" shrinkToFit="1"/>
    </xf>
    <xf numFmtId="176" fontId="0" fillId="4" borderId="19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9" xfId="0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Fill="1" applyBorder="1" applyAlignment="1">
      <alignment horizontal="right" vertical="center" shrinkToFit="1"/>
    </xf>
    <xf numFmtId="176" fontId="0" fillId="4" borderId="22" xfId="0" applyNumberForma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4" borderId="23" xfId="0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0" fontId="0" fillId="4" borderId="25" xfId="0" applyFill="1" applyBorder="1" applyAlignment="1">
      <alignment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4" borderId="8" xfId="0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right" vertical="center" shrinkToFit="1"/>
    </xf>
    <xf numFmtId="176" fontId="0" fillId="4" borderId="4" xfId="0" applyNumberForma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right" vertical="center" shrinkToFit="1"/>
    </xf>
    <xf numFmtId="176" fontId="0" fillId="4" borderId="27" xfId="0" applyNumberFormat="1" applyFill="1" applyBorder="1" applyAlignment="1">
      <alignment vertical="center" shrinkToFit="1"/>
    </xf>
    <xf numFmtId="176" fontId="0" fillId="4" borderId="23" xfId="0" applyNumberForma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right" vertical="center" shrinkToFit="1"/>
    </xf>
    <xf numFmtId="176" fontId="0" fillId="4" borderId="8" xfId="0" applyNumberForma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2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right" vertical="center" shrinkToFit="1"/>
    </xf>
    <xf numFmtId="176" fontId="0" fillId="4" borderId="12" xfId="0" applyNumberFormat="1" applyFill="1" applyBorder="1" applyAlignment="1">
      <alignment horizontal="right" vertical="center" shrinkToFit="1"/>
    </xf>
    <xf numFmtId="0" fontId="0" fillId="3" borderId="2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176" fontId="0" fillId="4" borderId="19" xfId="0" applyNumberForma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4" borderId="27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0" borderId="26" xfId="0" applyBorder="1" applyAlignment="1">
      <alignment horizontal="center" vertical="center" shrinkToFit="1"/>
    </xf>
    <xf numFmtId="0" fontId="0" fillId="3" borderId="26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5" borderId="4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4" xfId="0" applyFill="1" applyBorder="1" applyAlignment="1">
      <alignment horizontal="right" vertical="center" shrinkToFit="1"/>
    </xf>
    <xf numFmtId="0" fontId="0" fillId="5" borderId="23" xfId="0" applyFill="1" applyBorder="1" applyAlignment="1">
      <alignment horizontal="right" vertical="center" shrinkToFit="1"/>
    </xf>
    <xf numFmtId="0" fontId="0" fillId="5" borderId="8" xfId="0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5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87" fontId="4" fillId="3" borderId="37" xfId="0" applyNumberFormat="1" applyFont="1" applyFill="1" applyBorder="1" applyAlignment="1">
      <alignment vertical="center"/>
    </xf>
    <xf numFmtId="187" fontId="4" fillId="3" borderId="11" xfId="0" applyNumberFormat="1" applyFont="1" applyFill="1" applyBorder="1" applyAlignment="1">
      <alignment vertical="center"/>
    </xf>
    <xf numFmtId="187" fontId="4" fillId="3" borderId="4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87" fontId="4" fillId="3" borderId="38" xfId="0" applyNumberFormat="1" applyFont="1" applyFill="1" applyBorder="1" applyAlignment="1">
      <alignment vertical="center"/>
    </xf>
    <xf numFmtId="187" fontId="4" fillId="3" borderId="15" xfId="0" applyNumberFormat="1" applyFont="1" applyFill="1" applyBorder="1" applyAlignment="1">
      <alignment vertical="center"/>
    </xf>
    <xf numFmtId="187" fontId="4" fillId="3" borderId="23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87" fontId="4" fillId="3" borderId="35" xfId="0" applyNumberFormat="1" applyFont="1" applyFill="1" applyBorder="1" applyAlignment="1">
      <alignment vertical="center"/>
    </xf>
    <xf numFmtId="187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5" borderId="40" xfId="0" applyFont="1" applyFill="1" applyBorder="1" applyAlignment="1">
      <alignment horizontal="center" vertical="center"/>
    </xf>
    <xf numFmtId="187" fontId="4" fillId="3" borderId="33" xfId="0" applyNumberFormat="1" applyFont="1" applyFill="1" applyBorder="1" applyAlignment="1">
      <alignment vertical="center"/>
    </xf>
    <xf numFmtId="187" fontId="4" fillId="3" borderId="41" xfId="0" applyNumberFormat="1" applyFont="1" applyFill="1" applyBorder="1" applyAlignment="1">
      <alignment vertical="center"/>
    </xf>
    <xf numFmtId="176" fontId="4" fillId="5" borderId="42" xfId="0" applyNumberFormat="1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5" borderId="44" xfId="0" applyNumberFormat="1" applyFont="1" applyFill="1" applyBorder="1" applyAlignment="1">
      <alignment horizontal="center" vertical="center"/>
    </xf>
    <xf numFmtId="188" fontId="4" fillId="3" borderId="45" xfId="0" applyNumberFormat="1" applyFont="1" applyFill="1" applyBorder="1" applyAlignment="1">
      <alignment vertical="center"/>
    </xf>
    <xf numFmtId="188" fontId="4" fillId="3" borderId="2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horizontal="right" vertical="center"/>
    </xf>
    <xf numFmtId="176" fontId="4" fillId="5" borderId="47" xfId="0" applyNumberFormat="1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176" fontId="4" fillId="5" borderId="34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center" vertical="center"/>
    </xf>
    <xf numFmtId="176" fontId="4" fillId="5" borderId="50" xfId="0" applyNumberFormat="1" applyFont="1" applyFill="1" applyBorder="1" applyAlignment="1">
      <alignment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187" fontId="4" fillId="0" borderId="5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4" fillId="5" borderId="50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187" fontId="4" fillId="0" borderId="20" xfId="0" applyNumberFormat="1" applyFont="1" applyBorder="1" applyAlignment="1">
      <alignment horizontal="center" vertical="center"/>
    </xf>
    <xf numFmtId="187" fontId="4" fillId="0" borderId="23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187" fontId="4" fillId="0" borderId="51" xfId="0" applyNumberFormat="1" applyFont="1" applyBorder="1" applyAlignment="1">
      <alignment horizontal="center" vertical="center"/>
    </xf>
    <xf numFmtId="187" fontId="4" fillId="0" borderId="53" xfId="0" applyNumberFormat="1" applyFont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187" fontId="4" fillId="3" borderId="18" xfId="0" applyNumberFormat="1" applyFont="1" applyFill="1" applyBorder="1" applyAlignment="1">
      <alignment vertical="center"/>
    </xf>
    <xf numFmtId="176" fontId="4" fillId="5" borderId="34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3" borderId="37" xfId="0" applyNumberFormat="1" applyFont="1" applyFill="1" applyBorder="1" applyAlignment="1">
      <alignment vertical="center"/>
    </xf>
    <xf numFmtId="176" fontId="4" fillId="3" borderId="38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76" fontId="4" fillId="3" borderId="3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vertical="center"/>
    </xf>
    <xf numFmtId="0" fontId="4" fillId="5" borderId="48" xfId="0" applyFont="1" applyFill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3" borderId="20" xfId="0" applyNumberFormat="1" applyFont="1" applyFill="1" applyBorder="1" applyAlignment="1">
      <alignment vertical="center"/>
    </xf>
    <xf numFmtId="176" fontId="4" fillId="3" borderId="15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176" fontId="4" fillId="0" borderId="5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176" fontId="4" fillId="3" borderId="18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51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57" xfId="0" applyFont="1" applyFill="1" applyBorder="1" applyAlignment="1">
      <alignment vertical="center"/>
    </xf>
    <xf numFmtId="0" fontId="4" fillId="5" borderId="58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59" xfId="0" applyFont="1" applyFill="1" applyBorder="1" applyAlignment="1">
      <alignment vertical="center"/>
    </xf>
    <xf numFmtId="0" fontId="4" fillId="5" borderId="60" xfId="0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5" borderId="39" xfId="0" applyFont="1" applyFill="1" applyBorder="1" applyAlignment="1">
      <alignment vertical="center"/>
    </xf>
    <xf numFmtId="0" fontId="4" fillId="5" borderId="61" xfId="0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62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9" fillId="0" borderId="64" xfId="0" applyFont="1" applyBorder="1" applyAlignment="1">
      <alignment horizontal="right" vertical="center"/>
    </xf>
    <xf numFmtId="0" fontId="9" fillId="0" borderId="64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62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187" fontId="4" fillId="0" borderId="57" xfId="0" applyNumberFormat="1" applyFont="1" applyFill="1" applyBorder="1" applyAlignment="1">
      <alignment vertical="center"/>
    </xf>
    <xf numFmtId="187" fontId="4" fillId="0" borderId="58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87" fontId="4" fillId="0" borderId="59" xfId="0" applyNumberFormat="1" applyFont="1" applyFill="1" applyBorder="1" applyAlignment="1">
      <alignment vertical="center"/>
    </xf>
    <xf numFmtId="187" fontId="4" fillId="0" borderId="60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center" vertical="center"/>
    </xf>
    <xf numFmtId="187" fontId="4" fillId="0" borderId="39" xfId="0" applyNumberFormat="1" applyFont="1" applyFill="1" applyBorder="1" applyAlignment="1">
      <alignment vertical="center"/>
    </xf>
    <xf numFmtId="187" fontId="4" fillId="0" borderId="6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5" borderId="40" xfId="0" applyNumberFormat="1" applyFont="1" applyFill="1" applyBorder="1" applyAlignment="1">
      <alignment horizontal="center" vertical="center"/>
    </xf>
    <xf numFmtId="188" fontId="4" fillId="3" borderId="12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188" fontId="4" fillId="3" borderId="19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0" borderId="61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5" borderId="38" xfId="0" applyFont="1" applyFill="1" applyBorder="1" applyAlignment="1">
      <alignment horizontal="center" vertical="center" shrinkToFit="1"/>
    </xf>
    <xf numFmtId="187" fontId="4" fillId="0" borderId="33" xfId="0" applyNumberFormat="1" applyFont="1" applyFill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5" borderId="38" xfId="0" applyFont="1" applyFill="1" applyBorder="1" applyAlignment="1">
      <alignment horizontal="center" vertical="center"/>
    </xf>
    <xf numFmtId="187" fontId="4" fillId="0" borderId="41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187" fontId="4" fillId="0" borderId="35" xfId="0" applyNumberFormat="1" applyFont="1" applyFill="1" applyBorder="1" applyAlignment="1">
      <alignment vertical="center"/>
    </xf>
    <xf numFmtId="187" fontId="4" fillId="0" borderId="35" xfId="0" applyNumberFormat="1" applyFont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14" fontId="4" fillId="0" borderId="46" xfId="0" applyNumberFormat="1" applyFont="1" applyBorder="1" applyAlignment="1">
      <alignment vertical="center"/>
    </xf>
    <xf numFmtId="187" fontId="4" fillId="0" borderId="35" xfId="0" applyNumberFormat="1" applyFont="1" applyFill="1" applyBorder="1" applyAlignment="1">
      <alignment horizontal="center" vertical="center"/>
    </xf>
    <xf numFmtId="187" fontId="4" fillId="0" borderId="41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right" vertical="center"/>
    </xf>
    <xf numFmtId="0" fontId="4" fillId="5" borderId="40" xfId="0" applyFont="1" applyFill="1" applyBorder="1" applyAlignment="1">
      <alignment horizontal="center" vertical="center" shrinkToFit="1"/>
    </xf>
    <xf numFmtId="187" fontId="4" fillId="0" borderId="42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58" xfId="0" applyFont="1" applyBorder="1" applyAlignment="1">
      <alignment vertical="center"/>
    </xf>
    <xf numFmtId="14" fontId="4" fillId="0" borderId="12" xfId="0" applyNumberFormat="1" applyFont="1" applyBorder="1" applyAlignment="1">
      <alignment horizontal="right" vertical="center"/>
    </xf>
    <xf numFmtId="187" fontId="4" fillId="0" borderId="38" xfId="0" applyNumberFormat="1" applyFont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60" xfId="0" applyFont="1" applyBorder="1" applyAlignment="1">
      <alignment vertical="center"/>
    </xf>
    <xf numFmtId="14" fontId="4" fillId="0" borderId="22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14" fontId="4" fillId="0" borderId="16" xfId="0" applyNumberFormat="1" applyFon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187" fontId="4" fillId="0" borderId="38" xfId="0" applyNumberFormat="1" applyFont="1" applyFill="1" applyBorder="1" applyAlignment="1">
      <alignment vertical="center" shrinkToFit="1"/>
    </xf>
    <xf numFmtId="187" fontId="4" fillId="0" borderId="37" xfId="0" applyNumberFormat="1" applyFont="1" applyFill="1" applyBorder="1" applyAlignment="1">
      <alignment vertical="center" shrinkToFit="1"/>
    </xf>
    <xf numFmtId="10" fontId="4" fillId="0" borderId="20" xfId="0" applyNumberFormat="1" applyFont="1" applyFill="1" applyBorder="1" applyAlignment="1">
      <alignment vertical="center"/>
    </xf>
    <xf numFmtId="0" fontId="4" fillId="0" borderId="68" xfId="0" applyFont="1" applyBorder="1" applyAlignment="1">
      <alignment vertical="center" shrinkToFit="1"/>
    </xf>
    <xf numFmtId="187" fontId="4" fillId="0" borderId="41" xfId="0" applyNumberFormat="1" applyFont="1" applyBorder="1" applyAlignment="1">
      <alignment vertical="center" shrinkToFit="1"/>
    </xf>
    <xf numFmtId="0" fontId="4" fillId="5" borderId="44" xfId="0" applyFont="1" applyFill="1" applyBorder="1" applyAlignment="1">
      <alignment vertical="center"/>
    </xf>
    <xf numFmtId="187" fontId="4" fillId="0" borderId="35" xfId="0" applyNumberFormat="1" applyFont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9" fillId="0" borderId="61" xfId="0" applyFont="1" applyBorder="1" applyAlignment="1">
      <alignment vertical="center"/>
    </xf>
    <xf numFmtId="14" fontId="4" fillId="0" borderId="19" xfId="0" applyNumberFormat="1" applyFont="1" applyBorder="1" applyAlignment="1">
      <alignment horizontal="right" vertical="center"/>
    </xf>
    <xf numFmtId="187" fontId="4" fillId="3" borderId="42" xfId="0" applyNumberFormat="1" applyFont="1" applyFill="1" applyBorder="1" applyAlignment="1">
      <alignment vertical="center"/>
    </xf>
    <xf numFmtId="187" fontId="4" fillId="0" borderId="63" xfId="0" applyNumberFormat="1" applyFont="1" applyFill="1" applyBorder="1" applyAlignment="1">
      <alignment vertical="center" shrinkToFit="1"/>
    </xf>
    <xf numFmtId="187" fontId="4" fillId="3" borderId="44" xfId="0" applyNumberFormat="1" applyFont="1" applyFill="1" applyBorder="1" applyAlignment="1">
      <alignment vertical="center"/>
    </xf>
    <xf numFmtId="187" fontId="4" fillId="0" borderId="33" xfId="0" applyNumberFormat="1" applyFont="1" applyFill="1" applyBorder="1" applyAlignment="1">
      <alignment vertical="center"/>
    </xf>
    <xf numFmtId="187" fontId="4" fillId="0" borderId="41" xfId="0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76" fontId="4" fillId="0" borderId="60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76" fontId="4" fillId="0" borderId="6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87" fontId="4" fillId="0" borderId="33" xfId="0" applyNumberFormat="1" applyFont="1" applyBorder="1" applyAlignment="1">
      <alignment vertical="center" shrinkToFit="1"/>
    </xf>
    <xf numFmtId="0" fontId="4" fillId="0" borderId="57" xfId="0" applyFont="1" applyBorder="1" applyAlignment="1">
      <alignment vertical="center"/>
    </xf>
    <xf numFmtId="0" fontId="9" fillId="0" borderId="67" xfId="0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9" fillId="0" borderId="43" xfId="0" applyFont="1" applyBorder="1" applyAlignment="1">
      <alignment horizontal="right" vertical="center"/>
    </xf>
    <xf numFmtId="0" fontId="4" fillId="0" borderId="61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/>
    </xf>
    <xf numFmtId="187" fontId="4" fillId="0" borderId="63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64" xfId="0" applyFont="1" applyFill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87" fontId="4" fillId="0" borderId="38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87" fontId="4" fillId="3" borderId="3" xfId="0" applyNumberFormat="1" applyFont="1" applyFill="1" applyBorder="1" applyAlignment="1">
      <alignment vertical="center"/>
    </xf>
    <xf numFmtId="187" fontId="4" fillId="3" borderId="20" xfId="0" applyNumberFormat="1" applyFont="1" applyFill="1" applyBorder="1" applyAlignment="1">
      <alignment vertical="center"/>
    </xf>
    <xf numFmtId="187" fontId="4" fillId="3" borderId="7" xfId="0" applyNumberFormat="1" applyFont="1" applyFill="1" applyBorder="1" applyAlignment="1">
      <alignment vertical="center"/>
    </xf>
    <xf numFmtId="187" fontId="4" fillId="3" borderId="8" xfId="0" applyNumberFormat="1" applyFont="1" applyFill="1" applyBorder="1" applyAlignment="1">
      <alignment vertical="center"/>
    </xf>
    <xf numFmtId="187" fontId="4" fillId="3" borderId="19" xfId="0" applyNumberFormat="1" applyFont="1" applyFill="1" applyBorder="1" applyAlignment="1">
      <alignment vertical="center"/>
    </xf>
    <xf numFmtId="187" fontId="4" fillId="3" borderId="33" xfId="0" applyNumberFormat="1" applyFont="1" applyFill="1" applyBorder="1" applyAlignment="1">
      <alignment vertical="center"/>
    </xf>
    <xf numFmtId="187" fontId="4" fillId="3" borderId="41" xfId="0" applyNumberFormat="1" applyFont="1" applyFill="1" applyBorder="1" applyAlignment="1">
      <alignment vertical="center"/>
    </xf>
    <xf numFmtId="187" fontId="4" fillId="3" borderId="35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3" borderId="27" xfId="0" applyFill="1" applyBorder="1" applyAlignment="1">
      <alignment vertical="center" shrinkToFit="1"/>
    </xf>
    <xf numFmtId="0" fontId="4" fillId="5" borderId="50" xfId="0" applyFont="1" applyFill="1" applyBorder="1" applyAlignment="1">
      <alignment horizontal="center" vertical="center"/>
    </xf>
    <xf numFmtId="187" fontId="4" fillId="0" borderId="63" xfId="0" applyNumberFormat="1" applyFont="1" applyBorder="1" applyAlignment="1">
      <alignment vertical="center" shrinkToFit="1"/>
    </xf>
    <xf numFmtId="0" fontId="4" fillId="0" borderId="73" xfId="0" applyFont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14" fontId="4" fillId="0" borderId="64" xfId="0" applyNumberFormat="1" applyFont="1" applyBorder="1" applyAlignment="1">
      <alignment horizontal="right" vertical="center"/>
    </xf>
    <xf numFmtId="0" fontId="4" fillId="5" borderId="34" xfId="0" applyFont="1" applyFill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4" fillId="0" borderId="72" xfId="0" applyFont="1" applyBorder="1" applyAlignment="1">
      <alignment vertical="center" shrinkToFit="1"/>
    </xf>
    <xf numFmtId="10" fontId="4" fillId="0" borderId="63" xfId="0" applyNumberFormat="1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38" fontId="4" fillId="0" borderId="35" xfId="17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38" fontId="4" fillId="0" borderId="41" xfId="17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87" fontId="4" fillId="3" borderId="33" xfId="0" applyNumberFormat="1" applyFont="1" applyFill="1" applyBorder="1" applyAlignment="1">
      <alignment horizontal="center" vertical="center"/>
    </xf>
    <xf numFmtId="187" fontId="4" fillId="3" borderId="41" xfId="0" applyNumberFormat="1" applyFont="1" applyFill="1" applyBorder="1" applyAlignment="1">
      <alignment horizontal="center" vertical="center"/>
    </xf>
    <xf numFmtId="187" fontId="4" fillId="3" borderId="35" xfId="0" applyNumberFormat="1" applyFont="1" applyFill="1" applyBorder="1" applyAlignment="1">
      <alignment horizontal="center" vertical="center"/>
    </xf>
    <xf numFmtId="187" fontId="4" fillId="0" borderId="35" xfId="0" applyNumberFormat="1" applyFont="1" applyFill="1" applyBorder="1" applyAlignment="1">
      <alignment vertical="center" shrinkToFit="1"/>
    </xf>
    <xf numFmtId="187" fontId="4" fillId="0" borderId="18" xfId="0" applyNumberFormat="1" applyFont="1" applyFill="1" applyBorder="1" applyAlignment="1">
      <alignment horizontal="center" vertical="center"/>
    </xf>
    <xf numFmtId="187" fontId="4" fillId="0" borderId="8" xfId="0" applyNumberFormat="1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vertical="center"/>
    </xf>
    <xf numFmtId="0" fontId="4" fillId="5" borderId="55" xfId="0" applyFont="1" applyFill="1" applyBorder="1" applyAlignment="1">
      <alignment vertical="center"/>
    </xf>
    <xf numFmtId="0" fontId="4" fillId="5" borderId="75" xfId="0" applyFont="1" applyFill="1" applyBorder="1" applyAlignment="1">
      <alignment vertical="center"/>
    </xf>
    <xf numFmtId="0" fontId="4" fillId="5" borderId="50" xfId="0" applyFont="1" applyFill="1" applyBorder="1" applyAlignment="1">
      <alignment vertical="center"/>
    </xf>
    <xf numFmtId="0" fontId="4" fillId="5" borderId="65" xfId="0" applyFont="1" applyFill="1" applyBorder="1" applyAlignment="1">
      <alignment vertical="center"/>
    </xf>
    <xf numFmtId="0" fontId="4" fillId="5" borderId="46" xfId="0" applyFont="1" applyFill="1" applyBorder="1" applyAlignment="1">
      <alignment vertical="center"/>
    </xf>
    <xf numFmtId="187" fontId="4" fillId="3" borderId="3" xfId="0" applyNumberFormat="1" applyFont="1" applyFill="1" applyBorder="1" applyAlignment="1">
      <alignment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vertical="center"/>
    </xf>
    <xf numFmtId="0" fontId="4" fillId="6" borderId="61" xfId="0" applyFont="1" applyFill="1" applyBorder="1" applyAlignment="1">
      <alignment vertical="center"/>
    </xf>
    <xf numFmtId="187" fontId="4" fillId="6" borderId="33" xfId="0" applyNumberFormat="1" applyFont="1" applyFill="1" applyBorder="1" applyAlignment="1">
      <alignment vertical="center"/>
    </xf>
    <xf numFmtId="176" fontId="4" fillId="6" borderId="57" xfId="0" applyNumberFormat="1" applyFont="1" applyFill="1" applyBorder="1" applyAlignment="1">
      <alignment vertical="center"/>
    </xf>
    <xf numFmtId="0" fontId="4" fillId="6" borderId="58" xfId="0" applyFont="1" applyFill="1" applyBorder="1" applyAlignment="1">
      <alignment vertical="center" shrinkToFit="1"/>
    </xf>
    <xf numFmtId="0" fontId="4" fillId="6" borderId="12" xfId="0" applyFont="1" applyFill="1" applyBorder="1" applyAlignment="1">
      <alignment vertical="center" shrinkToFit="1"/>
    </xf>
    <xf numFmtId="0" fontId="4" fillId="6" borderId="38" xfId="0" applyFont="1" applyFill="1" applyBorder="1" applyAlignment="1">
      <alignment horizontal="center" vertical="center" shrinkToFit="1"/>
    </xf>
    <xf numFmtId="187" fontId="4" fillId="6" borderId="41" xfId="0" applyNumberFormat="1" applyFont="1" applyFill="1" applyBorder="1" applyAlignment="1">
      <alignment vertical="center"/>
    </xf>
    <xf numFmtId="176" fontId="4" fillId="6" borderId="59" xfId="0" applyNumberFormat="1" applyFont="1" applyFill="1" applyBorder="1" applyAlignment="1">
      <alignment vertical="center"/>
    </xf>
    <xf numFmtId="0" fontId="4" fillId="6" borderId="60" xfId="0" applyFont="1" applyFill="1" applyBorder="1" applyAlignment="1">
      <alignment vertical="center"/>
    </xf>
    <xf numFmtId="0" fontId="4" fillId="6" borderId="60" xfId="0" applyFont="1" applyFill="1" applyBorder="1" applyAlignment="1">
      <alignment vertical="center" shrinkToFit="1"/>
    </xf>
    <xf numFmtId="0" fontId="4" fillId="6" borderId="22" xfId="0" applyFont="1" applyFill="1" applyBorder="1" applyAlignment="1">
      <alignment vertical="center" shrinkToFit="1"/>
    </xf>
    <xf numFmtId="0" fontId="4" fillId="6" borderId="38" xfId="0" applyFont="1" applyFill="1" applyBorder="1" applyAlignment="1">
      <alignment horizontal="center" vertical="center"/>
    </xf>
    <xf numFmtId="187" fontId="4" fillId="6" borderId="35" xfId="0" applyNumberFormat="1" applyFont="1" applyFill="1" applyBorder="1" applyAlignment="1">
      <alignment horizontal="right" vertical="center"/>
    </xf>
    <xf numFmtId="187" fontId="4" fillId="6" borderId="35" xfId="0" applyNumberFormat="1" applyFont="1" applyFill="1" applyBorder="1" applyAlignment="1">
      <alignment vertical="center"/>
    </xf>
    <xf numFmtId="176" fontId="4" fillId="6" borderId="39" xfId="0" applyNumberFormat="1" applyFont="1" applyFill="1" applyBorder="1" applyAlignment="1">
      <alignment vertical="center"/>
    </xf>
    <xf numFmtId="0" fontId="4" fillId="6" borderId="61" xfId="0" applyFont="1" applyFill="1" applyBorder="1" applyAlignment="1">
      <alignment vertical="center" shrinkToFit="1"/>
    </xf>
    <xf numFmtId="0" fontId="4" fillId="6" borderId="19" xfId="0" applyFont="1" applyFill="1" applyBorder="1" applyAlignment="1">
      <alignment vertical="center" shrinkToFit="1"/>
    </xf>
    <xf numFmtId="187" fontId="9" fillId="0" borderId="33" xfId="0" applyNumberFormat="1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4" fillId="6" borderId="33" xfId="0" applyNumberFormat="1" applyFont="1" applyFill="1" applyBorder="1" applyAlignment="1">
      <alignment horizontal="right" vertical="center"/>
    </xf>
    <xf numFmtId="0" fontId="4" fillId="6" borderId="41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10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176" fontId="4" fillId="5" borderId="47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vertical="center" shrinkToFit="1"/>
    </xf>
    <xf numFmtId="0" fontId="4" fillId="5" borderId="22" xfId="0" applyFont="1" applyFill="1" applyBorder="1" applyAlignment="1">
      <alignment vertical="center" shrinkToFit="1"/>
    </xf>
    <xf numFmtId="0" fontId="4" fillId="5" borderId="19" xfId="0" applyFont="1" applyFill="1" applyBorder="1" applyAlignment="1">
      <alignment vertical="center" shrinkToFit="1"/>
    </xf>
    <xf numFmtId="0" fontId="4" fillId="5" borderId="33" xfId="0" applyFont="1" applyFill="1" applyBorder="1" applyAlignment="1">
      <alignment vertical="center" shrinkToFit="1"/>
    </xf>
    <xf numFmtId="0" fontId="4" fillId="5" borderId="41" xfId="0" applyFont="1" applyFill="1" applyBorder="1" applyAlignment="1">
      <alignment vertical="center" shrinkToFit="1"/>
    </xf>
    <xf numFmtId="0" fontId="4" fillId="5" borderId="35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187" fontId="4" fillId="3" borderId="12" xfId="0" applyNumberFormat="1" applyFont="1" applyFill="1" applyBorder="1" applyAlignment="1">
      <alignment vertical="center"/>
    </xf>
    <xf numFmtId="187" fontId="4" fillId="3" borderId="22" xfId="0" applyNumberFormat="1" applyFont="1" applyFill="1" applyBorder="1" applyAlignment="1">
      <alignment vertical="center"/>
    </xf>
    <xf numFmtId="190" fontId="4" fillId="3" borderId="12" xfId="0" applyNumberFormat="1" applyFont="1" applyFill="1" applyBorder="1" applyAlignment="1">
      <alignment vertical="center"/>
    </xf>
    <xf numFmtId="190" fontId="4" fillId="3" borderId="1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3" borderId="3" xfId="17" applyFont="1" applyFill="1" applyBorder="1" applyAlignment="1">
      <alignment vertical="center"/>
    </xf>
    <xf numFmtId="38" fontId="4" fillId="3" borderId="11" xfId="17" applyFont="1" applyFill="1" applyBorder="1" applyAlignment="1">
      <alignment vertical="center"/>
    </xf>
    <xf numFmtId="38" fontId="4" fillId="3" borderId="20" xfId="17" applyFont="1" applyFill="1" applyBorder="1" applyAlignment="1">
      <alignment vertical="center"/>
    </xf>
    <xf numFmtId="38" fontId="4" fillId="3" borderId="15" xfId="17" applyFont="1" applyFill="1" applyBorder="1" applyAlignment="1">
      <alignment vertical="center"/>
    </xf>
    <xf numFmtId="38" fontId="4" fillId="3" borderId="7" xfId="17" applyFont="1" applyFill="1" applyBorder="1" applyAlignment="1">
      <alignment vertical="center"/>
    </xf>
    <xf numFmtId="38" fontId="4" fillId="3" borderId="18" xfId="17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vertical="center"/>
    </xf>
    <xf numFmtId="176" fontId="4" fillId="3" borderId="23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38" fontId="4" fillId="3" borderId="3" xfId="17" applyFont="1" applyFill="1" applyBorder="1" applyAlignment="1">
      <alignment horizontal="right" vertical="center"/>
    </xf>
    <xf numFmtId="38" fontId="4" fillId="3" borderId="11" xfId="17" applyFont="1" applyFill="1" applyBorder="1" applyAlignment="1">
      <alignment horizontal="right" vertical="center"/>
    </xf>
    <xf numFmtId="38" fontId="4" fillId="3" borderId="20" xfId="17" applyFont="1" applyFill="1" applyBorder="1" applyAlignment="1">
      <alignment horizontal="right" vertical="center"/>
    </xf>
    <xf numFmtId="38" fontId="4" fillId="3" borderId="15" xfId="17" applyFont="1" applyFill="1" applyBorder="1" applyAlignment="1">
      <alignment horizontal="right" vertical="center"/>
    </xf>
    <xf numFmtId="38" fontId="4" fillId="3" borderId="7" xfId="17" applyFont="1" applyFill="1" applyBorder="1" applyAlignment="1">
      <alignment horizontal="right" vertical="center"/>
    </xf>
    <xf numFmtId="38" fontId="4" fillId="3" borderId="18" xfId="17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176" fontId="4" fillId="3" borderId="11" xfId="0" applyNumberFormat="1" applyFont="1" applyFill="1" applyBorder="1" applyAlignment="1">
      <alignment vertical="center"/>
    </xf>
    <xf numFmtId="176" fontId="4" fillId="3" borderId="15" xfId="0" applyNumberFormat="1" applyFont="1" applyFill="1" applyBorder="1" applyAlignment="1">
      <alignment vertical="center"/>
    </xf>
    <xf numFmtId="176" fontId="4" fillId="3" borderId="18" xfId="0" applyNumberFormat="1" applyFont="1" applyFill="1" applyBorder="1" applyAlignment="1">
      <alignment vertical="center"/>
    </xf>
    <xf numFmtId="190" fontId="4" fillId="3" borderId="45" xfId="0" applyNumberFormat="1" applyFont="1" applyFill="1" applyBorder="1" applyAlignment="1">
      <alignment vertical="center"/>
    </xf>
    <xf numFmtId="190" fontId="4" fillId="3" borderId="2" xfId="0" applyNumberFormat="1" applyFont="1" applyFill="1" applyBorder="1" applyAlignment="1">
      <alignment vertical="center"/>
    </xf>
    <xf numFmtId="0" fontId="4" fillId="5" borderId="77" xfId="0" applyFont="1" applyFill="1" applyBorder="1" applyAlignment="1">
      <alignment horizontal="center" vertical="center" shrinkToFit="1"/>
    </xf>
    <xf numFmtId="0" fontId="4" fillId="5" borderId="30" xfId="0" applyFont="1" applyFill="1" applyBorder="1" applyAlignment="1">
      <alignment horizontal="center" vertical="center" shrinkToFit="1"/>
    </xf>
    <xf numFmtId="0" fontId="4" fillId="5" borderId="31" xfId="0" applyFont="1" applyFill="1" applyBorder="1" applyAlignment="1">
      <alignment horizontal="center" vertical="center" shrinkToFit="1"/>
    </xf>
    <xf numFmtId="0" fontId="4" fillId="5" borderId="47" xfId="0" applyFont="1" applyFill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5" borderId="29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68" xfId="0" applyFont="1" applyFill="1" applyBorder="1" applyAlignment="1">
      <alignment vertical="center" shrinkToFit="1"/>
    </xf>
    <xf numFmtId="0" fontId="4" fillId="5" borderId="29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176" fontId="4" fillId="5" borderId="75" xfId="0" applyNumberFormat="1" applyFont="1" applyFill="1" applyBorder="1" applyAlignment="1">
      <alignment horizontal="center" vertical="center"/>
    </xf>
    <xf numFmtId="176" fontId="4" fillId="5" borderId="50" xfId="0" applyNumberFormat="1" applyFont="1" applyFill="1" applyBorder="1" applyAlignment="1">
      <alignment horizontal="center" vertical="center"/>
    </xf>
    <xf numFmtId="176" fontId="4" fillId="5" borderId="46" xfId="0" applyNumberFormat="1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 wrapText="1"/>
    </xf>
    <xf numFmtId="0" fontId="4" fillId="5" borderId="76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 wrapText="1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53" xfId="0" applyFont="1" applyFill="1" applyBorder="1" applyAlignment="1">
      <alignment horizontal="center" vertical="center" shrinkToFi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176" fontId="4" fillId="5" borderId="42" xfId="0" applyNumberFormat="1" applyFont="1" applyFill="1" applyBorder="1" applyAlignment="1">
      <alignment horizontal="center" vertical="center"/>
    </xf>
    <xf numFmtId="176" fontId="4" fillId="5" borderId="38" xfId="0" applyNumberFormat="1" applyFont="1" applyFill="1" applyBorder="1" applyAlignment="1">
      <alignment horizontal="center" vertical="center"/>
    </xf>
    <xf numFmtId="176" fontId="4" fillId="5" borderId="44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152"/>
  <sheetViews>
    <sheetView zoomScale="85" zoomScaleNormal="85" workbookViewId="0" topLeftCell="A1046">
      <selection activeCell="G1125" sqref="G1125:G1128"/>
    </sheetView>
  </sheetViews>
  <sheetFormatPr defaultColWidth="9.00390625" defaultRowHeight="13.5"/>
  <cols>
    <col min="1" max="3" width="9.00390625" style="1" customWidth="1"/>
    <col min="4" max="4" width="9.75390625" style="1" customWidth="1"/>
    <col min="5" max="5" width="17.00390625" style="1" customWidth="1"/>
    <col min="6" max="6" width="14.375" style="2" customWidth="1"/>
    <col min="7" max="7" width="16.875" style="1" customWidth="1"/>
    <col min="8" max="16384" width="9.00390625" style="1" customWidth="1"/>
  </cols>
  <sheetData>
    <row r="1" spans="9:10" ht="13.5">
      <c r="I1" s="3"/>
      <c r="J1" s="4"/>
    </row>
    <row r="2" spans="2:3" ht="13.5">
      <c r="B2" s="1" t="s">
        <v>11</v>
      </c>
      <c r="C2" s="5"/>
    </row>
    <row r="3" spans="1:3" ht="13.5">
      <c r="A3" s="6"/>
      <c r="B3" s="7" t="s">
        <v>12</v>
      </c>
      <c r="C3" s="8" t="s">
        <v>13</v>
      </c>
    </row>
    <row r="4" spans="1:3" ht="13.5">
      <c r="A4" s="9"/>
      <c r="B4" s="10" t="s">
        <v>14</v>
      </c>
      <c r="C4" s="11">
        <f>'LCC算出標準データ'!C57</f>
        <v>490</v>
      </c>
    </row>
    <row r="5" spans="1:3" ht="13.5">
      <c r="A5" s="9"/>
      <c r="B5" s="12" t="s">
        <v>15</v>
      </c>
      <c r="C5" s="13">
        <f>'LCC算出標準データ'!C58</f>
        <v>580</v>
      </c>
    </row>
    <row r="6" spans="1:3" ht="13.5">
      <c r="A6" s="9"/>
      <c r="B6" s="14" t="s">
        <v>16</v>
      </c>
      <c r="C6" s="15">
        <f>'LCC算出標準データ'!C59</f>
        <v>580</v>
      </c>
    </row>
    <row r="7" spans="2:3" ht="13.5">
      <c r="B7" s="16"/>
      <c r="C7" s="17"/>
    </row>
    <row r="8" spans="2:3" ht="13.5">
      <c r="B8" s="18" t="s">
        <v>17</v>
      </c>
      <c r="C8" s="17"/>
    </row>
    <row r="9" spans="1:5" ht="13.5">
      <c r="A9" s="6"/>
      <c r="B9" s="19" t="s">
        <v>12</v>
      </c>
      <c r="C9" s="20" t="s">
        <v>18</v>
      </c>
      <c r="D9" s="20"/>
      <c r="E9" s="8" t="s">
        <v>19</v>
      </c>
    </row>
    <row r="10" spans="1:5" ht="13.5">
      <c r="A10" s="6"/>
      <c r="B10" s="21" t="s">
        <v>20</v>
      </c>
      <c r="C10" s="22" t="s">
        <v>21</v>
      </c>
      <c r="D10" s="23" t="str">
        <f aca="true" t="shared" si="0" ref="D10:D15">B10&amp;C10</f>
        <v>庁舎なし</v>
      </c>
      <c r="E10" s="24">
        <f>'LCC算出標準データ'!C63</f>
        <v>3395</v>
      </c>
    </row>
    <row r="11" spans="1:5" ht="13.5">
      <c r="A11" s="6"/>
      <c r="B11" s="25" t="s">
        <v>20</v>
      </c>
      <c r="C11" s="26" t="s">
        <v>22</v>
      </c>
      <c r="D11" s="27" t="str">
        <f t="shared" si="0"/>
        <v>庁舎あり</v>
      </c>
      <c r="E11" s="28">
        <f>'LCC算出標準データ'!C63+'LCC算出標準データ'!D63</f>
        <v>5459</v>
      </c>
    </row>
    <row r="12" spans="1:5" ht="13.5">
      <c r="A12" s="6"/>
      <c r="B12" s="25" t="s">
        <v>23</v>
      </c>
      <c r="C12" s="26" t="s">
        <v>0</v>
      </c>
      <c r="D12" s="27" t="str">
        <f t="shared" si="0"/>
        <v>校舎なし</v>
      </c>
      <c r="E12" s="28">
        <f>'LCC算出標準データ'!C64</f>
        <v>661</v>
      </c>
    </row>
    <row r="13" spans="1:5" ht="13.5">
      <c r="A13" s="6"/>
      <c r="B13" s="25" t="s">
        <v>23</v>
      </c>
      <c r="C13" s="26" t="s">
        <v>1</v>
      </c>
      <c r="D13" s="27" t="str">
        <f t="shared" si="0"/>
        <v>校舎あり</v>
      </c>
      <c r="E13" s="28" t="s">
        <v>24</v>
      </c>
    </row>
    <row r="14" spans="1:5" ht="13.5">
      <c r="A14" s="6"/>
      <c r="B14" s="25" t="s">
        <v>25</v>
      </c>
      <c r="C14" s="26" t="s">
        <v>0</v>
      </c>
      <c r="D14" s="27" t="str">
        <f t="shared" si="0"/>
        <v>体育館なし</v>
      </c>
      <c r="E14" s="28">
        <f>'LCC算出標準データ'!C65</f>
        <v>0</v>
      </c>
    </row>
    <row r="15" spans="1:5" ht="13.5">
      <c r="A15" s="6"/>
      <c r="B15" s="29" t="s">
        <v>25</v>
      </c>
      <c r="C15" s="30" t="s">
        <v>1</v>
      </c>
      <c r="D15" s="31" t="str">
        <f t="shared" si="0"/>
        <v>体育館あり</v>
      </c>
      <c r="E15" s="32" t="s">
        <v>24</v>
      </c>
    </row>
    <row r="17" spans="2:7" ht="13.5">
      <c r="B17" s="5" t="s">
        <v>26</v>
      </c>
      <c r="G17" s="33"/>
    </row>
    <row r="18" spans="2:8" ht="13.5">
      <c r="B18" s="19" t="s">
        <v>12</v>
      </c>
      <c r="C18" s="20" t="s">
        <v>27</v>
      </c>
      <c r="D18" s="20" t="s">
        <v>28</v>
      </c>
      <c r="E18" s="20" t="s">
        <v>29</v>
      </c>
      <c r="F18" s="34" t="s">
        <v>30</v>
      </c>
      <c r="G18" s="20"/>
      <c r="H18" s="8" t="s">
        <v>19</v>
      </c>
    </row>
    <row r="19" spans="2:8" ht="13.5">
      <c r="B19" s="21" t="s">
        <v>20</v>
      </c>
      <c r="C19" s="35" t="s">
        <v>31</v>
      </c>
      <c r="D19" s="36">
        <v>1970</v>
      </c>
      <c r="E19" s="22" t="s">
        <v>21</v>
      </c>
      <c r="F19" s="37" t="s">
        <v>0</v>
      </c>
      <c r="G19" s="23" t="str">
        <f aca="true" t="shared" si="1" ref="G19:G58">B19&amp;C19&amp;D19&amp;E19&amp;F19</f>
        <v>庁舎青森1970なしなし</v>
      </c>
      <c r="H19" s="24">
        <f>'LCC算出標準データ'!D70</f>
        <v>5192</v>
      </c>
    </row>
    <row r="20" spans="2:8" ht="13.5">
      <c r="B20" s="38" t="s">
        <v>20</v>
      </c>
      <c r="C20" s="39" t="s">
        <v>31</v>
      </c>
      <c r="D20" s="40">
        <v>1970</v>
      </c>
      <c r="E20" s="41" t="s">
        <v>21</v>
      </c>
      <c r="F20" s="42" t="s">
        <v>1</v>
      </c>
      <c r="G20" s="27" t="str">
        <f t="shared" si="1"/>
        <v>庁舎青森1970なしあり</v>
      </c>
      <c r="H20" s="43" t="str">
        <f>'LCC算出標準データ'!D78</f>
        <v>－</v>
      </c>
    </row>
    <row r="21" spans="2:8" ht="13.5">
      <c r="B21" s="38" t="s">
        <v>20</v>
      </c>
      <c r="C21" s="39" t="s">
        <v>31</v>
      </c>
      <c r="D21" s="40">
        <v>1970</v>
      </c>
      <c r="E21" s="41" t="s">
        <v>22</v>
      </c>
      <c r="F21" s="42" t="s">
        <v>0</v>
      </c>
      <c r="G21" s="27" t="str">
        <f t="shared" si="1"/>
        <v>庁舎青森1970ありなし</v>
      </c>
      <c r="H21" s="43">
        <f>'LCC算出標準データ'!D74</f>
        <v>4481</v>
      </c>
    </row>
    <row r="22" spans="2:8" ht="13.5">
      <c r="B22" s="38" t="s">
        <v>20</v>
      </c>
      <c r="C22" s="39" t="s">
        <v>31</v>
      </c>
      <c r="D22" s="40">
        <v>1970</v>
      </c>
      <c r="E22" s="41" t="s">
        <v>22</v>
      </c>
      <c r="F22" s="42" t="s">
        <v>1</v>
      </c>
      <c r="G22" s="27" t="str">
        <f t="shared" si="1"/>
        <v>庁舎青森1970ありあり</v>
      </c>
      <c r="H22" s="43" t="str">
        <f>'LCC算出標準データ'!D82</f>
        <v>－</v>
      </c>
    </row>
    <row r="23" spans="2:8" ht="13.5">
      <c r="B23" s="38" t="s">
        <v>20</v>
      </c>
      <c r="C23" s="39" t="s">
        <v>31</v>
      </c>
      <c r="D23" s="40">
        <v>1980</v>
      </c>
      <c r="E23" s="41" t="s">
        <v>21</v>
      </c>
      <c r="F23" s="42" t="s">
        <v>0</v>
      </c>
      <c r="G23" s="27" t="str">
        <f t="shared" si="1"/>
        <v>庁舎青森1980なしなし</v>
      </c>
      <c r="H23" s="43">
        <f>'LCC算出標準データ'!E70</f>
        <v>4828</v>
      </c>
    </row>
    <row r="24" spans="2:8" ht="13.5">
      <c r="B24" s="38" t="s">
        <v>20</v>
      </c>
      <c r="C24" s="39" t="s">
        <v>31</v>
      </c>
      <c r="D24" s="40">
        <v>1980</v>
      </c>
      <c r="E24" s="41" t="s">
        <v>21</v>
      </c>
      <c r="F24" s="42" t="s">
        <v>1</v>
      </c>
      <c r="G24" s="27" t="str">
        <f t="shared" si="1"/>
        <v>庁舎青森1980なしあり</v>
      </c>
      <c r="H24" s="43" t="str">
        <f>'LCC算出標準データ'!E78</f>
        <v>－</v>
      </c>
    </row>
    <row r="25" spans="2:8" ht="13.5">
      <c r="B25" s="38" t="s">
        <v>20</v>
      </c>
      <c r="C25" s="39" t="s">
        <v>31</v>
      </c>
      <c r="D25" s="40">
        <v>1980</v>
      </c>
      <c r="E25" s="41" t="s">
        <v>22</v>
      </c>
      <c r="F25" s="42" t="s">
        <v>0</v>
      </c>
      <c r="G25" s="27" t="str">
        <f t="shared" si="1"/>
        <v>庁舎青森1980ありなし</v>
      </c>
      <c r="H25" s="43">
        <f>'LCC算出標準データ'!E74</f>
        <v>4117</v>
      </c>
    </row>
    <row r="26" spans="2:8" ht="13.5">
      <c r="B26" s="38" t="s">
        <v>20</v>
      </c>
      <c r="C26" s="39" t="s">
        <v>31</v>
      </c>
      <c r="D26" s="40">
        <v>1980</v>
      </c>
      <c r="E26" s="41" t="s">
        <v>22</v>
      </c>
      <c r="F26" s="42" t="s">
        <v>1</v>
      </c>
      <c r="G26" s="27" t="str">
        <f t="shared" si="1"/>
        <v>庁舎青森1980ありあり</v>
      </c>
      <c r="H26" s="43" t="str">
        <f>'LCC算出標準データ'!E82</f>
        <v>－</v>
      </c>
    </row>
    <row r="27" spans="2:8" ht="13.5">
      <c r="B27" s="38" t="s">
        <v>20</v>
      </c>
      <c r="C27" s="39" t="s">
        <v>31</v>
      </c>
      <c r="D27" s="40">
        <v>1990</v>
      </c>
      <c r="E27" s="41" t="s">
        <v>21</v>
      </c>
      <c r="F27" s="42" t="s">
        <v>0</v>
      </c>
      <c r="G27" s="27" t="str">
        <f>B27&amp;C27&amp;D27&amp;E27&amp;F27</f>
        <v>庁舎青森1990なしなし</v>
      </c>
      <c r="H27" s="43">
        <f>'LCC算出標準データ'!F70</f>
        <v>4825</v>
      </c>
    </row>
    <row r="28" spans="2:8" ht="13.5">
      <c r="B28" s="38" t="s">
        <v>20</v>
      </c>
      <c r="C28" s="39" t="s">
        <v>31</v>
      </c>
      <c r="D28" s="40">
        <v>1990</v>
      </c>
      <c r="E28" s="41" t="s">
        <v>21</v>
      </c>
      <c r="F28" s="42" t="s">
        <v>1</v>
      </c>
      <c r="G28" s="27" t="str">
        <f>B28&amp;C28&amp;D28&amp;E28&amp;F28</f>
        <v>庁舎青森1990なしあり</v>
      </c>
      <c r="H28" s="43">
        <f>'LCC算出標準データ'!F78</f>
        <v>5219</v>
      </c>
    </row>
    <row r="29" spans="2:8" ht="13.5">
      <c r="B29" s="38" t="s">
        <v>20</v>
      </c>
      <c r="C29" s="39" t="s">
        <v>31</v>
      </c>
      <c r="D29" s="40">
        <v>1990</v>
      </c>
      <c r="E29" s="41" t="s">
        <v>22</v>
      </c>
      <c r="F29" s="42" t="s">
        <v>0</v>
      </c>
      <c r="G29" s="27" t="str">
        <f>B29&amp;C29&amp;D29&amp;E29&amp;F29</f>
        <v>庁舎青森1990ありなし</v>
      </c>
      <c r="H29" s="43">
        <f>'LCC算出標準データ'!F74</f>
        <v>4114</v>
      </c>
    </row>
    <row r="30" spans="2:8" ht="13.5">
      <c r="B30" s="38" t="s">
        <v>20</v>
      </c>
      <c r="C30" s="39" t="s">
        <v>31</v>
      </c>
      <c r="D30" s="40">
        <v>1990</v>
      </c>
      <c r="E30" s="41" t="s">
        <v>22</v>
      </c>
      <c r="F30" s="42" t="s">
        <v>1</v>
      </c>
      <c r="G30" s="27" t="str">
        <f>B30&amp;C30&amp;D30&amp;E30&amp;F30</f>
        <v>庁舎青森1990ありあり</v>
      </c>
      <c r="H30" s="43">
        <f>'LCC算出標準データ'!F82</f>
        <v>4508</v>
      </c>
    </row>
    <row r="31" spans="2:8" ht="13.5">
      <c r="B31" s="38" t="s">
        <v>20</v>
      </c>
      <c r="C31" s="39" t="s">
        <v>31</v>
      </c>
      <c r="D31" s="40">
        <v>2000</v>
      </c>
      <c r="E31" s="41" t="s">
        <v>21</v>
      </c>
      <c r="F31" s="42" t="s">
        <v>0</v>
      </c>
      <c r="G31" s="27" t="str">
        <f t="shared" si="1"/>
        <v>庁舎青森2000なしなし</v>
      </c>
      <c r="H31" s="43">
        <f>'LCC算出標準データ'!G70</f>
        <v>4010</v>
      </c>
    </row>
    <row r="32" spans="2:8" ht="13.5">
      <c r="B32" s="38" t="s">
        <v>20</v>
      </c>
      <c r="C32" s="39" t="s">
        <v>31</v>
      </c>
      <c r="D32" s="40">
        <v>2000</v>
      </c>
      <c r="E32" s="41" t="s">
        <v>21</v>
      </c>
      <c r="F32" s="42" t="s">
        <v>1</v>
      </c>
      <c r="G32" s="27" t="str">
        <f t="shared" si="1"/>
        <v>庁舎青森2000なしあり</v>
      </c>
      <c r="H32" s="43">
        <f>'LCC算出標準データ'!G78</f>
        <v>5025</v>
      </c>
    </row>
    <row r="33" spans="2:8" ht="13.5">
      <c r="B33" s="38" t="s">
        <v>20</v>
      </c>
      <c r="C33" s="39" t="s">
        <v>31</v>
      </c>
      <c r="D33" s="40">
        <v>2000</v>
      </c>
      <c r="E33" s="41" t="s">
        <v>22</v>
      </c>
      <c r="F33" s="42" t="s">
        <v>0</v>
      </c>
      <c r="G33" s="27" t="str">
        <f t="shared" si="1"/>
        <v>庁舎青森2000ありなし</v>
      </c>
      <c r="H33" s="43">
        <f>'LCC算出標準データ'!G74</f>
        <v>3299</v>
      </c>
    </row>
    <row r="34" spans="2:8" ht="13.5">
      <c r="B34" s="38" t="s">
        <v>20</v>
      </c>
      <c r="C34" s="39" t="s">
        <v>31</v>
      </c>
      <c r="D34" s="40">
        <v>2000</v>
      </c>
      <c r="E34" s="41" t="s">
        <v>22</v>
      </c>
      <c r="F34" s="42" t="s">
        <v>1</v>
      </c>
      <c r="G34" s="27" t="str">
        <f t="shared" si="1"/>
        <v>庁舎青森2000ありあり</v>
      </c>
      <c r="H34" s="43">
        <f>'LCC算出標準データ'!G82</f>
        <v>4314</v>
      </c>
    </row>
    <row r="35" spans="2:8" ht="13.5">
      <c r="B35" s="38" t="s">
        <v>20</v>
      </c>
      <c r="C35" s="39" t="s">
        <v>2</v>
      </c>
      <c r="D35" s="40">
        <v>1970</v>
      </c>
      <c r="E35" s="41" t="s">
        <v>21</v>
      </c>
      <c r="F35" s="42" t="s">
        <v>0</v>
      </c>
      <c r="G35" s="27" t="str">
        <f t="shared" si="1"/>
        <v>庁舎弘前1970なしなし</v>
      </c>
      <c r="H35" s="43">
        <f>'LCC算出標準データ'!D71</f>
        <v>5043</v>
      </c>
    </row>
    <row r="36" spans="2:8" ht="13.5">
      <c r="B36" s="38" t="s">
        <v>20</v>
      </c>
      <c r="C36" s="39" t="s">
        <v>2</v>
      </c>
      <c r="D36" s="40">
        <v>1970</v>
      </c>
      <c r="E36" s="41" t="s">
        <v>21</v>
      </c>
      <c r="F36" s="42" t="s">
        <v>1</v>
      </c>
      <c r="G36" s="27" t="str">
        <f t="shared" si="1"/>
        <v>庁舎弘前1970なしあり</v>
      </c>
      <c r="H36" s="43" t="str">
        <f>'LCC算出標準データ'!D79</f>
        <v>－</v>
      </c>
    </row>
    <row r="37" spans="2:8" ht="13.5">
      <c r="B37" s="38" t="s">
        <v>20</v>
      </c>
      <c r="C37" s="39" t="s">
        <v>2</v>
      </c>
      <c r="D37" s="40">
        <v>1970</v>
      </c>
      <c r="E37" s="41" t="s">
        <v>22</v>
      </c>
      <c r="F37" s="42" t="s">
        <v>0</v>
      </c>
      <c r="G37" s="27" t="str">
        <f t="shared" si="1"/>
        <v>庁舎弘前1970ありなし</v>
      </c>
      <c r="H37" s="43">
        <f>'LCC算出標準データ'!D75</f>
        <v>4448</v>
      </c>
    </row>
    <row r="38" spans="2:8" ht="13.5">
      <c r="B38" s="38" t="s">
        <v>20</v>
      </c>
      <c r="C38" s="39" t="s">
        <v>2</v>
      </c>
      <c r="D38" s="40">
        <v>1970</v>
      </c>
      <c r="E38" s="41" t="s">
        <v>22</v>
      </c>
      <c r="F38" s="42" t="s">
        <v>1</v>
      </c>
      <c r="G38" s="27" t="str">
        <f t="shared" si="1"/>
        <v>庁舎弘前1970ありあり</v>
      </c>
      <c r="H38" s="43" t="str">
        <f>'LCC算出標準データ'!D83</f>
        <v>－</v>
      </c>
    </row>
    <row r="39" spans="2:8" ht="13.5">
      <c r="B39" s="38" t="s">
        <v>20</v>
      </c>
      <c r="C39" s="39" t="s">
        <v>2</v>
      </c>
      <c r="D39" s="40">
        <v>1980</v>
      </c>
      <c r="E39" s="41" t="s">
        <v>21</v>
      </c>
      <c r="F39" s="42" t="s">
        <v>0</v>
      </c>
      <c r="G39" s="27" t="str">
        <f t="shared" si="1"/>
        <v>庁舎弘前1980なしなし</v>
      </c>
      <c r="H39" s="43">
        <f>'LCC算出標準データ'!E71</f>
        <v>4678</v>
      </c>
    </row>
    <row r="40" spans="2:8" ht="13.5">
      <c r="B40" s="38" t="s">
        <v>20</v>
      </c>
      <c r="C40" s="39" t="s">
        <v>2</v>
      </c>
      <c r="D40" s="40">
        <v>1980</v>
      </c>
      <c r="E40" s="41" t="s">
        <v>21</v>
      </c>
      <c r="F40" s="42" t="s">
        <v>1</v>
      </c>
      <c r="G40" s="27" t="str">
        <f t="shared" si="1"/>
        <v>庁舎弘前1980なしあり</v>
      </c>
      <c r="H40" s="43" t="str">
        <f>'LCC算出標準データ'!E79</f>
        <v>－</v>
      </c>
    </row>
    <row r="41" spans="2:8" ht="13.5">
      <c r="B41" s="38" t="s">
        <v>20</v>
      </c>
      <c r="C41" s="39" t="s">
        <v>2</v>
      </c>
      <c r="D41" s="40">
        <v>1980</v>
      </c>
      <c r="E41" s="41" t="s">
        <v>22</v>
      </c>
      <c r="F41" s="42" t="s">
        <v>0</v>
      </c>
      <c r="G41" s="27" t="str">
        <f t="shared" si="1"/>
        <v>庁舎弘前1980ありなし</v>
      </c>
      <c r="H41" s="43">
        <f>'LCC算出標準データ'!E75</f>
        <v>4083</v>
      </c>
    </row>
    <row r="42" spans="2:8" ht="13.5">
      <c r="B42" s="38" t="s">
        <v>20</v>
      </c>
      <c r="C42" s="39" t="s">
        <v>2</v>
      </c>
      <c r="D42" s="40">
        <v>1980</v>
      </c>
      <c r="E42" s="41" t="s">
        <v>22</v>
      </c>
      <c r="F42" s="42" t="s">
        <v>1</v>
      </c>
      <c r="G42" s="27" t="str">
        <f t="shared" si="1"/>
        <v>庁舎弘前1980ありあり</v>
      </c>
      <c r="H42" s="43" t="str">
        <f>'LCC算出標準データ'!E83</f>
        <v>－</v>
      </c>
    </row>
    <row r="43" spans="2:8" ht="13.5">
      <c r="B43" s="38" t="s">
        <v>20</v>
      </c>
      <c r="C43" s="39" t="s">
        <v>2</v>
      </c>
      <c r="D43" s="40">
        <v>1990</v>
      </c>
      <c r="E43" s="41" t="s">
        <v>21</v>
      </c>
      <c r="F43" s="42" t="s">
        <v>0</v>
      </c>
      <c r="G43" s="27" t="str">
        <f t="shared" si="1"/>
        <v>庁舎弘前1990なしなし</v>
      </c>
      <c r="H43" s="43">
        <f>'LCC算出標準データ'!F71</f>
        <v>4675</v>
      </c>
    </row>
    <row r="44" spans="2:8" ht="13.5">
      <c r="B44" s="38" t="s">
        <v>20</v>
      </c>
      <c r="C44" s="39" t="s">
        <v>2</v>
      </c>
      <c r="D44" s="40">
        <v>1990</v>
      </c>
      <c r="E44" s="41" t="s">
        <v>21</v>
      </c>
      <c r="F44" s="42" t="s">
        <v>1</v>
      </c>
      <c r="G44" s="27" t="str">
        <f t="shared" si="1"/>
        <v>庁舎弘前1990なしあり</v>
      </c>
      <c r="H44" s="43">
        <f>'LCC算出標準データ'!F79</f>
        <v>5074</v>
      </c>
    </row>
    <row r="45" spans="2:8" ht="13.5">
      <c r="B45" s="38" t="s">
        <v>20</v>
      </c>
      <c r="C45" s="39" t="s">
        <v>2</v>
      </c>
      <c r="D45" s="40">
        <v>1990</v>
      </c>
      <c r="E45" s="41" t="s">
        <v>22</v>
      </c>
      <c r="F45" s="42" t="s">
        <v>0</v>
      </c>
      <c r="G45" s="27" t="str">
        <f t="shared" si="1"/>
        <v>庁舎弘前1990ありなし</v>
      </c>
      <c r="H45" s="43">
        <f>'LCC算出標準データ'!F75</f>
        <v>4080</v>
      </c>
    </row>
    <row r="46" spans="2:8" ht="13.5">
      <c r="B46" s="38" t="s">
        <v>20</v>
      </c>
      <c r="C46" s="39" t="s">
        <v>2</v>
      </c>
      <c r="D46" s="40">
        <v>1990</v>
      </c>
      <c r="E46" s="41" t="s">
        <v>22</v>
      </c>
      <c r="F46" s="42" t="s">
        <v>1</v>
      </c>
      <c r="G46" s="27" t="str">
        <f t="shared" si="1"/>
        <v>庁舎弘前1990ありあり</v>
      </c>
      <c r="H46" s="43">
        <f>'LCC算出標準データ'!F83</f>
        <v>4479</v>
      </c>
    </row>
    <row r="47" spans="2:8" ht="13.5">
      <c r="B47" s="38" t="s">
        <v>20</v>
      </c>
      <c r="C47" s="39" t="s">
        <v>2</v>
      </c>
      <c r="D47" s="40">
        <v>2000</v>
      </c>
      <c r="E47" s="41" t="s">
        <v>21</v>
      </c>
      <c r="F47" s="42" t="s">
        <v>0</v>
      </c>
      <c r="G47" s="27" t="str">
        <f t="shared" si="1"/>
        <v>庁舎弘前2000なしなし</v>
      </c>
      <c r="H47" s="43">
        <f>'LCC算出標準データ'!G71</f>
        <v>3856</v>
      </c>
    </row>
    <row r="48" spans="2:8" ht="13.5">
      <c r="B48" s="38" t="s">
        <v>20</v>
      </c>
      <c r="C48" s="39" t="s">
        <v>2</v>
      </c>
      <c r="D48" s="40">
        <v>2000</v>
      </c>
      <c r="E48" s="41" t="s">
        <v>21</v>
      </c>
      <c r="F48" s="42" t="s">
        <v>1</v>
      </c>
      <c r="G48" s="27" t="str">
        <f t="shared" si="1"/>
        <v>庁舎弘前2000なしあり</v>
      </c>
      <c r="H48" s="43">
        <f>'LCC算出標準データ'!G79</f>
        <v>4857</v>
      </c>
    </row>
    <row r="49" spans="2:8" ht="13.5">
      <c r="B49" s="38" t="s">
        <v>20</v>
      </c>
      <c r="C49" s="39" t="s">
        <v>2</v>
      </c>
      <c r="D49" s="40">
        <v>2000</v>
      </c>
      <c r="E49" s="41" t="s">
        <v>22</v>
      </c>
      <c r="F49" s="42" t="s">
        <v>0</v>
      </c>
      <c r="G49" s="27" t="str">
        <f t="shared" si="1"/>
        <v>庁舎弘前2000ありなし</v>
      </c>
      <c r="H49" s="43">
        <f>'LCC算出標準データ'!G75</f>
        <v>3261</v>
      </c>
    </row>
    <row r="50" spans="2:8" ht="13.5">
      <c r="B50" s="38" t="s">
        <v>20</v>
      </c>
      <c r="C50" s="39" t="s">
        <v>2</v>
      </c>
      <c r="D50" s="40">
        <v>2000</v>
      </c>
      <c r="E50" s="41" t="s">
        <v>22</v>
      </c>
      <c r="F50" s="42" t="s">
        <v>1</v>
      </c>
      <c r="G50" s="27" t="str">
        <f t="shared" si="1"/>
        <v>庁舎弘前2000ありあり</v>
      </c>
      <c r="H50" s="43">
        <f>'LCC算出標準データ'!G83</f>
        <v>4262</v>
      </c>
    </row>
    <row r="51" spans="2:8" ht="13.5">
      <c r="B51" s="38" t="s">
        <v>20</v>
      </c>
      <c r="C51" s="39" t="s">
        <v>32</v>
      </c>
      <c r="D51" s="40">
        <v>1970</v>
      </c>
      <c r="E51" s="41" t="s">
        <v>21</v>
      </c>
      <c r="F51" s="42" t="s">
        <v>0</v>
      </c>
      <c r="G51" s="27" t="str">
        <f t="shared" si="1"/>
        <v>庁舎八戸1970なしなし</v>
      </c>
      <c r="H51" s="43">
        <f>'LCC算出標準データ'!D72</f>
        <v>5264</v>
      </c>
    </row>
    <row r="52" spans="2:8" ht="13.5">
      <c r="B52" s="38" t="s">
        <v>20</v>
      </c>
      <c r="C52" s="39" t="s">
        <v>3</v>
      </c>
      <c r="D52" s="40">
        <v>1970</v>
      </c>
      <c r="E52" s="41" t="s">
        <v>21</v>
      </c>
      <c r="F52" s="42" t="s">
        <v>1</v>
      </c>
      <c r="G52" s="27" t="str">
        <f t="shared" si="1"/>
        <v>庁舎八戸1970なしあり</v>
      </c>
      <c r="H52" s="43" t="str">
        <f>'LCC算出標準データ'!D80</f>
        <v>－</v>
      </c>
    </row>
    <row r="53" spans="2:8" ht="13.5">
      <c r="B53" s="38" t="s">
        <v>20</v>
      </c>
      <c r="C53" s="39" t="s">
        <v>3</v>
      </c>
      <c r="D53" s="40">
        <v>1970</v>
      </c>
      <c r="E53" s="41" t="s">
        <v>22</v>
      </c>
      <c r="F53" s="42" t="s">
        <v>0</v>
      </c>
      <c r="G53" s="27" t="str">
        <f t="shared" si="1"/>
        <v>庁舎八戸1970ありなし</v>
      </c>
      <c r="H53" s="43">
        <f>'LCC算出標準データ'!D76</f>
        <v>4579</v>
      </c>
    </row>
    <row r="54" spans="2:8" ht="13.5">
      <c r="B54" s="38" t="s">
        <v>20</v>
      </c>
      <c r="C54" s="39" t="s">
        <v>3</v>
      </c>
      <c r="D54" s="40">
        <v>1970</v>
      </c>
      <c r="E54" s="41" t="s">
        <v>22</v>
      </c>
      <c r="F54" s="42" t="s">
        <v>1</v>
      </c>
      <c r="G54" s="27" t="str">
        <f t="shared" si="1"/>
        <v>庁舎八戸1970ありあり</v>
      </c>
      <c r="H54" s="43" t="str">
        <f>'LCC算出標準データ'!D84</f>
        <v>－</v>
      </c>
    </row>
    <row r="55" spans="2:8" ht="13.5">
      <c r="B55" s="38" t="s">
        <v>20</v>
      </c>
      <c r="C55" s="39" t="s">
        <v>3</v>
      </c>
      <c r="D55" s="40">
        <v>1980</v>
      </c>
      <c r="E55" s="41" t="s">
        <v>21</v>
      </c>
      <c r="F55" s="42" t="s">
        <v>0</v>
      </c>
      <c r="G55" s="27" t="str">
        <f t="shared" si="1"/>
        <v>庁舎八戸1980なしなし</v>
      </c>
      <c r="H55" s="43">
        <f>'LCC算出標準データ'!E72</f>
        <v>4903</v>
      </c>
    </row>
    <row r="56" spans="2:8" ht="13.5">
      <c r="B56" s="38" t="s">
        <v>20</v>
      </c>
      <c r="C56" s="39" t="s">
        <v>3</v>
      </c>
      <c r="D56" s="40">
        <v>1980</v>
      </c>
      <c r="E56" s="41" t="s">
        <v>21</v>
      </c>
      <c r="F56" s="42" t="s">
        <v>1</v>
      </c>
      <c r="G56" s="27" t="str">
        <f t="shared" si="1"/>
        <v>庁舎八戸1980なしあり</v>
      </c>
      <c r="H56" s="43" t="str">
        <f>'LCC算出標準データ'!E80</f>
        <v>－</v>
      </c>
    </row>
    <row r="57" spans="2:8" ht="13.5">
      <c r="B57" s="38" t="s">
        <v>20</v>
      </c>
      <c r="C57" s="39" t="s">
        <v>3</v>
      </c>
      <c r="D57" s="40">
        <v>1980</v>
      </c>
      <c r="E57" s="41" t="s">
        <v>22</v>
      </c>
      <c r="F57" s="42" t="s">
        <v>0</v>
      </c>
      <c r="G57" s="27" t="str">
        <f t="shared" si="1"/>
        <v>庁舎八戸1980ありなし</v>
      </c>
      <c r="H57" s="43">
        <f>'LCC算出標準データ'!E76</f>
        <v>4218</v>
      </c>
    </row>
    <row r="58" spans="2:8" ht="13.5">
      <c r="B58" s="38" t="s">
        <v>20</v>
      </c>
      <c r="C58" s="39" t="s">
        <v>3</v>
      </c>
      <c r="D58" s="40">
        <v>1980</v>
      </c>
      <c r="E58" s="41" t="s">
        <v>22</v>
      </c>
      <c r="F58" s="42" t="s">
        <v>1</v>
      </c>
      <c r="G58" s="27" t="str">
        <f t="shared" si="1"/>
        <v>庁舎八戸1980ありあり</v>
      </c>
      <c r="H58" s="43" t="str">
        <f>'LCC算出標準データ'!E84</f>
        <v>－</v>
      </c>
    </row>
    <row r="59" spans="2:8" ht="13.5">
      <c r="B59" s="38" t="s">
        <v>20</v>
      </c>
      <c r="C59" s="39" t="s">
        <v>3</v>
      </c>
      <c r="D59" s="40">
        <v>1990</v>
      </c>
      <c r="E59" s="41" t="s">
        <v>21</v>
      </c>
      <c r="F59" s="42" t="s">
        <v>0</v>
      </c>
      <c r="G59" s="27" t="str">
        <f>B59&amp;C59&amp;D59&amp;E59&amp;F59</f>
        <v>庁舎八戸1990なしなし</v>
      </c>
      <c r="H59" s="43">
        <f>'LCC算出標準データ'!F72</f>
        <v>4900</v>
      </c>
    </row>
    <row r="60" spans="2:8" ht="13.5">
      <c r="B60" s="38" t="s">
        <v>20</v>
      </c>
      <c r="C60" s="39" t="s">
        <v>3</v>
      </c>
      <c r="D60" s="40">
        <v>1990</v>
      </c>
      <c r="E60" s="41" t="s">
        <v>21</v>
      </c>
      <c r="F60" s="42" t="s">
        <v>1</v>
      </c>
      <c r="G60" s="27" t="str">
        <f>B60&amp;C60&amp;D60&amp;E60&amp;F60</f>
        <v>庁舎八戸1990なしあり</v>
      </c>
      <c r="H60" s="43">
        <f>'LCC算出標準データ'!F80</f>
        <v>5292</v>
      </c>
    </row>
    <row r="61" spans="2:8" ht="13.5">
      <c r="B61" s="38" t="s">
        <v>20</v>
      </c>
      <c r="C61" s="39" t="s">
        <v>3</v>
      </c>
      <c r="D61" s="40">
        <v>1990</v>
      </c>
      <c r="E61" s="41" t="s">
        <v>22</v>
      </c>
      <c r="F61" s="42" t="s">
        <v>0</v>
      </c>
      <c r="G61" s="27" t="str">
        <f>B61&amp;C61&amp;D61&amp;E61&amp;F61</f>
        <v>庁舎八戸1990ありなし</v>
      </c>
      <c r="H61" s="43">
        <f>'LCC算出標準データ'!F76</f>
        <v>4215</v>
      </c>
    </row>
    <row r="62" spans="2:8" ht="13.5">
      <c r="B62" s="38" t="s">
        <v>20</v>
      </c>
      <c r="C62" s="39" t="s">
        <v>3</v>
      </c>
      <c r="D62" s="40">
        <v>1990</v>
      </c>
      <c r="E62" s="41" t="s">
        <v>22</v>
      </c>
      <c r="F62" s="42" t="s">
        <v>1</v>
      </c>
      <c r="G62" s="27" t="str">
        <f>B62&amp;C62&amp;D62&amp;E62&amp;F62</f>
        <v>庁舎八戸1990ありあり</v>
      </c>
      <c r="H62" s="43">
        <f>'LCC算出標準データ'!F84</f>
        <v>4607</v>
      </c>
    </row>
    <row r="63" spans="2:8" ht="13.5">
      <c r="B63" s="38" t="s">
        <v>20</v>
      </c>
      <c r="C63" s="39" t="s">
        <v>3</v>
      </c>
      <c r="D63" s="40">
        <v>2000</v>
      </c>
      <c r="E63" s="41" t="s">
        <v>21</v>
      </c>
      <c r="F63" s="42" t="s">
        <v>0</v>
      </c>
      <c r="G63" s="27" t="str">
        <f aca="true" t="shared" si="2" ref="G63:G102">B63&amp;C63&amp;D63&amp;E63&amp;F63</f>
        <v>庁舎八戸2000なしなし</v>
      </c>
      <c r="H63" s="43">
        <f>'LCC算出標準データ'!G72</f>
        <v>4100</v>
      </c>
    </row>
    <row r="64" spans="2:8" ht="13.5">
      <c r="B64" s="38" t="s">
        <v>20</v>
      </c>
      <c r="C64" s="39" t="s">
        <v>3</v>
      </c>
      <c r="D64" s="40">
        <v>2000</v>
      </c>
      <c r="E64" s="41" t="s">
        <v>21</v>
      </c>
      <c r="F64" s="42" t="s">
        <v>1</v>
      </c>
      <c r="G64" s="27" t="str">
        <f t="shared" si="2"/>
        <v>庁舎八戸2000なしあり</v>
      </c>
      <c r="H64" s="43">
        <f>'LCC算出標準データ'!G80</f>
        <v>5054</v>
      </c>
    </row>
    <row r="65" spans="2:8" ht="13.5">
      <c r="B65" s="38" t="s">
        <v>20</v>
      </c>
      <c r="C65" s="39" t="s">
        <v>3</v>
      </c>
      <c r="D65" s="40">
        <v>2000</v>
      </c>
      <c r="E65" s="41" t="s">
        <v>22</v>
      </c>
      <c r="F65" s="42" t="s">
        <v>0</v>
      </c>
      <c r="G65" s="27" t="str">
        <f t="shared" si="2"/>
        <v>庁舎八戸2000ありなし</v>
      </c>
      <c r="H65" s="43">
        <f>'LCC算出標準データ'!G76</f>
        <v>3415</v>
      </c>
    </row>
    <row r="66" spans="2:8" ht="13.5">
      <c r="B66" s="38" t="s">
        <v>20</v>
      </c>
      <c r="C66" s="39" t="s">
        <v>3</v>
      </c>
      <c r="D66" s="40">
        <v>2000</v>
      </c>
      <c r="E66" s="41" t="s">
        <v>22</v>
      </c>
      <c r="F66" s="42" t="s">
        <v>1</v>
      </c>
      <c r="G66" s="27" t="str">
        <f t="shared" si="2"/>
        <v>庁舎八戸2000ありあり</v>
      </c>
      <c r="H66" s="43">
        <f>'LCC算出標準データ'!G84</f>
        <v>4369</v>
      </c>
    </row>
    <row r="67" spans="2:8" ht="13.5">
      <c r="B67" s="38" t="s">
        <v>20</v>
      </c>
      <c r="C67" s="39" t="s">
        <v>33</v>
      </c>
      <c r="D67" s="40">
        <v>1970</v>
      </c>
      <c r="E67" s="41" t="s">
        <v>21</v>
      </c>
      <c r="F67" s="42" t="s">
        <v>0</v>
      </c>
      <c r="G67" s="27" t="str">
        <f t="shared" si="2"/>
        <v>庁舎むつ1970なしなし</v>
      </c>
      <c r="H67" s="43">
        <f>'LCC算出標準データ'!D73</f>
        <v>5092</v>
      </c>
    </row>
    <row r="68" spans="2:8" ht="13.5">
      <c r="B68" s="38" t="s">
        <v>20</v>
      </c>
      <c r="C68" s="39" t="s">
        <v>33</v>
      </c>
      <c r="D68" s="40">
        <v>1970</v>
      </c>
      <c r="E68" s="41" t="s">
        <v>21</v>
      </c>
      <c r="F68" s="42" t="s">
        <v>1</v>
      </c>
      <c r="G68" s="27" t="str">
        <f t="shared" si="2"/>
        <v>庁舎むつ1970なしあり</v>
      </c>
      <c r="H68" s="43" t="str">
        <f>'LCC算出標準データ'!D81</f>
        <v>－</v>
      </c>
    </row>
    <row r="69" spans="2:8" ht="13.5">
      <c r="B69" s="38" t="s">
        <v>20</v>
      </c>
      <c r="C69" s="39" t="s">
        <v>33</v>
      </c>
      <c r="D69" s="40">
        <v>1970</v>
      </c>
      <c r="E69" s="41" t="s">
        <v>22</v>
      </c>
      <c r="F69" s="42" t="s">
        <v>0</v>
      </c>
      <c r="G69" s="27" t="str">
        <f t="shared" si="2"/>
        <v>庁舎むつ1970ありなし</v>
      </c>
      <c r="H69" s="43">
        <f>'LCC算出標準データ'!D77</f>
        <v>4662</v>
      </c>
    </row>
    <row r="70" spans="2:8" ht="13.5">
      <c r="B70" s="38" t="s">
        <v>20</v>
      </c>
      <c r="C70" s="39" t="s">
        <v>33</v>
      </c>
      <c r="D70" s="40">
        <v>1970</v>
      </c>
      <c r="E70" s="41" t="s">
        <v>22</v>
      </c>
      <c r="F70" s="42" t="s">
        <v>1</v>
      </c>
      <c r="G70" s="27" t="str">
        <f t="shared" si="2"/>
        <v>庁舎むつ1970ありあり</v>
      </c>
      <c r="H70" s="43" t="str">
        <f>'LCC算出標準データ'!D85</f>
        <v>－</v>
      </c>
    </row>
    <row r="71" spans="2:8" ht="13.5">
      <c r="B71" s="38" t="s">
        <v>20</v>
      </c>
      <c r="C71" s="39" t="s">
        <v>33</v>
      </c>
      <c r="D71" s="40">
        <v>1980</v>
      </c>
      <c r="E71" s="41" t="s">
        <v>21</v>
      </c>
      <c r="F71" s="42" t="s">
        <v>0</v>
      </c>
      <c r="G71" s="27" t="str">
        <f t="shared" si="2"/>
        <v>庁舎むつ1980なしなし</v>
      </c>
      <c r="H71" s="43">
        <f>'LCC算出標準データ'!E73</f>
        <v>4728</v>
      </c>
    </row>
    <row r="72" spans="2:8" ht="13.5">
      <c r="B72" s="38" t="s">
        <v>20</v>
      </c>
      <c r="C72" s="39" t="s">
        <v>33</v>
      </c>
      <c r="D72" s="40">
        <v>1980</v>
      </c>
      <c r="E72" s="41" t="s">
        <v>21</v>
      </c>
      <c r="F72" s="42" t="s">
        <v>1</v>
      </c>
      <c r="G72" s="27" t="str">
        <f t="shared" si="2"/>
        <v>庁舎むつ1980なしあり</v>
      </c>
      <c r="H72" s="43" t="str">
        <f>'LCC算出標準データ'!E81</f>
        <v>－</v>
      </c>
    </row>
    <row r="73" spans="2:8" ht="13.5">
      <c r="B73" s="38" t="s">
        <v>20</v>
      </c>
      <c r="C73" s="39" t="s">
        <v>33</v>
      </c>
      <c r="D73" s="40">
        <v>1980</v>
      </c>
      <c r="E73" s="41" t="s">
        <v>22</v>
      </c>
      <c r="F73" s="42" t="s">
        <v>0</v>
      </c>
      <c r="G73" s="27" t="str">
        <f t="shared" si="2"/>
        <v>庁舎むつ1980ありなし</v>
      </c>
      <c r="H73" s="43">
        <f>'LCC算出標準データ'!E77</f>
        <v>4298</v>
      </c>
    </row>
    <row r="74" spans="2:8" ht="13.5">
      <c r="B74" s="38" t="s">
        <v>20</v>
      </c>
      <c r="C74" s="39" t="s">
        <v>33</v>
      </c>
      <c r="D74" s="40">
        <v>1980</v>
      </c>
      <c r="E74" s="41" t="s">
        <v>22</v>
      </c>
      <c r="F74" s="42" t="s">
        <v>1</v>
      </c>
      <c r="G74" s="27" t="str">
        <f t="shared" si="2"/>
        <v>庁舎むつ1980ありあり</v>
      </c>
      <c r="H74" s="43" t="str">
        <f>'LCC算出標準データ'!E85</f>
        <v>－</v>
      </c>
    </row>
    <row r="75" spans="2:8" ht="13.5">
      <c r="B75" s="38" t="s">
        <v>20</v>
      </c>
      <c r="C75" s="39" t="s">
        <v>33</v>
      </c>
      <c r="D75" s="40">
        <v>1990</v>
      </c>
      <c r="E75" s="41" t="s">
        <v>21</v>
      </c>
      <c r="F75" s="42" t="s">
        <v>0</v>
      </c>
      <c r="G75" s="27" t="str">
        <f t="shared" si="2"/>
        <v>庁舎むつ1990なしなし</v>
      </c>
      <c r="H75" s="43">
        <f>'LCC算出標準データ'!F73</f>
        <v>4725</v>
      </c>
    </row>
    <row r="76" spans="2:8" ht="13.5">
      <c r="B76" s="38" t="s">
        <v>20</v>
      </c>
      <c r="C76" s="39" t="s">
        <v>33</v>
      </c>
      <c r="D76" s="40">
        <v>1990</v>
      </c>
      <c r="E76" s="41" t="s">
        <v>21</v>
      </c>
      <c r="F76" s="42" t="s">
        <v>1</v>
      </c>
      <c r="G76" s="27" t="str">
        <f t="shared" si="2"/>
        <v>庁舎むつ1990なしあり</v>
      </c>
      <c r="H76" s="43">
        <f>'LCC算出標準データ'!F81</f>
        <v>5116</v>
      </c>
    </row>
    <row r="77" spans="2:8" ht="13.5">
      <c r="B77" s="38" t="s">
        <v>20</v>
      </c>
      <c r="C77" s="39" t="s">
        <v>33</v>
      </c>
      <c r="D77" s="40">
        <v>1990</v>
      </c>
      <c r="E77" s="41" t="s">
        <v>22</v>
      </c>
      <c r="F77" s="42" t="s">
        <v>0</v>
      </c>
      <c r="G77" s="27" t="str">
        <f t="shared" si="2"/>
        <v>庁舎むつ1990ありなし</v>
      </c>
      <c r="H77" s="43">
        <f>'LCC算出標準データ'!F77</f>
        <v>4295</v>
      </c>
    </row>
    <row r="78" spans="2:8" ht="13.5">
      <c r="B78" s="38" t="s">
        <v>20</v>
      </c>
      <c r="C78" s="39" t="s">
        <v>33</v>
      </c>
      <c r="D78" s="40">
        <v>1990</v>
      </c>
      <c r="E78" s="41" t="s">
        <v>22</v>
      </c>
      <c r="F78" s="42" t="s">
        <v>1</v>
      </c>
      <c r="G78" s="27" t="str">
        <f t="shared" si="2"/>
        <v>庁舎むつ1990ありあり</v>
      </c>
      <c r="H78" s="43">
        <f>'LCC算出標準データ'!F85</f>
        <v>4686</v>
      </c>
    </row>
    <row r="79" spans="2:8" ht="13.5">
      <c r="B79" s="38" t="s">
        <v>20</v>
      </c>
      <c r="C79" s="39" t="s">
        <v>33</v>
      </c>
      <c r="D79" s="40">
        <v>2000</v>
      </c>
      <c r="E79" s="41" t="s">
        <v>21</v>
      </c>
      <c r="F79" s="42" t="s">
        <v>0</v>
      </c>
      <c r="G79" s="27" t="str">
        <f t="shared" si="2"/>
        <v>庁舎むつ2000なしなし</v>
      </c>
      <c r="H79" s="43">
        <f>'LCC算出標準データ'!G73</f>
        <v>3914</v>
      </c>
    </row>
    <row r="80" spans="2:8" ht="13.5">
      <c r="B80" s="38" t="s">
        <v>20</v>
      </c>
      <c r="C80" s="39" t="s">
        <v>33</v>
      </c>
      <c r="D80" s="40">
        <v>2000</v>
      </c>
      <c r="E80" s="41" t="s">
        <v>21</v>
      </c>
      <c r="F80" s="42" t="s">
        <v>1</v>
      </c>
      <c r="G80" s="27" t="str">
        <f t="shared" si="2"/>
        <v>庁舎むつ2000なしあり</v>
      </c>
      <c r="H80" s="43">
        <f>'LCC算出標準データ'!G81</f>
        <v>4908</v>
      </c>
    </row>
    <row r="81" spans="2:8" ht="13.5">
      <c r="B81" s="38" t="s">
        <v>20</v>
      </c>
      <c r="C81" s="39" t="s">
        <v>33</v>
      </c>
      <c r="D81" s="40">
        <v>2000</v>
      </c>
      <c r="E81" s="41" t="s">
        <v>22</v>
      </c>
      <c r="F81" s="42" t="s">
        <v>0</v>
      </c>
      <c r="G81" s="27" t="str">
        <f t="shared" si="2"/>
        <v>庁舎むつ2000ありなし</v>
      </c>
      <c r="H81" s="43">
        <f>'LCC算出標準データ'!G77</f>
        <v>3484</v>
      </c>
    </row>
    <row r="82" spans="2:8" ht="13.5">
      <c r="B82" s="38" t="s">
        <v>20</v>
      </c>
      <c r="C82" s="39" t="s">
        <v>33</v>
      </c>
      <c r="D82" s="40">
        <v>2000</v>
      </c>
      <c r="E82" s="41" t="s">
        <v>22</v>
      </c>
      <c r="F82" s="42" t="s">
        <v>1</v>
      </c>
      <c r="G82" s="27" t="str">
        <f t="shared" si="2"/>
        <v>庁舎むつ2000ありあり</v>
      </c>
      <c r="H82" s="43">
        <f>'LCC算出標準データ'!G85</f>
        <v>4478</v>
      </c>
    </row>
    <row r="83" spans="2:8" ht="13.5">
      <c r="B83" s="38" t="s">
        <v>15</v>
      </c>
      <c r="C83" s="39" t="s">
        <v>31</v>
      </c>
      <c r="D83" s="40">
        <v>1970</v>
      </c>
      <c r="E83" s="41" t="s">
        <v>21</v>
      </c>
      <c r="F83" s="42" t="s">
        <v>0</v>
      </c>
      <c r="G83" s="27" t="str">
        <f t="shared" si="2"/>
        <v>校舎青森1970なしなし</v>
      </c>
      <c r="H83" s="43">
        <f>'LCC算出標準データ'!D86</f>
        <v>2157</v>
      </c>
    </row>
    <row r="84" spans="2:8" ht="13.5">
      <c r="B84" s="38" t="s">
        <v>23</v>
      </c>
      <c r="C84" s="39" t="s">
        <v>31</v>
      </c>
      <c r="D84" s="40">
        <v>1970</v>
      </c>
      <c r="E84" s="41" t="s">
        <v>21</v>
      </c>
      <c r="F84" s="42" t="s">
        <v>1</v>
      </c>
      <c r="G84" s="27" t="str">
        <f t="shared" si="2"/>
        <v>校舎青森1970なしあり</v>
      </c>
      <c r="H84" s="43" t="s">
        <v>24</v>
      </c>
    </row>
    <row r="85" spans="2:8" ht="13.5">
      <c r="B85" s="38" t="s">
        <v>23</v>
      </c>
      <c r="C85" s="39" t="s">
        <v>31</v>
      </c>
      <c r="D85" s="40">
        <v>1970</v>
      </c>
      <c r="E85" s="41" t="s">
        <v>22</v>
      </c>
      <c r="F85" s="42" t="s">
        <v>0</v>
      </c>
      <c r="G85" s="27" t="str">
        <f t="shared" si="2"/>
        <v>校舎青森1970ありなし</v>
      </c>
      <c r="H85" s="43">
        <f>'LCC算出標準データ'!D90</f>
        <v>1565</v>
      </c>
    </row>
    <row r="86" spans="2:8" ht="13.5">
      <c r="B86" s="38" t="s">
        <v>23</v>
      </c>
      <c r="C86" s="39" t="s">
        <v>31</v>
      </c>
      <c r="D86" s="40">
        <v>1970</v>
      </c>
      <c r="E86" s="41" t="s">
        <v>22</v>
      </c>
      <c r="F86" s="42" t="s">
        <v>1</v>
      </c>
      <c r="G86" s="27" t="str">
        <f t="shared" si="2"/>
        <v>校舎青森1970ありあり</v>
      </c>
      <c r="H86" s="43" t="s">
        <v>24</v>
      </c>
    </row>
    <row r="87" spans="2:8" ht="13.5">
      <c r="B87" s="38" t="s">
        <v>23</v>
      </c>
      <c r="C87" s="39" t="s">
        <v>31</v>
      </c>
      <c r="D87" s="40">
        <v>1980</v>
      </c>
      <c r="E87" s="41" t="s">
        <v>21</v>
      </c>
      <c r="F87" s="42" t="s">
        <v>0</v>
      </c>
      <c r="G87" s="27" t="str">
        <f t="shared" si="2"/>
        <v>校舎青森1980なしなし</v>
      </c>
      <c r="H87" s="43">
        <f>'LCC算出標準データ'!E86</f>
        <v>2136</v>
      </c>
    </row>
    <row r="88" spans="2:8" ht="13.5">
      <c r="B88" s="38" t="s">
        <v>23</v>
      </c>
      <c r="C88" s="39" t="s">
        <v>31</v>
      </c>
      <c r="D88" s="40">
        <v>1980</v>
      </c>
      <c r="E88" s="41" t="s">
        <v>21</v>
      </c>
      <c r="F88" s="42" t="s">
        <v>1</v>
      </c>
      <c r="G88" s="27" t="str">
        <f t="shared" si="2"/>
        <v>校舎青森1980なしあり</v>
      </c>
      <c r="H88" s="43" t="s">
        <v>24</v>
      </c>
    </row>
    <row r="89" spans="2:8" ht="13.5">
      <c r="B89" s="38" t="s">
        <v>23</v>
      </c>
      <c r="C89" s="39" t="s">
        <v>31</v>
      </c>
      <c r="D89" s="40">
        <v>1980</v>
      </c>
      <c r="E89" s="41" t="s">
        <v>22</v>
      </c>
      <c r="F89" s="42" t="s">
        <v>0</v>
      </c>
      <c r="G89" s="27" t="str">
        <f t="shared" si="2"/>
        <v>校舎青森1980ありなし</v>
      </c>
      <c r="H89" s="43">
        <f>'LCC算出標準データ'!E90</f>
        <v>1544</v>
      </c>
    </row>
    <row r="90" spans="2:8" ht="13.5">
      <c r="B90" s="38" t="s">
        <v>23</v>
      </c>
      <c r="C90" s="39" t="s">
        <v>31</v>
      </c>
      <c r="D90" s="40">
        <v>1980</v>
      </c>
      <c r="E90" s="41" t="s">
        <v>22</v>
      </c>
      <c r="F90" s="42" t="s">
        <v>1</v>
      </c>
      <c r="G90" s="27" t="str">
        <f t="shared" si="2"/>
        <v>校舎青森1980ありあり</v>
      </c>
      <c r="H90" s="43" t="s">
        <v>24</v>
      </c>
    </row>
    <row r="91" spans="2:8" ht="13.5">
      <c r="B91" s="38" t="s">
        <v>23</v>
      </c>
      <c r="C91" s="39" t="s">
        <v>31</v>
      </c>
      <c r="D91" s="40">
        <v>1990</v>
      </c>
      <c r="E91" s="41" t="s">
        <v>21</v>
      </c>
      <c r="F91" s="42" t="s">
        <v>0</v>
      </c>
      <c r="G91" s="27" t="str">
        <f t="shared" si="2"/>
        <v>校舎青森1990なしなし</v>
      </c>
      <c r="H91" s="43">
        <f>'LCC算出標準データ'!F86</f>
        <v>2126</v>
      </c>
    </row>
    <row r="92" spans="2:8" ht="13.5">
      <c r="B92" s="38" t="s">
        <v>23</v>
      </c>
      <c r="C92" s="39" t="s">
        <v>31</v>
      </c>
      <c r="D92" s="40">
        <v>1990</v>
      </c>
      <c r="E92" s="41" t="s">
        <v>21</v>
      </c>
      <c r="F92" s="42" t="s">
        <v>1</v>
      </c>
      <c r="G92" s="27" t="str">
        <f t="shared" si="2"/>
        <v>校舎青森1990なしあり</v>
      </c>
      <c r="H92" s="43" t="s">
        <v>24</v>
      </c>
    </row>
    <row r="93" spans="2:8" ht="13.5">
      <c r="B93" s="38" t="s">
        <v>23</v>
      </c>
      <c r="C93" s="39" t="s">
        <v>31</v>
      </c>
      <c r="D93" s="40">
        <v>1990</v>
      </c>
      <c r="E93" s="41" t="s">
        <v>22</v>
      </c>
      <c r="F93" s="42" t="s">
        <v>0</v>
      </c>
      <c r="G93" s="27" t="str">
        <f t="shared" si="2"/>
        <v>校舎青森1990ありなし</v>
      </c>
      <c r="H93" s="43">
        <f>'LCC算出標準データ'!F90</f>
        <v>1534</v>
      </c>
    </row>
    <row r="94" spans="2:8" ht="13.5">
      <c r="B94" s="38" t="s">
        <v>23</v>
      </c>
      <c r="C94" s="39" t="s">
        <v>31</v>
      </c>
      <c r="D94" s="40">
        <v>1990</v>
      </c>
      <c r="E94" s="41" t="s">
        <v>22</v>
      </c>
      <c r="F94" s="42" t="s">
        <v>1</v>
      </c>
      <c r="G94" s="27" t="str">
        <f t="shared" si="2"/>
        <v>校舎青森1990ありあり</v>
      </c>
      <c r="H94" s="43" t="s">
        <v>24</v>
      </c>
    </row>
    <row r="95" spans="2:8" ht="13.5">
      <c r="B95" s="38" t="s">
        <v>23</v>
      </c>
      <c r="C95" s="39" t="s">
        <v>31</v>
      </c>
      <c r="D95" s="40">
        <v>2000</v>
      </c>
      <c r="E95" s="41" t="s">
        <v>21</v>
      </c>
      <c r="F95" s="42" t="s">
        <v>0</v>
      </c>
      <c r="G95" s="27" t="str">
        <f t="shared" si="2"/>
        <v>校舎青森2000なしなし</v>
      </c>
      <c r="H95" s="43">
        <f>'LCC算出標準データ'!G86</f>
        <v>1907</v>
      </c>
    </row>
    <row r="96" spans="2:8" ht="13.5">
      <c r="B96" s="38" t="s">
        <v>23</v>
      </c>
      <c r="C96" s="39" t="s">
        <v>31</v>
      </c>
      <c r="D96" s="40">
        <v>2000</v>
      </c>
      <c r="E96" s="41" t="s">
        <v>21</v>
      </c>
      <c r="F96" s="42" t="s">
        <v>1</v>
      </c>
      <c r="G96" s="27" t="str">
        <f t="shared" si="2"/>
        <v>校舎青森2000なしあり</v>
      </c>
      <c r="H96" s="43" t="s">
        <v>24</v>
      </c>
    </row>
    <row r="97" spans="2:8" ht="13.5">
      <c r="B97" s="38" t="s">
        <v>23</v>
      </c>
      <c r="C97" s="39" t="s">
        <v>31</v>
      </c>
      <c r="D97" s="40">
        <v>2000</v>
      </c>
      <c r="E97" s="41" t="s">
        <v>22</v>
      </c>
      <c r="F97" s="42" t="s">
        <v>0</v>
      </c>
      <c r="G97" s="27" t="str">
        <f t="shared" si="2"/>
        <v>校舎青森2000ありなし</v>
      </c>
      <c r="H97" s="43">
        <f>'LCC算出標準データ'!G90</f>
        <v>1315</v>
      </c>
    </row>
    <row r="98" spans="2:8" ht="13.5">
      <c r="B98" s="38" t="s">
        <v>23</v>
      </c>
      <c r="C98" s="39" t="s">
        <v>31</v>
      </c>
      <c r="D98" s="40">
        <v>2000</v>
      </c>
      <c r="E98" s="41" t="s">
        <v>22</v>
      </c>
      <c r="F98" s="42" t="s">
        <v>1</v>
      </c>
      <c r="G98" s="27" t="str">
        <f t="shared" si="2"/>
        <v>校舎青森2000ありあり</v>
      </c>
      <c r="H98" s="43" t="s">
        <v>24</v>
      </c>
    </row>
    <row r="99" spans="2:8" ht="13.5">
      <c r="B99" s="38" t="s">
        <v>23</v>
      </c>
      <c r="C99" s="39" t="s">
        <v>34</v>
      </c>
      <c r="D99" s="40">
        <v>1970</v>
      </c>
      <c r="E99" s="41" t="s">
        <v>21</v>
      </c>
      <c r="F99" s="42" t="s">
        <v>0</v>
      </c>
      <c r="G99" s="27" t="str">
        <f t="shared" si="2"/>
        <v>校舎弘前1970なしなし</v>
      </c>
      <c r="H99" s="43">
        <f>'LCC算出標準データ'!D87</f>
        <v>1978</v>
      </c>
    </row>
    <row r="100" spans="2:8" ht="13.5">
      <c r="B100" s="38" t="s">
        <v>23</v>
      </c>
      <c r="C100" s="39" t="s">
        <v>2</v>
      </c>
      <c r="D100" s="40">
        <v>1970</v>
      </c>
      <c r="E100" s="41" t="s">
        <v>21</v>
      </c>
      <c r="F100" s="42" t="s">
        <v>1</v>
      </c>
      <c r="G100" s="27" t="str">
        <f t="shared" si="2"/>
        <v>校舎弘前1970なしあり</v>
      </c>
      <c r="H100" s="43" t="s">
        <v>24</v>
      </c>
    </row>
    <row r="101" spans="2:8" ht="13.5">
      <c r="B101" s="38" t="s">
        <v>23</v>
      </c>
      <c r="C101" s="39" t="s">
        <v>2</v>
      </c>
      <c r="D101" s="40">
        <v>1970</v>
      </c>
      <c r="E101" s="41" t="s">
        <v>22</v>
      </c>
      <c r="F101" s="42" t="s">
        <v>0</v>
      </c>
      <c r="G101" s="27" t="str">
        <f t="shared" si="2"/>
        <v>校舎弘前1970ありなし</v>
      </c>
      <c r="H101" s="43">
        <f>'LCC算出標準データ'!D91</f>
        <v>1473</v>
      </c>
    </row>
    <row r="102" spans="2:8" ht="13.5">
      <c r="B102" s="38" t="s">
        <v>23</v>
      </c>
      <c r="C102" s="39" t="s">
        <v>2</v>
      </c>
      <c r="D102" s="40">
        <v>1970</v>
      </c>
      <c r="E102" s="41" t="s">
        <v>22</v>
      </c>
      <c r="F102" s="42" t="s">
        <v>1</v>
      </c>
      <c r="G102" s="27" t="str">
        <f t="shared" si="2"/>
        <v>校舎弘前1970ありあり</v>
      </c>
      <c r="H102" s="43" t="s">
        <v>24</v>
      </c>
    </row>
    <row r="103" spans="2:8" ht="13.5">
      <c r="B103" s="38" t="s">
        <v>23</v>
      </c>
      <c r="C103" s="39" t="s">
        <v>2</v>
      </c>
      <c r="D103" s="40">
        <v>1980</v>
      </c>
      <c r="E103" s="41" t="s">
        <v>21</v>
      </c>
      <c r="F103" s="42" t="s">
        <v>0</v>
      </c>
      <c r="G103" s="27" t="str">
        <f aca="true" t="shared" si="3" ref="G103:G146">B103&amp;C103&amp;D103&amp;E103&amp;F103</f>
        <v>校舎弘前1980なしなし</v>
      </c>
      <c r="H103" s="43">
        <f>'LCC算出標準データ'!E87</f>
        <v>1956</v>
      </c>
    </row>
    <row r="104" spans="2:8" ht="13.5">
      <c r="B104" s="38" t="s">
        <v>23</v>
      </c>
      <c r="C104" s="39" t="s">
        <v>2</v>
      </c>
      <c r="D104" s="40">
        <v>1980</v>
      </c>
      <c r="E104" s="41" t="s">
        <v>21</v>
      </c>
      <c r="F104" s="42" t="s">
        <v>1</v>
      </c>
      <c r="G104" s="27" t="str">
        <f t="shared" si="3"/>
        <v>校舎弘前1980なしあり</v>
      </c>
      <c r="H104" s="43" t="s">
        <v>24</v>
      </c>
    </row>
    <row r="105" spans="2:8" ht="13.5">
      <c r="B105" s="38" t="s">
        <v>23</v>
      </c>
      <c r="C105" s="39" t="s">
        <v>2</v>
      </c>
      <c r="D105" s="40">
        <v>1980</v>
      </c>
      <c r="E105" s="41" t="s">
        <v>22</v>
      </c>
      <c r="F105" s="42" t="s">
        <v>0</v>
      </c>
      <c r="G105" s="27" t="str">
        <f t="shared" si="3"/>
        <v>校舎弘前1980ありなし</v>
      </c>
      <c r="H105" s="43">
        <f>'LCC算出標準データ'!E91</f>
        <v>1451</v>
      </c>
    </row>
    <row r="106" spans="2:8" ht="13.5">
      <c r="B106" s="38" t="s">
        <v>23</v>
      </c>
      <c r="C106" s="39" t="s">
        <v>2</v>
      </c>
      <c r="D106" s="40">
        <v>1980</v>
      </c>
      <c r="E106" s="41" t="s">
        <v>22</v>
      </c>
      <c r="F106" s="42" t="s">
        <v>1</v>
      </c>
      <c r="G106" s="27" t="str">
        <f t="shared" si="3"/>
        <v>校舎弘前1980ありあり</v>
      </c>
      <c r="H106" s="43" t="s">
        <v>24</v>
      </c>
    </row>
    <row r="107" spans="2:8" ht="13.5">
      <c r="B107" s="38" t="s">
        <v>23</v>
      </c>
      <c r="C107" s="39" t="s">
        <v>2</v>
      </c>
      <c r="D107" s="40">
        <v>1990</v>
      </c>
      <c r="E107" s="41" t="s">
        <v>21</v>
      </c>
      <c r="F107" s="42" t="s">
        <v>0</v>
      </c>
      <c r="G107" s="27" t="str">
        <f t="shared" si="3"/>
        <v>校舎弘前1990なしなし</v>
      </c>
      <c r="H107" s="43">
        <f>'LCC算出標準データ'!F87</f>
        <v>1947</v>
      </c>
    </row>
    <row r="108" spans="2:8" ht="13.5">
      <c r="B108" s="38" t="s">
        <v>23</v>
      </c>
      <c r="C108" s="39" t="s">
        <v>2</v>
      </c>
      <c r="D108" s="40">
        <v>1990</v>
      </c>
      <c r="E108" s="41" t="s">
        <v>21</v>
      </c>
      <c r="F108" s="42" t="s">
        <v>1</v>
      </c>
      <c r="G108" s="27" t="str">
        <f t="shared" si="3"/>
        <v>校舎弘前1990なしあり</v>
      </c>
      <c r="H108" s="43" t="s">
        <v>24</v>
      </c>
    </row>
    <row r="109" spans="2:8" ht="13.5">
      <c r="B109" s="38" t="s">
        <v>23</v>
      </c>
      <c r="C109" s="39" t="s">
        <v>2</v>
      </c>
      <c r="D109" s="40">
        <v>1990</v>
      </c>
      <c r="E109" s="41" t="s">
        <v>22</v>
      </c>
      <c r="F109" s="42" t="s">
        <v>0</v>
      </c>
      <c r="G109" s="27" t="str">
        <f t="shared" si="3"/>
        <v>校舎弘前1990ありなし</v>
      </c>
      <c r="H109" s="43">
        <f>'LCC算出標準データ'!F91</f>
        <v>1442</v>
      </c>
    </row>
    <row r="110" spans="2:8" ht="13.5">
      <c r="B110" s="38" t="s">
        <v>23</v>
      </c>
      <c r="C110" s="39" t="s">
        <v>2</v>
      </c>
      <c r="D110" s="40">
        <v>1990</v>
      </c>
      <c r="E110" s="41" t="s">
        <v>22</v>
      </c>
      <c r="F110" s="42" t="s">
        <v>1</v>
      </c>
      <c r="G110" s="27" t="str">
        <f t="shared" si="3"/>
        <v>校舎弘前1990ありあり</v>
      </c>
      <c r="H110" s="43" t="s">
        <v>24</v>
      </c>
    </row>
    <row r="111" spans="2:8" ht="13.5">
      <c r="B111" s="38" t="s">
        <v>23</v>
      </c>
      <c r="C111" s="39" t="s">
        <v>2</v>
      </c>
      <c r="D111" s="40">
        <v>2000</v>
      </c>
      <c r="E111" s="41" t="s">
        <v>21</v>
      </c>
      <c r="F111" s="42" t="s">
        <v>0</v>
      </c>
      <c r="G111" s="27" t="str">
        <f t="shared" si="3"/>
        <v>校舎弘前2000なしなし</v>
      </c>
      <c r="H111" s="43">
        <f>'LCC算出標準データ'!G87</f>
        <v>1729</v>
      </c>
    </row>
    <row r="112" spans="2:8" ht="13.5">
      <c r="B112" s="38" t="s">
        <v>23</v>
      </c>
      <c r="C112" s="39" t="s">
        <v>2</v>
      </c>
      <c r="D112" s="40">
        <v>2000</v>
      </c>
      <c r="E112" s="41" t="s">
        <v>21</v>
      </c>
      <c r="F112" s="42" t="s">
        <v>1</v>
      </c>
      <c r="G112" s="27" t="str">
        <f t="shared" si="3"/>
        <v>校舎弘前2000なしあり</v>
      </c>
      <c r="H112" s="43" t="s">
        <v>24</v>
      </c>
    </row>
    <row r="113" spans="2:8" ht="13.5">
      <c r="B113" s="38" t="s">
        <v>23</v>
      </c>
      <c r="C113" s="39" t="s">
        <v>2</v>
      </c>
      <c r="D113" s="40">
        <v>2000</v>
      </c>
      <c r="E113" s="41" t="s">
        <v>22</v>
      </c>
      <c r="F113" s="42" t="s">
        <v>0</v>
      </c>
      <c r="G113" s="27" t="str">
        <f t="shared" si="3"/>
        <v>校舎弘前2000ありなし</v>
      </c>
      <c r="H113" s="43">
        <f>'LCC算出標準データ'!G91</f>
        <v>1224</v>
      </c>
    </row>
    <row r="114" spans="2:8" ht="13.5">
      <c r="B114" s="38" t="s">
        <v>23</v>
      </c>
      <c r="C114" s="39" t="s">
        <v>2</v>
      </c>
      <c r="D114" s="40">
        <v>2000</v>
      </c>
      <c r="E114" s="41" t="s">
        <v>22</v>
      </c>
      <c r="F114" s="42" t="s">
        <v>1</v>
      </c>
      <c r="G114" s="27" t="str">
        <f t="shared" si="3"/>
        <v>校舎弘前2000ありあり</v>
      </c>
      <c r="H114" s="43" t="s">
        <v>24</v>
      </c>
    </row>
    <row r="115" spans="2:8" ht="13.5">
      <c r="B115" s="38" t="s">
        <v>23</v>
      </c>
      <c r="C115" s="39" t="s">
        <v>32</v>
      </c>
      <c r="D115" s="40">
        <v>1970</v>
      </c>
      <c r="E115" s="41" t="s">
        <v>21</v>
      </c>
      <c r="F115" s="42" t="s">
        <v>0</v>
      </c>
      <c r="G115" s="27" t="str">
        <f t="shared" si="3"/>
        <v>校舎八戸1970なしなし</v>
      </c>
      <c r="H115" s="43">
        <f>'LCC算出標準データ'!D88</f>
        <v>2199</v>
      </c>
    </row>
    <row r="116" spans="2:8" ht="13.5">
      <c r="B116" s="38" t="s">
        <v>23</v>
      </c>
      <c r="C116" s="39" t="s">
        <v>3</v>
      </c>
      <c r="D116" s="40">
        <v>1970</v>
      </c>
      <c r="E116" s="41" t="s">
        <v>21</v>
      </c>
      <c r="F116" s="42" t="s">
        <v>1</v>
      </c>
      <c r="G116" s="27" t="str">
        <f t="shared" si="3"/>
        <v>校舎八戸1970なしあり</v>
      </c>
      <c r="H116" s="43" t="s">
        <v>24</v>
      </c>
    </row>
    <row r="117" spans="2:8" ht="13.5">
      <c r="B117" s="38" t="s">
        <v>23</v>
      </c>
      <c r="C117" s="39" t="s">
        <v>3</v>
      </c>
      <c r="D117" s="40">
        <v>1970</v>
      </c>
      <c r="E117" s="41" t="s">
        <v>22</v>
      </c>
      <c r="F117" s="42" t="s">
        <v>0</v>
      </c>
      <c r="G117" s="27" t="str">
        <f t="shared" si="3"/>
        <v>校舎八戸1970ありなし</v>
      </c>
      <c r="H117" s="43">
        <f>'LCC算出標準データ'!D92</f>
        <v>1625</v>
      </c>
    </row>
    <row r="118" spans="2:8" ht="13.5">
      <c r="B118" s="38" t="s">
        <v>23</v>
      </c>
      <c r="C118" s="39" t="s">
        <v>3</v>
      </c>
      <c r="D118" s="40">
        <v>1970</v>
      </c>
      <c r="E118" s="41" t="s">
        <v>22</v>
      </c>
      <c r="F118" s="42" t="s">
        <v>1</v>
      </c>
      <c r="G118" s="27" t="str">
        <f t="shared" si="3"/>
        <v>校舎八戸1970ありあり</v>
      </c>
      <c r="H118" s="43" t="s">
        <v>24</v>
      </c>
    </row>
    <row r="119" spans="2:8" ht="13.5">
      <c r="B119" s="38" t="s">
        <v>23</v>
      </c>
      <c r="C119" s="39" t="s">
        <v>3</v>
      </c>
      <c r="D119" s="40">
        <v>1980</v>
      </c>
      <c r="E119" s="41" t="s">
        <v>21</v>
      </c>
      <c r="F119" s="42" t="s">
        <v>0</v>
      </c>
      <c r="G119" s="27" t="str">
        <f t="shared" si="3"/>
        <v>校舎八戸1980なしなし</v>
      </c>
      <c r="H119" s="43">
        <f>'LCC算出標準データ'!E88</f>
        <v>2180</v>
      </c>
    </row>
    <row r="120" spans="2:8" ht="13.5">
      <c r="B120" s="38" t="s">
        <v>23</v>
      </c>
      <c r="C120" s="39" t="s">
        <v>3</v>
      </c>
      <c r="D120" s="40">
        <v>1980</v>
      </c>
      <c r="E120" s="41" t="s">
        <v>21</v>
      </c>
      <c r="F120" s="42" t="s">
        <v>1</v>
      </c>
      <c r="G120" s="27" t="str">
        <f t="shared" si="3"/>
        <v>校舎八戸1980なしあり</v>
      </c>
      <c r="H120" s="43" t="s">
        <v>24</v>
      </c>
    </row>
    <row r="121" spans="2:8" ht="13.5">
      <c r="B121" s="38" t="s">
        <v>23</v>
      </c>
      <c r="C121" s="39" t="s">
        <v>3</v>
      </c>
      <c r="D121" s="40">
        <v>1980</v>
      </c>
      <c r="E121" s="41" t="s">
        <v>22</v>
      </c>
      <c r="F121" s="42" t="s">
        <v>0</v>
      </c>
      <c r="G121" s="27" t="str">
        <f t="shared" si="3"/>
        <v>校舎八戸1980ありなし</v>
      </c>
      <c r="H121" s="43">
        <f>'LCC算出標準データ'!E92</f>
        <v>1606</v>
      </c>
    </row>
    <row r="122" spans="2:8" ht="13.5">
      <c r="B122" s="38" t="s">
        <v>23</v>
      </c>
      <c r="C122" s="39" t="s">
        <v>3</v>
      </c>
      <c r="D122" s="40">
        <v>1980</v>
      </c>
      <c r="E122" s="41" t="s">
        <v>22</v>
      </c>
      <c r="F122" s="42" t="s">
        <v>1</v>
      </c>
      <c r="G122" s="27" t="str">
        <f t="shared" si="3"/>
        <v>校舎八戸1980ありあり</v>
      </c>
      <c r="H122" s="43" t="s">
        <v>24</v>
      </c>
    </row>
    <row r="123" spans="2:8" ht="13.5">
      <c r="B123" s="38" t="s">
        <v>23</v>
      </c>
      <c r="C123" s="39" t="s">
        <v>3</v>
      </c>
      <c r="D123" s="40">
        <v>1990</v>
      </c>
      <c r="E123" s="41" t="s">
        <v>21</v>
      </c>
      <c r="F123" s="42" t="s">
        <v>0</v>
      </c>
      <c r="G123" s="27" t="str">
        <f aca="true" t="shared" si="4" ref="G123:G130">B123&amp;C123&amp;D123&amp;E123&amp;F123</f>
        <v>校舎八戸1990なしなし</v>
      </c>
      <c r="H123" s="43">
        <f>'LCC算出標準データ'!F88</f>
        <v>2175</v>
      </c>
    </row>
    <row r="124" spans="2:8" ht="13.5">
      <c r="B124" s="38" t="s">
        <v>23</v>
      </c>
      <c r="C124" s="39" t="s">
        <v>3</v>
      </c>
      <c r="D124" s="40">
        <v>1990</v>
      </c>
      <c r="E124" s="41" t="s">
        <v>21</v>
      </c>
      <c r="F124" s="42" t="s">
        <v>1</v>
      </c>
      <c r="G124" s="27" t="str">
        <f t="shared" si="4"/>
        <v>校舎八戸1990なしあり</v>
      </c>
      <c r="H124" s="43" t="s">
        <v>24</v>
      </c>
    </row>
    <row r="125" spans="2:8" ht="13.5">
      <c r="B125" s="38" t="s">
        <v>23</v>
      </c>
      <c r="C125" s="39" t="s">
        <v>3</v>
      </c>
      <c r="D125" s="40">
        <v>1990</v>
      </c>
      <c r="E125" s="41" t="s">
        <v>22</v>
      </c>
      <c r="F125" s="42" t="s">
        <v>0</v>
      </c>
      <c r="G125" s="27" t="str">
        <f t="shared" si="4"/>
        <v>校舎八戸1990ありなし</v>
      </c>
      <c r="H125" s="43">
        <f>'LCC算出標準データ'!F92</f>
        <v>1601</v>
      </c>
    </row>
    <row r="126" spans="2:8" ht="13.5">
      <c r="B126" s="38" t="s">
        <v>23</v>
      </c>
      <c r="C126" s="39" t="s">
        <v>3</v>
      </c>
      <c r="D126" s="40">
        <v>1990</v>
      </c>
      <c r="E126" s="41" t="s">
        <v>22</v>
      </c>
      <c r="F126" s="42" t="s">
        <v>1</v>
      </c>
      <c r="G126" s="27" t="str">
        <f t="shared" si="4"/>
        <v>校舎八戸1990ありあり</v>
      </c>
      <c r="H126" s="43" t="s">
        <v>24</v>
      </c>
    </row>
    <row r="127" spans="2:8" ht="13.5">
      <c r="B127" s="38" t="s">
        <v>23</v>
      </c>
      <c r="C127" s="39" t="s">
        <v>3</v>
      </c>
      <c r="D127" s="40">
        <v>2000</v>
      </c>
      <c r="E127" s="41" t="s">
        <v>21</v>
      </c>
      <c r="F127" s="42" t="s">
        <v>0</v>
      </c>
      <c r="G127" s="27" t="str">
        <f t="shared" si="4"/>
        <v>校舎八戸2000なしなし</v>
      </c>
      <c r="H127" s="43">
        <f>'LCC算出標準データ'!G88</f>
        <v>1977</v>
      </c>
    </row>
    <row r="128" spans="2:8" ht="13.5">
      <c r="B128" s="38" t="s">
        <v>23</v>
      </c>
      <c r="C128" s="39" t="s">
        <v>3</v>
      </c>
      <c r="D128" s="40">
        <v>2000</v>
      </c>
      <c r="E128" s="41" t="s">
        <v>21</v>
      </c>
      <c r="F128" s="42" t="s">
        <v>1</v>
      </c>
      <c r="G128" s="27" t="str">
        <f t="shared" si="4"/>
        <v>校舎八戸2000なしあり</v>
      </c>
      <c r="H128" s="43" t="s">
        <v>24</v>
      </c>
    </row>
    <row r="129" spans="2:8" ht="13.5">
      <c r="B129" s="38" t="s">
        <v>23</v>
      </c>
      <c r="C129" s="39" t="s">
        <v>3</v>
      </c>
      <c r="D129" s="40">
        <v>2000</v>
      </c>
      <c r="E129" s="41" t="s">
        <v>22</v>
      </c>
      <c r="F129" s="42" t="s">
        <v>0</v>
      </c>
      <c r="G129" s="27" t="str">
        <f t="shared" si="4"/>
        <v>校舎八戸2000ありなし</v>
      </c>
      <c r="H129" s="43">
        <f>'LCC算出標準データ'!G92</f>
        <v>1403</v>
      </c>
    </row>
    <row r="130" spans="2:8" ht="13.5">
      <c r="B130" s="38" t="s">
        <v>23</v>
      </c>
      <c r="C130" s="39" t="s">
        <v>3</v>
      </c>
      <c r="D130" s="40">
        <v>2000</v>
      </c>
      <c r="E130" s="41" t="s">
        <v>22</v>
      </c>
      <c r="F130" s="42" t="s">
        <v>1</v>
      </c>
      <c r="G130" s="27" t="str">
        <f t="shared" si="4"/>
        <v>校舎八戸2000ありあり</v>
      </c>
      <c r="H130" s="43" t="s">
        <v>24</v>
      </c>
    </row>
    <row r="131" spans="2:8" ht="13.5">
      <c r="B131" s="38" t="s">
        <v>23</v>
      </c>
      <c r="C131" s="39" t="s">
        <v>33</v>
      </c>
      <c r="D131" s="40">
        <v>1970</v>
      </c>
      <c r="E131" s="41" t="s">
        <v>21</v>
      </c>
      <c r="F131" s="42" t="s">
        <v>0</v>
      </c>
      <c r="G131" s="27" t="str">
        <f t="shared" si="3"/>
        <v>校舎むつ1970なしなし</v>
      </c>
      <c r="H131" s="43">
        <f>'LCC算出標準データ'!D89</f>
        <v>1937</v>
      </c>
    </row>
    <row r="132" spans="2:8" ht="13.5">
      <c r="B132" s="38" t="s">
        <v>23</v>
      </c>
      <c r="C132" s="39" t="s">
        <v>33</v>
      </c>
      <c r="D132" s="40">
        <v>1970</v>
      </c>
      <c r="E132" s="41" t="s">
        <v>21</v>
      </c>
      <c r="F132" s="42" t="s">
        <v>1</v>
      </c>
      <c r="G132" s="27" t="str">
        <f t="shared" si="3"/>
        <v>校舎むつ1970なしあり</v>
      </c>
      <c r="H132" s="43" t="s">
        <v>24</v>
      </c>
    </row>
    <row r="133" spans="2:8" ht="13.5">
      <c r="B133" s="38" t="s">
        <v>23</v>
      </c>
      <c r="C133" s="39" t="s">
        <v>33</v>
      </c>
      <c r="D133" s="40">
        <v>1970</v>
      </c>
      <c r="E133" s="41" t="s">
        <v>22</v>
      </c>
      <c r="F133" s="42" t="s">
        <v>0</v>
      </c>
      <c r="G133" s="27" t="str">
        <f t="shared" si="3"/>
        <v>校舎むつ1970ありなし</v>
      </c>
      <c r="H133" s="43">
        <f>'LCC算出標準データ'!D93</f>
        <v>1586</v>
      </c>
    </row>
    <row r="134" spans="2:8" ht="13.5">
      <c r="B134" s="38" t="s">
        <v>23</v>
      </c>
      <c r="C134" s="39" t="s">
        <v>33</v>
      </c>
      <c r="D134" s="40">
        <v>1970</v>
      </c>
      <c r="E134" s="41" t="s">
        <v>22</v>
      </c>
      <c r="F134" s="42" t="s">
        <v>1</v>
      </c>
      <c r="G134" s="27" t="str">
        <f t="shared" si="3"/>
        <v>校舎むつ1970ありあり</v>
      </c>
      <c r="H134" s="43" t="s">
        <v>24</v>
      </c>
    </row>
    <row r="135" spans="2:8" ht="13.5">
      <c r="B135" s="38" t="s">
        <v>23</v>
      </c>
      <c r="C135" s="39" t="s">
        <v>33</v>
      </c>
      <c r="D135" s="40">
        <v>1980</v>
      </c>
      <c r="E135" s="41" t="s">
        <v>21</v>
      </c>
      <c r="F135" s="42" t="s">
        <v>0</v>
      </c>
      <c r="G135" s="27" t="str">
        <f t="shared" si="3"/>
        <v>校舎むつ1980なしなし</v>
      </c>
      <c r="H135" s="43">
        <f>'LCC算出標準データ'!E89</f>
        <v>1916</v>
      </c>
    </row>
    <row r="136" spans="2:8" ht="13.5">
      <c r="B136" s="38" t="s">
        <v>23</v>
      </c>
      <c r="C136" s="39" t="s">
        <v>33</v>
      </c>
      <c r="D136" s="40">
        <v>1980</v>
      </c>
      <c r="E136" s="41" t="s">
        <v>21</v>
      </c>
      <c r="F136" s="42" t="s">
        <v>1</v>
      </c>
      <c r="G136" s="27" t="str">
        <f t="shared" si="3"/>
        <v>校舎むつ1980なしあり</v>
      </c>
      <c r="H136" s="43" t="s">
        <v>24</v>
      </c>
    </row>
    <row r="137" spans="2:8" ht="13.5">
      <c r="B137" s="38" t="s">
        <v>23</v>
      </c>
      <c r="C137" s="39" t="s">
        <v>33</v>
      </c>
      <c r="D137" s="40">
        <v>1980</v>
      </c>
      <c r="E137" s="41" t="s">
        <v>22</v>
      </c>
      <c r="F137" s="42" t="s">
        <v>0</v>
      </c>
      <c r="G137" s="27" t="str">
        <f t="shared" si="3"/>
        <v>校舎むつ1980ありなし</v>
      </c>
      <c r="H137" s="43">
        <f>'LCC算出標準データ'!E93</f>
        <v>1565</v>
      </c>
    </row>
    <row r="138" spans="2:8" ht="13.5">
      <c r="B138" s="38" t="s">
        <v>23</v>
      </c>
      <c r="C138" s="39" t="s">
        <v>33</v>
      </c>
      <c r="D138" s="40">
        <v>1980</v>
      </c>
      <c r="E138" s="41" t="s">
        <v>22</v>
      </c>
      <c r="F138" s="42" t="s">
        <v>1</v>
      </c>
      <c r="G138" s="27" t="str">
        <f t="shared" si="3"/>
        <v>校舎むつ1980ありあり</v>
      </c>
      <c r="H138" s="43" t="s">
        <v>24</v>
      </c>
    </row>
    <row r="139" spans="2:8" ht="13.5">
      <c r="B139" s="38" t="s">
        <v>23</v>
      </c>
      <c r="C139" s="39" t="s">
        <v>33</v>
      </c>
      <c r="D139" s="40">
        <v>1990</v>
      </c>
      <c r="E139" s="41" t="s">
        <v>21</v>
      </c>
      <c r="F139" s="42" t="s">
        <v>0</v>
      </c>
      <c r="G139" s="27" t="str">
        <f t="shared" si="3"/>
        <v>校舎むつ1990なしなし</v>
      </c>
      <c r="H139" s="43">
        <f>'LCC算出標準データ'!F89</f>
        <v>1907</v>
      </c>
    </row>
    <row r="140" spans="2:8" ht="13.5">
      <c r="B140" s="38" t="s">
        <v>23</v>
      </c>
      <c r="C140" s="39" t="s">
        <v>33</v>
      </c>
      <c r="D140" s="40">
        <v>1990</v>
      </c>
      <c r="E140" s="41" t="s">
        <v>21</v>
      </c>
      <c r="F140" s="42" t="s">
        <v>1</v>
      </c>
      <c r="G140" s="27" t="str">
        <f t="shared" si="3"/>
        <v>校舎むつ1990なしあり</v>
      </c>
      <c r="H140" s="43" t="s">
        <v>24</v>
      </c>
    </row>
    <row r="141" spans="2:8" ht="13.5">
      <c r="B141" s="38" t="s">
        <v>23</v>
      </c>
      <c r="C141" s="39" t="s">
        <v>33</v>
      </c>
      <c r="D141" s="40">
        <v>1990</v>
      </c>
      <c r="E141" s="41" t="s">
        <v>22</v>
      </c>
      <c r="F141" s="42" t="s">
        <v>0</v>
      </c>
      <c r="G141" s="27" t="str">
        <f t="shared" si="3"/>
        <v>校舎むつ1990ありなし</v>
      </c>
      <c r="H141" s="43">
        <f>'LCC算出標準データ'!F93</f>
        <v>1556</v>
      </c>
    </row>
    <row r="142" spans="2:8" ht="13.5">
      <c r="B142" s="38" t="s">
        <v>23</v>
      </c>
      <c r="C142" s="39" t="s">
        <v>33</v>
      </c>
      <c r="D142" s="40">
        <v>1990</v>
      </c>
      <c r="E142" s="41" t="s">
        <v>22</v>
      </c>
      <c r="F142" s="42" t="s">
        <v>1</v>
      </c>
      <c r="G142" s="27" t="str">
        <f t="shared" si="3"/>
        <v>校舎むつ1990ありあり</v>
      </c>
      <c r="H142" s="43" t="s">
        <v>24</v>
      </c>
    </row>
    <row r="143" spans="2:8" ht="13.5">
      <c r="B143" s="38" t="s">
        <v>23</v>
      </c>
      <c r="C143" s="39" t="s">
        <v>33</v>
      </c>
      <c r="D143" s="40">
        <v>2000</v>
      </c>
      <c r="E143" s="41" t="s">
        <v>21</v>
      </c>
      <c r="F143" s="42" t="s">
        <v>0</v>
      </c>
      <c r="G143" s="27" t="str">
        <f t="shared" si="3"/>
        <v>校舎むつ2000なしなし</v>
      </c>
      <c r="H143" s="43">
        <f>'LCC算出標準データ'!G89</f>
        <v>1694</v>
      </c>
    </row>
    <row r="144" spans="2:8" ht="13.5">
      <c r="B144" s="38" t="s">
        <v>23</v>
      </c>
      <c r="C144" s="39" t="s">
        <v>33</v>
      </c>
      <c r="D144" s="40">
        <v>2000</v>
      </c>
      <c r="E144" s="41" t="s">
        <v>21</v>
      </c>
      <c r="F144" s="42" t="s">
        <v>1</v>
      </c>
      <c r="G144" s="27" t="str">
        <f t="shared" si="3"/>
        <v>校舎むつ2000なしあり</v>
      </c>
      <c r="H144" s="43" t="s">
        <v>24</v>
      </c>
    </row>
    <row r="145" spans="2:8" ht="13.5">
      <c r="B145" s="38" t="s">
        <v>23</v>
      </c>
      <c r="C145" s="39" t="s">
        <v>33</v>
      </c>
      <c r="D145" s="40">
        <v>2000</v>
      </c>
      <c r="E145" s="41" t="s">
        <v>22</v>
      </c>
      <c r="F145" s="42" t="s">
        <v>0</v>
      </c>
      <c r="G145" s="27" t="str">
        <f t="shared" si="3"/>
        <v>校舎むつ2000ありなし</v>
      </c>
      <c r="H145" s="43">
        <f>'LCC算出標準データ'!G93</f>
        <v>1343</v>
      </c>
    </row>
    <row r="146" spans="2:8" ht="13.5">
      <c r="B146" s="38" t="s">
        <v>23</v>
      </c>
      <c r="C146" s="39" t="s">
        <v>33</v>
      </c>
      <c r="D146" s="40">
        <v>2000</v>
      </c>
      <c r="E146" s="41" t="s">
        <v>22</v>
      </c>
      <c r="F146" s="42" t="s">
        <v>1</v>
      </c>
      <c r="G146" s="27" t="str">
        <f t="shared" si="3"/>
        <v>校舎むつ2000ありあり</v>
      </c>
      <c r="H146" s="43" t="s">
        <v>24</v>
      </c>
    </row>
    <row r="147" spans="2:8" ht="13.5">
      <c r="B147" s="38" t="s">
        <v>16</v>
      </c>
      <c r="C147" s="39" t="s">
        <v>31</v>
      </c>
      <c r="D147" s="40">
        <v>1970</v>
      </c>
      <c r="E147" s="41" t="s">
        <v>21</v>
      </c>
      <c r="F147" s="42" t="s">
        <v>0</v>
      </c>
      <c r="G147" s="27" t="str">
        <f aca="true" t="shared" si="5" ref="G147:G190">B147&amp;C147&amp;D147&amp;E147&amp;F147</f>
        <v>体育館青森1970なしなし</v>
      </c>
      <c r="H147" s="43">
        <f>'LCC算出標準データ'!D94</f>
        <v>738.5</v>
      </c>
    </row>
    <row r="148" spans="2:8" ht="13.5">
      <c r="B148" s="38" t="s">
        <v>16</v>
      </c>
      <c r="C148" s="39" t="s">
        <v>31</v>
      </c>
      <c r="D148" s="40">
        <v>1970</v>
      </c>
      <c r="E148" s="41" t="s">
        <v>21</v>
      </c>
      <c r="F148" s="42" t="s">
        <v>1</v>
      </c>
      <c r="G148" s="27" t="str">
        <f t="shared" si="5"/>
        <v>体育館青森1970なしあり</v>
      </c>
      <c r="H148" s="43" t="s">
        <v>24</v>
      </c>
    </row>
    <row r="149" spans="2:8" ht="13.5">
      <c r="B149" s="38" t="s">
        <v>16</v>
      </c>
      <c r="C149" s="39" t="s">
        <v>31</v>
      </c>
      <c r="D149" s="40">
        <v>1970</v>
      </c>
      <c r="E149" s="41" t="s">
        <v>22</v>
      </c>
      <c r="F149" s="42" t="s">
        <v>0</v>
      </c>
      <c r="G149" s="27" t="str">
        <f t="shared" si="5"/>
        <v>体育館青森1970ありなし</v>
      </c>
      <c r="H149" s="43" t="s">
        <v>24</v>
      </c>
    </row>
    <row r="150" spans="2:8" ht="13.5">
      <c r="B150" s="38" t="s">
        <v>16</v>
      </c>
      <c r="C150" s="39" t="s">
        <v>31</v>
      </c>
      <c r="D150" s="40">
        <v>1970</v>
      </c>
      <c r="E150" s="41" t="s">
        <v>22</v>
      </c>
      <c r="F150" s="42" t="s">
        <v>1</v>
      </c>
      <c r="G150" s="27" t="str">
        <f t="shared" si="5"/>
        <v>体育館青森1970ありあり</v>
      </c>
      <c r="H150" s="43" t="s">
        <v>24</v>
      </c>
    </row>
    <row r="151" spans="2:8" ht="13.5">
      <c r="B151" s="38" t="s">
        <v>16</v>
      </c>
      <c r="C151" s="39" t="s">
        <v>31</v>
      </c>
      <c r="D151" s="40">
        <v>1980</v>
      </c>
      <c r="E151" s="41" t="s">
        <v>21</v>
      </c>
      <c r="F151" s="42" t="s">
        <v>0</v>
      </c>
      <c r="G151" s="27" t="str">
        <f t="shared" si="5"/>
        <v>体育館青森1980なしなし</v>
      </c>
      <c r="H151" s="43">
        <f>'LCC算出標準データ'!E94</f>
        <v>738.5</v>
      </c>
    </row>
    <row r="152" spans="2:8" ht="13.5">
      <c r="B152" s="38" t="s">
        <v>16</v>
      </c>
      <c r="C152" s="39" t="s">
        <v>31</v>
      </c>
      <c r="D152" s="40">
        <v>1980</v>
      </c>
      <c r="E152" s="41" t="s">
        <v>21</v>
      </c>
      <c r="F152" s="42" t="s">
        <v>1</v>
      </c>
      <c r="G152" s="27" t="str">
        <f t="shared" si="5"/>
        <v>体育館青森1980なしあり</v>
      </c>
      <c r="H152" s="43" t="s">
        <v>24</v>
      </c>
    </row>
    <row r="153" spans="2:8" ht="13.5">
      <c r="B153" s="38" t="s">
        <v>16</v>
      </c>
      <c r="C153" s="39" t="s">
        <v>31</v>
      </c>
      <c r="D153" s="40">
        <v>1980</v>
      </c>
      <c r="E153" s="41" t="s">
        <v>22</v>
      </c>
      <c r="F153" s="42" t="s">
        <v>0</v>
      </c>
      <c r="G153" s="27" t="str">
        <f t="shared" si="5"/>
        <v>体育館青森1980ありなし</v>
      </c>
      <c r="H153" s="43" t="s">
        <v>24</v>
      </c>
    </row>
    <row r="154" spans="2:8" ht="13.5">
      <c r="B154" s="38" t="s">
        <v>16</v>
      </c>
      <c r="C154" s="39" t="s">
        <v>31</v>
      </c>
      <c r="D154" s="40">
        <v>1980</v>
      </c>
      <c r="E154" s="41" t="s">
        <v>22</v>
      </c>
      <c r="F154" s="42" t="s">
        <v>1</v>
      </c>
      <c r="G154" s="27" t="str">
        <f t="shared" si="5"/>
        <v>体育館青森1980ありあり</v>
      </c>
      <c r="H154" s="43" t="s">
        <v>24</v>
      </c>
    </row>
    <row r="155" spans="2:8" ht="13.5">
      <c r="B155" s="38" t="s">
        <v>16</v>
      </c>
      <c r="C155" s="39" t="s">
        <v>31</v>
      </c>
      <c r="D155" s="40">
        <v>1990</v>
      </c>
      <c r="E155" s="41" t="s">
        <v>21</v>
      </c>
      <c r="F155" s="42" t="s">
        <v>0</v>
      </c>
      <c r="G155" s="27" t="str">
        <f t="shared" si="5"/>
        <v>体育館青森1990なしなし</v>
      </c>
      <c r="H155" s="43">
        <f>'LCC算出標準データ'!F94</f>
        <v>738.5</v>
      </c>
    </row>
    <row r="156" spans="2:8" ht="13.5">
      <c r="B156" s="38" t="s">
        <v>16</v>
      </c>
      <c r="C156" s="39" t="s">
        <v>31</v>
      </c>
      <c r="D156" s="40">
        <v>1990</v>
      </c>
      <c r="E156" s="41" t="s">
        <v>21</v>
      </c>
      <c r="F156" s="42" t="s">
        <v>1</v>
      </c>
      <c r="G156" s="27" t="str">
        <f t="shared" si="5"/>
        <v>体育館青森1990なしあり</v>
      </c>
      <c r="H156" s="43" t="s">
        <v>24</v>
      </c>
    </row>
    <row r="157" spans="2:8" ht="13.5">
      <c r="B157" s="38" t="s">
        <v>16</v>
      </c>
      <c r="C157" s="39" t="s">
        <v>31</v>
      </c>
      <c r="D157" s="40">
        <v>1990</v>
      </c>
      <c r="E157" s="41" t="s">
        <v>22</v>
      </c>
      <c r="F157" s="42" t="s">
        <v>0</v>
      </c>
      <c r="G157" s="27" t="str">
        <f t="shared" si="5"/>
        <v>体育館青森1990ありなし</v>
      </c>
      <c r="H157" s="43" t="s">
        <v>24</v>
      </c>
    </row>
    <row r="158" spans="2:8" ht="13.5">
      <c r="B158" s="38" t="s">
        <v>16</v>
      </c>
      <c r="C158" s="39" t="s">
        <v>31</v>
      </c>
      <c r="D158" s="40">
        <v>1990</v>
      </c>
      <c r="E158" s="41" t="s">
        <v>22</v>
      </c>
      <c r="F158" s="42" t="s">
        <v>1</v>
      </c>
      <c r="G158" s="27" t="str">
        <f t="shared" si="5"/>
        <v>体育館青森1990ありあり</v>
      </c>
      <c r="H158" s="43" t="s">
        <v>24</v>
      </c>
    </row>
    <row r="159" spans="2:8" ht="13.5">
      <c r="B159" s="38" t="s">
        <v>16</v>
      </c>
      <c r="C159" s="39" t="s">
        <v>31</v>
      </c>
      <c r="D159" s="40">
        <v>2000</v>
      </c>
      <c r="E159" s="41" t="s">
        <v>21</v>
      </c>
      <c r="F159" s="42" t="s">
        <v>0</v>
      </c>
      <c r="G159" s="27" t="str">
        <f t="shared" si="5"/>
        <v>体育館青森2000なしなし</v>
      </c>
      <c r="H159" s="43">
        <f>'LCC算出標準データ'!G94</f>
        <v>738.5</v>
      </c>
    </row>
    <row r="160" spans="2:8" ht="13.5">
      <c r="B160" s="38" t="s">
        <v>16</v>
      </c>
      <c r="C160" s="39" t="s">
        <v>31</v>
      </c>
      <c r="D160" s="40">
        <v>2000</v>
      </c>
      <c r="E160" s="41" t="s">
        <v>21</v>
      </c>
      <c r="F160" s="42" t="s">
        <v>1</v>
      </c>
      <c r="G160" s="27" t="str">
        <f t="shared" si="5"/>
        <v>体育館青森2000なしあり</v>
      </c>
      <c r="H160" s="43" t="s">
        <v>24</v>
      </c>
    </row>
    <row r="161" spans="2:8" ht="13.5">
      <c r="B161" s="38" t="s">
        <v>16</v>
      </c>
      <c r="C161" s="39" t="s">
        <v>31</v>
      </c>
      <c r="D161" s="40">
        <v>2000</v>
      </c>
      <c r="E161" s="41" t="s">
        <v>22</v>
      </c>
      <c r="F161" s="42" t="s">
        <v>0</v>
      </c>
      <c r="G161" s="27" t="str">
        <f t="shared" si="5"/>
        <v>体育館青森2000ありなし</v>
      </c>
      <c r="H161" s="43" t="s">
        <v>24</v>
      </c>
    </row>
    <row r="162" spans="2:8" ht="13.5">
      <c r="B162" s="38" t="s">
        <v>16</v>
      </c>
      <c r="C162" s="39" t="s">
        <v>31</v>
      </c>
      <c r="D162" s="40">
        <v>2000</v>
      </c>
      <c r="E162" s="41" t="s">
        <v>22</v>
      </c>
      <c r="F162" s="42" t="s">
        <v>1</v>
      </c>
      <c r="G162" s="27" t="str">
        <f t="shared" si="5"/>
        <v>体育館青森2000ありあり</v>
      </c>
      <c r="H162" s="43" t="s">
        <v>24</v>
      </c>
    </row>
    <row r="163" spans="2:8" ht="13.5">
      <c r="B163" s="38" t="s">
        <v>16</v>
      </c>
      <c r="C163" s="39" t="s">
        <v>34</v>
      </c>
      <c r="D163" s="40">
        <v>1970</v>
      </c>
      <c r="E163" s="41" t="s">
        <v>21</v>
      </c>
      <c r="F163" s="42" t="s">
        <v>0</v>
      </c>
      <c r="G163" s="27" t="str">
        <f t="shared" si="5"/>
        <v>体育館弘前1970なしなし</v>
      </c>
      <c r="H163" s="43">
        <f>'LCC算出標準データ'!D95</f>
        <v>728.5</v>
      </c>
    </row>
    <row r="164" spans="2:8" ht="13.5">
      <c r="B164" s="38" t="s">
        <v>16</v>
      </c>
      <c r="C164" s="39" t="s">
        <v>2</v>
      </c>
      <c r="D164" s="40">
        <v>1970</v>
      </c>
      <c r="E164" s="41" t="s">
        <v>21</v>
      </c>
      <c r="F164" s="42" t="s">
        <v>1</v>
      </c>
      <c r="G164" s="27" t="str">
        <f t="shared" si="5"/>
        <v>体育館弘前1970なしあり</v>
      </c>
      <c r="H164" s="43" t="s">
        <v>24</v>
      </c>
    </row>
    <row r="165" spans="2:8" ht="13.5">
      <c r="B165" s="38" t="s">
        <v>16</v>
      </c>
      <c r="C165" s="39" t="s">
        <v>2</v>
      </c>
      <c r="D165" s="40">
        <v>1970</v>
      </c>
      <c r="E165" s="41" t="s">
        <v>22</v>
      </c>
      <c r="F165" s="42" t="s">
        <v>0</v>
      </c>
      <c r="G165" s="27" t="str">
        <f t="shared" si="5"/>
        <v>体育館弘前1970ありなし</v>
      </c>
      <c r="H165" s="43" t="s">
        <v>24</v>
      </c>
    </row>
    <row r="166" spans="2:8" ht="13.5">
      <c r="B166" s="38" t="s">
        <v>16</v>
      </c>
      <c r="C166" s="39" t="s">
        <v>2</v>
      </c>
      <c r="D166" s="40">
        <v>1970</v>
      </c>
      <c r="E166" s="41" t="s">
        <v>22</v>
      </c>
      <c r="F166" s="42" t="s">
        <v>1</v>
      </c>
      <c r="G166" s="27" t="str">
        <f t="shared" si="5"/>
        <v>体育館弘前1970ありあり</v>
      </c>
      <c r="H166" s="43" t="s">
        <v>24</v>
      </c>
    </row>
    <row r="167" spans="2:8" ht="13.5">
      <c r="B167" s="38" t="s">
        <v>16</v>
      </c>
      <c r="C167" s="39" t="s">
        <v>2</v>
      </c>
      <c r="D167" s="40">
        <v>1980</v>
      </c>
      <c r="E167" s="41" t="s">
        <v>21</v>
      </c>
      <c r="F167" s="42" t="s">
        <v>0</v>
      </c>
      <c r="G167" s="27" t="str">
        <f t="shared" si="5"/>
        <v>体育館弘前1980なしなし</v>
      </c>
      <c r="H167" s="43">
        <f>'LCC算出標準データ'!E95</f>
        <v>728.5</v>
      </c>
    </row>
    <row r="168" spans="2:8" ht="13.5">
      <c r="B168" s="38" t="s">
        <v>16</v>
      </c>
      <c r="C168" s="39" t="s">
        <v>2</v>
      </c>
      <c r="D168" s="40">
        <v>1980</v>
      </c>
      <c r="E168" s="41" t="s">
        <v>21</v>
      </c>
      <c r="F168" s="42" t="s">
        <v>1</v>
      </c>
      <c r="G168" s="27" t="str">
        <f t="shared" si="5"/>
        <v>体育館弘前1980なしあり</v>
      </c>
      <c r="H168" s="43" t="s">
        <v>24</v>
      </c>
    </row>
    <row r="169" spans="2:8" ht="13.5">
      <c r="B169" s="38" t="s">
        <v>16</v>
      </c>
      <c r="C169" s="39" t="s">
        <v>2</v>
      </c>
      <c r="D169" s="40">
        <v>1980</v>
      </c>
      <c r="E169" s="41" t="s">
        <v>22</v>
      </c>
      <c r="F169" s="42" t="s">
        <v>0</v>
      </c>
      <c r="G169" s="27" t="str">
        <f t="shared" si="5"/>
        <v>体育館弘前1980ありなし</v>
      </c>
      <c r="H169" s="43" t="s">
        <v>24</v>
      </c>
    </row>
    <row r="170" spans="2:8" ht="13.5">
      <c r="B170" s="38" t="s">
        <v>16</v>
      </c>
      <c r="C170" s="39" t="s">
        <v>2</v>
      </c>
      <c r="D170" s="40">
        <v>1980</v>
      </c>
      <c r="E170" s="41" t="s">
        <v>22</v>
      </c>
      <c r="F170" s="42" t="s">
        <v>1</v>
      </c>
      <c r="G170" s="27" t="str">
        <f t="shared" si="5"/>
        <v>体育館弘前1980ありあり</v>
      </c>
      <c r="H170" s="43" t="s">
        <v>24</v>
      </c>
    </row>
    <row r="171" spans="2:8" ht="13.5">
      <c r="B171" s="38" t="s">
        <v>16</v>
      </c>
      <c r="C171" s="39" t="s">
        <v>2</v>
      </c>
      <c r="D171" s="40">
        <v>1990</v>
      </c>
      <c r="E171" s="41" t="s">
        <v>21</v>
      </c>
      <c r="F171" s="42" t="s">
        <v>0</v>
      </c>
      <c r="G171" s="27" t="str">
        <f>B171&amp;C171&amp;D171&amp;E171&amp;F171</f>
        <v>体育館弘前1990なしなし</v>
      </c>
      <c r="H171" s="43">
        <f>'LCC算出標準データ'!F95</f>
        <v>728.5</v>
      </c>
    </row>
    <row r="172" spans="2:8" ht="13.5">
      <c r="B172" s="38" t="s">
        <v>16</v>
      </c>
      <c r="C172" s="39" t="s">
        <v>2</v>
      </c>
      <c r="D172" s="40">
        <v>1990</v>
      </c>
      <c r="E172" s="41" t="s">
        <v>21</v>
      </c>
      <c r="F172" s="42" t="s">
        <v>1</v>
      </c>
      <c r="G172" s="27" t="str">
        <f>B172&amp;C172&amp;D172&amp;E172&amp;F172</f>
        <v>体育館弘前1990なしあり</v>
      </c>
      <c r="H172" s="43" t="s">
        <v>24</v>
      </c>
    </row>
    <row r="173" spans="2:8" ht="13.5">
      <c r="B173" s="38" t="s">
        <v>16</v>
      </c>
      <c r="C173" s="39" t="s">
        <v>2</v>
      </c>
      <c r="D173" s="40">
        <v>1990</v>
      </c>
      <c r="E173" s="41" t="s">
        <v>22</v>
      </c>
      <c r="F173" s="42" t="s">
        <v>0</v>
      </c>
      <c r="G173" s="27" t="str">
        <f>B173&amp;C173&amp;D173&amp;E173&amp;F173</f>
        <v>体育館弘前1990ありなし</v>
      </c>
      <c r="H173" s="43" t="s">
        <v>24</v>
      </c>
    </row>
    <row r="174" spans="2:8" ht="13.5">
      <c r="B174" s="38" t="s">
        <v>16</v>
      </c>
      <c r="C174" s="39" t="s">
        <v>2</v>
      </c>
      <c r="D174" s="40">
        <v>1990</v>
      </c>
      <c r="E174" s="41" t="s">
        <v>22</v>
      </c>
      <c r="F174" s="42" t="s">
        <v>1</v>
      </c>
      <c r="G174" s="27" t="str">
        <f>B174&amp;C174&amp;D174&amp;E174&amp;F174</f>
        <v>体育館弘前1990ありあり</v>
      </c>
      <c r="H174" s="43" t="s">
        <v>24</v>
      </c>
    </row>
    <row r="175" spans="2:8" ht="13.5">
      <c r="B175" s="38" t="s">
        <v>16</v>
      </c>
      <c r="C175" s="39" t="s">
        <v>2</v>
      </c>
      <c r="D175" s="40">
        <v>2000</v>
      </c>
      <c r="E175" s="41" t="s">
        <v>21</v>
      </c>
      <c r="F175" s="42" t="s">
        <v>0</v>
      </c>
      <c r="G175" s="27" t="str">
        <f t="shared" si="5"/>
        <v>体育館弘前2000なしなし</v>
      </c>
      <c r="H175" s="43">
        <f>'LCC算出標準データ'!G95</f>
        <v>728.5</v>
      </c>
    </row>
    <row r="176" spans="2:8" ht="13.5">
      <c r="B176" s="38" t="s">
        <v>16</v>
      </c>
      <c r="C176" s="39" t="s">
        <v>2</v>
      </c>
      <c r="D176" s="40">
        <v>2000</v>
      </c>
      <c r="E176" s="41" t="s">
        <v>21</v>
      </c>
      <c r="F176" s="42" t="s">
        <v>1</v>
      </c>
      <c r="G176" s="27" t="str">
        <f t="shared" si="5"/>
        <v>体育館弘前2000なしあり</v>
      </c>
      <c r="H176" s="43" t="s">
        <v>24</v>
      </c>
    </row>
    <row r="177" spans="2:8" ht="13.5">
      <c r="B177" s="38" t="s">
        <v>16</v>
      </c>
      <c r="C177" s="39" t="s">
        <v>2</v>
      </c>
      <c r="D177" s="40">
        <v>2000</v>
      </c>
      <c r="E177" s="41" t="s">
        <v>22</v>
      </c>
      <c r="F177" s="42" t="s">
        <v>0</v>
      </c>
      <c r="G177" s="27" t="str">
        <f t="shared" si="5"/>
        <v>体育館弘前2000ありなし</v>
      </c>
      <c r="H177" s="43" t="s">
        <v>24</v>
      </c>
    </row>
    <row r="178" spans="2:8" ht="13.5">
      <c r="B178" s="38" t="s">
        <v>16</v>
      </c>
      <c r="C178" s="39" t="s">
        <v>2</v>
      </c>
      <c r="D178" s="40">
        <v>2000</v>
      </c>
      <c r="E178" s="41" t="s">
        <v>22</v>
      </c>
      <c r="F178" s="42" t="s">
        <v>1</v>
      </c>
      <c r="G178" s="27" t="str">
        <f t="shared" si="5"/>
        <v>体育館弘前2000ありあり</v>
      </c>
      <c r="H178" s="43" t="s">
        <v>24</v>
      </c>
    </row>
    <row r="179" spans="2:8" ht="13.5">
      <c r="B179" s="38" t="s">
        <v>16</v>
      </c>
      <c r="C179" s="39" t="s">
        <v>32</v>
      </c>
      <c r="D179" s="40">
        <v>1970</v>
      </c>
      <c r="E179" s="41" t="s">
        <v>21</v>
      </c>
      <c r="F179" s="42" t="s">
        <v>0</v>
      </c>
      <c r="G179" s="27" t="str">
        <f t="shared" si="5"/>
        <v>体育館八戸1970なしなし</v>
      </c>
      <c r="H179" s="43">
        <f>'LCC算出標準データ'!D96</f>
        <v>686.5</v>
      </c>
    </row>
    <row r="180" spans="2:8" ht="13.5">
      <c r="B180" s="38" t="s">
        <v>16</v>
      </c>
      <c r="C180" s="39" t="s">
        <v>3</v>
      </c>
      <c r="D180" s="40">
        <v>1970</v>
      </c>
      <c r="E180" s="41" t="s">
        <v>21</v>
      </c>
      <c r="F180" s="42" t="s">
        <v>1</v>
      </c>
      <c r="G180" s="27" t="str">
        <f t="shared" si="5"/>
        <v>体育館八戸1970なしあり</v>
      </c>
      <c r="H180" s="43" t="s">
        <v>24</v>
      </c>
    </row>
    <row r="181" spans="2:8" ht="13.5">
      <c r="B181" s="38" t="s">
        <v>16</v>
      </c>
      <c r="C181" s="39" t="s">
        <v>3</v>
      </c>
      <c r="D181" s="40">
        <v>1970</v>
      </c>
      <c r="E181" s="41" t="s">
        <v>22</v>
      </c>
      <c r="F181" s="42" t="s">
        <v>0</v>
      </c>
      <c r="G181" s="27" t="str">
        <f t="shared" si="5"/>
        <v>体育館八戸1970ありなし</v>
      </c>
      <c r="H181" s="43" t="s">
        <v>24</v>
      </c>
    </row>
    <row r="182" spans="2:8" ht="13.5">
      <c r="B182" s="38" t="s">
        <v>16</v>
      </c>
      <c r="C182" s="39" t="s">
        <v>3</v>
      </c>
      <c r="D182" s="40">
        <v>1970</v>
      </c>
      <c r="E182" s="41" t="s">
        <v>22</v>
      </c>
      <c r="F182" s="42" t="s">
        <v>1</v>
      </c>
      <c r="G182" s="27" t="str">
        <f t="shared" si="5"/>
        <v>体育館八戸1970ありあり</v>
      </c>
      <c r="H182" s="43" t="s">
        <v>24</v>
      </c>
    </row>
    <row r="183" spans="2:8" ht="13.5">
      <c r="B183" s="38" t="s">
        <v>16</v>
      </c>
      <c r="C183" s="39" t="s">
        <v>3</v>
      </c>
      <c r="D183" s="40">
        <v>1980</v>
      </c>
      <c r="E183" s="41" t="s">
        <v>21</v>
      </c>
      <c r="F183" s="42" t="s">
        <v>0</v>
      </c>
      <c r="G183" s="27" t="str">
        <f t="shared" si="5"/>
        <v>体育館八戸1980なしなし</v>
      </c>
      <c r="H183" s="43">
        <f>'LCC算出標準データ'!E96</f>
        <v>686.5</v>
      </c>
    </row>
    <row r="184" spans="2:8" ht="13.5">
      <c r="B184" s="38" t="s">
        <v>16</v>
      </c>
      <c r="C184" s="39" t="s">
        <v>3</v>
      </c>
      <c r="D184" s="40">
        <v>1980</v>
      </c>
      <c r="E184" s="41" t="s">
        <v>21</v>
      </c>
      <c r="F184" s="42" t="s">
        <v>1</v>
      </c>
      <c r="G184" s="27" t="str">
        <f t="shared" si="5"/>
        <v>体育館八戸1980なしあり</v>
      </c>
      <c r="H184" s="43" t="s">
        <v>24</v>
      </c>
    </row>
    <row r="185" spans="2:8" ht="13.5">
      <c r="B185" s="38" t="s">
        <v>16</v>
      </c>
      <c r="C185" s="39" t="s">
        <v>3</v>
      </c>
      <c r="D185" s="40">
        <v>1980</v>
      </c>
      <c r="E185" s="41" t="s">
        <v>22</v>
      </c>
      <c r="F185" s="42" t="s">
        <v>0</v>
      </c>
      <c r="G185" s="27" t="str">
        <f t="shared" si="5"/>
        <v>体育館八戸1980ありなし</v>
      </c>
      <c r="H185" s="43" t="s">
        <v>24</v>
      </c>
    </row>
    <row r="186" spans="2:8" ht="13.5">
      <c r="B186" s="38" t="s">
        <v>16</v>
      </c>
      <c r="C186" s="39" t="s">
        <v>3</v>
      </c>
      <c r="D186" s="40">
        <v>1980</v>
      </c>
      <c r="E186" s="41" t="s">
        <v>22</v>
      </c>
      <c r="F186" s="42" t="s">
        <v>1</v>
      </c>
      <c r="G186" s="27" t="str">
        <f t="shared" si="5"/>
        <v>体育館八戸1980ありあり</v>
      </c>
      <c r="H186" s="43" t="s">
        <v>24</v>
      </c>
    </row>
    <row r="187" spans="2:8" ht="13.5">
      <c r="B187" s="38" t="s">
        <v>16</v>
      </c>
      <c r="C187" s="39" t="s">
        <v>3</v>
      </c>
      <c r="D187" s="40">
        <v>1990</v>
      </c>
      <c r="E187" s="41" t="s">
        <v>21</v>
      </c>
      <c r="F187" s="42" t="s">
        <v>0</v>
      </c>
      <c r="G187" s="27" t="str">
        <f t="shared" si="5"/>
        <v>体育館八戸1990なしなし</v>
      </c>
      <c r="H187" s="43">
        <f>'LCC算出標準データ'!F96</f>
        <v>686.5</v>
      </c>
    </row>
    <row r="188" spans="2:8" ht="13.5">
      <c r="B188" s="38" t="s">
        <v>16</v>
      </c>
      <c r="C188" s="39" t="s">
        <v>3</v>
      </c>
      <c r="D188" s="40">
        <v>1990</v>
      </c>
      <c r="E188" s="41" t="s">
        <v>21</v>
      </c>
      <c r="F188" s="42" t="s">
        <v>1</v>
      </c>
      <c r="G188" s="27" t="str">
        <f t="shared" si="5"/>
        <v>体育館八戸1990なしあり</v>
      </c>
      <c r="H188" s="43" t="s">
        <v>4</v>
      </c>
    </row>
    <row r="189" spans="2:8" ht="13.5">
      <c r="B189" s="38" t="s">
        <v>16</v>
      </c>
      <c r="C189" s="39" t="s">
        <v>3</v>
      </c>
      <c r="D189" s="40">
        <v>1990</v>
      </c>
      <c r="E189" s="41" t="s">
        <v>22</v>
      </c>
      <c r="F189" s="42" t="s">
        <v>0</v>
      </c>
      <c r="G189" s="27" t="str">
        <f t="shared" si="5"/>
        <v>体育館八戸1990ありなし</v>
      </c>
      <c r="H189" s="43" t="s">
        <v>24</v>
      </c>
    </row>
    <row r="190" spans="2:8" ht="13.5">
      <c r="B190" s="38" t="s">
        <v>16</v>
      </c>
      <c r="C190" s="39" t="s">
        <v>3</v>
      </c>
      <c r="D190" s="40">
        <v>1990</v>
      </c>
      <c r="E190" s="41" t="s">
        <v>22</v>
      </c>
      <c r="F190" s="42" t="s">
        <v>1</v>
      </c>
      <c r="G190" s="27" t="str">
        <f t="shared" si="5"/>
        <v>体育館八戸1990ありあり</v>
      </c>
      <c r="H190" s="43" t="s">
        <v>24</v>
      </c>
    </row>
    <row r="191" spans="2:8" ht="13.5">
      <c r="B191" s="38" t="s">
        <v>16</v>
      </c>
      <c r="C191" s="39" t="s">
        <v>3</v>
      </c>
      <c r="D191" s="40">
        <v>2000</v>
      </c>
      <c r="E191" s="41" t="s">
        <v>21</v>
      </c>
      <c r="F191" s="42" t="s">
        <v>0</v>
      </c>
      <c r="G191" s="27" t="str">
        <f aca="true" t="shared" si="6" ref="G191:G210">B191&amp;C191&amp;D191&amp;E191&amp;F191</f>
        <v>体育館八戸2000なしなし</v>
      </c>
      <c r="H191" s="43">
        <f>'LCC算出標準データ'!G96</f>
        <v>686.5</v>
      </c>
    </row>
    <row r="192" spans="2:8" ht="13.5">
      <c r="B192" s="38" t="s">
        <v>16</v>
      </c>
      <c r="C192" s="39" t="s">
        <v>3</v>
      </c>
      <c r="D192" s="40">
        <v>2000</v>
      </c>
      <c r="E192" s="41" t="s">
        <v>21</v>
      </c>
      <c r="F192" s="42" t="s">
        <v>1</v>
      </c>
      <c r="G192" s="27" t="str">
        <f t="shared" si="6"/>
        <v>体育館八戸2000なしあり</v>
      </c>
      <c r="H192" s="43" t="s">
        <v>24</v>
      </c>
    </row>
    <row r="193" spans="2:8" ht="13.5">
      <c r="B193" s="38" t="s">
        <v>16</v>
      </c>
      <c r="C193" s="39" t="s">
        <v>3</v>
      </c>
      <c r="D193" s="40">
        <v>2000</v>
      </c>
      <c r="E193" s="41" t="s">
        <v>22</v>
      </c>
      <c r="F193" s="42" t="s">
        <v>0</v>
      </c>
      <c r="G193" s="27" t="str">
        <f t="shared" si="6"/>
        <v>体育館八戸2000ありなし</v>
      </c>
      <c r="H193" s="43" t="s">
        <v>24</v>
      </c>
    </row>
    <row r="194" spans="2:8" ht="13.5">
      <c r="B194" s="38" t="s">
        <v>16</v>
      </c>
      <c r="C194" s="39" t="s">
        <v>3</v>
      </c>
      <c r="D194" s="40">
        <v>2000</v>
      </c>
      <c r="E194" s="41" t="s">
        <v>22</v>
      </c>
      <c r="F194" s="42" t="s">
        <v>1</v>
      </c>
      <c r="G194" s="27" t="str">
        <f t="shared" si="6"/>
        <v>体育館八戸2000ありあり</v>
      </c>
      <c r="H194" s="43" t="s">
        <v>24</v>
      </c>
    </row>
    <row r="195" spans="2:8" ht="13.5">
      <c r="B195" s="38" t="s">
        <v>16</v>
      </c>
      <c r="C195" s="39" t="s">
        <v>33</v>
      </c>
      <c r="D195" s="40">
        <v>1970</v>
      </c>
      <c r="E195" s="41" t="s">
        <v>21</v>
      </c>
      <c r="F195" s="42" t="s">
        <v>0</v>
      </c>
      <c r="G195" s="27" t="str">
        <f t="shared" si="6"/>
        <v>体育館むつ1970なしなし</v>
      </c>
      <c r="H195" s="43">
        <f>'LCC算出標準データ'!D97</f>
        <v>598.5</v>
      </c>
    </row>
    <row r="196" spans="2:8" ht="13.5">
      <c r="B196" s="38" t="s">
        <v>16</v>
      </c>
      <c r="C196" s="39" t="s">
        <v>33</v>
      </c>
      <c r="D196" s="40">
        <v>1970</v>
      </c>
      <c r="E196" s="41" t="s">
        <v>21</v>
      </c>
      <c r="F196" s="42" t="s">
        <v>1</v>
      </c>
      <c r="G196" s="27" t="str">
        <f t="shared" si="6"/>
        <v>体育館むつ1970なしあり</v>
      </c>
      <c r="H196" s="43" t="s">
        <v>24</v>
      </c>
    </row>
    <row r="197" spans="2:8" ht="13.5">
      <c r="B197" s="38" t="s">
        <v>16</v>
      </c>
      <c r="C197" s="39" t="s">
        <v>33</v>
      </c>
      <c r="D197" s="40">
        <v>1970</v>
      </c>
      <c r="E197" s="41" t="s">
        <v>22</v>
      </c>
      <c r="F197" s="42" t="s">
        <v>0</v>
      </c>
      <c r="G197" s="27" t="str">
        <f t="shared" si="6"/>
        <v>体育館むつ1970ありなし</v>
      </c>
      <c r="H197" s="43" t="s">
        <v>24</v>
      </c>
    </row>
    <row r="198" spans="2:8" ht="13.5">
      <c r="B198" s="38" t="s">
        <v>16</v>
      </c>
      <c r="C198" s="39" t="s">
        <v>33</v>
      </c>
      <c r="D198" s="40">
        <v>1970</v>
      </c>
      <c r="E198" s="41" t="s">
        <v>22</v>
      </c>
      <c r="F198" s="42" t="s">
        <v>1</v>
      </c>
      <c r="G198" s="27" t="str">
        <f t="shared" si="6"/>
        <v>体育館むつ1970ありあり</v>
      </c>
      <c r="H198" s="43" t="s">
        <v>24</v>
      </c>
    </row>
    <row r="199" spans="2:8" ht="13.5">
      <c r="B199" s="38" t="s">
        <v>16</v>
      </c>
      <c r="C199" s="39" t="s">
        <v>33</v>
      </c>
      <c r="D199" s="40">
        <v>1980</v>
      </c>
      <c r="E199" s="41" t="s">
        <v>21</v>
      </c>
      <c r="F199" s="42" t="s">
        <v>0</v>
      </c>
      <c r="G199" s="27" t="str">
        <f t="shared" si="6"/>
        <v>体育館むつ1980なしなし</v>
      </c>
      <c r="H199" s="43">
        <f>'LCC算出標準データ'!E97</f>
        <v>598.5</v>
      </c>
    </row>
    <row r="200" spans="2:8" ht="13.5">
      <c r="B200" s="38" t="s">
        <v>16</v>
      </c>
      <c r="C200" s="39" t="s">
        <v>33</v>
      </c>
      <c r="D200" s="40">
        <v>1980</v>
      </c>
      <c r="E200" s="41" t="s">
        <v>21</v>
      </c>
      <c r="F200" s="42" t="s">
        <v>1</v>
      </c>
      <c r="G200" s="27" t="str">
        <f t="shared" si="6"/>
        <v>体育館むつ1980なしあり</v>
      </c>
      <c r="H200" s="43" t="s">
        <v>24</v>
      </c>
    </row>
    <row r="201" spans="2:8" ht="13.5">
      <c r="B201" s="38" t="s">
        <v>16</v>
      </c>
      <c r="C201" s="39" t="s">
        <v>33</v>
      </c>
      <c r="D201" s="40">
        <v>1980</v>
      </c>
      <c r="E201" s="41" t="s">
        <v>22</v>
      </c>
      <c r="F201" s="42" t="s">
        <v>0</v>
      </c>
      <c r="G201" s="27" t="str">
        <f t="shared" si="6"/>
        <v>体育館むつ1980ありなし</v>
      </c>
      <c r="H201" s="43" t="s">
        <v>24</v>
      </c>
    </row>
    <row r="202" spans="2:8" ht="13.5">
      <c r="B202" s="38" t="s">
        <v>16</v>
      </c>
      <c r="C202" s="39" t="s">
        <v>33</v>
      </c>
      <c r="D202" s="40">
        <v>1980</v>
      </c>
      <c r="E202" s="41" t="s">
        <v>22</v>
      </c>
      <c r="F202" s="42" t="s">
        <v>1</v>
      </c>
      <c r="G202" s="27" t="str">
        <f t="shared" si="6"/>
        <v>体育館むつ1980ありあり</v>
      </c>
      <c r="H202" s="43" t="s">
        <v>24</v>
      </c>
    </row>
    <row r="203" spans="2:8" ht="13.5">
      <c r="B203" s="38" t="s">
        <v>16</v>
      </c>
      <c r="C203" s="39" t="s">
        <v>33</v>
      </c>
      <c r="D203" s="40">
        <v>1990</v>
      </c>
      <c r="E203" s="41" t="s">
        <v>21</v>
      </c>
      <c r="F203" s="42" t="s">
        <v>0</v>
      </c>
      <c r="G203" s="27" t="str">
        <f t="shared" si="6"/>
        <v>体育館むつ1990なしなし</v>
      </c>
      <c r="H203" s="43">
        <f>'LCC算出標準データ'!F97</f>
        <v>598.5</v>
      </c>
    </row>
    <row r="204" spans="2:8" ht="13.5">
      <c r="B204" s="38" t="s">
        <v>16</v>
      </c>
      <c r="C204" s="39" t="s">
        <v>33</v>
      </c>
      <c r="D204" s="40">
        <v>1990</v>
      </c>
      <c r="E204" s="41" t="s">
        <v>21</v>
      </c>
      <c r="F204" s="42" t="s">
        <v>1</v>
      </c>
      <c r="G204" s="27" t="str">
        <f t="shared" si="6"/>
        <v>体育館むつ1990なしあり</v>
      </c>
      <c r="H204" s="43" t="s">
        <v>24</v>
      </c>
    </row>
    <row r="205" spans="2:8" ht="13.5">
      <c r="B205" s="38" t="s">
        <v>16</v>
      </c>
      <c r="C205" s="39" t="s">
        <v>33</v>
      </c>
      <c r="D205" s="40">
        <v>1990</v>
      </c>
      <c r="E205" s="41" t="s">
        <v>22</v>
      </c>
      <c r="F205" s="42" t="s">
        <v>0</v>
      </c>
      <c r="G205" s="27" t="str">
        <f t="shared" si="6"/>
        <v>体育館むつ1990ありなし</v>
      </c>
      <c r="H205" s="43" t="s">
        <v>24</v>
      </c>
    </row>
    <row r="206" spans="2:8" ht="13.5">
      <c r="B206" s="38" t="s">
        <v>16</v>
      </c>
      <c r="C206" s="39" t="s">
        <v>33</v>
      </c>
      <c r="D206" s="40">
        <v>1990</v>
      </c>
      <c r="E206" s="41" t="s">
        <v>22</v>
      </c>
      <c r="F206" s="42" t="s">
        <v>1</v>
      </c>
      <c r="G206" s="27" t="str">
        <f t="shared" si="6"/>
        <v>体育館むつ1990ありあり</v>
      </c>
      <c r="H206" s="43" t="s">
        <v>24</v>
      </c>
    </row>
    <row r="207" spans="2:8" ht="13.5">
      <c r="B207" s="38" t="s">
        <v>16</v>
      </c>
      <c r="C207" s="39" t="s">
        <v>33</v>
      </c>
      <c r="D207" s="40">
        <v>2000</v>
      </c>
      <c r="E207" s="41" t="s">
        <v>21</v>
      </c>
      <c r="F207" s="42" t="s">
        <v>0</v>
      </c>
      <c r="G207" s="27" t="str">
        <f t="shared" si="6"/>
        <v>体育館むつ2000なしなし</v>
      </c>
      <c r="H207" s="43">
        <f>'LCC算出標準データ'!G97</f>
        <v>598.5</v>
      </c>
    </row>
    <row r="208" spans="2:8" ht="13.5">
      <c r="B208" s="38" t="s">
        <v>16</v>
      </c>
      <c r="C208" s="39" t="s">
        <v>33</v>
      </c>
      <c r="D208" s="40">
        <v>2000</v>
      </c>
      <c r="E208" s="41" t="s">
        <v>21</v>
      </c>
      <c r="F208" s="42" t="s">
        <v>1</v>
      </c>
      <c r="G208" s="27" t="str">
        <f t="shared" si="6"/>
        <v>体育館むつ2000なしあり</v>
      </c>
      <c r="H208" s="43" t="s">
        <v>24</v>
      </c>
    </row>
    <row r="209" spans="2:8" ht="13.5">
      <c r="B209" s="38" t="s">
        <v>16</v>
      </c>
      <c r="C209" s="39" t="s">
        <v>33</v>
      </c>
      <c r="D209" s="40">
        <v>2000</v>
      </c>
      <c r="E209" s="41" t="s">
        <v>22</v>
      </c>
      <c r="F209" s="42" t="s">
        <v>0</v>
      </c>
      <c r="G209" s="27" t="str">
        <f t="shared" si="6"/>
        <v>体育館むつ2000ありなし</v>
      </c>
      <c r="H209" s="43" t="s">
        <v>24</v>
      </c>
    </row>
    <row r="210" spans="2:8" ht="13.5">
      <c r="B210" s="29" t="s">
        <v>16</v>
      </c>
      <c r="C210" s="44" t="s">
        <v>33</v>
      </c>
      <c r="D210" s="45">
        <v>2000</v>
      </c>
      <c r="E210" s="30" t="s">
        <v>22</v>
      </c>
      <c r="F210" s="46" t="s">
        <v>1</v>
      </c>
      <c r="G210" s="31" t="str">
        <f t="shared" si="6"/>
        <v>体育館むつ2000ありあり</v>
      </c>
      <c r="H210" s="32" t="s">
        <v>24</v>
      </c>
    </row>
    <row r="212" spans="2:5" ht="13.5">
      <c r="B212" s="18" t="s">
        <v>35</v>
      </c>
      <c r="E212" s="18"/>
    </row>
    <row r="213" spans="2:5" ht="13.5">
      <c r="B213" s="7" t="s">
        <v>12</v>
      </c>
      <c r="C213" s="20" t="s">
        <v>36</v>
      </c>
      <c r="D213" s="20"/>
      <c r="E213" s="8" t="s">
        <v>37</v>
      </c>
    </row>
    <row r="214" spans="2:5" ht="13.5">
      <c r="B214" s="47" t="s">
        <v>14</v>
      </c>
      <c r="C214" s="35" t="s">
        <v>38</v>
      </c>
      <c r="D214" s="23" t="str">
        <f aca="true" t="shared" si="7" ref="D214:D219">B214&amp;C214</f>
        <v>庁舎なし</v>
      </c>
      <c r="E214" s="48">
        <v>0</v>
      </c>
    </row>
    <row r="215" spans="2:5" ht="13.5">
      <c r="B215" s="49" t="s">
        <v>39</v>
      </c>
      <c r="C215" s="39" t="s">
        <v>40</v>
      </c>
      <c r="D215" s="27" t="str">
        <f t="shared" si="7"/>
        <v>庁舎あり</v>
      </c>
      <c r="E215" s="50">
        <f>'LCC算出標準データ設定'!C27</f>
        <v>20</v>
      </c>
    </row>
    <row r="216" spans="2:5" ht="13.5">
      <c r="B216" s="49" t="s">
        <v>15</v>
      </c>
      <c r="C216" s="39" t="s">
        <v>38</v>
      </c>
      <c r="D216" s="27" t="str">
        <f t="shared" si="7"/>
        <v>校舎なし</v>
      </c>
      <c r="E216" s="50">
        <v>0</v>
      </c>
    </row>
    <row r="217" spans="2:5" ht="13.5">
      <c r="B217" s="49" t="s">
        <v>41</v>
      </c>
      <c r="C217" s="39" t="s">
        <v>40</v>
      </c>
      <c r="D217" s="27" t="str">
        <f t="shared" si="7"/>
        <v>校舎あり</v>
      </c>
      <c r="E217" s="50">
        <f>'LCC算出標準データ設定'!D27</f>
        <v>20</v>
      </c>
    </row>
    <row r="218" spans="2:5" ht="13.5">
      <c r="B218" s="49" t="s">
        <v>42</v>
      </c>
      <c r="C218" s="51" t="s">
        <v>38</v>
      </c>
      <c r="D218" s="27" t="str">
        <f t="shared" si="7"/>
        <v>体育館なし</v>
      </c>
      <c r="E218" s="52">
        <v>0</v>
      </c>
    </row>
    <row r="219" spans="2:5" ht="13.5">
      <c r="B219" s="53" t="s">
        <v>42</v>
      </c>
      <c r="C219" s="44" t="s">
        <v>40</v>
      </c>
      <c r="D219" s="31" t="str">
        <f t="shared" si="7"/>
        <v>体育館あり</v>
      </c>
      <c r="E219" s="54">
        <v>20</v>
      </c>
    </row>
    <row r="221" ht="13.5">
      <c r="B221" s="18" t="s">
        <v>43</v>
      </c>
    </row>
    <row r="222" spans="2:3" ht="13.5">
      <c r="B222" s="7" t="s">
        <v>36</v>
      </c>
      <c r="C222" s="8" t="s">
        <v>44</v>
      </c>
    </row>
    <row r="223" spans="2:3" ht="13.5">
      <c r="B223" s="10" t="s">
        <v>45</v>
      </c>
      <c r="C223" s="48">
        <v>0</v>
      </c>
    </row>
    <row r="224" spans="2:3" ht="13.5">
      <c r="B224" s="14" t="s">
        <v>46</v>
      </c>
      <c r="C224" s="54">
        <f>'LCC算出標準データ'!C50</f>
        <v>6</v>
      </c>
    </row>
    <row r="226" spans="2:5" ht="13.5">
      <c r="B226" s="5" t="s">
        <v>47</v>
      </c>
      <c r="E226" s="5"/>
    </row>
    <row r="227" spans="2:7" ht="13.5">
      <c r="B227" s="7" t="s">
        <v>12</v>
      </c>
      <c r="C227" s="20" t="s">
        <v>28</v>
      </c>
      <c r="D227" s="20" t="s">
        <v>18</v>
      </c>
      <c r="E227" s="20" t="s">
        <v>36</v>
      </c>
      <c r="F227" s="34"/>
      <c r="G227" s="8" t="s">
        <v>48</v>
      </c>
    </row>
    <row r="228" spans="2:7" ht="13.5">
      <c r="B228" s="47" t="s">
        <v>14</v>
      </c>
      <c r="C228" s="55">
        <v>1970</v>
      </c>
      <c r="D228" s="35" t="s">
        <v>49</v>
      </c>
      <c r="E228" s="35" t="s">
        <v>49</v>
      </c>
      <c r="F228" s="56" t="str">
        <f aca="true" t="shared" si="8" ref="F228:F275">B228&amp;C228&amp;D228&amp;E228</f>
        <v>庁舎1970なしなし</v>
      </c>
      <c r="G228" s="57">
        <v>0</v>
      </c>
    </row>
    <row r="229" spans="2:7" ht="13.5">
      <c r="B229" s="49" t="s">
        <v>50</v>
      </c>
      <c r="C229" s="58">
        <v>1970</v>
      </c>
      <c r="D229" s="39" t="s">
        <v>49</v>
      </c>
      <c r="E229" s="59" t="s">
        <v>51</v>
      </c>
      <c r="F229" s="60" t="str">
        <f t="shared" si="8"/>
        <v>庁舎1970なしあり</v>
      </c>
      <c r="G229" s="61">
        <f>'LCC算出標準データ'!C27</f>
        <v>40000</v>
      </c>
    </row>
    <row r="230" spans="2:7" ht="13.5">
      <c r="B230" s="49" t="s">
        <v>50</v>
      </c>
      <c r="C230" s="58">
        <v>1970</v>
      </c>
      <c r="D230" s="39" t="s">
        <v>51</v>
      </c>
      <c r="E230" s="39" t="s">
        <v>49</v>
      </c>
      <c r="F230" s="60" t="str">
        <f t="shared" si="8"/>
        <v>庁舎1970ありなし</v>
      </c>
      <c r="G230" s="62">
        <v>0</v>
      </c>
    </row>
    <row r="231" spans="2:7" ht="13.5">
      <c r="B231" s="49" t="s">
        <v>50</v>
      </c>
      <c r="C231" s="58">
        <v>1970</v>
      </c>
      <c r="D231" s="39" t="s">
        <v>51</v>
      </c>
      <c r="E231" s="39" t="s">
        <v>51</v>
      </c>
      <c r="F231" s="60" t="str">
        <f t="shared" si="8"/>
        <v>庁舎1970ありあり</v>
      </c>
      <c r="G231" s="61">
        <f>'LCC算出標準データ'!C27+'LCC算出標準データ'!C32</f>
        <v>62850</v>
      </c>
    </row>
    <row r="232" spans="2:7" ht="13.5">
      <c r="B232" s="49" t="s">
        <v>14</v>
      </c>
      <c r="C232" s="58">
        <v>1980</v>
      </c>
      <c r="D232" s="39" t="s">
        <v>49</v>
      </c>
      <c r="E232" s="39" t="s">
        <v>49</v>
      </c>
      <c r="F232" s="60" t="str">
        <f t="shared" si="8"/>
        <v>庁舎1980なしなし</v>
      </c>
      <c r="G232" s="62">
        <v>0</v>
      </c>
    </row>
    <row r="233" spans="2:7" ht="13.5">
      <c r="B233" s="49" t="s">
        <v>50</v>
      </c>
      <c r="C233" s="58">
        <v>1980</v>
      </c>
      <c r="D233" s="39" t="s">
        <v>49</v>
      </c>
      <c r="E233" s="59" t="s">
        <v>51</v>
      </c>
      <c r="F233" s="60" t="str">
        <f t="shared" si="8"/>
        <v>庁舎1980なしあり</v>
      </c>
      <c r="G233" s="61">
        <f>'LCC算出標準データ'!D27</f>
        <v>35000</v>
      </c>
    </row>
    <row r="234" spans="2:7" ht="13.5">
      <c r="B234" s="49" t="s">
        <v>50</v>
      </c>
      <c r="C234" s="58">
        <v>1980</v>
      </c>
      <c r="D234" s="39" t="s">
        <v>51</v>
      </c>
      <c r="E234" s="39" t="s">
        <v>49</v>
      </c>
      <c r="F234" s="60" t="str">
        <f t="shared" si="8"/>
        <v>庁舎1980ありなし</v>
      </c>
      <c r="G234" s="62">
        <v>0</v>
      </c>
    </row>
    <row r="235" spans="2:7" ht="13.5">
      <c r="B235" s="49" t="s">
        <v>50</v>
      </c>
      <c r="C235" s="58">
        <v>1980</v>
      </c>
      <c r="D235" s="39" t="s">
        <v>51</v>
      </c>
      <c r="E235" s="51" t="s">
        <v>51</v>
      </c>
      <c r="F235" s="60" t="str">
        <f t="shared" si="8"/>
        <v>庁舎1980ありあり</v>
      </c>
      <c r="G235" s="61">
        <f>'LCC算出標準データ'!D27+'LCC算出標準データ'!C32</f>
        <v>57850</v>
      </c>
    </row>
    <row r="236" spans="2:7" ht="13.5">
      <c r="B236" s="49" t="s">
        <v>14</v>
      </c>
      <c r="C236" s="58">
        <v>1990</v>
      </c>
      <c r="D236" s="39" t="s">
        <v>49</v>
      </c>
      <c r="E236" s="39" t="s">
        <v>49</v>
      </c>
      <c r="F236" s="60" t="str">
        <f t="shared" si="8"/>
        <v>庁舎1990なしなし</v>
      </c>
      <c r="G236" s="62">
        <v>0</v>
      </c>
    </row>
    <row r="237" spans="2:7" ht="13.5">
      <c r="B237" s="49" t="s">
        <v>50</v>
      </c>
      <c r="C237" s="58">
        <v>1990</v>
      </c>
      <c r="D237" s="39" t="s">
        <v>49</v>
      </c>
      <c r="E237" s="59" t="s">
        <v>51</v>
      </c>
      <c r="F237" s="60" t="str">
        <f t="shared" si="8"/>
        <v>庁舎1990なしあり</v>
      </c>
      <c r="G237" s="61">
        <f>'LCC算出標準データ'!E27</f>
        <v>30000</v>
      </c>
    </row>
    <row r="238" spans="2:7" ht="13.5">
      <c r="B238" s="49" t="s">
        <v>50</v>
      </c>
      <c r="C238" s="58">
        <v>1990</v>
      </c>
      <c r="D238" s="39" t="s">
        <v>51</v>
      </c>
      <c r="E238" s="39" t="s">
        <v>49</v>
      </c>
      <c r="F238" s="60" t="str">
        <f t="shared" si="8"/>
        <v>庁舎1990ありなし</v>
      </c>
      <c r="G238" s="62">
        <v>0</v>
      </c>
    </row>
    <row r="239" spans="2:7" ht="13.5">
      <c r="B239" s="49" t="s">
        <v>50</v>
      </c>
      <c r="C239" s="58">
        <v>1990</v>
      </c>
      <c r="D239" s="39" t="s">
        <v>51</v>
      </c>
      <c r="E239" s="51" t="s">
        <v>51</v>
      </c>
      <c r="F239" s="60" t="str">
        <f t="shared" si="8"/>
        <v>庁舎1990ありあり</v>
      </c>
      <c r="G239" s="61">
        <f>'LCC算出標準データ'!E27+'LCC算出標準データ'!C32</f>
        <v>52850</v>
      </c>
    </row>
    <row r="240" spans="2:7" ht="13.5">
      <c r="B240" s="49" t="s">
        <v>14</v>
      </c>
      <c r="C240" s="58">
        <v>2000</v>
      </c>
      <c r="D240" s="39" t="s">
        <v>49</v>
      </c>
      <c r="E240" s="39" t="s">
        <v>49</v>
      </c>
      <c r="F240" s="60" t="str">
        <f t="shared" si="8"/>
        <v>庁舎2000なしなし</v>
      </c>
      <c r="G240" s="62">
        <v>0</v>
      </c>
    </row>
    <row r="241" spans="2:7" ht="13.5">
      <c r="B241" s="49" t="s">
        <v>50</v>
      </c>
      <c r="C241" s="58">
        <v>2000</v>
      </c>
      <c r="D241" s="39" t="s">
        <v>49</v>
      </c>
      <c r="E241" s="59" t="s">
        <v>51</v>
      </c>
      <c r="F241" s="60" t="str">
        <f t="shared" si="8"/>
        <v>庁舎2000なしあり</v>
      </c>
      <c r="G241" s="61">
        <f>'LCC算出標準データ'!F27</f>
        <v>25000</v>
      </c>
    </row>
    <row r="242" spans="2:7" ht="13.5">
      <c r="B242" s="49" t="s">
        <v>50</v>
      </c>
      <c r="C242" s="58">
        <v>2000</v>
      </c>
      <c r="D242" s="39" t="s">
        <v>51</v>
      </c>
      <c r="E242" s="39" t="s">
        <v>49</v>
      </c>
      <c r="F242" s="60" t="str">
        <f t="shared" si="8"/>
        <v>庁舎2000ありなし</v>
      </c>
      <c r="G242" s="62">
        <v>0</v>
      </c>
    </row>
    <row r="243" spans="2:7" ht="13.5">
      <c r="B243" s="49" t="s">
        <v>50</v>
      </c>
      <c r="C243" s="58">
        <v>2000</v>
      </c>
      <c r="D243" s="39" t="s">
        <v>51</v>
      </c>
      <c r="E243" s="39" t="s">
        <v>51</v>
      </c>
      <c r="F243" s="60" t="str">
        <f t="shared" si="8"/>
        <v>庁舎2000ありあり</v>
      </c>
      <c r="G243" s="61">
        <f>'LCC算出標準データ'!F27+'LCC算出標準データ'!C32</f>
        <v>47850</v>
      </c>
    </row>
    <row r="244" spans="2:7" ht="13.5">
      <c r="B244" s="49" t="s">
        <v>15</v>
      </c>
      <c r="C244" s="58">
        <v>1970</v>
      </c>
      <c r="D244" s="39" t="s">
        <v>49</v>
      </c>
      <c r="E244" s="39" t="s">
        <v>49</v>
      </c>
      <c r="F244" s="60" t="str">
        <f t="shared" si="8"/>
        <v>校舎1970なしなし</v>
      </c>
      <c r="G244" s="62">
        <v>0</v>
      </c>
    </row>
    <row r="245" spans="2:7" ht="13.5">
      <c r="B245" s="49" t="s">
        <v>15</v>
      </c>
      <c r="C245" s="58">
        <v>1970</v>
      </c>
      <c r="D245" s="39" t="s">
        <v>49</v>
      </c>
      <c r="E245" s="59" t="s">
        <v>51</v>
      </c>
      <c r="F245" s="60" t="str">
        <f t="shared" si="8"/>
        <v>校舎1970なしあり</v>
      </c>
      <c r="G245" s="61">
        <f>'LCC算出標準データ'!C28</f>
        <v>50000</v>
      </c>
    </row>
    <row r="246" spans="2:7" ht="13.5">
      <c r="B246" s="49" t="s">
        <v>15</v>
      </c>
      <c r="C246" s="58">
        <v>1970</v>
      </c>
      <c r="D246" s="39" t="s">
        <v>51</v>
      </c>
      <c r="E246" s="39" t="s">
        <v>49</v>
      </c>
      <c r="F246" s="60" t="str">
        <f t="shared" si="8"/>
        <v>校舎1970ありなし</v>
      </c>
      <c r="G246" s="62" t="s">
        <v>52</v>
      </c>
    </row>
    <row r="247" spans="2:7" ht="13.5">
      <c r="B247" s="49" t="s">
        <v>15</v>
      </c>
      <c r="C247" s="58">
        <v>1970</v>
      </c>
      <c r="D247" s="39" t="s">
        <v>51</v>
      </c>
      <c r="E247" s="39" t="s">
        <v>51</v>
      </c>
      <c r="F247" s="60" t="str">
        <f t="shared" si="8"/>
        <v>校舎1970ありあり</v>
      </c>
      <c r="G247" s="61" t="s">
        <v>52</v>
      </c>
    </row>
    <row r="248" spans="2:7" ht="13.5">
      <c r="B248" s="49" t="s">
        <v>15</v>
      </c>
      <c r="C248" s="58">
        <v>1980</v>
      </c>
      <c r="D248" s="39" t="s">
        <v>49</v>
      </c>
      <c r="E248" s="39" t="s">
        <v>49</v>
      </c>
      <c r="F248" s="60" t="str">
        <f t="shared" si="8"/>
        <v>校舎1980なしなし</v>
      </c>
      <c r="G248" s="62">
        <v>0</v>
      </c>
    </row>
    <row r="249" spans="2:7" ht="13.5">
      <c r="B249" s="49" t="s">
        <v>15</v>
      </c>
      <c r="C249" s="58">
        <v>1980</v>
      </c>
      <c r="D249" s="39" t="s">
        <v>49</v>
      </c>
      <c r="E249" s="59" t="s">
        <v>51</v>
      </c>
      <c r="F249" s="60" t="str">
        <f t="shared" si="8"/>
        <v>校舎1980なしあり</v>
      </c>
      <c r="G249" s="61">
        <f>'LCC算出標準データ'!D28</f>
        <v>50000</v>
      </c>
    </row>
    <row r="250" spans="2:7" ht="13.5">
      <c r="B250" s="49" t="s">
        <v>15</v>
      </c>
      <c r="C250" s="58">
        <v>1980</v>
      </c>
      <c r="D250" s="39" t="s">
        <v>51</v>
      </c>
      <c r="E250" s="39" t="s">
        <v>49</v>
      </c>
      <c r="F250" s="60" t="str">
        <f t="shared" si="8"/>
        <v>校舎1980ありなし</v>
      </c>
      <c r="G250" s="62" t="s">
        <v>52</v>
      </c>
    </row>
    <row r="251" spans="2:7" ht="13.5">
      <c r="B251" s="49" t="s">
        <v>15</v>
      </c>
      <c r="C251" s="58">
        <v>1980</v>
      </c>
      <c r="D251" s="39" t="s">
        <v>51</v>
      </c>
      <c r="E251" s="51" t="s">
        <v>51</v>
      </c>
      <c r="F251" s="60" t="str">
        <f t="shared" si="8"/>
        <v>校舎1980ありあり</v>
      </c>
      <c r="G251" s="61" t="s">
        <v>52</v>
      </c>
    </row>
    <row r="252" spans="2:7" ht="13.5">
      <c r="B252" s="49" t="s">
        <v>15</v>
      </c>
      <c r="C252" s="58">
        <v>1990</v>
      </c>
      <c r="D252" s="39" t="s">
        <v>49</v>
      </c>
      <c r="E252" s="39" t="s">
        <v>49</v>
      </c>
      <c r="F252" s="60" t="str">
        <f t="shared" si="8"/>
        <v>校舎1990なしなし</v>
      </c>
      <c r="G252" s="62">
        <v>0</v>
      </c>
    </row>
    <row r="253" spans="2:7" ht="13.5">
      <c r="B253" s="49" t="s">
        <v>15</v>
      </c>
      <c r="C253" s="58">
        <v>1990</v>
      </c>
      <c r="D253" s="39" t="s">
        <v>49</v>
      </c>
      <c r="E253" s="59" t="s">
        <v>51</v>
      </c>
      <c r="F253" s="60" t="str">
        <f t="shared" si="8"/>
        <v>校舎1990なしあり</v>
      </c>
      <c r="G253" s="61">
        <f>'LCC算出標準データ'!E28</f>
        <v>45000</v>
      </c>
    </row>
    <row r="254" spans="2:7" ht="13.5">
      <c r="B254" s="49" t="s">
        <v>15</v>
      </c>
      <c r="C254" s="58">
        <v>1990</v>
      </c>
      <c r="D254" s="39" t="s">
        <v>51</v>
      </c>
      <c r="E254" s="39" t="s">
        <v>49</v>
      </c>
      <c r="F254" s="60" t="str">
        <f t="shared" si="8"/>
        <v>校舎1990ありなし</v>
      </c>
      <c r="G254" s="62" t="s">
        <v>52</v>
      </c>
    </row>
    <row r="255" spans="2:7" ht="13.5">
      <c r="B255" s="49" t="s">
        <v>15</v>
      </c>
      <c r="C255" s="58">
        <v>1990</v>
      </c>
      <c r="D255" s="39" t="s">
        <v>51</v>
      </c>
      <c r="E255" s="51" t="s">
        <v>51</v>
      </c>
      <c r="F255" s="60" t="str">
        <f t="shared" si="8"/>
        <v>校舎1990ありあり</v>
      </c>
      <c r="G255" s="61" t="s">
        <v>52</v>
      </c>
    </row>
    <row r="256" spans="2:7" ht="13.5">
      <c r="B256" s="49" t="s">
        <v>15</v>
      </c>
      <c r="C256" s="58">
        <v>2000</v>
      </c>
      <c r="D256" s="39" t="s">
        <v>49</v>
      </c>
      <c r="E256" s="39" t="s">
        <v>49</v>
      </c>
      <c r="F256" s="60" t="str">
        <f t="shared" si="8"/>
        <v>校舎2000なしなし</v>
      </c>
      <c r="G256" s="62">
        <v>0</v>
      </c>
    </row>
    <row r="257" spans="2:7" ht="13.5">
      <c r="B257" s="49" t="s">
        <v>15</v>
      </c>
      <c r="C257" s="58">
        <v>2000</v>
      </c>
      <c r="D257" s="39" t="s">
        <v>49</v>
      </c>
      <c r="E257" s="59" t="s">
        <v>51</v>
      </c>
      <c r="F257" s="60" t="str">
        <f t="shared" si="8"/>
        <v>校舎2000なしあり</v>
      </c>
      <c r="G257" s="61">
        <f>'LCC算出標準データ'!F28</f>
        <v>45000</v>
      </c>
    </row>
    <row r="258" spans="2:7" ht="13.5">
      <c r="B258" s="49" t="s">
        <v>15</v>
      </c>
      <c r="C258" s="58">
        <v>2000</v>
      </c>
      <c r="D258" s="39" t="s">
        <v>51</v>
      </c>
      <c r="E258" s="39" t="s">
        <v>49</v>
      </c>
      <c r="F258" s="60" t="str">
        <f t="shared" si="8"/>
        <v>校舎2000ありなし</v>
      </c>
      <c r="G258" s="62" t="s">
        <v>52</v>
      </c>
    </row>
    <row r="259" spans="2:7" ht="13.5">
      <c r="B259" s="49" t="s">
        <v>15</v>
      </c>
      <c r="C259" s="58">
        <v>2000</v>
      </c>
      <c r="D259" s="39" t="s">
        <v>51</v>
      </c>
      <c r="E259" s="51" t="s">
        <v>51</v>
      </c>
      <c r="F259" s="60" t="str">
        <f t="shared" si="8"/>
        <v>校舎2000ありあり</v>
      </c>
      <c r="G259" s="61" t="s">
        <v>52</v>
      </c>
    </row>
    <row r="260" spans="2:7" ht="13.5">
      <c r="B260" s="49" t="s">
        <v>16</v>
      </c>
      <c r="C260" s="58">
        <v>1970</v>
      </c>
      <c r="D260" s="39" t="s">
        <v>49</v>
      </c>
      <c r="E260" s="39" t="s">
        <v>49</v>
      </c>
      <c r="F260" s="60" t="str">
        <f t="shared" si="8"/>
        <v>体育館1970なしなし</v>
      </c>
      <c r="G260" s="62">
        <v>0</v>
      </c>
    </row>
    <row r="261" spans="2:7" ht="13.5">
      <c r="B261" s="49" t="s">
        <v>16</v>
      </c>
      <c r="C261" s="58">
        <v>1970</v>
      </c>
      <c r="D261" s="39" t="s">
        <v>49</v>
      </c>
      <c r="E261" s="59" t="s">
        <v>51</v>
      </c>
      <c r="F261" s="60" t="str">
        <f t="shared" si="8"/>
        <v>体育館1970なしあり</v>
      </c>
      <c r="G261" s="61" t="str">
        <f>'LCC算出標準データ'!C29</f>
        <v>-</v>
      </c>
    </row>
    <row r="262" spans="2:7" ht="13.5">
      <c r="B262" s="49" t="s">
        <v>16</v>
      </c>
      <c r="C262" s="58">
        <v>1970</v>
      </c>
      <c r="D262" s="39" t="s">
        <v>51</v>
      </c>
      <c r="E262" s="39" t="s">
        <v>49</v>
      </c>
      <c r="F262" s="60" t="str">
        <f t="shared" si="8"/>
        <v>体育館1970ありなし</v>
      </c>
      <c r="G262" s="62" t="s">
        <v>52</v>
      </c>
    </row>
    <row r="263" spans="2:7" ht="13.5">
      <c r="B263" s="49" t="s">
        <v>16</v>
      </c>
      <c r="C263" s="58">
        <v>1970</v>
      </c>
      <c r="D263" s="39" t="s">
        <v>51</v>
      </c>
      <c r="E263" s="39" t="s">
        <v>51</v>
      </c>
      <c r="F263" s="60" t="str">
        <f t="shared" si="8"/>
        <v>体育館1970ありあり</v>
      </c>
      <c r="G263" s="61" t="s">
        <v>52</v>
      </c>
    </row>
    <row r="264" spans="2:7" ht="13.5">
      <c r="B264" s="49" t="s">
        <v>16</v>
      </c>
      <c r="C264" s="58">
        <v>1980</v>
      </c>
      <c r="D264" s="39" t="s">
        <v>49</v>
      </c>
      <c r="E264" s="39" t="s">
        <v>49</v>
      </c>
      <c r="F264" s="60" t="str">
        <f t="shared" si="8"/>
        <v>体育館1980なしなし</v>
      </c>
      <c r="G264" s="62">
        <v>0</v>
      </c>
    </row>
    <row r="265" spans="2:7" ht="13.5">
      <c r="B265" s="49" t="s">
        <v>16</v>
      </c>
      <c r="C265" s="58">
        <v>1980</v>
      </c>
      <c r="D265" s="39" t="s">
        <v>49</v>
      </c>
      <c r="E265" s="59" t="s">
        <v>51</v>
      </c>
      <c r="F265" s="60" t="str">
        <f t="shared" si="8"/>
        <v>体育館1980なしあり</v>
      </c>
      <c r="G265" s="61" t="str">
        <f>'LCC算出標準データ'!D29</f>
        <v>-</v>
      </c>
    </row>
    <row r="266" spans="2:7" ht="13.5">
      <c r="B266" s="49" t="s">
        <v>16</v>
      </c>
      <c r="C266" s="58">
        <v>1980</v>
      </c>
      <c r="D266" s="39" t="s">
        <v>51</v>
      </c>
      <c r="E266" s="39" t="s">
        <v>49</v>
      </c>
      <c r="F266" s="60" t="str">
        <f t="shared" si="8"/>
        <v>体育館1980ありなし</v>
      </c>
      <c r="G266" s="62" t="s">
        <v>52</v>
      </c>
    </row>
    <row r="267" spans="2:7" ht="13.5">
      <c r="B267" s="49" t="s">
        <v>16</v>
      </c>
      <c r="C267" s="58">
        <v>1980</v>
      </c>
      <c r="D267" s="39" t="s">
        <v>51</v>
      </c>
      <c r="E267" s="51" t="s">
        <v>51</v>
      </c>
      <c r="F267" s="60" t="str">
        <f t="shared" si="8"/>
        <v>体育館1980ありあり</v>
      </c>
      <c r="G267" s="61" t="s">
        <v>52</v>
      </c>
    </row>
    <row r="268" spans="2:7" ht="13.5">
      <c r="B268" s="49" t="s">
        <v>16</v>
      </c>
      <c r="C268" s="58">
        <v>1990</v>
      </c>
      <c r="D268" s="39" t="s">
        <v>49</v>
      </c>
      <c r="E268" s="39" t="s">
        <v>49</v>
      </c>
      <c r="F268" s="60" t="str">
        <f t="shared" si="8"/>
        <v>体育館1990なしなし</v>
      </c>
      <c r="G268" s="62">
        <v>0</v>
      </c>
    </row>
    <row r="269" spans="2:7" ht="13.5">
      <c r="B269" s="49" t="s">
        <v>16</v>
      </c>
      <c r="C269" s="58">
        <v>1990</v>
      </c>
      <c r="D269" s="39" t="s">
        <v>49</v>
      </c>
      <c r="E269" s="59" t="s">
        <v>51</v>
      </c>
      <c r="F269" s="60" t="str">
        <f t="shared" si="8"/>
        <v>体育館1990なしあり</v>
      </c>
      <c r="G269" s="61" t="str">
        <f>'LCC算出標準データ'!E29</f>
        <v>-</v>
      </c>
    </row>
    <row r="270" spans="2:7" ht="13.5">
      <c r="B270" s="49" t="s">
        <v>16</v>
      </c>
      <c r="C270" s="58">
        <v>1990</v>
      </c>
      <c r="D270" s="39" t="s">
        <v>51</v>
      </c>
      <c r="E270" s="39" t="s">
        <v>49</v>
      </c>
      <c r="F270" s="60" t="str">
        <f t="shared" si="8"/>
        <v>体育館1990ありなし</v>
      </c>
      <c r="G270" s="62" t="s">
        <v>52</v>
      </c>
    </row>
    <row r="271" spans="2:7" ht="13.5">
      <c r="B271" s="49" t="s">
        <v>16</v>
      </c>
      <c r="C271" s="58">
        <v>1990</v>
      </c>
      <c r="D271" s="39" t="s">
        <v>51</v>
      </c>
      <c r="E271" s="51" t="s">
        <v>51</v>
      </c>
      <c r="F271" s="60" t="str">
        <f t="shared" si="8"/>
        <v>体育館1990ありあり</v>
      </c>
      <c r="G271" s="61" t="s">
        <v>52</v>
      </c>
    </row>
    <row r="272" spans="2:7" ht="13.5">
      <c r="B272" s="49" t="s">
        <v>16</v>
      </c>
      <c r="C272" s="58">
        <v>2000</v>
      </c>
      <c r="D272" s="39" t="s">
        <v>49</v>
      </c>
      <c r="E272" s="39" t="s">
        <v>49</v>
      </c>
      <c r="F272" s="60" t="str">
        <f t="shared" si="8"/>
        <v>体育館2000なしなし</v>
      </c>
      <c r="G272" s="62">
        <v>0</v>
      </c>
    </row>
    <row r="273" spans="2:7" ht="13.5">
      <c r="B273" s="49" t="s">
        <v>16</v>
      </c>
      <c r="C273" s="58">
        <v>2000</v>
      </c>
      <c r="D273" s="39" t="s">
        <v>49</v>
      </c>
      <c r="E273" s="59" t="s">
        <v>51</v>
      </c>
      <c r="F273" s="60" t="str">
        <f t="shared" si="8"/>
        <v>体育館2000なしあり</v>
      </c>
      <c r="G273" s="61" t="str">
        <f>'LCC算出標準データ'!F29</f>
        <v>-</v>
      </c>
    </row>
    <row r="274" spans="2:7" ht="13.5">
      <c r="B274" s="49" t="s">
        <v>16</v>
      </c>
      <c r="C274" s="58">
        <v>2000</v>
      </c>
      <c r="D274" s="39" t="s">
        <v>51</v>
      </c>
      <c r="E274" s="39" t="s">
        <v>49</v>
      </c>
      <c r="F274" s="60" t="str">
        <f t="shared" si="8"/>
        <v>体育館2000ありなし</v>
      </c>
      <c r="G274" s="62" t="s">
        <v>52</v>
      </c>
    </row>
    <row r="275" spans="2:7" ht="13.5">
      <c r="B275" s="53" t="s">
        <v>16</v>
      </c>
      <c r="C275" s="63">
        <v>2000</v>
      </c>
      <c r="D275" s="44" t="s">
        <v>51</v>
      </c>
      <c r="E275" s="44" t="s">
        <v>51</v>
      </c>
      <c r="F275" s="64" t="str">
        <f t="shared" si="8"/>
        <v>体育館2000ありあり</v>
      </c>
      <c r="G275" s="65" t="s">
        <v>52</v>
      </c>
    </row>
    <row r="276" ht="13.5">
      <c r="C276" s="66"/>
    </row>
    <row r="277" spans="2:5" ht="13.5">
      <c r="B277" s="18" t="s">
        <v>53</v>
      </c>
      <c r="C277" s="66"/>
      <c r="E277" s="18"/>
    </row>
    <row r="278" spans="2:5" ht="13.5">
      <c r="B278" s="7" t="s">
        <v>12</v>
      </c>
      <c r="C278" s="67" t="s">
        <v>5</v>
      </c>
      <c r="D278" s="20"/>
      <c r="E278" s="8" t="s">
        <v>54</v>
      </c>
    </row>
    <row r="279" spans="2:6" ht="13.5">
      <c r="B279" s="47" t="s">
        <v>14</v>
      </c>
      <c r="C279" s="35" t="s">
        <v>0</v>
      </c>
      <c r="D279" s="23" t="str">
        <f aca="true" t="shared" si="9" ref="D279:D293">B279&amp;C279</f>
        <v>庁舎なし</v>
      </c>
      <c r="E279" s="48">
        <v>0</v>
      </c>
      <c r="F279" s="68"/>
    </row>
    <row r="280" spans="2:5" ht="13.5">
      <c r="B280" s="49" t="s">
        <v>14</v>
      </c>
      <c r="C280" s="39" t="s">
        <v>337</v>
      </c>
      <c r="D280" s="27" t="str">
        <f t="shared" si="9"/>
        <v>庁舎従来改修</v>
      </c>
      <c r="E280" s="50">
        <f>'LCC算出標準データ設定'!C28</f>
        <v>40</v>
      </c>
    </row>
    <row r="281" spans="2:6" ht="13.5">
      <c r="B281" s="49" t="s">
        <v>14</v>
      </c>
      <c r="C281" s="39" t="s">
        <v>338</v>
      </c>
      <c r="D281" s="27" t="str">
        <f t="shared" si="9"/>
        <v>庁舎延命化改修</v>
      </c>
      <c r="E281" s="50">
        <f>'LCC算出標準データ設定'!C29</f>
        <v>40</v>
      </c>
      <c r="F281" s="68"/>
    </row>
    <row r="282" spans="2:6" ht="13.5">
      <c r="B282" s="49" t="s">
        <v>14</v>
      </c>
      <c r="C282" s="39" t="s">
        <v>341</v>
      </c>
      <c r="D282" s="27" t="str">
        <f t="shared" si="9"/>
        <v>庁舎（任意設定）</v>
      </c>
      <c r="E282" s="50">
        <f>'LCC算出標準データ設定'!C30</f>
        <v>40</v>
      </c>
      <c r="F282" s="68"/>
    </row>
    <row r="283" spans="2:6" ht="13.5">
      <c r="B283" s="49" t="s">
        <v>14</v>
      </c>
      <c r="C283" s="51" t="s">
        <v>342</v>
      </c>
      <c r="D283" s="27" t="str">
        <f t="shared" si="9"/>
        <v>庁舎長寿命化改修</v>
      </c>
      <c r="E283" s="50">
        <f>'LCC算出標準データ設定'!C31</f>
        <v>40</v>
      </c>
      <c r="F283" s="68"/>
    </row>
    <row r="284" spans="2:6" ht="13.5">
      <c r="B284" s="69" t="s">
        <v>15</v>
      </c>
      <c r="C284" s="51" t="s">
        <v>0</v>
      </c>
      <c r="D284" s="27" t="str">
        <f t="shared" si="9"/>
        <v>校舎なし</v>
      </c>
      <c r="E284" s="50">
        <v>0</v>
      </c>
      <c r="F284" s="68"/>
    </row>
    <row r="285" spans="2:6" ht="13.5">
      <c r="B285" s="69" t="s">
        <v>15</v>
      </c>
      <c r="C285" s="51" t="s">
        <v>337</v>
      </c>
      <c r="D285" s="27" t="str">
        <f t="shared" si="9"/>
        <v>校舎従来改修</v>
      </c>
      <c r="E285" s="50">
        <f>'LCC算出標準データ設定'!D28</f>
        <v>30</v>
      </c>
      <c r="F285" s="68"/>
    </row>
    <row r="286" spans="2:6" ht="13.5">
      <c r="B286" s="69" t="s">
        <v>15</v>
      </c>
      <c r="C286" s="51" t="s">
        <v>338</v>
      </c>
      <c r="D286" s="27" t="str">
        <f t="shared" si="9"/>
        <v>校舎延命化改修</v>
      </c>
      <c r="E286" s="50">
        <f>'LCC算出標準データ設定'!D29</f>
        <v>40</v>
      </c>
      <c r="F286" s="68"/>
    </row>
    <row r="287" spans="2:6" ht="13.5">
      <c r="B287" s="69" t="s">
        <v>6</v>
      </c>
      <c r="C287" s="51" t="s">
        <v>341</v>
      </c>
      <c r="D287" s="27" t="str">
        <f t="shared" si="9"/>
        <v>校舎（任意設定）</v>
      </c>
      <c r="E287" s="50">
        <f>'LCC算出標準データ設定'!D30</f>
        <v>40</v>
      </c>
      <c r="F287" s="68"/>
    </row>
    <row r="288" spans="2:6" ht="13.5">
      <c r="B288" s="69" t="s">
        <v>6</v>
      </c>
      <c r="C288" s="51" t="s">
        <v>342</v>
      </c>
      <c r="D288" s="27" t="str">
        <f t="shared" si="9"/>
        <v>校舎長寿命化改修</v>
      </c>
      <c r="E288" s="50">
        <f>'LCC算出標準データ設定'!D31</f>
        <v>40</v>
      </c>
      <c r="F288" s="68"/>
    </row>
    <row r="289" spans="2:6" ht="13.5">
      <c r="B289" s="69" t="s">
        <v>7</v>
      </c>
      <c r="C289" s="51" t="s">
        <v>0</v>
      </c>
      <c r="D289" s="27" t="str">
        <f t="shared" si="9"/>
        <v>体育館なし</v>
      </c>
      <c r="E289" s="50">
        <v>0</v>
      </c>
      <c r="F289" s="68"/>
    </row>
    <row r="290" spans="2:6" ht="13.5">
      <c r="B290" s="69" t="s">
        <v>7</v>
      </c>
      <c r="C290" s="51" t="s">
        <v>337</v>
      </c>
      <c r="D290" s="27" t="str">
        <f t="shared" si="9"/>
        <v>体育館従来改修</v>
      </c>
      <c r="E290" s="50">
        <f>'LCC算出標準データ設定'!E28</f>
        <v>25</v>
      </c>
      <c r="F290" s="68"/>
    </row>
    <row r="291" spans="2:6" ht="13.5">
      <c r="B291" s="69" t="s">
        <v>7</v>
      </c>
      <c r="C291" s="51" t="s">
        <v>338</v>
      </c>
      <c r="D291" s="27" t="str">
        <f t="shared" si="9"/>
        <v>体育館延命化改修</v>
      </c>
      <c r="E291" s="50">
        <f>'LCC算出標準データ設定'!E29</f>
        <v>25</v>
      </c>
      <c r="F291" s="68"/>
    </row>
    <row r="292" spans="2:6" ht="13.5">
      <c r="B292" s="69" t="s">
        <v>7</v>
      </c>
      <c r="C292" s="51" t="s">
        <v>341</v>
      </c>
      <c r="D292" s="27" t="str">
        <f t="shared" si="9"/>
        <v>体育館（任意設定）</v>
      </c>
      <c r="E292" s="50">
        <f>'LCC算出標準データ設定'!E30</f>
        <v>25</v>
      </c>
      <c r="F292" s="68"/>
    </row>
    <row r="293" spans="2:6" ht="13.5">
      <c r="B293" s="53" t="s">
        <v>56</v>
      </c>
      <c r="C293" s="44" t="s">
        <v>342</v>
      </c>
      <c r="D293" s="31" t="str">
        <f t="shared" si="9"/>
        <v>体育館長寿命化改修</v>
      </c>
      <c r="E293" s="54">
        <f>'LCC算出標準データ設定'!E31</f>
        <v>25</v>
      </c>
      <c r="F293" s="68"/>
    </row>
    <row r="295" ht="13.5">
      <c r="B295" s="18" t="s">
        <v>57</v>
      </c>
    </row>
    <row r="296" spans="2:3" ht="13.5">
      <c r="B296" s="7" t="s">
        <v>58</v>
      </c>
      <c r="C296" s="8" t="s">
        <v>59</v>
      </c>
    </row>
    <row r="297" spans="2:4" ht="13.5">
      <c r="B297" s="10" t="s">
        <v>60</v>
      </c>
      <c r="C297" s="48">
        <v>0</v>
      </c>
      <c r="D297" s="68"/>
    </row>
    <row r="298" spans="2:3" ht="13.5">
      <c r="B298" s="70" t="s">
        <v>337</v>
      </c>
      <c r="C298" s="50">
        <f>'LCC算出標準データ'!D50</f>
        <v>4</v>
      </c>
    </row>
    <row r="299" spans="2:3" ht="13.5">
      <c r="B299" s="70" t="s">
        <v>339</v>
      </c>
      <c r="C299" s="50">
        <f>'LCC算出標準データ'!D50</f>
        <v>4</v>
      </c>
    </row>
    <row r="300" spans="2:3" ht="13.5">
      <c r="B300" s="70" t="s">
        <v>340</v>
      </c>
      <c r="C300" s="50">
        <f>'LCC算出標準データ'!D50</f>
        <v>4</v>
      </c>
    </row>
    <row r="301" spans="2:3" ht="13.5">
      <c r="B301" s="14" t="s">
        <v>342</v>
      </c>
      <c r="C301" s="54">
        <f>'LCC算出標準データ'!D50</f>
        <v>4</v>
      </c>
    </row>
    <row r="303" spans="2:5" ht="13.5">
      <c r="B303" s="18" t="s">
        <v>61</v>
      </c>
      <c r="E303" s="18"/>
    </row>
    <row r="304" spans="2:7" ht="13.5">
      <c r="B304" s="71" t="s">
        <v>12</v>
      </c>
      <c r="C304" s="72" t="s">
        <v>28</v>
      </c>
      <c r="D304" s="72" t="s">
        <v>18</v>
      </c>
      <c r="E304" s="72" t="s">
        <v>5</v>
      </c>
      <c r="F304" s="72"/>
      <c r="G304" s="73" t="s">
        <v>62</v>
      </c>
    </row>
    <row r="305" spans="2:8" ht="13.5">
      <c r="B305" s="47" t="s">
        <v>14</v>
      </c>
      <c r="C305" s="55">
        <v>1970</v>
      </c>
      <c r="D305" s="35" t="s">
        <v>0</v>
      </c>
      <c r="E305" s="35" t="s">
        <v>0</v>
      </c>
      <c r="F305" s="23" t="str">
        <f>B305&amp;C305&amp;D305&amp;E305</f>
        <v>庁舎1970なしなし</v>
      </c>
      <c r="G305" s="57">
        <v>0</v>
      </c>
      <c r="H305" s="74"/>
    </row>
    <row r="306" spans="2:7" ht="13.5">
      <c r="B306" s="49" t="s">
        <v>14</v>
      </c>
      <c r="C306" s="58">
        <v>1970</v>
      </c>
      <c r="D306" s="39" t="s">
        <v>49</v>
      </c>
      <c r="E306" s="39" t="s">
        <v>337</v>
      </c>
      <c r="F306" s="27" t="str">
        <f>B306&amp;C306&amp;D306&amp;E306</f>
        <v>庁舎1970なし従来改修</v>
      </c>
      <c r="G306" s="62">
        <f>'LCC算出標準データ'!C39</f>
        <v>150000</v>
      </c>
    </row>
    <row r="307" spans="2:7" ht="13.5">
      <c r="B307" s="49" t="s">
        <v>14</v>
      </c>
      <c r="C307" s="58">
        <v>1970</v>
      </c>
      <c r="D307" s="39" t="s">
        <v>49</v>
      </c>
      <c r="E307" s="39" t="s">
        <v>338</v>
      </c>
      <c r="F307" s="27" t="str">
        <f aca="true" t="shared" si="10" ref="F307:F370">B307&amp;C307&amp;D307&amp;E307</f>
        <v>庁舎1970なし延命化改修</v>
      </c>
      <c r="G307" s="62">
        <f>'LCC算出標準データ'!D39+'LCC算出標準データ'!E39</f>
        <v>159870</v>
      </c>
    </row>
    <row r="308" spans="2:7" ht="13.5">
      <c r="B308" s="49" t="s">
        <v>14</v>
      </c>
      <c r="C308" s="58">
        <v>1970</v>
      </c>
      <c r="D308" s="39" t="s">
        <v>49</v>
      </c>
      <c r="E308" s="39" t="s">
        <v>341</v>
      </c>
      <c r="F308" s="27" t="str">
        <f t="shared" si="10"/>
        <v>庁舎1970なし（任意設定）</v>
      </c>
      <c r="G308" s="62">
        <f>'LCC算出標準データ'!D39+'LCC算出標準データ'!F39</f>
        <v>162075</v>
      </c>
    </row>
    <row r="309" spans="2:8" ht="13.5">
      <c r="B309" s="49" t="s">
        <v>14</v>
      </c>
      <c r="C309" s="58">
        <v>1970</v>
      </c>
      <c r="D309" s="39" t="s">
        <v>49</v>
      </c>
      <c r="E309" s="39" t="s">
        <v>342</v>
      </c>
      <c r="F309" s="27" t="str">
        <f t="shared" si="10"/>
        <v>庁舎1970なし長寿命化改修</v>
      </c>
      <c r="G309" s="62">
        <f>'LCC算出標準データ'!D39+'LCC算出標準データ'!G39+'LCC算出標準データ'!C44</f>
        <v>276430</v>
      </c>
      <c r="H309" s="5"/>
    </row>
    <row r="310" spans="2:7" ht="13.5">
      <c r="B310" s="49" t="s">
        <v>14</v>
      </c>
      <c r="C310" s="58">
        <v>1970</v>
      </c>
      <c r="D310" s="39" t="s">
        <v>51</v>
      </c>
      <c r="E310" s="39" t="s">
        <v>0</v>
      </c>
      <c r="F310" s="27" t="str">
        <f t="shared" si="10"/>
        <v>庁舎1970ありなし</v>
      </c>
      <c r="G310" s="62">
        <v>0</v>
      </c>
    </row>
    <row r="311" spans="2:7" ht="13.5">
      <c r="B311" s="49" t="s">
        <v>14</v>
      </c>
      <c r="C311" s="58">
        <v>1970</v>
      </c>
      <c r="D311" s="39" t="s">
        <v>51</v>
      </c>
      <c r="E311" s="39" t="s">
        <v>336</v>
      </c>
      <c r="F311" s="27" t="str">
        <f t="shared" si="10"/>
        <v>庁舎1970あり従来改修</v>
      </c>
      <c r="G311" s="62">
        <f>'LCC算出標準データ'!C39+'LCC算出標準データ'!C44</f>
        <v>197690</v>
      </c>
    </row>
    <row r="312" spans="2:7" ht="13.5">
      <c r="B312" s="49" t="s">
        <v>14</v>
      </c>
      <c r="C312" s="58">
        <v>1970</v>
      </c>
      <c r="D312" s="39" t="s">
        <v>51</v>
      </c>
      <c r="E312" s="39" t="s">
        <v>338</v>
      </c>
      <c r="F312" s="27" t="str">
        <f t="shared" si="10"/>
        <v>庁舎1970あり延命化改修</v>
      </c>
      <c r="G312" s="62">
        <f>'LCC算出標準データ'!D39+'LCC算出標準データ'!E39+'LCC算出標準データ'!C44</f>
        <v>207560</v>
      </c>
    </row>
    <row r="313" spans="2:7" ht="13.5">
      <c r="B313" s="49" t="s">
        <v>14</v>
      </c>
      <c r="C313" s="58">
        <v>1970</v>
      </c>
      <c r="D313" s="39" t="s">
        <v>51</v>
      </c>
      <c r="E313" s="39" t="s">
        <v>341</v>
      </c>
      <c r="F313" s="27" t="str">
        <f t="shared" si="10"/>
        <v>庁舎1970あり（任意設定）</v>
      </c>
      <c r="G313" s="62">
        <f>'LCC算出標準データ'!D39+'LCC算出標準データ'!F39+'LCC算出標準データ'!C44</f>
        <v>209765</v>
      </c>
    </row>
    <row r="314" spans="2:7" ht="13.5">
      <c r="B314" s="49" t="s">
        <v>14</v>
      </c>
      <c r="C314" s="58">
        <v>1970</v>
      </c>
      <c r="D314" s="39" t="s">
        <v>51</v>
      </c>
      <c r="E314" s="39" t="s">
        <v>342</v>
      </c>
      <c r="F314" s="27" t="str">
        <f t="shared" si="10"/>
        <v>庁舎1970あり長寿命化改修</v>
      </c>
      <c r="G314" s="62">
        <f>'LCC算出標準データ'!D39+'LCC算出標準データ'!G39+'LCC算出標準データ'!C44</f>
        <v>276430</v>
      </c>
    </row>
    <row r="315" spans="2:8" ht="13.5">
      <c r="B315" s="49" t="s">
        <v>14</v>
      </c>
      <c r="C315" s="58">
        <v>1980</v>
      </c>
      <c r="D315" s="39" t="s">
        <v>0</v>
      </c>
      <c r="E315" s="39" t="s">
        <v>0</v>
      </c>
      <c r="F315" s="27" t="str">
        <f t="shared" si="10"/>
        <v>庁舎1980なしなし</v>
      </c>
      <c r="G315" s="62">
        <v>0</v>
      </c>
      <c r="H315" s="74"/>
    </row>
    <row r="316" spans="2:7" ht="13.5">
      <c r="B316" s="49" t="s">
        <v>14</v>
      </c>
      <c r="C316" s="58">
        <v>1980</v>
      </c>
      <c r="D316" s="39" t="s">
        <v>49</v>
      </c>
      <c r="E316" s="39" t="s">
        <v>336</v>
      </c>
      <c r="F316" s="27" t="str">
        <f t="shared" si="10"/>
        <v>庁舎1980なし従来改修</v>
      </c>
      <c r="G316" s="62">
        <f>'LCC算出標準データ'!C39</f>
        <v>150000</v>
      </c>
    </row>
    <row r="317" spans="2:7" ht="13.5">
      <c r="B317" s="49" t="s">
        <v>14</v>
      </c>
      <c r="C317" s="58">
        <v>1980</v>
      </c>
      <c r="D317" s="39" t="s">
        <v>49</v>
      </c>
      <c r="E317" s="39" t="s">
        <v>338</v>
      </c>
      <c r="F317" s="27" t="str">
        <f t="shared" si="10"/>
        <v>庁舎1980なし延命化改修</v>
      </c>
      <c r="G317" s="62">
        <f>'LCC算出標準データ'!D39+'LCC算出標準データ'!E39</f>
        <v>159870</v>
      </c>
    </row>
    <row r="318" spans="2:7" ht="13.5">
      <c r="B318" s="49" t="s">
        <v>14</v>
      </c>
      <c r="C318" s="58">
        <v>1980</v>
      </c>
      <c r="D318" s="39" t="s">
        <v>49</v>
      </c>
      <c r="E318" s="39" t="s">
        <v>341</v>
      </c>
      <c r="F318" s="27" t="str">
        <f t="shared" si="10"/>
        <v>庁舎1980なし（任意設定）</v>
      </c>
      <c r="G318" s="62">
        <f>'LCC算出標準データ'!D39+'LCC算出標準データ'!F39</f>
        <v>162075</v>
      </c>
    </row>
    <row r="319" spans="2:8" ht="13.5">
      <c r="B319" s="49" t="s">
        <v>14</v>
      </c>
      <c r="C319" s="58">
        <v>1980</v>
      </c>
      <c r="D319" s="39" t="s">
        <v>49</v>
      </c>
      <c r="E319" s="39" t="s">
        <v>342</v>
      </c>
      <c r="F319" s="27" t="str">
        <f t="shared" si="10"/>
        <v>庁舎1980なし長寿命化改修</v>
      </c>
      <c r="G319" s="62">
        <f>'LCC算出標準データ'!D39+'LCC算出標準データ'!H39+'LCC算出標準データ'!C44</f>
        <v>276430</v>
      </c>
      <c r="H319" s="5"/>
    </row>
    <row r="320" spans="2:7" ht="13.5">
      <c r="B320" s="49" t="s">
        <v>14</v>
      </c>
      <c r="C320" s="58">
        <v>1980</v>
      </c>
      <c r="D320" s="39" t="s">
        <v>51</v>
      </c>
      <c r="E320" s="39" t="s">
        <v>0</v>
      </c>
      <c r="F320" s="27" t="str">
        <f t="shared" si="10"/>
        <v>庁舎1980ありなし</v>
      </c>
      <c r="G320" s="62">
        <v>0</v>
      </c>
    </row>
    <row r="321" spans="2:7" ht="13.5">
      <c r="B321" s="49" t="s">
        <v>14</v>
      </c>
      <c r="C321" s="58">
        <v>1980</v>
      </c>
      <c r="D321" s="39" t="s">
        <v>51</v>
      </c>
      <c r="E321" s="39" t="s">
        <v>336</v>
      </c>
      <c r="F321" s="27" t="str">
        <f t="shared" si="10"/>
        <v>庁舎1980あり従来改修</v>
      </c>
      <c r="G321" s="62">
        <f>'LCC算出標準データ'!C39+'LCC算出標準データ'!C44</f>
        <v>197690</v>
      </c>
    </row>
    <row r="322" spans="2:7" ht="13.5">
      <c r="B322" s="49" t="s">
        <v>14</v>
      </c>
      <c r="C322" s="58">
        <v>1980</v>
      </c>
      <c r="D322" s="39" t="s">
        <v>51</v>
      </c>
      <c r="E322" s="39" t="s">
        <v>338</v>
      </c>
      <c r="F322" s="27" t="str">
        <f t="shared" si="10"/>
        <v>庁舎1980あり延命化改修</v>
      </c>
      <c r="G322" s="62">
        <f>'LCC算出標準データ'!D39+'LCC算出標準データ'!E39+'LCC算出標準データ'!C44</f>
        <v>207560</v>
      </c>
    </row>
    <row r="323" spans="2:7" ht="13.5">
      <c r="B323" s="49" t="s">
        <v>14</v>
      </c>
      <c r="C323" s="58">
        <v>1980</v>
      </c>
      <c r="D323" s="39" t="s">
        <v>51</v>
      </c>
      <c r="E323" s="39" t="s">
        <v>341</v>
      </c>
      <c r="F323" s="27" t="str">
        <f t="shared" si="10"/>
        <v>庁舎1980あり（任意設定）</v>
      </c>
      <c r="G323" s="62">
        <f>'LCC算出標準データ'!D39+'LCC算出標準データ'!F39+'LCC算出標準データ'!C44</f>
        <v>209765</v>
      </c>
    </row>
    <row r="324" spans="2:7" ht="13.5">
      <c r="B324" s="49" t="s">
        <v>14</v>
      </c>
      <c r="C324" s="58">
        <v>1980</v>
      </c>
      <c r="D324" s="39" t="s">
        <v>51</v>
      </c>
      <c r="E324" s="39" t="s">
        <v>342</v>
      </c>
      <c r="F324" s="27" t="str">
        <f t="shared" si="10"/>
        <v>庁舎1980あり長寿命化改修</v>
      </c>
      <c r="G324" s="62">
        <f>'LCC算出標準データ'!D39+'LCC算出標準データ'!H39+'LCC算出標準データ'!C44</f>
        <v>276430</v>
      </c>
    </row>
    <row r="325" spans="2:8" ht="13.5">
      <c r="B325" s="49" t="s">
        <v>14</v>
      </c>
      <c r="C325" s="58">
        <v>1990</v>
      </c>
      <c r="D325" s="39" t="s">
        <v>0</v>
      </c>
      <c r="E325" s="39" t="s">
        <v>0</v>
      </c>
      <c r="F325" s="27" t="str">
        <f t="shared" si="10"/>
        <v>庁舎1990なしなし</v>
      </c>
      <c r="G325" s="62">
        <v>0</v>
      </c>
      <c r="H325" s="74"/>
    </row>
    <row r="326" spans="2:7" ht="13.5">
      <c r="B326" s="49" t="s">
        <v>14</v>
      </c>
      <c r="C326" s="58">
        <v>1990</v>
      </c>
      <c r="D326" s="39" t="s">
        <v>49</v>
      </c>
      <c r="E326" s="39" t="s">
        <v>336</v>
      </c>
      <c r="F326" s="27" t="str">
        <f t="shared" si="10"/>
        <v>庁舎1990なし従来改修</v>
      </c>
      <c r="G326" s="62">
        <f>'LCC算出標準データ'!C39</f>
        <v>150000</v>
      </c>
    </row>
    <row r="327" spans="2:7" ht="13.5">
      <c r="B327" s="49" t="s">
        <v>14</v>
      </c>
      <c r="C327" s="58">
        <v>1990</v>
      </c>
      <c r="D327" s="39" t="s">
        <v>49</v>
      </c>
      <c r="E327" s="39" t="s">
        <v>338</v>
      </c>
      <c r="F327" s="27" t="str">
        <f t="shared" si="10"/>
        <v>庁舎1990なし延命化改修</v>
      </c>
      <c r="G327" s="62">
        <f>'LCC算出標準データ'!D39+'LCC算出標準データ'!E39</f>
        <v>159870</v>
      </c>
    </row>
    <row r="328" spans="2:7" ht="13.5">
      <c r="B328" s="49" t="s">
        <v>14</v>
      </c>
      <c r="C328" s="58">
        <v>1990</v>
      </c>
      <c r="D328" s="39" t="s">
        <v>49</v>
      </c>
      <c r="E328" s="39" t="s">
        <v>341</v>
      </c>
      <c r="F328" s="27" t="str">
        <f t="shared" si="10"/>
        <v>庁舎1990なし（任意設定）</v>
      </c>
      <c r="G328" s="62">
        <f>'LCC算出標準データ'!D39+'LCC算出標準データ'!F39</f>
        <v>162075</v>
      </c>
    </row>
    <row r="329" spans="2:8" ht="13.5">
      <c r="B329" s="49" t="s">
        <v>14</v>
      </c>
      <c r="C329" s="58">
        <v>1990</v>
      </c>
      <c r="D329" s="39" t="s">
        <v>49</v>
      </c>
      <c r="E329" s="39" t="s">
        <v>342</v>
      </c>
      <c r="F329" s="27" t="str">
        <f t="shared" si="10"/>
        <v>庁舎1990なし長寿命化改修</v>
      </c>
      <c r="G329" s="62">
        <f>'LCC算出標準データ'!D39+'LCC算出標準データ'!I39+'LCC算出標準データ'!C44</f>
        <v>276430</v>
      </c>
      <c r="H329" s="5"/>
    </row>
    <row r="330" spans="2:7" ht="13.5">
      <c r="B330" s="49" t="s">
        <v>14</v>
      </c>
      <c r="C330" s="58">
        <v>1990</v>
      </c>
      <c r="D330" s="39" t="s">
        <v>51</v>
      </c>
      <c r="E330" s="39" t="s">
        <v>0</v>
      </c>
      <c r="F330" s="27" t="str">
        <f t="shared" si="10"/>
        <v>庁舎1990ありなし</v>
      </c>
      <c r="G330" s="62">
        <v>0</v>
      </c>
    </row>
    <row r="331" spans="2:7" ht="13.5">
      <c r="B331" s="49" t="s">
        <v>14</v>
      </c>
      <c r="C331" s="58">
        <v>1990</v>
      </c>
      <c r="D331" s="39" t="s">
        <v>51</v>
      </c>
      <c r="E331" s="39" t="s">
        <v>336</v>
      </c>
      <c r="F331" s="27" t="str">
        <f t="shared" si="10"/>
        <v>庁舎1990あり従来改修</v>
      </c>
      <c r="G331" s="62">
        <f>'LCC算出標準データ'!C39+'LCC算出標準データ'!C44</f>
        <v>197690</v>
      </c>
    </row>
    <row r="332" spans="2:7" ht="13.5">
      <c r="B332" s="49" t="s">
        <v>14</v>
      </c>
      <c r="C332" s="58">
        <v>1990</v>
      </c>
      <c r="D332" s="39" t="s">
        <v>51</v>
      </c>
      <c r="E332" s="39" t="s">
        <v>338</v>
      </c>
      <c r="F332" s="27" t="str">
        <f t="shared" si="10"/>
        <v>庁舎1990あり延命化改修</v>
      </c>
      <c r="G332" s="62">
        <f>'LCC算出標準データ'!D39+'LCC算出標準データ'!E39+'LCC算出標準データ'!C44</f>
        <v>207560</v>
      </c>
    </row>
    <row r="333" spans="2:7" ht="13.5">
      <c r="B333" s="49" t="s">
        <v>14</v>
      </c>
      <c r="C333" s="58">
        <v>1990</v>
      </c>
      <c r="D333" s="39" t="s">
        <v>51</v>
      </c>
      <c r="E333" s="39" t="s">
        <v>341</v>
      </c>
      <c r="F333" s="27" t="str">
        <f t="shared" si="10"/>
        <v>庁舎1990あり（任意設定）</v>
      </c>
      <c r="G333" s="62">
        <f>'LCC算出標準データ'!D39+'LCC算出標準データ'!F39+'LCC算出標準データ'!C44</f>
        <v>209765</v>
      </c>
    </row>
    <row r="334" spans="2:7" ht="13.5">
      <c r="B334" s="49" t="s">
        <v>14</v>
      </c>
      <c r="C334" s="58">
        <v>1990</v>
      </c>
      <c r="D334" s="39" t="s">
        <v>51</v>
      </c>
      <c r="E334" s="39" t="s">
        <v>342</v>
      </c>
      <c r="F334" s="27" t="str">
        <f t="shared" si="10"/>
        <v>庁舎1990あり長寿命化改修</v>
      </c>
      <c r="G334" s="62">
        <f>'LCC算出標準データ'!D39+'LCC算出標準データ'!I39+'LCC算出標準データ'!C44</f>
        <v>276430</v>
      </c>
    </row>
    <row r="335" spans="2:8" ht="13.5">
      <c r="B335" s="49" t="s">
        <v>14</v>
      </c>
      <c r="C335" s="58">
        <v>2000</v>
      </c>
      <c r="D335" s="39" t="s">
        <v>0</v>
      </c>
      <c r="E335" s="39" t="s">
        <v>0</v>
      </c>
      <c r="F335" s="27" t="str">
        <f t="shared" si="10"/>
        <v>庁舎2000なしなし</v>
      </c>
      <c r="G335" s="62">
        <v>0</v>
      </c>
      <c r="H335" s="74"/>
    </row>
    <row r="336" spans="2:7" ht="13.5">
      <c r="B336" s="49" t="s">
        <v>14</v>
      </c>
      <c r="C336" s="58">
        <v>2000</v>
      </c>
      <c r="D336" s="39" t="s">
        <v>49</v>
      </c>
      <c r="E336" s="39" t="s">
        <v>336</v>
      </c>
      <c r="F336" s="27" t="str">
        <f t="shared" si="10"/>
        <v>庁舎2000なし従来改修</v>
      </c>
      <c r="G336" s="62">
        <f>'LCC算出標準データ'!C39</f>
        <v>150000</v>
      </c>
    </row>
    <row r="337" spans="2:7" ht="13.5">
      <c r="B337" s="49" t="s">
        <v>14</v>
      </c>
      <c r="C337" s="58">
        <v>2000</v>
      </c>
      <c r="D337" s="39" t="s">
        <v>49</v>
      </c>
      <c r="E337" s="39" t="s">
        <v>338</v>
      </c>
      <c r="F337" s="27" t="str">
        <f t="shared" si="10"/>
        <v>庁舎2000なし延命化改修</v>
      </c>
      <c r="G337" s="62">
        <f>'LCC算出標準データ'!D39+'LCC算出標準データ'!E39</f>
        <v>159870</v>
      </c>
    </row>
    <row r="338" spans="2:7" ht="13.5">
      <c r="B338" s="49" t="s">
        <v>14</v>
      </c>
      <c r="C338" s="58">
        <v>2000</v>
      </c>
      <c r="D338" s="39" t="s">
        <v>49</v>
      </c>
      <c r="E338" s="39" t="s">
        <v>341</v>
      </c>
      <c r="F338" s="27" t="str">
        <f t="shared" si="10"/>
        <v>庁舎2000なし（任意設定）</v>
      </c>
      <c r="G338" s="62">
        <f>'LCC算出標準データ'!D39+'LCC算出標準データ'!F39</f>
        <v>162075</v>
      </c>
    </row>
    <row r="339" spans="2:8" ht="13.5">
      <c r="B339" s="49" t="s">
        <v>14</v>
      </c>
      <c r="C339" s="58">
        <v>2000</v>
      </c>
      <c r="D339" s="39" t="s">
        <v>49</v>
      </c>
      <c r="E339" s="39" t="s">
        <v>342</v>
      </c>
      <c r="F339" s="27" t="str">
        <f t="shared" si="10"/>
        <v>庁舎2000なし長寿命化改修</v>
      </c>
      <c r="G339" s="62">
        <f>'LCC算出標準データ'!D39+'LCC算出標準データ'!J39+'LCC算出標準データ'!C44</f>
        <v>244930</v>
      </c>
      <c r="H339" s="5"/>
    </row>
    <row r="340" spans="2:7" ht="13.5">
      <c r="B340" s="49" t="s">
        <v>14</v>
      </c>
      <c r="C340" s="58">
        <v>2000</v>
      </c>
      <c r="D340" s="39" t="s">
        <v>51</v>
      </c>
      <c r="E340" s="39" t="s">
        <v>0</v>
      </c>
      <c r="F340" s="27" t="str">
        <f t="shared" si="10"/>
        <v>庁舎2000ありなし</v>
      </c>
      <c r="G340" s="62">
        <v>0</v>
      </c>
    </row>
    <row r="341" spans="2:7" ht="13.5">
      <c r="B341" s="49" t="s">
        <v>14</v>
      </c>
      <c r="C341" s="58">
        <v>2000</v>
      </c>
      <c r="D341" s="39" t="s">
        <v>51</v>
      </c>
      <c r="E341" s="39" t="s">
        <v>336</v>
      </c>
      <c r="F341" s="27" t="str">
        <f t="shared" si="10"/>
        <v>庁舎2000あり従来改修</v>
      </c>
      <c r="G341" s="62">
        <f>'LCC算出標準データ'!C39+'LCC算出標準データ'!C44</f>
        <v>197690</v>
      </c>
    </row>
    <row r="342" spans="2:7" ht="13.5">
      <c r="B342" s="49" t="s">
        <v>14</v>
      </c>
      <c r="C342" s="58">
        <v>2000</v>
      </c>
      <c r="D342" s="39" t="s">
        <v>51</v>
      </c>
      <c r="E342" s="39" t="s">
        <v>338</v>
      </c>
      <c r="F342" s="27" t="str">
        <f t="shared" si="10"/>
        <v>庁舎2000あり延命化改修</v>
      </c>
      <c r="G342" s="62">
        <f>'LCC算出標準データ'!D39+'LCC算出標準データ'!E39+'LCC算出標準データ'!C44</f>
        <v>207560</v>
      </c>
    </row>
    <row r="343" spans="2:7" ht="13.5">
      <c r="B343" s="49" t="s">
        <v>14</v>
      </c>
      <c r="C343" s="58">
        <v>2000</v>
      </c>
      <c r="D343" s="39" t="s">
        <v>51</v>
      </c>
      <c r="E343" s="39" t="s">
        <v>341</v>
      </c>
      <c r="F343" s="27" t="str">
        <f t="shared" si="10"/>
        <v>庁舎2000あり（任意設定）</v>
      </c>
      <c r="G343" s="62">
        <f>'LCC算出標準データ'!D39+'LCC算出標準データ'!F39+'LCC算出標準データ'!C44</f>
        <v>209765</v>
      </c>
    </row>
    <row r="344" spans="2:7" ht="13.5">
      <c r="B344" s="49" t="s">
        <v>14</v>
      </c>
      <c r="C344" s="58">
        <v>2000</v>
      </c>
      <c r="D344" s="39" t="s">
        <v>51</v>
      </c>
      <c r="E344" s="39" t="s">
        <v>342</v>
      </c>
      <c r="F344" s="27" t="str">
        <f t="shared" si="10"/>
        <v>庁舎2000あり長寿命化改修</v>
      </c>
      <c r="G344" s="62">
        <f>'LCC算出標準データ'!D39+'LCC算出標準データ'!J39+'LCC算出標準データ'!C44</f>
        <v>244930</v>
      </c>
    </row>
    <row r="345" spans="2:7" ht="13.5">
      <c r="B345" s="49" t="s">
        <v>15</v>
      </c>
      <c r="C345" s="58">
        <v>1970</v>
      </c>
      <c r="D345" s="39" t="s">
        <v>0</v>
      </c>
      <c r="E345" s="39" t="s">
        <v>0</v>
      </c>
      <c r="F345" s="27" t="str">
        <f t="shared" si="10"/>
        <v>校舎1970なしなし</v>
      </c>
      <c r="G345" s="62">
        <v>0</v>
      </c>
    </row>
    <row r="346" spans="2:7" ht="13.5">
      <c r="B346" s="49" t="s">
        <v>15</v>
      </c>
      <c r="C346" s="58">
        <v>1970</v>
      </c>
      <c r="D346" s="39" t="s">
        <v>49</v>
      </c>
      <c r="E346" s="39" t="s">
        <v>336</v>
      </c>
      <c r="F346" s="27" t="str">
        <f t="shared" si="10"/>
        <v>校舎1970なし従来改修</v>
      </c>
      <c r="G346" s="62">
        <f>'LCC算出標準データ'!C40</f>
        <v>80000</v>
      </c>
    </row>
    <row r="347" spans="2:7" ht="13.5">
      <c r="B347" s="49" t="s">
        <v>15</v>
      </c>
      <c r="C347" s="58">
        <v>1970</v>
      </c>
      <c r="D347" s="39" t="s">
        <v>49</v>
      </c>
      <c r="E347" s="39" t="s">
        <v>338</v>
      </c>
      <c r="F347" s="27" t="str">
        <f t="shared" si="10"/>
        <v>校舎1970なし延命化改修</v>
      </c>
      <c r="G347" s="62">
        <f>'LCC算出標準データ'!D40+'LCC算出標準データ'!E40</f>
        <v>159499</v>
      </c>
    </row>
    <row r="348" spans="2:7" ht="13.5">
      <c r="B348" s="49" t="s">
        <v>15</v>
      </c>
      <c r="C348" s="58">
        <v>1970</v>
      </c>
      <c r="D348" s="39" t="s">
        <v>49</v>
      </c>
      <c r="E348" s="39" t="s">
        <v>341</v>
      </c>
      <c r="F348" s="27" t="str">
        <f t="shared" si="10"/>
        <v>校舎1970なし（任意設定）</v>
      </c>
      <c r="G348" s="62">
        <f>'LCC算出標準データ'!D40+'LCC算出標準データ'!F40</f>
        <v>105029.5</v>
      </c>
    </row>
    <row r="349" spans="2:7" ht="13.5">
      <c r="B349" s="49" t="s">
        <v>15</v>
      </c>
      <c r="C349" s="58">
        <v>1970</v>
      </c>
      <c r="D349" s="39" t="s">
        <v>49</v>
      </c>
      <c r="E349" s="39" t="s">
        <v>342</v>
      </c>
      <c r="F349" s="27" t="str">
        <f t="shared" si="10"/>
        <v>校舎1970なし長寿命化改修</v>
      </c>
      <c r="G349" s="62">
        <f>'LCC算出標準データ'!D40+'LCC算出標準データ'!G40</f>
        <v>209540</v>
      </c>
    </row>
    <row r="350" spans="2:7" ht="13.5">
      <c r="B350" s="49" t="s">
        <v>15</v>
      </c>
      <c r="C350" s="58">
        <v>1970</v>
      </c>
      <c r="D350" s="39" t="s">
        <v>51</v>
      </c>
      <c r="E350" s="39" t="s">
        <v>0</v>
      </c>
      <c r="F350" s="27" t="str">
        <f t="shared" si="10"/>
        <v>校舎1970ありなし</v>
      </c>
      <c r="G350" s="62" t="s">
        <v>335</v>
      </c>
    </row>
    <row r="351" spans="2:7" ht="13.5">
      <c r="B351" s="49" t="s">
        <v>15</v>
      </c>
      <c r="C351" s="58">
        <v>1970</v>
      </c>
      <c r="D351" s="39" t="s">
        <v>51</v>
      </c>
      <c r="E351" s="39" t="s">
        <v>336</v>
      </c>
      <c r="F351" s="27" t="str">
        <f t="shared" si="10"/>
        <v>校舎1970あり従来改修</v>
      </c>
      <c r="G351" s="62" t="s">
        <v>63</v>
      </c>
    </row>
    <row r="352" spans="2:7" ht="13.5">
      <c r="B352" s="49" t="s">
        <v>15</v>
      </c>
      <c r="C352" s="58">
        <v>1970</v>
      </c>
      <c r="D352" s="39" t="s">
        <v>51</v>
      </c>
      <c r="E352" s="39" t="s">
        <v>338</v>
      </c>
      <c r="F352" s="27" t="str">
        <f t="shared" si="10"/>
        <v>校舎1970あり延命化改修</v>
      </c>
      <c r="G352" s="62" t="s">
        <v>334</v>
      </c>
    </row>
    <row r="353" spans="2:7" ht="13.5">
      <c r="B353" s="49" t="s">
        <v>15</v>
      </c>
      <c r="C353" s="58">
        <v>1970</v>
      </c>
      <c r="D353" s="39" t="s">
        <v>51</v>
      </c>
      <c r="E353" s="39" t="s">
        <v>341</v>
      </c>
      <c r="F353" s="27" t="str">
        <f t="shared" si="10"/>
        <v>校舎1970あり（任意設定）</v>
      </c>
      <c r="G353" s="62" t="s">
        <v>335</v>
      </c>
    </row>
    <row r="354" spans="2:7" ht="13.5">
      <c r="B354" s="49" t="s">
        <v>15</v>
      </c>
      <c r="C354" s="58">
        <v>1970</v>
      </c>
      <c r="D354" s="39" t="s">
        <v>51</v>
      </c>
      <c r="E354" s="39" t="s">
        <v>342</v>
      </c>
      <c r="F354" s="27" t="str">
        <f t="shared" si="10"/>
        <v>校舎1970あり長寿命化改修</v>
      </c>
      <c r="G354" s="62" t="s">
        <v>335</v>
      </c>
    </row>
    <row r="355" spans="2:7" ht="13.5">
      <c r="B355" s="49" t="s">
        <v>15</v>
      </c>
      <c r="C355" s="58">
        <v>1980</v>
      </c>
      <c r="D355" s="39" t="s">
        <v>0</v>
      </c>
      <c r="E355" s="39" t="s">
        <v>0</v>
      </c>
      <c r="F355" s="27" t="str">
        <f t="shared" si="10"/>
        <v>校舎1980なしなし</v>
      </c>
      <c r="G355" s="62">
        <v>0</v>
      </c>
    </row>
    <row r="356" spans="2:7" ht="13.5">
      <c r="B356" s="49" t="s">
        <v>15</v>
      </c>
      <c r="C356" s="58">
        <v>1980</v>
      </c>
      <c r="D356" s="39" t="s">
        <v>49</v>
      </c>
      <c r="E356" s="39" t="s">
        <v>336</v>
      </c>
      <c r="F356" s="27" t="str">
        <f t="shared" si="10"/>
        <v>校舎1980なし従来改修</v>
      </c>
      <c r="G356" s="62">
        <f>'LCC算出標準データ'!C40</f>
        <v>80000</v>
      </c>
    </row>
    <row r="357" spans="2:7" ht="13.5">
      <c r="B357" s="49" t="s">
        <v>15</v>
      </c>
      <c r="C357" s="58">
        <v>1980</v>
      </c>
      <c r="D357" s="39" t="s">
        <v>49</v>
      </c>
      <c r="E357" s="39" t="s">
        <v>338</v>
      </c>
      <c r="F357" s="27" t="str">
        <f t="shared" si="10"/>
        <v>校舎1980なし延命化改修</v>
      </c>
      <c r="G357" s="62">
        <f>'LCC算出標準データ'!D40+'LCC算出標準データ'!E40</f>
        <v>159499</v>
      </c>
    </row>
    <row r="358" spans="2:7" ht="13.5">
      <c r="B358" s="49" t="s">
        <v>15</v>
      </c>
      <c r="C358" s="58">
        <v>1980</v>
      </c>
      <c r="D358" s="39" t="s">
        <v>49</v>
      </c>
      <c r="E358" s="39" t="s">
        <v>341</v>
      </c>
      <c r="F358" s="27" t="str">
        <f t="shared" si="10"/>
        <v>校舎1980なし（任意設定）</v>
      </c>
      <c r="G358" s="62">
        <f>'LCC算出標準データ'!D40+'LCC算出標準データ'!F40</f>
        <v>105029.5</v>
      </c>
    </row>
    <row r="359" spans="2:7" ht="13.5">
      <c r="B359" s="49" t="s">
        <v>15</v>
      </c>
      <c r="C359" s="58">
        <v>1980</v>
      </c>
      <c r="D359" s="39" t="s">
        <v>49</v>
      </c>
      <c r="E359" s="39" t="s">
        <v>342</v>
      </c>
      <c r="F359" s="27" t="str">
        <f t="shared" si="10"/>
        <v>校舎1980なし長寿命化改修</v>
      </c>
      <c r="G359" s="62">
        <f>'LCC算出標準データ'!D40+'LCC算出標準データ'!H40</f>
        <v>209540</v>
      </c>
    </row>
    <row r="360" spans="2:7" ht="13.5">
      <c r="B360" s="49" t="s">
        <v>15</v>
      </c>
      <c r="C360" s="58">
        <v>1980</v>
      </c>
      <c r="D360" s="39" t="s">
        <v>51</v>
      </c>
      <c r="E360" s="39" t="s">
        <v>0</v>
      </c>
      <c r="F360" s="27" t="str">
        <f t="shared" si="10"/>
        <v>校舎1980ありなし</v>
      </c>
      <c r="G360" s="62" t="s">
        <v>335</v>
      </c>
    </row>
    <row r="361" spans="2:7" ht="13.5">
      <c r="B361" s="49" t="s">
        <v>15</v>
      </c>
      <c r="C361" s="58">
        <v>1980</v>
      </c>
      <c r="D361" s="39" t="s">
        <v>51</v>
      </c>
      <c r="E361" s="39" t="s">
        <v>336</v>
      </c>
      <c r="F361" s="27" t="str">
        <f t="shared" si="10"/>
        <v>校舎1980あり従来改修</v>
      </c>
      <c r="G361" s="62" t="s">
        <v>334</v>
      </c>
    </row>
    <row r="362" spans="2:7" ht="13.5">
      <c r="B362" s="49" t="s">
        <v>15</v>
      </c>
      <c r="C362" s="58">
        <v>1980</v>
      </c>
      <c r="D362" s="39" t="s">
        <v>51</v>
      </c>
      <c r="E362" s="39" t="s">
        <v>338</v>
      </c>
      <c r="F362" s="27" t="str">
        <f t="shared" si="10"/>
        <v>校舎1980あり延命化改修</v>
      </c>
      <c r="G362" s="62" t="s">
        <v>334</v>
      </c>
    </row>
    <row r="363" spans="2:7" ht="13.5">
      <c r="B363" s="49" t="s">
        <v>15</v>
      </c>
      <c r="C363" s="58">
        <v>1980</v>
      </c>
      <c r="D363" s="39" t="s">
        <v>51</v>
      </c>
      <c r="E363" s="39" t="s">
        <v>341</v>
      </c>
      <c r="F363" s="27" t="str">
        <f t="shared" si="10"/>
        <v>校舎1980あり（任意設定）</v>
      </c>
      <c r="G363" s="62" t="s">
        <v>335</v>
      </c>
    </row>
    <row r="364" spans="2:7" ht="13.5">
      <c r="B364" s="49" t="s">
        <v>15</v>
      </c>
      <c r="C364" s="58">
        <v>1980</v>
      </c>
      <c r="D364" s="39" t="s">
        <v>51</v>
      </c>
      <c r="E364" s="39" t="s">
        <v>342</v>
      </c>
      <c r="F364" s="27" t="str">
        <f t="shared" si="10"/>
        <v>校舎1980あり長寿命化改修</v>
      </c>
      <c r="G364" s="62" t="s">
        <v>335</v>
      </c>
    </row>
    <row r="365" spans="2:7" ht="13.5">
      <c r="B365" s="49" t="s">
        <v>15</v>
      </c>
      <c r="C365" s="58">
        <v>1990</v>
      </c>
      <c r="D365" s="39" t="s">
        <v>0</v>
      </c>
      <c r="E365" s="39" t="s">
        <v>0</v>
      </c>
      <c r="F365" s="27" t="str">
        <f t="shared" si="10"/>
        <v>校舎1990なしなし</v>
      </c>
      <c r="G365" s="62">
        <v>0</v>
      </c>
    </row>
    <row r="366" spans="2:7" ht="13.5">
      <c r="B366" s="49" t="s">
        <v>15</v>
      </c>
      <c r="C366" s="58">
        <v>1990</v>
      </c>
      <c r="D366" s="39" t="s">
        <v>49</v>
      </c>
      <c r="E366" s="39" t="s">
        <v>336</v>
      </c>
      <c r="F366" s="27" t="str">
        <f t="shared" si="10"/>
        <v>校舎1990なし従来改修</v>
      </c>
      <c r="G366" s="62">
        <f>'LCC算出標準データ'!C40</f>
        <v>80000</v>
      </c>
    </row>
    <row r="367" spans="2:7" ht="13.5">
      <c r="B367" s="49" t="s">
        <v>15</v>
      </c>
      <c r="C367" s="58">
        <v>1990</v>
      </c>
      <c r="D367" s="39" t="s">
        <v>49</v>
      </c>
      <c r="E367" s="39" t="s">
        <v>338</v>
      </c>
      <c r="F367" s="27" t="str">
        <f t="shared" si="10"/>
        <v>校舎1990なし延命化改修</v>
      </c>
      <c r="G367" s="62">
        <f>'LCC算出標準データ'!D40+'LCC算出標準データ'!E40</f>
        <v>159499</v>
      </c>
    </row>
    <row r="368" spans="2:7" ht="13.5">
      <c r="B368" s="49" t="s">
        <v>15</v>
      </c>
      <c r="C368" s="58">
        <v>1990</v>
      </c>
      <c r="D368" s="39" t="s">
        <v>49</v>
      </c>
      <c r="E368" s="39" t="s">
        <v>341</v>
      </c>
      <c r="F368" s="27" t="str">
        <f t="shared" si="10"/>
        <v>校舎1990なし（任意設定）</v>
      </c>
      <c r="G368" s="62">
        <f>'LCC算出標準データ'!D40+'LCC算出標準データ'!F40</f>
        <v>105029.5</v>
      </c>
    </row>
    <row r="369" spans="2:7" ht="13.5">
      <c r="B369" s="49" t="s">
        <v>15</v>
      </c>
      <c r="C369" s="58">
        <v>1990</v>
      </c>
      <c r="D369" s="39" t="s">
        <v>49</v>
      </c>
      <c r="E369" s="39" t="s">
        <v>342</v>
      </c>
      <c r="F369" s="27" t="str">
        <f t="shared" si="10"/>
        <v>校舎1990なし長寿命化改修</v>
      </c>
      <c r="G369" s="62">
        <f>'LCC算出標準データ'!D40+'LCC算出標準データ'!I40</f>
        <v>209540</v>
      </c>
    </row>
    <row r="370" spans="2:7" ht="13.5">
      <c r="B370" s="49" t="s">
        <v>15</v>
      </c>
      <c r="C370" s="58">
        <v>1990</v>
      </c>
      <c r="D370" s="39" t="s">
        <v>51</v>
      </c>
      <c r="E370" s="39" t="s">
        <v>0</v>
      </c>
      <c r="F370" s="27" t="str">
        <f t="shared" si="10"/>
        <v>校舎1990ありなし</v>
      </c>
      <c r="G370" s="62" t="s">
        <v>335</v>
      </c>
    </row>
    <row r="371" spans="2:7" ht="13.5">
      <c r="B371" s="49" t="s">
        <v>15</v>
      </c>
      <c r="C371" s="58">
        <v>1990</v>
      </c>
      <c r="D371" s="39" t="s">
        <v>51</v>
      </c>
      <c r="E371" s="39" t="s">
        <v>336</v>
      </c>
      <c r="F371" s="27" t="str">
        <f aca="true" t="shared" si="11" ref="F371:F424">B371&amp;C371&amp;D371&amp;E371</f>
        <v>校舎1990あり従来改修</v>
      </c>
      <c r="G371" s="62" t="s">
        <v>334</v>
      </c>
    </row>
    <row r="372" spans="2:7" ht="13.5">
      <c r="B372" s="49" t="s">
        <v>15</v>
      </c>
      <c r="C372" s="58">
        <v>1990</v>
      </c>
      <c r="D372" s="39" t="s">
        <v>51</v>
      </c>
      <c r="E372" s="39" t="s">
        <v>338</v>
      </c>
      <c r="F372" s="27" t="str">
        <f t="shared" si="11"/>
        <v>校舎1990あり延命化改修</v>
      </c>
      <c r="G372" s="62" t="s">
        <v>334</v>
      </c>
    </row>
    <row r="373" spans="2:7" ht="13.5">
      <c r="B373" s="49" t="s">
        <v>15</v>
      </c>
      <c r="C373" s="58">
        <v>1990</v>
      </c>
      <c r="D373" s="39" t="s">
        <v>51</v>
      </c>
      <c r="E373" s="39" t="s">
        <v>341</v>
      </c>
      <c r="F373" s="27" t="str">
        <f t="shared" si="11"/>
        <v>校舎1990あり（任意設定）</v>
      </c>
      <c r="G373" s="62" t="s">
        <v>335</v>
      </c>
    </row>
    <row r="374" spans="2:7" ht="13.5">
      <c r="B374" s="49" t="s">
        <v>15</v>
      </c>
      <c r="C374" s="58">
        <v>1990</v>
      </c>
      <c r="D374" s="39" t="s">
        <v>51</v>
      </c>
      <c r="E374" s="39" t="s">
        <v>342</v>
      </c>
      <c r="F374" s="27" t="str">
        <f t="shared" si="11"/>
        <v>校舎1990あり長寿命化改修</v>
      </c>
      <c r="G374" s="62" t="s">
        <v>335</v>
      </c>
    </row>
    <row r="375" spans="2:7" ht="13.5">
      <c r="B375" s="49" t="s">
        <v>15</v>
      </c>
      <c r="C375" s="58">
        <v>2000</v>
      </c>
      <c r="D375" s="39" t="s">
        <v>0</v>
      </c>
      <c r="E375" s="39" t="s">
        <v>0</v>
      </c>
      <c r="F375" s="27" t="str">
        <f t="shared" si="11"/>
        <v>校舎2000なしなし</v>
      </c>
      <c r="G375" s="62">
        <v>0</v>
      </c>
    </row>
    <row r="376" spans="2:7" ht="13.5">
      <c r="B376" s="49" t="s">
        <v>15</v>
      </c>
      <c r="C376" s="58">
        <v>2000</v>
      </c>
      <c r="D376" s="39" t="s">
        <v>49</v>
      </c>
      <c r="E376" s="39" t="s">
        <v>336</v>
      </c>
      <c r="F376" s="27" t="str">
        <f t="shared" si="11"/>
        <v>校舎2000なし従来改修</v>
      </c>
      <c r="G376" s="62">
        <f>'LCC算出標準データ'!C40</f>
        <v>80000</v>
      </c>
    </row>
    <row r="377" spans="2:7" ht="13.5">
      <c r="B377" s="49" t="s">
        <v>15</v>
      </c>
      <c r="C377" s="58">
        <v>2000</v>
      </c>
      <c r="D377" s="39" t="s">
        <v>49</v>
      </c>
      <c r="E377" s="39" t="s">
        <v>338</v>
      </c>
      <c r="F377" s="27" t="str">
        <f t="shared" si="11"/>
        <v>校舎2000なし延命化改修</v>
      </c>
      <c r="G377" s="62">
        <f>'LCC算出標準データ'!D40+'LCC算出標準データ'!E40</f>
        <v>159499</v>
      </c>
    </row>
    <row r="378" spans="2:7" ht="13.5">
      <c r="B378" s="49" t="s">
        <v>15</v>
      </c>
      <c r="C378" s="58">
        <v>2000</v>
      </c>
      <c r="D378" s="39" t="s">
        <v>49</v>
      </c>
      <c r="E378" s="39" t="s">
        <v>341</v>
      </c>
      <c r="F378" s="27" t="str">
        <f t="shared" si="11"/>
        <v>校舎2000なし（任意設定）</v>
      </c>
      <c r="G378" s="62">
        <f>'LCC算出標準データ'!D40+'LCC算出標準データ'!F40</f>
        <v>105029.5</v>
      </c>
    </row>
    <row r="379" spans="2:7" ht="13.5">
      <c r="B379" s="49" t="s">
        <v>15</v>
      </c>
      <c r="C379" s="58">
        <v>2000</v>
      </c>
      <c r="D379" s="39" t="s">
        <v>49</v>
      </c>
      <c r="E379" s="39" t="s">
        <v>342</v>
      </c>
      <c r="F379" s="27" t="str">
        <f t="shared" si="11"/>
        <v>校舎2000なし長寿命化改修</v>
      </c>
      <c r="G379" s="62">
        <f>'LCC算出標準データ'!D40+'LCC算出標準データ'!J40</f>
        <v>193875</v>
      </c>
    </row>
    <row r="380" spans="2:7" ht="13.5">
      <c r="B380" s="49" t="s">
        <v>15</v>
      </c>
      <c r="C380" s="58">
        <v>2000</v>
      </c>
      <c r="D380" s="39" t="s">
        <v>51</v>
      </c>
      <c r="E380" s="39" t="s">
        <v>0</v>
      </c>
      <c r="F380" s="27" t="str">
        <f t="shared" si="11"/>
        <v>校舎2000ありなし</v>
      </c>
      <c r="G380" s="62" t="s">
        <v>335</v>
      </c>
    </row>
    <row r="381" spans="2:7" ht="13.5">
      <c r="B381" s="49" t="s">
        <v>15</v>
      </c>
      <c r="C381" s="58">
        <v>2000</v>
      </c>
      <c r="D381" s="39" t="s">
        <v>51</v>
      </c>
      <c r="E381" s="39" t="s">
        <v>336</v>
      </c>
      <c r="F381" s="27" t="str">
        <f t="shared" si="11"/>
        <v>校舎2000あり従来改修</v>
      </c>
      <c r="G381" s="62" t="s">
        <v>334</v>
      </c>
    </row>
    <row r="382" spans="2:7" ht="13.5">
      <c r="B382" s="49" t="s">
        <v>15</v>
      </c>
      <c r="C382" s="58">
        <v>2000</v>
      </c>
      <c r="D382" s="39" t="s">
        <v>51</v>
      </c>
      <c r="E382" s="39" t="s">
        <v>338</v>
      </c>
      <c r="F382" s="27" t="str">
        <f t="shared" si="11"/>
        <v>校舎2000あり延命化改修</v>
      </c>
      <c r="G382" s="62" t="s">
        <v>334</v>
      </c>
    </row>
    <row r="383" spans="2:7" ht="13.5">
      <c r="B383" s="49" t="s">
        <v>15</v>
      </c>
      <c r="C383" s="58">
        <v>2000</v>
      </c>
      <c r="D383" s="39" t="s">
        <v>51</v>
      </c>
      <c r="E383" s="39" t="s">
        <v>341</v>
      </c>
      <c r="F383" s="27" t="str">
        <f t="shared" si="11"/>
        <v>校舎2000あり（任意設定）</v>
      </c>
      <c r="G383" s="62" t="s">
        <v>335</v>
      </c>
    </row>
    <row r="384" spans="2:7" ht="13.5">
      <c r="B384" s="49" t="s">
        <v>15</v>
      </c>
      <c r="C384" s="58">
        <v>2000</v>
      </c>
      <c r="D384" s="39" t="s">
        <v>51</v>
      </c>
      <c r="E384" s="39" t="s">
        <v>342</v>
      </c>
      <c r="F384" s="27" t="str">
        <f t="shared" si="11"/>
        <v>校舎2000あり長寿命化改修</v>
      </c>
      <c r="G384" s="62" t="s">
        <v>335</v>
      </c>
    </row>
    <row r="385" spans="2:7" ht="13.5">
      <c r="B385" s="49" t="s">
        <v>16</v>
      </c>
      <c r="C385" s="58">
        <v>1970</v>
      </c>
      <c r="D385" s="39" t="s">
        <v>0</v>
      </c>
      <c r="E385" s="39" t="s">
        <v>0</v>
      </c>
      <c r="F385" s="27" t="str">
        <f t="shared" si="11"/>
        <v>体育館1970なしなし</v>
      </c>
      <c r="G385" s="62">
        <v>0</v>
      </c>
    </row>
    <row r="386" spans="2:7" ht="13.5">
      <c r="B386" s="49" t="s">
        <v>16</v>
      </c>
      <c r="C386" s="58">
        <v>1970</v>
      </c>
      <c r="D386" s="39" t="s">
        <v>49</v>
      </c>
      <c r="E386" s="39" t="s">
        <v>336</v>
      </c>
      <c r="F386" s="27" t="str">
        <f t="shared" si="11"/>
        <v>体育館1970なし従来改修</v>
      </c>
      <c r="G386" s="62">
        <f>'LCC算出標準データ'!C41</f>
        <v>91000</v>
      </c>
    </row>
    <row r="387" spans="2:7" ht="13.5">
      <c r="B387" s="49" t="s">
        <v>16</v>
      </c>
      <c r="C387" s="58">
        <v>1970</v>
      </c>
      <c r="D387" s="39" t="s">
        <v>49</v>
      </c>
      <c r="E387" s="39" t="s">
        <v>338</v>
      </c>
      <c r="F387" s="27" t="str">
        <f t="shared" si="11"/>
        <v>体育館1970なし延命化改修</v>
      </c>
      <c r="G387" s="62">
        <f>'LCC算出標準データ'!C41+'LCC算出標準データ'!E41</f>
        <v>91000</v>
      </c>
    </row>
    <row r="388" spans="2:7" ht="13.5">
      <c r="B388" s="49" t="s">
        <v>16</v>
      </c>
      <c r="C388" s="58">
        <v>1970</v>
      </c>
      <c r="D388" s="39" t="s">
        <v>49</v>
      </c>
      <c r="E388" s="39" t="s">
        <v>341</v>
      </c>
      <c r="F388" s="27" t="str">
        <f t="shared" si="11"/>
        <v>体育館1970なし（任意設定）</v>
      </c>
      <c r="G388" s="62">
        <f>'LCC算出標準データ'!C41+'LCC算出標準データ'!F41</f>
        <v>91000</v>
      </c>
    </row>
    <row r="389" spans="2:7" ht="13.5">
      <c r="B389" s="49" t="s">
        <v>16</v>
      </c>
      <c r="C389" s="58">
        <v>1970</v>
      </c>
      <c r="D389" s="39" t="s">
        <v>64</v>
      </c>
      <c r="E389" s="39" t="s">
        <v>342</v>
      </c>
      <c r="F389" s="27" t="str">
        <f t="shared" si="11"/>
        <v>体育館1970なし長寿命化改修</v>
      </c>
      <c r="G389" s="62">
        <f>'LCC算出標準データ'!C41+'LCC算出標準データ'!G41</f>
        <v>93079</v>
      </c>
    </row>
    <row r="390" spans="2:7" ht="13.5">
      <c r="B390" s="49" t="s">
        <v>16</v>
      </c>
      <c r="C390" s="58">
        <v>1970</v>
      </c>
      <c r="D390" s="39" t="s">
        <v>65</v>
      </c>
      <c r="E390" s="39" t="s">
        <v>0</v>
      </c>
      <c r="F390" s="27" t="str">
        <f t="shared" si="11"/>
        <v>体育館1970ありなし</v>
      </c>
      <c r="G390" s="62" t="s">
        <v>335</v>
      </c>
    </row>
    <row r="391" spans="2:7" ht="13.5">
      <c r="B391" s="49" t="s">
        <v>16</v>
      </c>
      <c r="C391" s="58">
        <v>1970</v>
      </c>
      <c r="D391" s="39" t="s">
        <v>65</v>
      </c>
      <c r="E391" s="39" t="s">
        <v>336</v>
      </c>
      <c r="F391" s="27" t="str">
        <f t="shared" si="11"/>
        <v>体育館1970あり従来改修</v>
      </c>
      <c r="G391" s="62" t="s">
        <v>334</v>
      </c>
    </row>
    <row r="392" spans="2:7" ht="13.5">
      <c r="B392" s="49" t="s">
        <v>16</v>
      </c>
      <c r="C392" s="58">
        <v>1970</v>
      </c>
      <c r="D392" s="39" t="s">
        <v>65</v>
      </c>
      <c r="E392" s="39" t="s">
        <v>338</v>
      </c>
      <c r="F392" s="27" t="str">
        <f t="shared" si="11"/>
        <v>体育館1970あり延命化改修</v>
      </c>
      <c r="G392" s="62" t="s">
        <v>335</v>
      </c>
    </row>
    <row r="393" spans="2:7" ht="13.5">
      <c r="B393" s="49" t="s">
        <v>16</v>
      </c>
      <c r="C393" s="58">
        <v>1970</v>
      </c>
      <c r="D393" s="39" t="s">
        <v>65</v>
      </c>
      <c r="E393" s="39" t="s">
        <v>341</v>
      </c>
      <c r="F393" s="27" t="str">
        <f t="shared" si="11"/>
        <v>体育館1970あり（任意設定）</v>
      </c>
      <c r="G393" s="62" t="s">
        <v>335</v>
      </c>
    </row>
    <row r="394" spans="2:7" ht="13.5">
      <c r="B394" s="49" t="s">
        <v>16</v>
      </c>
      <c r="C394" s="58">
        <v>1970</v>
      </c>
      <c r="D394" s="39" t="s">
        <v>65</v>
      </c>
      <c r="E394" s="39" t="s">
        <v>342</v>
      </c>
      <c r="F394" s="27" t="str">
        <f t="shared" si="11"/>
        <v>体育館1970あり長寿命化改修</v>
      </c>
      <c r="G394" s="62" t="s">
        <v>335</v>
      </c>
    </row>
    <row r="395" spans="2:7" ht="13.5">
      <c r="B395" s="49" t="s">
        <v>16</v>
      </c>
      <c r="C395" s="58">
        <v>1980</v>
      </c>
      <c r="D395" s="39" t="s">
        <v>0</v>
      </c>
      <c r="E395" s="39" t="s">
        <v>0</v>
      </c>
      <c r="F395" s="27" t="str">
        <f t="shared" si="11"/>
        <v>体育館1980なしなし</v>
      </c>
      <c r="G395" s="62">
        <v>0</v>
      </c>
    </row>
    <row r="396" spans="2:7" ht="13.5">
      <c r="B396" s="49" t="s">
        <v>16</v>
      </c>
      <c r="C396" s="58">
        <v>1980</v>
      </c>
      <c r="D396" s="39" t="s">
        <v>49</v>
      </c>
      <c r="E396" s="39" t="s">
        <v>336</v>
      </c>
      <c r="F396" s="27" t="str">
        <f t="shared" si="11"/>
        <v>体育館1980なし従来改修</v>
      </c>
      <c r="G396" s="62">
        <f>'LCC算出標準データ'!C41</f>
        <v>91000</v>
      </c>
    </row>
    <row r="397" spans="2:7" ht="13.5">
      <c r="B397" s="49" t="s">
        <v>16</v>
      </c>
      <c r="C397" s="58">
        <v>1980</v>
      </c>
      <c r="D397" s="39" t="s">
        <v>49</v>
      </c>
      <c r="E397" s="39" t="s">
        <v>338</v>
      </c>
      <c r="F397" s="27" t="str">
        <f t="shared" si="11"/>
        <v>体育館1980なし延命化改修</v>
      </c>
      <c r="G397" s="62">
        <f>'LCC算出標準データ'!C41+'LCC算出標準データ'!E41</f>
        <v>91000</v>
      </c>
    </row>
    <row r="398" spans="2:7" ht="13.5">
      <c r="B398" s="49" t="s">
        <v>16</v>
      </c>
      <c r="C398" s="58">
        <v>1980</v>
      </c>
      <c r="D398" s="39" t="s">
        <v>49</v>
      </c>
      <c r="E398" s="39" t="s">
        <v>341</v>
      </c>
      <c r="F398" s="27" t="str">
        <f t="shared" si="11"/>
        <v>体育館1980なし（任意設定）</v>
      </c>
      <c r="G398" s="62">
        <f>'LCC算出標準データ'!C41+'LCC算出標準データ'!F41</f>
        <v>91000</v>
      </c>
    </row>
    <row r="399" spans="2:7" ht="13.5">
      <c r="B399" s="49" t="s">
        <v>16</v>
      </c>
      <c r="C399" s="58">
        <v>1980</v>
      </c>
      <c r="D399" s="39" t="s">
        <v>64</v>
      </c>
      <c r="E399" s="39" t="s">
        <v>342</v>
      </c>
      <c r="F399" s="27" t="str">
        <f t="shared" si="11"/>
        <v>体育館1980なし長寿命化改修</v>
      </c>
      <c r="G399" s="62">
        <f>'LCC算出標準データ'!C41+'LCC算出標準データ'!H41</f>
        <v>93079</v>
      </c>
    </row>
    <row r="400" spans="2:7" ht="13.5">
      <c r="B400" s="49" t="s">
        <v>16</v>
      </c>
      <c r="C400" s="58">
        <v>1980</v>
      </c>
      <c r="D400" s="39" t="s">
        <v>65</v>
      </c>
      <c r="E400" s="39" t="s">
        <v>0</v>
      </c>
      <c r="F400" s="27" t="str">
        <f t="shared" si="11"/>
        <v>体育館1980ありなし</v>
      </c>
      <c r="G400" s="62" t="s">
        <v>335</v>
      </c>
    </row>
    <row r="401" spans="2:7" ht="13.5">
      <c r="B401" s="49" t="s">
        <v>16</v>
      </c>
      <c r="C401" s="58">
        <v>1980</v>
      </c>
      <c r="D401" s="39" t="s">
        <v>65</v>
      </c>
      <c r="E401" s="39" t="s">
        <v>336</v>
      </c>
      <c r="F401" s="27" t="str">
        <f t="shared" si="11"/>
        <v>体育館1980あり従来改修</v>
      </c>
      <c r="G401" s="62" t="s">
        <v>334</v>
      </c>
    </row>
    <row r="402" spans="2:7" ht="13.5">
      <c r="B402" s="49" t="s">
        <v>16</v>
      </c>
      <c r="C402" s="58">
        <v>1980</v>
      </c>
      <c r="D402" s="39" t="s">
        <v>65</v>
      </c>
      <c r="E402" s="39" t="s">
        <v>338</v>
      </c>
      <c r="F402" s="27" t="str">
        <f t="shared" si="11"/>
        <v>体育館1980あり延命化改修</v>
      </c>
      <c r="G402" s="62" t="s">
        <v>335</v>
      </c>
    </row>
    <row r="403" spans="2:7" ht="13.5">
      <c r="B403" s="49" t="s">
        <v>16</v>
      </c>
      <c r="C403" s="58">
        <v>1980</v>
      </c>
      <c r="D403" s="39" t="s">
        <v>65</v>
      </c>
      <c r="E403" s="39" t="s">
        <v>341</v>
      </c>
      <c r="F403" s="27" t="str">
        <f t="shared" si="11"/>
        <v>体育館1980あり（任意設定）</v>
      </c>
      <c r="G403" s="62" t="s">
        <v>335</v>
      </c>
    </row>
    <row r="404" spans="2:7" ht="13.5">
      <c r="B404" s="49" t="s">
        <v>16</v>
      </c>
      <c r="C404" s="58">
        <v>1980</v>
      </c>
      <c r="D404" s="39" t="s">
        <v>65</v>
      </c>
      <c r="E404" s="39" t="s">
        <v>342</v>
      </c>
      <c r="F404" s="27" t="str">
        <f t="shared" si="11"/>
        <v>体育館1980あり長寿命化改修</v>
      </c>
      <c r="G404" s="62" t="s">
        <v>335</v>
      </c>
    </row>
    <row r="405" spans="2:7" ht="13.5">
      <c r="B405" s="49" t="s">
        <v>16</v>
      </c>
      <c r="C405" s="58">
        <v>1990</v>
      </c>
      <c r="D405" s="39" t="s">
        <v>0</v>
      </c>
      <c r="E405" s="39" t="s">
        <v>0</v>
      </c>
      <c r="F405" s="27" t="str">
        <f t="shared" si="11"/>
        <v>体育館1990なしなし</v>
      </c>
      <c r="G405" s="62">
        <v>0</v>
      </c>
    </row>
    <row r="406" spans="2:7" ht="13.5">
      <c r="B406" s="49" t="s">
        <v>16</v>
      </c>
      <c r="C406" s="58">
        <v>1990</v>
      </c>
      <c r="D406" s="39" t="s">
        <v>49</v>
      </c>
      <c r="E406" s="39" t="s">
        <v>336</v>
      </c>
      <c r="F406" s="27" t="str">
        <f t="shared" si="11"/>
        <v>体育館1990なし従来改修</v>
      </c>
      <c r="G406" s="62">
        <f>'LCC算出標準データ'!C41</f>
        <v>91000</v>
      </c>
    </row>
    <row r="407" spans="2:7" ht="13.5">
      <c r="B407" s="49" t="s">
        <v>16</v>
      </c>
      <c r="C407" s="58">
        <v>1990</v>
      </c>
      <c r="D407" s="39" t="s">
        <v>49</v>
      </c>
      <c r="E407" s="39" t="s">
        <v>338</v>
      </c>
      <c r="F407" s="27" t="str">
        <f t="shared" si="11"/>
        <v>体育館1990なし延命化改修</v>
      </c>
      <c r="G407" s="62">
        <f>'LCC算出標準データ'!C41+'LCC算出標準データ'!E41</f>
        <v>91000</v>
      </c>
    </row>
    <row r="408" spans="2:7" ht="13.5">
      <c r="B408" s="49" t="s">
        <v>16</v>
      </c>
      <c r="C408" s="58">
        <v>1990</v>
      </c>
      <c r="D408" s="39" t="s">
        <v>49</v>
      </c>
      <c r="E408" s="39" t="s">
        <v>341</v>
      </c>
      <c r="F408" s="27" t="str">
        <f t="shared" si="11"/>
        <v>体育館1990なし（任意設定）</v>
      </c>
      <c r="G408" s="62">
        <f>'LCC算出標準データ'!C41+'LCC算出標準データ'!F41</f>
        <v>91000</v>
      </c>
    </row>
    <row r="409" spans="2:7" ht="13.5">
      <c r="B409" s="49" t="s">
        <v>16</v>
      </c>
      <c r="C409" s="58">
        <v>1990</v>
      </c>
      <c r="D409" s="39" t="s">
        <v>64</v>
      </c>
      <c r="E409" s="39" t="s">
        <v>342</v>
      </c>
      <c r="F409" s="27" t="str">
        <f t="shared" si="11"/>
        <v>体育館1990なし長寿命化改修</v>
      </c>
      <c r="G409" s="62">
        <f>'LCC算出標準データ'!C41+'LCC算出標準データ'!I41</f>
        <v>93079</v>
      </c>
    </row>
    <row r="410" spans="2:7" ht="13.5">
      <c r="B410" s="49" t="s">
        <v>16</v>
      </c>
      <c r="C410" s="58">
        <v>1990</v>
      </c>
      <c r="D410" s="39" t="s">
        <v>65</v>
      </c>
      <c r="E410" s="39" t="s">
        <v>0</v>
      </c>
      <c r="F410" s="27" t="str">
        <f t="shared" si="11"/>
        <v>体育館1990ありなし</v>
      </c>
      <c r="G410" s="62" t="s">
        <v>335</v>
      </c>
    </row>
    <row r="411" spans="2:7" ht="13.5">
      <c r="B411" s="49" t="s">
        <v>16</v>
      </c>
      <c r="C411" s="58">
        <v>1990</v>
      </c>
      <c r="D411" s="39" t="s">
        <v>65</v>
      </c>
      <c r="E411" s="39" t="s">
        <v>336</v>
      </c>
      <c r="F411" s="27" t="str">
        <f t="shared" si="11"/>
        <v>体育館1990あり従来改修</v>
      </c>
      <c r="G411" s="62" t="s">
        <v>334</v>
      </c>
    </row>
    <row r="412" spans="2:7" ht="13.5">
      <c r="B412" s="49" t="s">
        <v>16</v>
      </c>
      <c r="C412" s="58">
        <v>1990</v>
      </c>
      <c r="D412" s="39" t="s">
        <v>65</v>
      </c>
      <c r="E412" s="39" t="s">
        <v>338</v>
      </c>
      <c r="F412" s="27" t="str">
        <f t="shared" si="11"/>
        <v>体育館1990あり延命化改修</v>
      </c>
      <c r="G412" s="62" t="s">
        <v>335</v>
      </c>
    </row>
    <row r="413" spans="2:7" ht="13.5">
      <c r="B413" s="49" t="s">
        <v>16</v>
      </c>
      <c r="C413" s="58">
        <v>1990</v>
      </c>
      <c r="D413" s="39" t="s">
        <v>65</v>
      </c>
      <c r="E413" s="39" t="s">
        <v>341</v>
      </c>
      <c r="F413" s="27" t="str">
        <f t="shared" si="11"/>
        <v>体育館1990あり（任意設定）</v>
      </c>
      <c r="G413" s="62" t="s">
        <v>335</v>
      </c>
    </row>
    <row r="414" spans="2:7" ht="13.5">
      <c r="B414" s="49" t="s">
        <v>16</v>
      </c>
      <c r="C414" s="58">
        <v>1990</v>
      </c>
      <c r="D414" s="39" t="s">
        <v>65</v>
      </c>
      <c r="E414" s="39" t="s">
        <v>342</v>
      </c>
      <c r="F414" s="27" t="str">
        <f t="shared" si="11"/>
        <v>体育館1990あり長寿命化改修</v>
      </c>
      <c r="G414" s="62" t="s">
        <v>335</v>
      </c>
    </row>
    <row r="415" spans="2:7" ht="13.5">
      <c r="B415" s="49" t="s">
        <v>16</v>
      </c>
      <c r="C415" s="58">
        <v>2000</v>
      </c>
      <c r="D415" s="39" t="s">
        <v>0</v>
      </c>
      <c r="E415" s="39" t="s">
        <v>0</v>
      </c>
      <c r="F415" s="27" t="str">
        <f t="shared" si="11"/>
        <v>体育館2000なしなし</v>
      </c>
      <c r="G415" s="62">
        <v>0</v>
      </c>
    </row>
    <row r="416" spans="2:7" ht="13.5">
      <c r="B416" s="49" t="s">
        <v>16</v>
      </c>
      <c r="C416" s="58">
        <v>2000</v>
      </c>
      <c r="D416" s="39" t="s">
        <v>49</v>
      </c>
      <c r="E416" s="39" t="s">
        <v>336</v>
      </c>
      <c r="F416" s="27" t="str">
        <f t="shared" si="11"/>
        <v>体育館2000なし従来改修</v>
      </c>
      <c r="G416" s="62">
        <f>'LCC算出標準データ'!C41</f>
        <v>91000</v>
      </c>
    </row>
    <row r="417" spans="2:7" ht="13.5">
      <c r="B417" s="49" t="s">
        <v>16</v>
      </c>
      <c r="C417" s="58">
        <v>2000</v>
      </c>
      <c r="D417" s="39" t="s">
        <v>49</v>
      </c>
      <c r="E417" s="39" t="s">
        <v>338</v>
      </c>
      <c r="F417" s="27" t="str">
        <f t="shared" si="11"/>
        <v>体育館2000なし延命化改修</v>
      </c>
      <c r="G417" s="62">
        <f>'LCC算出標準データ'!C41+'LCC算出標準データ'!E41</f>
        <v>91000</v>
      </c>
    </row>
    <row r="418" spans="2:7" ht="13.5">
      <c r="B418" s="49" t="s">
        <v>16</v>
      </c>
      <c r="C418" s="58">
        <v>2000</v>
      </c>
      <c r="D418" s="39" t="s">
        <v>49</v>
      </c>
      <c r="E418" s="39" t="s">
        <v>341</v>
      </c>
      <c r="F418" s="27" t="str">
        <f t="shared" si="11"/>
        <v>体育館2000なし（任意設定）</v>
      </c>
      <c r="G418" s="62">
        <f>'LCC算出標準データ'!C41+'LCC算出標準データ'!F41</f>
        <v>91000</v>
      </c>
    </row>
    <row r="419" spans="2:7" ht="13.5">
      <c r="B419" s="49" t="s">
        <v>16</v>
      </c>
      <c r="C419" s="58">
        <v>2000</v>
      </c>
      <c r="D419" s="39" t="s">
        <v>64</v>
      </c>
      <c r="E419" s="39" t="s">
        <v>342</v>
      </c>
      <c r="F419" s="27" t="str">
        <f t="shared" si="11"/>
        <v>体育館2000なし長寿命化改修</v>
      </c>
      <c r="G419" s="62">
        <f>'LCC算出標準データ'!C41+'LCC算出標準データ'!J41</f>
        <v>93079</v>
      </c>
    </row>
    <row r="420" spans="2:7" ht="13.5">
      <c r="B420" s="49" t="s">
        <v>16</v>
      </c>
      <c r="C420" s="58">
        <v>2000</v>
      </c>
      <c r="D420" s="39" t="s">
        <v>65</v>
      </c>
      <c r="E420" s="39" t="s">
        <v>0</v>
      </c>
      <c r="F420" s="27" t="str">
        <f t="shared" si="11"/>
        <v>体育館2000ありなし</v>
      </c>
      <c r="G420" s="62" t="s">
        <v>335</v>
      </c>
    </row>
    <row r="421" spans="2:7" ht="13.5">
      <c r="B421" s="49" t="s">
        <v>16</v>
      </c>
      <c r="C421" s="58">
        <v>2000</v>
      </c>
      <c r="D421" s="39" t="s">
        <v>65</v>
      </c>
      <c r="E421" s="39" t="s">
        <v>336</v>
      </c>
      <c r="F421" s="27" t="str">
        <f t="shared" si="11"/>
        <v>体育館2000あり従来改修</v>
      </c>
      <c r="G421" s="62" t="s">
        <v>334</v>
      </c>
    </row>
    <row r="422" spans="2:7" ht="13.5">
      <c r="B422" s="49" t="s">
        <v>16</v>
      </c>
      <c r="C422" s="58">
        <v>2000</v>
      </c>
      <c r="D422" s="39" t="s">
        <v>65</v>
      </c>
      <c r="E422" s="39" t="s">
        <v>338</v>
      </c>
      <c r="F422" s="27" t="str">
        <f t="shared" si="11"/>
        <v>体育館2000あり延命化改修</v>
      </c>
      <c r="G422" s="62" t="s">
        <v>335</v>
      </c>
    </row>
    <row r="423" spans="2:7" ht="13.5">
      <c r="B423" s="49" t="s">
        <v>16</v>
      </c>
      <c r="C423" s="58">
        <v>2000</v>
      </c>
      <c r="D423" s="39" t="s">
        <v>65</v>
      </c>
      <c r="E423" s="39" t="s">
        <v>341</v>
      </c>
      <c r="F423" s="27" t="str">
        <f t="shared" si="11"/>
        <v>体育館2000あり（任意設定）</v>
      </c>
      <c r="G423" s="62" t="s">
        <v>335</v>
      </c>
    </row>
    <row r="424" spans="2:7" ht="13.5">
      <c r="B424" s="53" t="s">
        <v>16</v>
      </c>
      <c r="C424" s="63">
        <v>2000</v>
      </c>
      <c r="D424" s="44" t="s">
        <v>65</v>
      </c>
      <c r="E424" s="44" t="s">
        <v>342</v>
      </c>
      <c r="F424" s="31" t="str">
        <f t="shared" si="11"/>
        <v>体育館2000あり長寿命化改修</v>
      </c>
      <c r="G424" s="65" t="s">
        <v>335</v>
      </c>
    </row>
    <row r="425" spans="2:5" ht="13.5">
      <c r="B425" s="16"/>
      <c r="C425" s="75"/>
      <c r="D425" s="17"/>
      <c r="E425" s="17"/>
    </row>
    <row r="426" spans="2:3" ht="13.5">
      <c r="B426" s="18" t="s">
        <v>66</v>
      </c>
      <c r="C426" s="17"/>
    </row>
    <row r="427" spans="2:6" ht="13.5">
      <c r="B427" s="19" t="s">
        <v>12</v>
      </c>
      <c r="C427" s="20" t="s">
        <v>18</v>
      </c>
      <c r="D427" s="20" t="s">
        <v>67</v>
      </c>
      <c r="E427" s="20"/>
      <c r="F427" s="76" t="s">
        <v>19</v>
      </c>
    </row>
    <row r="428" spans="2:6" ht="13.5">
      <c r="B428" s="21" t="s">
        <v>50</v>
      </c>
      <c r="C428" s="22" t="s">
        <v>49</v>
      </c>
      <c r="D428" s="22" t="s">
        <v>0</v>
      </c>
      <c r="E428" s="23" t="str">
        <f aca="true" t="shared" si="12" ref="E428:E457">B428&amp;C428&amp;D428</f>
        <v>庁舎なしなし</v>
      </c>
      <c r="F428" s="77">
        <f>'LCC算出標準データ'!C63</f>
        <v>3395</v>
      </c>
    </row>
    <row r="429" spans="2:6" ht="13.5">
      <c r="B429" s="25" t="s">
        <v>50</v>
      </c>
      <c r="C429" s="26" t="s">
        <v>49</v>
      </c>
      <c r="D429" s="26" t="s">
        <v>336</v>
      </c>
      <c r="E429" s="78" t="str">
        <f t="shared" si="12"/>
        <v>庁舎なし従来改修</v>
      </c>
      <c r="F429" s="79">
        <f>'LCC算出標準データ'!C63</f>
        <v>3395</v>
      </c>
    </row>
    <row r="430" spans="2:6" ht="13.5">
      <c r="B430" s="25" t="s">
        <v>50</v>
      </c>
      <c r="C430" s="26" t="s">
        <v>0</v>
      </c>
      <c r="D430" s="26" t="s">
        <v>338</v>
      </c>
      <c r="E430" s="78" t="str">
        <f t="shared" si="12"/>
        <v>庁舎なし延命化改修</v>
      </c>
      <c r="F430" s="79">
        <f>'LCC算出標準データ'!C63</f>
        <v>3395</v>
      </c>
    </row>
    <row r="431" spans="2:6" ht="13.5">
      <c r="B431" s="25" t="s">
        <v>50</v>
      </c>
      <c r="C431" s="26" t="s">
        <v>0</v>
      </c>
      <c r="D431" s="26" t="s">
        <v>341</v>
      </c>
      <c r="E431" s="78" t="str">
        <f t="shared" si="12"/>
        <v>庁舎なし（任意設定）</v>
      </c>
      <c r="F431" s="79">
        <f>'LCC算出標準データ'!C63</f>
        <v>3395</v>
      </c>
    </row>
    <row r="432" spans="2:6" ht="13.5">
      <c r="B432" s="25" t="s">
        <v>68</v>
      </c>
      <c r="C432" s="26" t="s">
        <v>0</v>
      </c>
      <c r="D432" s="26" t="s">
        <v>342</v>
      </c>
      <c r="E432" s="78" t="str">
        <f t="shared" si="12"/>
        <v>庁舎なし長寿命化改修</v>
      </c>
      <c r="F432" s="79">
        <f>'LCC算出標準データ'!C63+'LCC算出標準データ'!D63</f>
        <v>5459</v>
      </c>
    </row>
    <row r="433" spans="2:6" ht="13.5">
      <c r="B433" s="25" t="s">
        <v>68</v>
      </c>
      <c r="C433" s="26" t="s">
        <v>1</v>
      </c>
      <c r="D433" s="26" t="s">
        <v>0</v>
      </c>
      <c r="E433" s="78" t="str">
        <f t="shared" si="12"/>
        <v>庁舎ありなし</v>
      </c>
      <c r="F433" s="79">
        <f>'LCC算出標準データ'!C63+'LCC算出標準データ'!D63</f>
        <v>5459</v>
      </c>
    </row>
    <row r="434" spans="2:6" ht="13.5">
      <c r="B434" s="25" t="s">
        <v>68</v>
      </c>
      <c r="C434" s="26" t="s">
        <v>1</v>
      </c>
      <c r="D434" s="26" t="s">
        <v>336</v>
      </c>
      <c r="E434" s="78" t="str">
        <f t="shared" si="12"/>
        <v>庁舎あり従来改修</v>
      </c>
      <c r="F434" s="79">
        <f>'LCC算出標準データ'!C63+'LCC算出標準データ'!D63</f>
        <v>5459</v>
      </c>
    </row>
    <row r="435" spans="2:6" ht="13.5">
      <c r="B435" s="25" t="s">
        <v>68</v>
      </c>
      <c r="C435" s="26" t="s">
        <v>1</v>
      </c>
      <c r="D435" s="26" t="s">
        <v>338</v>
      </c>
      <c r="E435" s="78" t="str">
        <f t="shared" si="12"/>
        <v>庁舎あり延命化改修</v>
      </c>
      <c r="F435" s="79">
        <f>'LCC算出標準データ'!C63+'LCC算出標準データ'!D63</f>
        <v>5459</v>
      </c>
    </row>
    <row r="436" spans="2:7" ht="13.5">
      <c r="B436" s="25" t="s">
        <v>68</v>
      </c>
      <c r="C436" s="26" t="s">
        <v>1</v>
      </c>
      <c r="D436" s="26" t="s">
        <v>341</v>
      </c>
      <c r="E436" s="78" t="str">
        <f t="shared" si="12"/>
        <v>庁舎あり（任意設定）</v>
      </c>
      <c r="F436" s="79">
        <f>'LCC算出標準データ'!C63+'LCC算出標準データ'!D63</f>
        <v>5459</v>
      </c>
      <c r="G436" s="80"/>
    </row>
    <row r="437" spans="2:7" ht="13.5">
      <c r="B437" s="38" t="s">
        <v>68</v>
      </c>
      <c r="C437" s="41" t="s">
        <v>1</v>
      </c>
      <c r="D437" s="41" t="s">
        <v>342</v>
      </c>
      <c r="E437" s="27" t="str">
        <f t="shared" si="12"/>
        <v>庁舎あり長寿命化改修</v>
      </c>
      <c r="F437" s="79">
        <f>'LCC算出標準データ'!C63+'LCC算出標準データ'!D63</f>
        <v>5459</v>
      </c>
      <c r="G437" s="80"/>
    </row>
    <row r="438" spans="2:6" ht="13.5">
      <c r="B438" s="38" t="s">
        <v>15</v>
      </c>
      <c r="C438" s="41" t="s">
        <v>0</v>
      </c>
      <c r="D438" s="41" t="s">
        <v>0</v>
      </c>
      <c r="E438" s="27" t="str">
        <f t="shared" si="12"/>
        <v>校舎なしなし</v>
      </c>
      <c r="F438" s="79">
        <f>'LCC算出標準データ'!C64</f>
        <v>661</v>
      </c>
    </row>
    <row r="439" spans="2:6" ht="13.5">
      <c r="B439" s="38" t="s">
        <v>15</v>
      </c>
      <c r="C439" s="26" t="s">
        <v>0</v>
      </c>
      <c r="D439" s="26" t="s">
        <v>336</v>
      </c>
      <c r="E439" s="78" t="str">
        <f t="shared" si="12"/>
        <v>校舎なし従来改修</v>
      </c>
      <c r="F439" s="79">
        <f>'LCC算出標準データ'!C64</f>
        <v>661</v>
      </c>
    </row>
    <row r="440" spans="2:6" ht="13.5">
      <c r="B440" s="38" t="s">
        <v>15</v>
      </c>
      <c r="C440" s="26" t="s">
        <v>0</v>
      </c>
      <c r="D440" s="26" t="s">
        <v>338</v>
      </c>
      <c r="E440" s="78" t="str">
        <f t="shared" si="12"/>
        <v>校舎なし延命化改修</v>
      </c>
      <c r="F440" s="79">
        <f>'LCC算出標準データ'!C64</f>
        <v>661</v>
      </c>
    </row>
    <row r="441" spans="2:6" ht="13.5">
      <c r="B441" s="38" t="s">
        <v>15</v>
      </c>
      <c r="C441" s="26" t="s">
        <v>0</v>
      </c>
      <c r="D441" s="26" t="s">
        <v>341</v>
      </c>
      <c r="E441" s="78" t="str">
        <f t="shared" si="12"/>
        <v>校舎なし（任意設定）</v>
      </c>
      <c r="F441" s="79">
        <f>'LCC算出標準データ'!C64</f>
        <v>661</v>
      </c>
    </row>
    <row r="442" spans="2:6" ht="13.5">
      <c r="B442" s="38" t="s">
        <v>15</v>
      </c>
      <c r="C442" s="26" t="s">
        <v>0</v>
      </c>
      <c r="D442" s="26" t="s">
        <v>342</v>
      </c>
      <c r="E442" s="78" t="str">
        <f t="shared" si="12"/>
        <v>校舎なし長寿命化改修</v>
      </c>
      <c r="F442" s="79">
        <f>'LCC算出標準データ'!C64</f>
        <v>661</v>
      </c>
    </row>
    <row r="443" spans="2:6" ht="13.5">
      <c r="B443" s="38" t="s">
        <v>15</v>
      </c>
      <c r="C443" s="26" t="s">
        <v>1</v>
      </c>
      <c r="D443" s="26" t="s">
        <v>0</v>
      </c>
      <c r="E443" s="78" t="str">
        <f t="shared" si="12"/>
        <v>校舎ありなし</v>
      </c>
      <c r="F443" s="79" t="s">
        <v>52</v>
      </c>
    </row>
    <row r="444" spans="2:6" ht="13.5">
      <c r="B444" s="38" t="s">
        <v>15</v>
      </c>
      <c r="C444" s="26" t="s">
        <v>1</v>
      </c>
      <c r="D444" s="26" t="s">
        <v>336</v>
      </c>
      <c r="E444" s="78" t="str">
        <f t="shared" si="12"/>
        <v>校舎あり従来改修</v>
      </c>
      <c r="F444" s="79" t="s">
        <v>52</v>
      </c>
    </row>
    <row r="445" spans="2:6" ht="13.5">
      <c r="B445" s="38" t="s">
        <v>15</v>
      </c>
      <c r="C445" s="26" t="s">
        <v>1</v>
      </c>
      <c r="D445" s="26" t="s">
        <v>338</v>
      </c>
      <c r="E445" s="78" t="str">
        <f t="shared" si="12"/>
        <v>校舎あり延命化改修</v>
      </c>
      <c r="F445" s="79" t="s">
        <v>52</v>
      </c>
    </row>
    <row r="446" spans="2:7" ht="13.5">
      <c r="B446" s="38" t="s">
        <v>15</v>
      </c>
      <c r="C446" s="26" t="s">
        <v>1</v>
      </c>
      <c r="D446" s="26" t="s">
        <v>341</v>
      </c>
      <c r="E446" s="78" t="str">
        <f t="shared" si="12"/>
        <v>校舎あり（任意設定）</v>
      </c>
      <c r="F446" s="79" t="s">
        <v>63</v>
      </c>
      <c r="G446" s="81"/>
    </row>
    <row r="447" spans="2:7" ht="13.5">
      <c r="B447" s="38" t="s">
        <v>15</v>
      </c>
      <c r="C447" s="26" t="s">
        <v>1</v>
      </c>
      <c r="D447" s="26" t="s">
        <v>342</v>
      </c>
      <c r="E447" s="78" t="str">
        <f t="shared" si="12"/>
        <v>校舎あり長寿命化改修</v>
      </c>
      <c r="F447" s="79">
        <f>'LCC算出標準データ'!C65</f>
        <v>0</v>
      </c>
      <c r="G447" s="81"/>
    </row>
    <row r="448" spans="2:6" ht="13.5">
      <c r="B448" s="38" t="s">
        <v>16</v>
      </c>
      <c r="C448" s="41" t="s">
        <v>0</v>
      </c>
      <c r="D448" s="41" t="s">
        <v>0</v>
      </c>
      <c r="E448" s="27" t="str">
        <f t="shared" si="12"/>
        <v>体育館なしなし</v>
      </c>
      <c r="F448" s="79">
        <f>'LCC算出標準データ'!C65</f>
        <v>0</v>
      </c>
    </row>
    <row r="449" spans="2:6" ht="13.5">
      <c r="B449" s="38" t="s">
        <v>16</v>
      </c>
      <c r="C449" s="26" t="s">
        <v>0</v>
      </c>
      <c r="D449" s="26" t="s">
        <v>336</v>
      </c>
      <c r="E449" s="78" t="str">
        <f t="shared" si="12"/>
        <v>体育館なし従来改修</v>
      </c>
      <c r="F449" s="79">
        <f>'LCC算出標準データ'!C65</f>
        <v>0</v>
      </c>
    </row>
    <row r="450" spans="2:6" ht="13.5">
      <c r="B450" s="38" t="s">
        <v>16</v>
      </c>
      <c r="C450" s="26" t="s">
        <v>0</v>
      </c>
      <c r="D450" s="26" t="s">
        <v>338</v>
      </c>
      <c r="E450" s="78" t="str">
        <f t="shared" si="12"/>
        <v>体育館なし延命化改修</v>
      </c>
      <c r="F450" s="79">
        <f>'LCC算出標準データ'!C65</f>
        <v>0</v>
      </c>
    </row>
    <row r="451" spans="2:6" ht="13.5">
      <c r="B451" s="38" t="s">
        <v>16</v>
      </c>
      <c r="C451" s="26" t="s">
        <v>0</v>
      </c>
      <c r="D451" s="26" t="s">
        <v>341</v>
      </c>
      <c r="E451" s="78" t="str">
        <f t="shared" si="12"/>
        <v>体育館なし（任意設定）</v>
      </c>
      <c r="F451" s="79">
        <f>'LCC算出標準データ'!C65</f>
        <v>0</v>
      </c>
    </row>
    <row r="452" spans="2:9" ht="13.5">
      <c r="B452" s="38" t="s">
        <v>16</v>
      </c>
      <c r="C452" s="26" t="s">
        <v>0</v>
      </c>
      <c r="D452" s="26" t="s">
        <v>342</v>
      </c>
      <c r="E452" s="78" t="str">
        <f t="shared" si="12"/>
        <v>体育館なし長寿命化改修</v>
      </c>
      <c r="F452" s="79">
        <f>'LCC算出標準データ'!C65</f>
        <v>0</v>
      </c>
      <c r="I452" s="66"/>
    </row>
    <row r="453" spans="2:6" ht="13.5">
      <c r="B453" s="38" t="s">
        <v>16</v>
      </c>
      <c r="C453" s="26" t="s">
        <v>1</v>
      </c>
      <c r="D453" s="26" t="s">
        <v>0</v>
      </c>
      <c r="E453" s="78" t="str">
        <f t="shared" si="12"/>
        <v>体育館ありなし</v>
      </c>
      <c r="F453" s="79" t="s">
        <v>63</v>
      </c>
    </row>
    <row r="454" spans="2:6" ht="13.5">
      <c r="B454" s="38" t="s">
        <v>16</v>
      </c>
      <c r="C454" s="26" t="s">
        <v>1</v>
      </c>
      <c r="D454" s="26" t="s">
        <v>336</v>
      </c>
      <c r="E454" s="78" t="str">
        <f t="shared" si="12"/>
        <v>体育館あり従来改修</v>
      </c>
      <c r="F454" s="79" t="s">
        <v>63</v>
      </c>
    </row>
    <row r="455" spans="2:6" ht="13.5">
      <c r="B455" s="38" t="s">
        <v>16</v>
      </c>
      <c r="C455" s="26" t="s">
        <v>1</v>
      </c>
      <c r="D455" s="26" t="s">
        <v>338</v>
      </c>
      <c r="E455" s="78" t="str">
        <f t="shared" si="12"/>
        <v>体育館あり延命化改修</v>
      </c>
      <c r="F455" s="79" t="s">
        <v>63</v>
      </c>
    </row>
    <row r="456" spans="2:7" ht="13.5">
      <c r="B456" s="38" t="s">
        <v>16</v>
      </c>
      <c r="C456" s="26" t="s">
        <v>1</v>
      </c>
      <c r="D456" s="26" t="s">
        <v>341</v>
      </c>
      <c r="E456" s="78" t="str">
        <f t="shared" si="12"/>
        <v>体育館あり（任意設定）</v>
      </c>
      <c r="F456" s="79" t="s">
        <v>63</v>
      </c>
      <c r="G456" s="81"/>
    </row>
    <row r="457" spans="2:7" ht="13.5">
      <c r="B457" s="29" t="s">
        <v>16</v>
      </c>
      <c r="C457" s="30" t="s">
        <v>1</v>
      </c>
      <c r="D457" s="30" t="s">
        <v>342</v>
      </c>
      <c r="E457" s="31" t="str">
        <f t="shared" si="12"/>
        <v>体育館あり長寿命化改修</v>
      </c>
      <c r="F457" s="82" t="s">
        <v>63</v>
      </c>
      <c r="G457" s="81"/>
    </row>
    <row r="458" spans="2:5" ht="13.5">
      <c r="B458" s="16"/>
      <c r="C458" s="75"/>
      <c r="D458" s="17"/>
      <c r="E458" s="17"/>
    </row>
    <row r="459" spans="2:5" ht="13.5">
      <c r="B459" s="18" t="s">
        <v>69</v>
      </c>
      <c r="E459" s="18"/>
    </row>
    <row r="460" spans="2:8" ht="13.5">
      <c r="B460" s="19" t="s">
        <v>12</v>
      </c>
      <c r="C460" s="20" t="s">
        <v>27</v>
      </c>
      <c r="D460" s="20" t="s">
        <v>70</v>
      </c>
      <c r="E460" s="20" t="s">
        <v>18</v>
      </c>
      <c r="F460" s="34" t="s">
        <v>71</v>
      </c>
      <c r="G460" s="20"/>
      <c r="H460" s="8" t="s">
        <v>19</v>
      </c>
    </row>
    <row r="461" spans="2:10" ht="13.5">
      <c r="B461" s="21" t="s">
        <v>50</v>
      </c>
      <c r="C461" s="35" t="s">
        <v>72</v>
      </c>
      <c r="D461" s="36" t="s">
        <v>49</v>
      </c>
      <c r="E461" s="83" t="s">
        <v>0</v>
      </c>
      <c r="F461" s="37" t="s">
        <v>0</v>
      </c>
      <c r="G461" s="23" t="str">
        <f>B461&amp;C461&amp;D461&amp;E461&amp;F461</f>
        <v>庁舎青森なしなしなし</v>
      </c>
      <c r="H461" s="24" t="s">
        <v>73</v>
      </c>
      <c r="I461" s="74"/>
      <c r="J461" s="84"/>
    </row>
    <row r="462" spans="2:8" ht="13.5">
      <c r="B462" s="38" t="s">
        <v>74</v>
      </c>
      <c r="C462" s="39" t="s">
        <v>75</v>
      </c>
      <c r="D462" s="40" t="s">
        <v>76</v>
      </c>
      <c r="E462" s="85" t="s">
        <v>0</v>
      </c>
      <c r="F462" s="42" t="s">
        <v>336</v>
      </c>
      <c r="G462" s="27" t="str">
        <f aca="true" t="shared" si="13" ref="G462:G566">B462&amp;C462&amp;D462&amp;E462&amp;F462</f>
        <v>庁舎青森なしなし従来改修</v>
      </c>
      <c r="H462" s="43">
        <f>'LCC算出標準データ'!G70</f>
        <v>4010</v>
      </c>
    </row>
    <row r="463" spans="2:8" ht="13.5">
      <c r="B463" s="38" t="s">
        <v>74</v>
      </c>
      <c r="C463" s="39" t="s">
        <v>75</v>
      </c>
      <c r="D463" s="40" t="s">
        <v>0</v>
      </c>
      <c r="E463" s="85" t="s">
        <v>0</v>
      </c>
      <c r="F463" s="42" t="s">
        <v>338</v>
      </c>
      <c r="G463" s="27" t="str">
        <f t="shared" si="13"/>
        <v>庁舎青森なしなし延命化改修</v>
      </c>
      <c r="H463" s="43">
        <f>'LCC算出標準データ'!H70</f>
        <v>4010</v>
      </c>
    </row>
    <row r="464" spans="2:8" ht="13.5">
      <c r="B464" s="38" t="s">
        <v>74</v>
      </c>
      <c r="C464" s="39" t="s">
        <v>75</v>
      </c>
      <c r="D464" s="40" t="s">
        <v>0</v>
      </c>
      <c r="E464" s="85" t="s">
        <v>0</v>
      </c>
      <c r="F464" s="42" t="s">
        <v>341</v>
      </c>
      <c r="G464" s="27" t="str">
        <f t="shared" si="13"/>
        <v>庁舎青森なしなし（任意設定）</v>
      </c>
      <c r="H464" s="43">
        <f>'LCC算出標準データ'!I70</f>
        <v>3886</v>
      </c>
    </row>
    <row r="465" spans="2:8" ht="13.5">
      <c r="B465" s="38" t="s">
        <v>68</v>
      </c>
      <c r="C465" s="39" t="s">
        <v>77</v>
      </c>
      <c r="D465" s="40" t="s">
        <v>0</v>
      </c>
      <c r="E465" s="85" t="s">
        <v>0</v>
      </c>
      <c r="F465" s="42" t="s">
        <v>342</v>
      </c>
      <c r="G465" s="27" t="str">
        <f t="shared" si="13"/>
        <v>庁舎青森なしなし長寿命化改修</v>
      </c>
      <c r="H465" s="43">
        <f>'LCC算出標準データ'!J78</f>
        <v>4467</v>
      </c>
    </row>
    <row r="466" spans="2:8" ht="13.5">
      <c r="B466" s="38" t="s">
        <v>68</v>
      </c>
      <c r="C466" s="39" t="s">
        <v>77</v>
      </c>
      <c r="D466" s="40" t="s">
        <v>0</v>
      </c>
      <c r="E466" s="85" t="s">
        <v>1</v>
      </c>
      <c r="F466" s="42" t="s">
        <v>0</v>
      </c>
      <c r="G466" s="27" t="str">
        <f t="shared" si="13"/>
        <v>庁舎青森なしありなし</v>
      </c>
      <c r="H466" s="43" t="s">
        <v>8</v>
      </c>
    </row>
    <row r="467" spans="2:8" ht="13.5">
      <c r="B467" s="38" t="s">
        <v>68</v>
      </c>
      <c r="C467" s="39" t="s">
        <v>77</v>
      </c>
      <c r="D467" s="40" t="s">
        <v>0</v>
      </c>
      <c r="E467" s="85" t="s">
        <v>1</v>
      </c>
      <c r="F467" s="42" t="s">
        <v>336</v>
      </c>
      <c r="G467" s="27" t="str">
        <f t="shared" si="13"/>
        <v>庁舎青森なしあり従来改修</v>
      </c>
      <c r="H467" s="43">
        <f>'LCC算出標準データ'!G78</f>
        <v>5025</v>
      </c>
    </row>
    <row r="468" spans="2:8" ht="13.5">
      <c r="B468" s="38" t="s">
        <v>68</v>
      </c>
      <c r="C468" s="39" t="s">
        <v>77</v>
      </c>
      <c r="D468" s="40" t="s">
        <v>0</v>
      </c>
      <c r="E468" s="85" t="s">
        <v>1</v>
      </c>
      <c r="F468" s="42" t="s">
        <v>338</v>
      </c>
      <c r="G468" s="27" t="str">
        <f t="shared" si="13"/>
        <v>庁舎青森なしあり延命化改修</v>
      </c>
      <c r="H468" s="43">
        <f>'LCC算出標準データ'!H78</f>
        <v>5025</v>
      </c>
    </row>
    <row r="469" spans="2:8" ht="13.5">
      <c r="B469" s="38" t="s">
        <v>68</v>
      </c>
      <c r="C469" s="39" t="s">
        <v>77</v>
      </c>
      <c r="D469" s="40" t="s">
        <v>0</v>
      </c>
      <c r="E469" s="85" t="s">
        <v>1</v>
      </c>
      <c r="F469" s="42" t="s">
        <v>341</v>
      </c>
      <c r="G469" s="27" t="str">
        <f t="shared" si="13"/>
        <v>庁舎青森なしあり（任意設定）</v>
      </c>
      <c r="H469" s="43">
        <f>'LCC算出標準データ'!I78</f>
        <v>4680</v>
      </c>
    </row>
    <row r="470" spans="2:8" ht="13.5">
      <c r="B470" s="38" t="s">
        <v>68</v>
      </c>
      <c r="C470" s="39" t="s">
        <v>77</v>
      </c>
      <c r="D470" s="40" t="s">
        <v>0</v>
      </c>
      <c r="E470" s="85" t="s">
        <v>1</v>
      </c>
      <c r="F470" s="42" t="s">
        <v>342</v>
      </c>
      <c r="G470" s="27" t="str">
        <f t="shared" si="13"/>
        <v>庁舎青森なしあり長寿命化改修</v>
      </c>
      <c r="H470" s="43">
        <f>'LCC算出標準データ'!J78</f>
        <v>4467</v>
      </c>
    </row>
    <row r="471" spans="2:8" ht="13.5">
      <c r="B471" s="38" t="s">
        <v>68</v>
      </c>
      <c r="C471" s="39" t="s">
        <v>77</v>
      </c>
      <c r="D471" s="40" t="s">
        <v>1</v>
      </c>
      <c r="E471" s="85" t="s">
        <v>0</v>
      </c>
      <c r="F471" s="42" t="s">
        <v>0</v>
      </c>
      <c r="G471" s="27" t="str">
        <f>B471&amp;C471&amp;D471&amp;E471&amp;F471</f>
        <v>庁舎青森ありなしなし</v>
      </c>
      <c r="H471" s="43" t="s">
        <v>78</v>
      </c>
    </row>
    <row r="472" spans="2:8" ht="13.5">
      <c r="B472" s="38" t="s">
        <v>68</v>
      </c>
      <c r="C472" s="39" t="s">
        <v>77</v>
      </c>
      <c r="D472" s="40" t="s">
        <v>1</v>
      </c>
      <c r="E472" s="85" t="s">
        <v>0</v>
      </c>
      <c r="F472" s="42" t="s">
        <v>336</v>
      </c>
      <c r="G472" s="27" t="str">
        <f aca="true" t="shared" si="14" ref="G472:G480">B472&amp;C472&amp;D472&amp;E472&amp;F472</f>
        <v>庁舎青森ありなし従来改修</v>
      </c>
      <c r="H472" s="43">
        <f>'LCC算出標準データ'!G74</f>
        <v>3299</v>
      </c>
    </row>
    <row r="473" spans="2:8" ht="13.5">
      <c r="B473" s="38" t="s">
        <v>68</v>
      </c>
      <c r="C473" s="39" t="s">
        <v>77</v>
      </c>
      <c r="D473" s="40" t="s">
        <v>1</v>
      </c>
      <c r="E473" s="85" t="s">
        <v>0</v>
      </c>
      <c r="F473" s="42" t="s">
        <v>338</v>
      </c>
      <c r="G473" s="27" t="str">
        <f t="shared" si="14"/>
        <v>庁舎青森ありなし延命化改修</v>
      </c>
      <c r="H473" s="43">
        <f>'LCC算出標準データ'!H74</f>
        <v>3299</v>
      </c>
    </row>
    <row r="474" spans="2:8" ht="13.5">
      <c r="B474" s="38" t="s">
        <v>68</v>
      </c>
      <c r="C474" s="39" t="s">
        <v>77</v>
      </c>
      <c r="D474" s="40" t="s">
        <v>1</v>
      </c>
      <c r="E474" s="85" t="s">
        <v>0</v>
      </c>
      <c r="F474" s="42" t="s">
        <v>341</v>
      </c>
      <c r="G474" s="27" t="str">
        <f t="shared" si="14"/>
        <v>庁舎青森ありなし（任意設定）</v>
      </c>
      <c r="H474" s="43">
        <f>'LCC算出標準データ'!I74</f>
        <v>3175</v>
      </c>
    </row>
    <row r="475" spans="2:8" ht="13.5">
      <c r="B475" s="38" t="s">
        <v>68</v>
      </c>
      <c r="C475" s="39" t="s">
        <v>77</v>
      </c>
      <c r="D475" s="40" t="s">
        <v>1</v>
      </c>
      <c r="E475" s="85" t="s">
        <v>0</v>
      </c>
      <c r="F475" s="42" t="s">
        <v>342</v>
      </c>
      <c r="G475" s="27" t="str">
        <f t="shared" si="14"/>
        <v>庁舎青森ありなし長寿命化改修</v>
      </c>
      <c r="H475" s="43">
        <f>'LCC算出標準データ'!J82</f>
        <v>3756</v>
      </c>
    </row>
    <row r="476" spans="2:8" ht="13.5">
      <c r="B476" s="38" t="s">
        <v>68</v>
      </c>
      <c r="C476" s="39" t="s">
        <v>77</v>
      </c>
      <c r="D476" s="40" t="s">
        <v>1</v>
      </c>
      <c r="E476" s="85" t="s">
        <v>1</v>
      </c>
      <c r="F476" s="42" t="s">
        <v>0</v>
      </c>
      <c r="G476" s="27" t="str">
        <f t="shared" si="14"/>
        <v>庁舎青森ありありなし</v>
      </c>
      <c r="H476" s="43" t="s">
        <v>78</v>
      </c>
    </row>
    <row r="477" spans="2:8" ht="13.5">
      <c r="B477" s="38" t="s">
        <v>68</v>
      </c>
      <c r="C477" s="39" t="s">
        <v>77</v>
      </c>
      <c r="D477" s="40" t="s">
        <v>1</v>
      </c>
      <c r="E477" s="85" t="s">
        <v>1</v>
      </c>
      <c r="F477" s="42" t="s">
        <v>336</v>
      </c>
      <c r="G477" s="27" t="str">
        <f t="shared" si="14"/>
        <v>庁舎青森ありあり従来改修</v>
      </c>
      <c r="H477" s="43">
        <f>'LCC算出標準データ'!G82</f>
        <v>4314</v>
      </c>
    </row>
    <row r="478" spans="2:8" ht="13.5">
      <c r="B478" s="38" t="s">
        <v>68</v>
      </c>
      <c r="C478" s="39" t="s">
        <v>77</v>
      </c>
      <c r="D478" s="40" t="s">
        <v>1</v>
      </c>
      <c r="E478" s="85" t="s">
        <v>1</v>
      </c>
      <c r="F478" s="42" t="s">
        <v>338</v>
      </c>
      <c r="G478" s="27" t="str">
        <f t="shared" si="14"/>
        <v>庁舎青森ありあり延命化改修</v>
      </c>
      <c r="H478" s="43">
        <f>'LCC算出標準データ'!H82</f>
        <v>4314</v>
      </c>
    </row>
    <row r="479" spans="2:8" ht="13.5">
      <c r="B479" s="38" t="s">
        <v>68</v>
      </c>
      <c r="C479" s="39" t="s">
        <v>77</v>
      </c>
      <c r="D479" s="40" t="s">
        <v>1</v>
      </c>
      <c r="E479" s="85" t="s">
        <v>1</v>
      </c>
      <c r="F479" s="42" t="s">
        <v>341</v>
      </c>
      <c r="G479" s="27" t="str">
        <f t="shared" si="14"/>
        <v>庁舎青森ありあり（任意設定）</v>
      </c>
      <c r="H479" s="43">
        <f>'LCC算出標準データ'!I82</f>
        <v>3969</v>
      </c>
    </row>
    <row r="480" spans="2:8" ht="13.5">
      <c r="B480" s="38" t="s">
        <v>68</v>
      </c>
      <c r="C480" s="39" t="s">
        <v>77</v>
      </c>
      <c r="D480" s="40" t="s">
        <v>1</v>
      </c>
      <c r="E480" s="85" t="s">
        <v>1</v>
      </c>
      <c r="F480" s="42" t="s">
        <v>342</v>
      </c>
      <c r="G480" s="27" t="str">
        <f t="shared" si="14"/>
        <v>庁舎青森ありあり長寿命化改修</v>
      </c>
      <c r="H480" s="43">
        <f>'LCC算出標準データ'!J82</f>
        <v>3756</v>
      </c>
    </row>
    <row r="481" spans="2:8" ht="13.5">
      <c r="B481" s="38" t="s">
        <v>68</v>
      </c>
      <c r="C481" s="39" t="s">
        <v>34</v>
      </c>
      <c r="D481" s="40" t="s">
        <v>0</v>
      </c>
      <c r="E481" s="85" t="s">
        <v>0</v>
      </c>
      <c r="F481" s="42" t="s">
        <v>0</v>
      </c>
      <c r="G481" s="27" t="str">
        <f t="shared" si="13"/>
        <v>庁舎弘前なしなしなし</v>
      </c>
      <c r="H481" s="43" t="s">
        <v>73</v>
      </c>
    </row>
    <row r="482" spans="2:9" ht="13.5">
      <c r="B482" s="38" t="s">
        <v>50</v>
      </c>
      <c r="C482" s="39" t="s">
        <v>2</v>
      </c>
      <c r="D482" s="40" t="s">
        <v>0</v>
      </c>
      <c r="E482" s="85" t="s">
        <v>0</v>
      </c>
      <c r="F482" s="42" t="s">
        <v>336</v>
      </c>
      <c r="G482" s="27" t="str">
        <f t="shared" si="13"/>
        <v>庁舎弘前なしなし従来改修</v>
      </c>
      <c r="H482" s="43">
        <f>'LCC算出標準データ'!G71</f>
        <v>3856</v>
      </c>
      <c r="I482" s="5"/>
    </row>
    <row r="483" spans="2:9" ht="13.5">
      <c r="B483" s="38" t="s">
        <v>50</v>
      </c>
      <c r="C483" s="39" t="s">
        <v>2</v>
      </c>
      <c r="D483" s="40" t="s">
        <v>0</v>
      </c>
      <c r="E483" s="85" t="s">
        <v>0</v>
      </c>
      <c r="F483" s="42" t="s">
        <v>338</v>
      </c>
      <c r="G483" s="27" t="str">
        <f t="shared" si="13"/>
        <v>庁舎弘前なしなし延命化改修</v>
      </c>
      <c r="H483" s="43">
        <f>'LCC算出標準データ'!H71</f>
        <v>3856</v>
      </c>
      <c r="I483" s="5"/>
    </row>
    <row r="484" spans="2:8" ht="13.5">
      <c r="B484" s="38" t="s">
        <v>50</v>
      </c>
      <c r="C484" s="39" t="s">
        <v>2</v>
      </c>
      <c r="D484" s="40" t="s">
        <v>0</v>
      </c>
      <c r="E484" s="85" t="s">
        <v>0</v>
      </c>
      <c r="F484" s="42" t="s">
        <v>341</v>
      </c>
      <c r="G484" s="27" t="str">
        <f t="shared" si="13"/>
        <v>庁舎弘前なしなし（任意設定）</v>
      </c>
      <c r="H484" s="43">
        <f>'LCC算出標準データ'!I71</f>
        <v>3731</v>
      </c>
    </row>
    <row r="485" spans="2:8" ht="13.5">
      <c r="B485" s="38" t="s">
        <v>68</v>
      </c>
      <c r="C485" s="39" t="s">
        <v>2</v>
      </c>
      <c r="D485" s="40" t="s">
        <v>0</v>
      </c>
      <c r="E485" s="85" t="s">
        <v>0</v>
      </c>
      <c r="F485" s="42" t="s">
        <v>342</v>
      </c>
      <c r="G485" s="27" t="str">
        <f t="shared" si="13"/>
        <v>庁舎弘前なしなし長寿命化改修</v>
      </c>
      <c r="H485" s="43">
        <f>'LCC算出標準データ'!J79</f>
        <v>4248</v>
      </c>
    </row>
    <row r="486" spans="2:8" ht="13.5">
      <c r="B486" s="38" t="s">
        <v>68</v>
      </c>
      <c r="C486" s="39" t="s">
        <v>2</v>
      </c>
      <c r="D486" s="40" t="s">
        <v>0</v>
      </c>
      <c r="E486" s="85" t="s">
        <v>1</v>
      </c>
      <c r="F486" s="42" t="s">
        <v>0</v>
      </c>
      <c r="G486" s="27" t="str">
        <f t="shared" si="13"/>
        <v>庁舎弘前なしありなし</v>
      </c>
      <c r="H486" s="43" t="s">
        <v>78</v>
      </c>
    </row>
    <row r="487" spans="2:8" ht="13.5">
      <c r="B487" s="38" t="s">
        <v>68</v>
      </c>
      <c r="C487" s="39" t="s">
        <v>2</v>
      </c>
      <c r="D487" s="40" t="s">
        <v>0</v>
      </c>
      <c r="E487" s="85" t="s">
        <v>1</v>
      </c>
      <c r="F487" s="42" t="s">
        <v>336</v>
      </c>
      <c r="G487" s="27" t="str">
        <f t="shared" si="13"/>
        <v>庁舎弘前なしあり従来改修</v>
      </c>
      <c r="H487" s="43">
        <f>'LCC算出標準データ'!G79</f>
        <v>4857</v>
      </c>
    </row>
    <row r="488" spans="2:8" ht="13.5">
      <c r="B488" s="38" t="s">
        <v>68</v>
      </c>
      <c r="C488" s="39" t="s">
        <v>2</v>
      </c>
      <c r="D488" s="40" t="s">
        <v>0</v>
      </c>
      <c r="E488" s="85" t="s">
        <v>1</v>
      </c>
      <c r="F488" s="42" t="s">
        <v>338</v>
      </c>
      <c r="G488" s="27" t="str">
        <f t="shared" si="13"/>
        <v>庁舎弘前なしあり延命化改修</v>
      </c>
      <c r="H488" s="43">
        <f>'LCC算出標準データ'!H79</f>
        <v>4857</v>
      </c>
    </row>
    <row r="489" spans="2:9" ht="13.5">
      <c r="B489" s="38" t="s">
        <v>68</v>
      </c>
      <c r="C489" s="39" t="s">
        <v>2</v>
      </c>
      <c r="D489" s="40" t="s">
        <v>0</v>
      </c>
      <c r="E489" s="85" t="s">
        <v>1</v>
      </c>
      <c r="F489" s="42" t="s">
        <v>341</v>
      </c>
      <c r="G489" s="27" t="str">
        <f t="shared" si="13"/>
        <v>庁舎弘前なしあり（任意設定）</v>
      </c>
      <c r="H489" s="43">
        <f>'LCC算出標準データ'!I79</f>
        <v>4502</v>
      </c>
      <c r="I489" s="5"/>
    </row>
    <row r="490" spans="2:8" ht="13.5">
      <c r="B490" s="38" t="s">
        <v>68</v>
      </c>
      <c r="C490" s="39" t="s">
        <v>2</v>
      </c>
      <c r="D490" s="40" t="s">
        <v>0</v>
      </c>
      <c r="E490" s="85" t="s">
        <v>1</v>
      </c>
      <c r="F490" s="42" t="s">
        <v>342</v>
      </c>
      <c r="G490" s="27" t="str">
        <f t="shared" si="13"/>
        <v>庁舎弘前なしあり長寿命化改修</v>
      </c>
      <c r="H490" s="43">
        <f>'LCC算出標準データ'!J79</f>
        <v>4248</v>
      </c>
    </row>
    <row r="491" spans="2:8" ht="13.5">
      <c r="B491" s="38" t="s">
        <v>68</v>
      </c>
      <c r="C491" s="39" t="s">
        <v>34</v>
      </c>
      <c r="D491" s="40" t="s">
        <v>1</v>
      </c>
      <c r="E491" s="85" t="s">
        <v>0</v>
      </c>
      <c r="F491" s="42" t="s">
        <v>0</v>
      </c>
      <c r="G491" s="27" t="str">
        <f aca="true" t="shared" si="15" ref="G491:G500">B491&amp;C491&amp;D491&amp;E491&amp;F491</f>
        <v>庁舎弘前ありなしなし</v>
      </c>
      <c r="H491" s="43" t="s">
        <v>73</v>
      </c>
    </row>
    <row r="492" spans="2:9" ht="13.5">
      <c r="B492" s="38" t="s">
        <v>50</v>
      </c>
      <c r="C492" s="39" t="s">
        <v>2</v>
      </c>
      <c r="D492" s="40" t="s">
        <v>1</v>
      </c>
      <c r="E492" s="85" t="s">
        <v>0</v>
      </c>
      <c r="F492" s="42" t="s">
        <v>336</v>
      </c>
      <c r="G492" s="27" t="str">
        <f t="shared" si="15"/>
        <v>庁舎弘前ありなし従来改修</v>
      </c>
      <c r="H492" s="43">
        <f>'LCC算出標準データ'!G75</f>
        <v>3261</v>
      </c>
      <c r="I492" s="5"/>
    </row>
    <row r="493" spans="2:9" ht="13.5">
      <c r="B493" s="38" t="s">
        <v>50</v>
      </c>
      <c r="C493" s="39" t="s">
        <v>2</v>
      </c>
      <c r="D493" s="40" t="s">
        <v>1</v>
      </c>
      <c r="E493" s="85" t="s">
        <v>0</v>
      </c>
      <c r="F493" s="42" t="s">
        <v>338</v>
      </c>
      <c r="G493" s="27" t="str">
        <f t="shared" si="15"/>
        <v>庁舎弘前ありなし延命化改修</v>
      </c>
      <c r="H493" s="43">
        <f>'LCC算出標準データ'!H75</f>
        <v>3261</v>
      </c>
      <c r="I493" s="5"/>
    </row>
    <row r="494" spans="2:8" ht="13.5">
      <c r="B494" s="38" t="s">
        <v>50</v>
      </c>
      <c r="C494" s="39" t="s">
        <v>2</v>
      </c>
      <c r="D494" s="40" t="s">
        <v>1</v>
      </c>
      <c r="E494" s="85" t="s">
        <v>0</v>
      </c>
      <c r="F494" s="42" t="s">
        <v>341</v>
      </c>
      <c r="G494" s="27" t="str">
        <f t="shared" si="15"/>
        <v>庁舎弘前ありなし（任意設定）</v>
      </c>
      <c r="H494" s="43">
        <f>'LCC算出標準データ'!I75</f>
        <v>3136</v>
      </c>
    </row>
    <row r="495" spans="2:8" ht="13.5">
      <c r="B495" s="38" t="s">
        <v>68</v>
      </c>
      <c r="C495" s="39" t="s">
        <v>2</v>
      </c>
      <c r="D495" s="40" t="s">
        <v>1</v>
      </c>
      <c r="E495" s="85" t="s">
        <v>0</v>
      </c>
      <c r="F495" s="42" t="s">
        <v>342</v>
      </c>
      <c r="G495" s="27" t="str">
        <f t="shared" si="15"/>
        <v>庁舎弘前ありなし長寿命化改修</v>
      </c>
      <c r="H495" s="43">
        <f>'LCC算出標準データ'!J83</f>
        <v>3653</v>
      </c>
    </row>
    <row r="496" spans="2:8" ht="13.5">
      <c r="B496" s="38" t="s">
        <v>68</v>
      </c>
      <c r="C496" s="39" t="s">
        <v>2</v>
      </c>
      <c r="D496" s="40" t="s">
        <v>1</v>
      </c>
      <c r="E496" s="85" t="s">
        <v>1</v>
      </c>
      <c r="F496" s="42" t="s">
        <v>0</v>
      </c>
      <c r="G496" s="27" t="str">
        <f t="shared" si="15"/>
        <v>庁舎弘前ありありなし</v>
      </c>
      <c r="H496" s="43" t="s">
        <v>78</v>
      </c>
    </row>
    <row r="497" spans="2:8" ht="13.5">
      <c r="B497" s="38" t="s">
        <v>68</v>
      </c>
      <c r="C497" s="39" t="s">
        <v>2</v>
      </c>
      <c r="D497" s="40" t="s">
        <v>1</v>
      </c>
      <c r="E497" s="85" t="s">
        <v>1</v>
      </c>
      <c r="F497" s="42" t="s">
        <v>336</v>
      </c>
      <c r="G497" s="27" t="str">
        <f t="shared" si="15"/>
        <v>庁舎弘前ありあり従来改修</v>
      </c>
      <c r="H497" s="43">
        <f>'LCC算出標準データ'!G83</f>
        <v>4262</v>
      </c>
    </row>
    <row r="498" spans="2:8" ht="13.5">
      <c r="B498" s="38" t="s">
        <v>68</v>
      </c>
      <c r="C498" s="39" t="s">
        <v>2</v>
      </c>
      <c r="D498" s="40" t="s">
        <v>1</v>
      </c>
      <c r="E498" s="85" t="s">
        <v>1</v>
      </c>
      <c r="F498" s="42" t="s">
        <v>338</v>
      </c>
      <c r="G498" s="27" t="str">
        <f t="shared" si="15"/>
        <v>庁舎弘前ありあり延命化改修</v>
      </c>
      <c r="H498" s="43">
        <f>'LCC算出標準データ'!H83</f>
        <v>4262</v>
      </c>
    </row>
    <row r="499" spans="2:9" ht="13.5">
      <c r="B499" s="38" t="s">
        <v>68</v>
      </c>
      <c r="C499" s="39" t="s">
        <v>2</v>
      </c>
      <c r="D499" s="40" t="s">
        <v>1</v>
      </c>
      <c r="E499" s="85" t="s">
        <v>1</v>
      </c>
      <c r="F499" s="42" t="s">
        <v>341</v>
      </c>
      <c r="G499" s="27" t="str">
        <f t="shared" si="15"/>
        <v>庁舎弘前ありあり（任意設定）</v>
      </c>
      <c r="H499" s="43">
        <f>'LCC算出標準データ'!I83</f>
        <v>3907</v>
      </c>
      <c r="I499" s="5"/>
    </row>
    <row r="500" spans="2:8" ht="13.5">
      <c r="B500" s="38" t="s">
        <v>68</v>
      </c>
      <c r="C500" s="39" t="s">
        <v>2</v>
      </c>
      <c r="D500" s="40" t="s">
        <v>1</v>
      </c>
      <c r="E500" s="85" t="s">
        <v>1</v>
      </c>
      <c r="F500" s="42" t="s">
        <v>342</v>
      </c>
      <c r="G500" s="27" t="str">
        <f t="shared" si="15"/>
        <v>庁舎弘前ありあり長寿命化改修</v>
      </c>
      <c r="H500" s="43">
        <f>'LCC算出標準データ'!J83</f>
        <v>3653</v>
      </c>
    </row>
    <row r="501" spans="2:8" ht="13.5">
      <c r="B501" s="38" t="s">
        <v>68</v>
      </c>
      <c r="C501" s="39" t="s">
        <v>32</v>
      </c>
      <c r="D501" s="40" t="s">
        <v>0</v>
      </c>
      <c r="E501" s="85" t="s">
        <v>0</v>
      </c>
      <c r="F501" s="42" t="s">
        <v>0</v>
      </c>
      <c r="G501" s="27" t="str">
        <f t="shared" si="13"/>
        <v>庁舎八戸なしなしなし</v>
      </c>
      <c r="H501" s="43" t="s">
        <v>73</v>
      </c>
    </row>
    <row r="502" spans="2:8" ht="13.5">
      <c r="B502" s="38" t="s">
        <v>50</v>
      </c>
      <c r="C502" s="39" t="s">
        <v>3</v>
      </c>
      <c r="D502" s="40" t="s">
        <v>0</v>
      </c>
      <c r="E502" s="85" t="s">
        <v>0</v>
      </c>
      <c r="F502" s="42" t="s">
        <v>336</v>
      </c>
      <c r="G502" s="27" t="str">
        <f t="shared" si="13"/>
        <v>庁舎八戸なしなし従来改修</v>
      </c>
      <c r="H502" s="43">
        <f>'LCC算出標準データ'!G72</f>
        <v>4100</v>
      </c>
    </row>
    <row r="503" spans="2:8" ht="13.5">
      <c r="B503" s="38" t="s">
        <v>50</v>
      </c>
      <c r="C503" s="39" t="s">
        <v>3</v>
      </c>
      <c r="D503" s="40" t="s">
        <v>0</v>
      </c>
      <c r="E503" s="85" t="s">
        <v>0</v>
      </c>
      <c r="F503" s="42" t="s">
        <v>338</v>
      </c>
      <c r="G503" s="27" t="str">
        <f t="shared" si="13"/>
        <v>庁舎八戸なしなし延命化改修</v>
      </c>
      <c r="H503" s="43">
        <f>'LCC算出標準データ'!H72</f>
        <v>4100</v>
      </c>
    </row>
    <row r="504" spans="2:8" ht="13.5">
      <c r="B504" s="38" t="s">
        <v>50</v>
      </c>
      <c r="C504" s="39" t="s">
        <v>3</v>
      </c>
      <c r="D504" s="40" t="s">
        <v>0</v>
      </c>
      <c r="E504" s="85" t="s">
        <v>0</v>
      </c>
      <c r="F504" s="42" t="s">
        <v>341</v>
      </c>
      <c r="G504" s="27" t="str">
        <f t="shared" si="13"/>
        <v>庁舎八戸なしなし（任意設定）</v>
      </c>
      <c r="H504" s="43">
        <f>'LCC算出標準データ'!I72</f>
        <v>3987</v>
      </c>
    </row>
    <row r="505" spans="2:8" ht="13.5">
      <c r="B505" s="38" t="s">
        <v>68</v>
      </c>
      <c r="C505" s="39" t="s">
        <v>3</v>
      </c>
      <c r="D505" s="40" t="s">
        <v>0</v>
      </c>
      <c r="E505" s="85" t="s">
        <v>0</v>
      </c>
      <c r="F505" s="42" t="s">
        <v>342</v>
      </c>
      <c r="G505" s="27" t="str">
        <f t="shared" si="13"/>
        <v>庁舎八戸なしなし長寿命化改修</v>
      </c>
      <c r="H505" s="43">
        <f>'LCC算出標準データ'!J80</f>
        <v>4436</v>
      </c>
    </row>
    <row r="506" spans="2:8" ht="13.5">
      <c r="B506" s="38" t="s">
        <v>68</v>
      </c>
      <c r="C506" s="39" t="s">
        <v>3</v>
      </c>
      <c r="D506" s="40" t="s">
        <v>0</v>
      </c>
      <c r="E506" s="85" t="s">
        <v>1</v>
      </c>
      <c r="F506" s="42" t="s">
        <v>0</v>
      </c>
      <c r="G506" s="27" t="str">
        <f t="shared" si="13"/>
        <v>庁舎八戸なしありなし</v>
      </c>
      <c r="H506" s="43" t="s">
        <v>78</v>
      </c>
    </row>
    <row r="507" spans="2:8" ht="13.5">
      <c r="B507" s="38" t="s">
        <v>68</v>
      </c>
      <c r="C507" s="39" t="s">
        <v>3</v>
      </c>
      <c r="D507" s="40" t="s">
        <v>0</v>
      </c>
      <c r="E507" s="85" t="s">
        <v>1</v>
      </c>
      <c r="F507" s="42" t="s">
        <v>336</v>
      </c>
      <c r="G507" s="27" t="str">
        <f t="shared" si="13"/>
        <v>庁舎八戸なしあり従来改修</v>
      </c>
      <c r="H507" s="43">
        <f>'LCC算出標準データ'!G80</f>
        <v>5054</v>
      </c>
    </row>
    <row r="508" spans="2:8" ht="13.5">
      <c r="B508" s="38" t="s">
        <v>68</v>
      </c>
      <c r="C508" s="39" t="s">
        <v>3</v>
      </c>
      <c r="D508" s="40" t="s">
        <v>0</v>
      </c>
      <c r="E508" s="85" t="s">
        <v>1</v>
      </c>
      <c r="F508" s="42" t="s">
        <v>338</v>
      </c>
      <c r="G508" s="27" t="str">
        <f t="shared" si="13"/>
        <v>庁舎八戸なしあり延命化改修</v>
      </c>
      <c r="H508" s="43">
        <f>'LCC算出標準データ'!H80</f>
        <v>5054</v>
      </c>
    </row>
    <row r="509" spans="2:8" ht="13.5">
      <c r="B509" s="38" t="s">
        <v>68</v>
      </c>
      <c r="C509" s="39" t="s">
        <v>3</v>
      </c>
      <c r="D509" s="40" t="s">
        <v>0</v>
      </c>
      <c r="E509" s="85" t="s">
        <v>1</v>
      </c>
      <c r="F509" s="42" t="s">
        <v>341</v>
      </c>
      <c r="G509" s="27" t="str">
        <f t="shared" si="13"/>
        <v>庁舎八戸なしあり（任意設定）</v>
      </c>
      <c r="H509" s="43">
        <f>'LCC算出標準データ'!I80</f>
        <v>4709</v>
      </c>
    </row>
    <row r="510" spans="2:8" ht="13.5">
      <c r="B510" s="38" t="s">
        <v>68</v>
      </c>
      <c r="C510" s="39" t="s">
        <v>3</v>
      </c>
      <c r="D510" s="40" t="s">
        <v>0</v>
      </c>
      <c r="E510" s="85" t="s">
        <v>1</v>
      </c>
      <c r="F510" s="42" t="s">
        <v>342</v>
      </c>
      <c r="G510" s="27" t="str">
        <f t="shared" si="13"/>
        <v>庁舎八戸なしあり長寿命化改修</v>
      </c>
      <c r="H510" s="43">
        <f>'LCC算出標準データ'!J80</f>
        <v>4436</v>
      </c>
    </row>
    <row r="511" spans="2:8" ht="13.5">
      <c r="B511" s="38" t="s">
        <v>68</v>
      </c>
      <c r="C511" s="39" t="s">
        <v>32</v>
      </c>
      <c r="D511" s="40" t="s">
        <v>1</v>
      </c>
      <c r="E511" s="85" t="s">
        <v>0</v>
      </c>
      <c r="F511" s="42" t="s">
        <v>0</v>
      </c>
      <c r="G511" s="27" t="str">
        <f aca="true" t="shared" si="16" ref="G511:G520">B511&amp;C511&amp;D511&amp;E511&amp;F511</f>
        <v>庁舎八戸ありなしなし</v>
      </c>
      <c r="H511" s="43" t="s">
        <v>73</v>
      </c>
    </row>
    <row r="512" spans="2:8" ht="13.5">
      <c r="B512" s="38" t="s">
        <v>50</v>
      </c>
      <c r="C512" s="39" t="s">
        <v>3</v>
      </c>
      <c r="D512" s="40" t="s">
        <v>1</v>
      </c>
      <c r="E512" s="85" t="s">
        <v>0</v>
      </c>
      <c r="F512" s="42" t="s">
        <v>336</v>
      </c>
      <c r="G512" s="27" t="str">
        <f t="shared" si="16"/>
        <v>庁舎八戸ありなし従来改修</v>
      </c>
      <c r="H512" s="43">
        <f>'LCC算出標準データ'!G76</f>
        <v>3415</v>
      </c>
    </row>
    <row r="513" spans="2:8" ht="13.5">
      <c r="B513" s="38" t="s">
        <v>50</v>
      </c>
      <c r="C513" s="39" t="s">
        <v>3</v>
      </c>
      <c r="D513" s="40" t="s">
        <v>1</v>
      </c>
      <c r="E513" s="85" t="s">
        <v>0</v>
      </c>
      <c r="F513" s="42" t="s">
        <v>338</v>
      </c>
      <c r="G513" s="27" t="str">
        <f t="shared" si="16"/>
        <v>庁舎八戸ありなし延命化改修</v>
      </c>
      <c r="H513" s="43">
        <f>'LCC算出標準データ'!H76</f>
        <v>3415</v>
      </c>
    </row>
    <row r="514" spans="2:8" ht="13.5">
      <c r="B514" s="38" t="s">
        <v>50</v>
      </c>
      <c r="C514" s="39" t="s">
        <v>3</v>
      </c>
      <c r="D514" s="40" t="s">
        <v>1</v>
      </c>
      <c r="E514" s="85" t="s">
        <v>0</v>
      </c>
      <c r="F514" s="42" t="s">
        <v>341</v>
      </c>
      <c r="G514" s="27" t="str">
        <f t="shared" si="16"/>
        <v>庁舎八戸ありなし（任意設定）</v>
      </c>
      <c r="H514" s="43">
        <f>'LCC算出標準データ'!I76</f>
        <v>3302</v>
      </c>
    </row>
    <row r="515" spans="2:8" ht="13.5">
      <c r="B515" s="38" t="s">
        <v>68</v>
      </c>
      <c r="C515" s="39" t="s">
        <v>3</v>
      </c>
      <c r="D515" s="40" t="s">
        <v>1</v>
      </c>
      <c r="E515" s="85" t="s">
        <v>0</v>
      </c>
      <c r="F515" s="42" t="s">
        <v>342</v>
      </c>
      <c r="G515" s="27" t="str">
        <f t="shared" si="16"/>
        <v>庁舎八戸ありなし長寿命化改修</v>
      </c>
      <c r="H515" s="43">
        <f>'LCC算出標準データ'!J84</f>
        <v>3751</v>
      </c>
    </row>
    <row r="516" spans="2:8" ht="13.5">
      <c r="B516" s="38" t="s">
        <v>68</v>
      </c>
      <c r="C516" s="39" t="s">
        <v>3</v>
      </c>
      <c r="D516" s="40" t="s">
        <v>1</v>
      </c>
      <c r="E516" s="85" t="s">
        <v>1</v>
      </c>
      <c r="F516" s="42" t="s">
        <v>0</v>
      </c>
      <c r="G516" s="27" t="str">
        <f t="shared" si="16"/>
        <v>庁舎八戸ありありなし</v>
      </c>
      <c r="H516" s="43" t="s">
        <v>78</v>
      </c>
    </row>
    <row r="517" spans="2:8" ht="13.5">
      <c r="B517" s="38" t="s">
        <v>68</v>
      </c>
      <c r="C517" s="39" t="s">
        <v>3</v>
      </c>
      <c r="D517" s="40" t="s">
        <v>1</v>
      </c>
      <c r="E517" s="85" t="s">
        <v>1</v>
      </c>
      <c r="F517" s="42" t="s">
        <v>336</v>
      </c>
      <c r="G517" s="27" t="str">
        <f t="shared" si="16"/>
        <v>庁舎八戸ありあり従来改修</v>
      </c>
      <c r="H517" s="43">
        <f>'LCC算出標準データ'!G84</f>
        <v>4369</v>
      </c>
    </row>
    <row r="518" spans="2:8" ht="13.5">
      <c r="B518" s="38" t="s">
        <v>68</v>
      </c>
      <c r="C518" s="39" t="s">
        <v>3</v>
      </c>
      <c r="D518" s="40" t="s">
        <v>1</v>
      </c>
      <c r="E518" s="85" t="s">
        <v>1</v>
      </c>
      <c r="F518" s="42" t="s">
        <v>338</v>
      </c>
      <c r="G518" s="27" t="str">
        <f t="shared" si="16"/>
        <v>庁舎八戸ありあり延命化改修</v>
      </c>
      <c r="H518" s="43">
        <f>'LCC算出標準データ'!H84</f>
        <v>4369</v>
      </c>
    </row>
    <row r="519" spans="2:8" ht="13.5">
      <c r="B519" s="38" t="s">
        <v>68</v>
      </c>
      <c r="C519" s="39" t="s">
        <v>3</v>
      </c>
      <c r="D519" s="40" t="s">
        <v>1</v>
      </c>
      <c r="E519" s="85" t="s">
        <v>1</v>
      </c>
      <c r="F519" s="42" t="s">
        <v>341</v>
      </c>
      <c r="G519" s="27" t="str">
        <f t="shared" si="16"/>
        <v>庁舎八戸ありあり（任意設定）</v>
      </c>
      <c r="H519" s="43">
        <f>'LCC算出標準データ'!I84</f>
        <v>4024</v>
      </c>
    </row>
    <row r="520" spans="2:8" ht="13.5">
      <c r="B520" s="38" t="s">
        <v>68</v>
      </c>
      <c r="C520" s="39" t="s">
        <v>3</v>
      </c>
      <c r="D520" s="40" t="s">
        <v>1</v>
      </c>
      <c r="E520" s="85" t="s">
        <v>1</v>
      </c>
      <c r="F520" s="42" t="s">
        <v>342</v>
      </c>
      <c r="G520" s="27" t="str">
        <f t="shared" si="16"/>
        <v>庁舎八戸ありあり長寿命化改修</v>
      </c>
      <c r="H520" s="43">
        <f>'LCC算出標準データ'!J84</f>
        <v>3751</v>
      </c>
    </row>
    <row r="521" spans="2:8" ht="13.5">
      <c r="B521" s="38" t="s">
        <v>68</v>
      </c>
      <c r="C521" s="39" t="s">
        <v>79</v>
      </c>
      <c r="D521" s="40" t="s">
        <v>0</v>
      </c>
      <c r="E521" s="85" t="s">
        <v>0</v>
      </c>
      <c r="F521" s="42" t="s">
        <v>0</v>
      </c>
      <c r="G521" s="27" t="str">
        <f t="shared" si="13"/>
        <v>庁舎むつなしなしなし</v>
      </c>
      <c r="H521" s="43" t="s">
        <v>78</v>
      </c>
    </row>
    <row r="522" spans="2:8" ht="13.5">
      <c r="B522" s="38" t="s">
        <v>68</v>
      </c>
      <c r="C522" s="39" t="s">
        <v>79</v>
      </c>
      <c r="D522" s="40" t="s">
        <v>0</v>
      </c>
      <c r="E522" s="85" t="s">
        <v>0</v>
      </c>
      <c r="F522" s="42" t="s">
        <v>336</v>
      </c>
      <c r="G522" s="27" t="str">
        <f t="shared" si="13"/>
        <v>庁舎むつなしなし従来改修</v>
      </c>
      <c r="H522" s="43">
        <f>'LCC算出標準データ'!G73</f>
        <v>3914</v>
      </c>
    </row>
    <row r="523" spans="2:8" ht="13.5">
      <c r="B523" s="38" t="s">
        <v>68</v>
      </c>
      <c r="C523" s="39" t="s">
        <v>79</v>
      </c>
      <c r="D523" s="40" t="s">
        <v>0</v>
      </c>
      <c r="E523" s="85" t="s">
        <v>0</v>
      </c>
      <c r="F523" s="42" t="s">
        <v>338</v>
      </c>
      <c r="G523" s="27" t="str">
        <f t="shared" si="13"/>
        <v>庁舎むつなしなし延命化改修</v>
      </c>
      <c r="H523" s="43">
        <f>'LCC算出標準データ'!H73</f>
        <v>3914</v>
      </c>
    </row>
    <row r="524" spans="2:8" ht="13.5">
      <c r="B524" s="38" t="s">
        <v>68</v>
      </c>
      <c r="C524" s="39" t="s">
        <v>79</v>
      </c>
      <c r="D524" s="40" t="s">
        <v>0</v>
      </c>
      <c r="E524" s="85" t="s">
        <v>0</v>
      </c>
      <c r="F524" s="42" t="s">
        <v>341</v>
      </c>
      <c r="G524" s="27" t="str">
        <f t="shared" si="13"/>
        <v>庁舎むつなしなし（任意設定）</v>
      </c>
      <c r="H524" s="43">
        <f>'LCC算出標準データ'!I73</f>
        <v>3787</v>
      </c>
    </row>
    <row r="525" spans="2:8" ht="13.5">
      <c r="B525" s="38" t="s">
        <v>68</v>
      </c>
      <c r="C525" s="39" t="s">
        <v>79</v>
      </c>
      <c r="D525" s="40" t="s">
        <v>0</v>
      </c>
      <c r="E525" s="85" t="s">
        <v>0</v>
      </c>
      <c r="F525" s="42" t="s">
        <v>342</v>
      </c>
      <c r="G525" s="27" t="str">
        <f t="shared" si="13"/>
        <v>庁舎むつなしなし長寿命化改修</v>
      </c>
      <c r="H525" s="43">
        <f>'LCC算出標準データ'!J81</f>
        <v>4315</v>
      </c>
    </row>
    <row r="526" spans="2:8" ht="13.5">
      <c r="B526" s="38" t="s">
        <v>68</v>
      </c>
      <c r="C526" s="39" t="s">
        <v>79</v>
      </c>
      <c r="D526" s="40" t="s">
        <v>0</v>
      </c>
      <c r="E526" s="85" t="s">
        <v>1</v>
      </c>
      <c r="F526" s="42" t="s">
        <v>0</v>
      </c>
      <c r="G526" s="27" t="str">
        <f t="shared" si="13"/>
        <v>庁舎むつなしありなし</v>
      </c>
      <c r="H526" s="43" t="s">
        <v>78</v>
      </c>
    </row>
    <row r="527" spans="2:8" ht="13.5">
      <c r="B527" s="38" t="s">
        <v>68</v>
      </c>
      <c r="C527" s="39" t="s">
        <v>79</v>
      </c>
      <c r="D527" s="40" t="s">
        <v>0</v>
      </c>
      <c r="E527" s="85" t="s">
        <v>1</v>
      </c>
      <c r="F527" s="42" t="s">
        <v>336</v>
      </c>
      <c r="G527" s="27" t="str">
        <f t="shared" si="13"/>
        <v>庁舎むつなしあり従来改修</v>
      </c>
      <c r="H527" s="43">
        <f>'LCC算出標準データ'!G81</f>
        <v>4908</v>
      </c>
    </row>
    <row r="528" spans="2:8" ht="13.5">
      <c r="B528" s="38" t="s">
        <v>68</v>
      </c>
      <c r="C528" s="39" t="s">
        <v>79</v>
      </c>
      <c r="D528" s="40" t="s">
        <v>0</v>
      </c>
      <c r="E528" s="85" t="s">
        <v>1</v>
      </c>
      <c r="F528" s="42" t="s">
        <v>338</v>
      </c>
      <c r="G528" s="27" t="str">
        <f t="shared" si="13"/>
        <v>庁舎むつなしあり延命化改修</v>
      </c>
      <c r="H528" s="43">
        <f>'LCC算出標準データ'!H81</f>
        <v>4908</v>
      </c>
    </row>
    <row r="529" spans="2:8" ht="13.5">
      <c r="B529" s="38" t="s">
        <v>68</v>
      </c>
      <c r="C529" s="39" t="s">
        <v>79</v>
      </c>
      <c r="D529" s="40" t="s">
        <v>0</v>
      </c>
      <c r="E529" s="85" t="s">
        <v>1</v>
      </c>
      <c r="F529" s="42" t="s">
        <v>341</v>
      </c>
      <c r="G529" s="27" t="str">
        <f t="shared" si="13"/>
        <v>庁舎むつなしあり（任意設定）</v>
      </c>
      <c r="H529" s="43">
        <f>'LCC算出標準データ'!I81</f>
        <v>4563</v>
      </c>
    </row>
    <row r="530" spans="2:8" ht="13.5">
      <c r="B530" s="38" t="s">
        <v>68</v>
      </c>
      <c r="C530" s="39" t="s">
        <v>79</v>
      </c>
      <c r="D530" s="40" t="s">
        <v>0</v>
      </c>
      <c r="E530" s="85" t="s">
        <v>1</v>
      </c>
      <c r="F530" s="42" t="s">
        <v>342</v>
      </c>
      <c r="G530" s="27" t="str">
        <f t="shared" si="13"/>
        <v>庁舎むつなしあり長寿命化改修</v>
      </c>
      <c r="H530" s="43">
        <f>'LCC算出標準データ'!J81</f>
        <v>4315</v>
      </c>
    </row>
    <row r="531" spans="2:8" ht="13.5">
      <c r="B531" s="38" t="s">
        <v>68</v>
      </c>
      <c r="C531" s="39" t="s">
        <v>79</v>
      </c>
      <c r="D531" s="40" t="s">
        <v>1</v>
      </c>
      <c r="E531" s="85" t="s">
        <v>0</v>
      </c>
      <c r="F531" s="42" t="s">
        <v>0</v>
      </c>
      <c r="G531" s="27" t="str">
        <f aca="true" t="shared" si="17" ref="G531:G540">B531&amp;C531&amp;D531&amp;E531&amp;F531</f>
        <v>庁舎むつありなしなし</v>
      </c>
      <c r="H531" s="43" t="s">
        <v>78</v>
      </c>
    </row>
    <row r="532" spans="2:8" ht="13.5">
      <c r="B532" s="38" t="s">
        <v>68</v>
      </c>
      <c r="C532" s="39" t="s">
        <v>79</v>
      </c>
      <c r="D532" s="40" t="s">
        <v>1</v>
      </c>
      <c r="E532" s="85" t="s">
        <v>0</v>
      </c>
      <c r="F532" s="42" t="s">
        <v>336</v>
      </c>
      <c r="G532" s="27" t="str">
        <f t="shared" si="17"/>
        <v>庁舎むつありなし従来改修</v>
      </c>
      <c r="H532" s="43">
        <f>'LCC算出標準データ'!G77</f>
        <v>3484</v>
      </c>
    </row>
    <row r="533" spans="2:8" ht="13.5">
      <c r="B533" s="38" t="s">
        <v>68</v>
      </c>
      <c r="C533" s="39" t="s">
        <v>79</v>
      </c>
      <c r="D533" s="40" t="s">
        <v>1</v>
      </c>
      <c r="E533" s="85" t="s">
        <v>0</v>
      </c>
      <c r="F533" s="42" t="s">
        <v>338</v>
      </c>
      <c r="G533" s="27" t="str">
        <f t="shared" si="17"/>
        <v>庁舎むつありなし延命化改修</v>
      </c>
      <c r="H533" s="43">
        <f>'LCC算出標準データ'!H77</f>
        <v>3484</v>
      </c>
    </row>
    <row r="534" spans="2:8" ht="13.5">
      <c r="B534" s="38" t="s">
        <v>68</v>
      </c>
      <c r="C534" s="39" t="s">
        <v>79</v>
      </c>
      <c r="D534" s="40" t="s">
        <v>1</v>
      </c>
      <c r="E534" s="85" t="s">
        <v>0</v>
      </c>
      <c r="F534" s="42" t="s">
        <v>341</v>
      </c>
      <c r="G534" s="27" t="str">
        <f t="shared" si="17"/>
        <v>庁舎むつありなし（任意設定）</v>
      </c>
      <c r="H534" s="43">
        <f>'LCC算出標準データ'!I77</f>
        <v>3357</v>
      </c>
    </row>
    <row r="535" spans="2:8" ht="13.5">
      <c r="B535" s="38" t="s">
        <v>68</v>
      </c>
      <c r="C535" s="39" t="s">
        <v>79</v>
      </c>
      <c r="D535" s="40" t="s">
        <v>1</v>
      </c>
      <c r="E535" s="85" t="s">
        <v>0</v>
      </c>
      <c r="F535" s="42" t="s">
        <v>342</v>
      </c>
      <c r="G535" s="27" t="str">
        <f t="shared" si="17"/>
        <v>庁舎むつありなし長寿命化改修</v>
      </c>
      <c r="H535" s="43">
        <f>'LCC算出標準データ'!J85</f>
        <v>3885</v>
      </c>
    </row>
    <row r="536" spans="2:8" ht="13.5">
      <c r="B536" s="38" t="s">
        <v>68</v>
      </c>
      <c r="C536" s="39" t="s">
        <v>79</v>
      </c>
      <c r="D536" s="40" t="s">
        <v>1</v>
      </c>
      <c r="E536" s="85" t="s">
        <v>1</v>
      </c>
      <c r="F536" s="42" t="s">
        <v>0</v>
      </c>
      <c r="G536" s="27" t="str">
        <f t="shared" si="17"/>
        <v>庁舎むつありありなし</v>
      </c>
      <c r="H536" s="43" t="s">
        <v>78</v>
      </c>
    </row>
    <row r="537" spans="2:8" ht="13.5">
      <c r="B537" s="38" t="s">
        <v>68</v>
      </c>
      <c r="C537" s="39" t="s">
        <v>79</v>
      </c>
      <c r="D537" s="40" t="s">
        <v>1</v>
      </c>
      <c r="E537" s="85" t="s">
        <v>1</v>
      </c>
      <c r="F537" s="42" t="s">
        <v>336</v>
      </c>
      <c r="G537" s="27" t="str">
        <f t="shared" si="17"/>
        <v>庁舎むつありあり従来改修</v>
      </c>
      <c r="H537" s="43">
        <f>'LCC算出標準データ'!G85</f>
        <v>4478</v>
      </c>
    </row>
    <row r="538" spans="2:8" ht="13.5">
      <c r="B538" s="38" t="s">
        <v>68</v>
      </c>
      <c r="C538" s="39" t="s">
        <v>79</v>
      </c>
      <c r="D538" s="40" t="s">
        <v>1</v>
      </c>
      <c r="E538" s="85" t="s">
        <v>1</v>
      </c>
      <c r="F538" s="42" t="s">
        <v>338</v>
      </c>
      <c r="G538" s="27" t="str">
        <f t="shared" si="17"/>
        <v>庁舎むつありあり延命化改修</v>
      </c>
      <c r="H538" s="43">
        <f>'LCC算出標準データ'!H85</f>
        <v>4478</v>
      </c>
    </row>
    <row r="539" spans="2:8" ht="13.5">
      <c r="B539" s="38" t="s">
        <v>68</v>
      </c>
      <c r="C539" s="39" t="s">
        <v>79</v>
      </c>
      <c r="D539" s="40" t="s">
        <v>1</v>
      </c>
      <c r="E539" s="85" t="s">
        <v>1</v>
      </c>
      <c r="F539" s="42" t="s">
        <v>341</v>
      </c>
      <c r="G539" s="27" t="str">
        <f t="shared" si="17"/>
        <v>庁舎むつありあり（任意設定）</v>
      </c>
      <c r="H539" s="43">
        <f>'LCC算出標準データ'!I85</f>
        <v>4133</v>
      </c>
    </row>
    <row r="540" spans="2:8" ht="13.5">
      <c r="B540" s="38" t="s">
        <v>68</v>
      </c>
      <c r="C540" s="39" t="s">
        <v>79</v>
      </c>
      <c r="D540" s="40" t="s">
        <v>1</v>
      </c>
      <c r="E540" s="85" t="s">
        <v>1</v>
      </c>
      <c r="F540" s="42" t="s">
        <v>342</v>
      </c>
      <c r="G540" s="27" t="str">
        <f t="shared" si="17"/>
        <v>庁舎むつありあり長寿命化改修</v>
      </c>
      <c r="H540" s="43">
        <f>'LCC算出標準データ'!J85</f>
        <v>3885</v>
      </c>
    </row>
    <row r="541" spans="2:8" ht="13.5">
      <c r="B541" s="38" t="s">
        <v>15</v>
      </c>
      <c r="C541" s="39" t="s">
        <v>72</v>
      </c>
      <c r="D541" s="40" t="s">
        <v>0</v>
      </c>
      <c r="E541" s="85" t="s">
        <v>0</v>
      </c>
      <c r="F541" s="42" t="s">
        <v>0</v>
      </c>
      <c r="G541" s="27" t="str">
        <f t="shared" si="13"/>
        <v>校舎青森なしなしなし</v>
      </c>
      <c r="H541" s="43" t="s">
        <v>73</v>
      </c>
    </row>
    <row r="542" spans="2:8" ht="13.5">
      <c r="B542" s="38" t="s">
        <v>15</v>
      </c>
      <c r="C542" s="39" t="s">
        <v>72</v>
      </c>
      <c r="D542" s="40" t="s">
        <v>0</v>
      </c>
      <c r="E542" s="85" t="s">
        <v>0</v>
      </c>
      <c r="F542" s="42" t="s">
        <v>336</v>
      </c>
      <c r="G542" s="27" t="str">
        <f t="shared" si="13"/>
        <v>校舎青森なしなし従来改修</v>
      </c>
      <c r="H542" s="43">
        <f>'LCC算出標準データ'!G86</f>
        <v>1907</v>
      </c>
    </row>
    <row r="543" spans="2:8" ht="13.5">
      <c r="B543" s="38" t="s">
        <v>15</v>
      </c>
      <c r="C543" s="39" t="s">
        <v>72</v>
      </c>
      <c r="D543" s="40" t="s">
        <v>0</v>
      </c>
      <c r="E543" s="85" t="s">
        <v>0</v>
      </c>
      <c r="F543" s="42" t="s">
        <v>338</v>
      </c>
      <c r="G543" s="27" t="str">
        <f t="shared" si="13"/>
        <v>校舎青森なしなし延命化改修</v>
      </c>
      <c r="H543" s="43">
        <f>'LCC算出標準データ'!H86</f>
        <v>1885</v>
      </c>
    </row>
    <row r="544" spans="2:8" ht="13.5">
      <c r="B544" s="38" t="s">
        <v>15</v>
      </c>
      <c r="C544" s="39" t="s">
        <v>72</v>
      </c>
      <c r="D544" s="40" t="s">
        <v>0</v>
      </c>
      <c r="E544" s="85" t="s">
        <v>0</v>
      </c>
      <c r="F544" s="42" t="s">
        <v>341</v>
      </c>
      <c r="G544" s="27" t="str">
        <f t="shared" si="13"/>
        <v>校舎青森なしなし（任意設定）</v>
      </c>
      <c r="H544" s="43">
        <f>'LCC算出標準データ'!I86</f>
        <v>1793</v>
      </c>
    </row>
    <row r="545" spans="2:8" ht="13.5">
      <c r="B545" s="38" t="s">
        <v>15</v>
      </c>
      <c r="C545" s="39" t="s">
        <v>72</v>
      </c>
      <c r="D545" s="40" t="s">
        <v>0</v>
      </c>
      <c r="E545" s="85" t="s">
        <v>0</v>
      </c>
      <c r="F545" s="42" t="s">
        <v>342</v>
      </c>
      <c r="G545" s="27" t="str">
        <f t="shared" si="13"/>
        <v>校舎青森なしなし長寿命化改修</v>
      </c>
      <c r="H545" s="43">
        <f>'LCC算出標準データ'!J86</f>
        <v>1781</v>
      </c>
    </row>
    <row r="546" spans="2:8" ht="13.5">
      <c r="B546" s="38" t="s">
        <v>15</v>
      </c>
      <c r="C546" s="39" t="s">
        <v>72</v>
      </c>
      <c r="D546" s="40" t="s">
        <v>0</v>
      </c>
      <c r="E546" s="85" t="s">
        <v>1</v>
      </c>
      <c r="F546" s="42" t="s">
        <v>0</v>
      </c>
      <c r="G546" s="27" t="str">
        <f t="shared" si="13"/>
        <v>校舎青森なしありなし</v>
      </c>
      <c r="H546" s="43" t="s">
        <v>73</v>
      </c>
    </row>
    <row r="547" spans="2:8" ht="13.5">
      <c r="B547" s="38" t="s">
        <v>15</v>
      </c>
      <c r="C547" s="39" t="s">
        <v>72</v>
      </c>
      <c r="D547" s="40" t="s">
        <v>0</v>
      </c>
      <c r="E547" s="85" t="s">
        <v>1</v>
      </c>
      <c r="F547" s="42" t="s">
        <v>336</v>
      </c>
      <c r="G547" s="27" t="str">
        <f t="shared" si="13"/>
        <v>校舎青森なしあり従来改修</v>
      </c>
      <c r="H547" s="43" t="s">
        <v>52</v>
      </c>
    </row>
    <row r="548" spans="2:8" ht="13.5">
      <c r="B548" s="38" t="s">
        <v>15</v>
      </c>
      <c r="C548" s="39" t="s">
        <v>72</v>
      </c>
      <c r="D548" s="40" t="s">
        <v>0</v>
      </c>
      <c r="E548" s="85" t="s">
        <v>1</v>
      </c>
      <c r="F548" s="42" t="s">
        <v>338</v>
      </c>
      <c r="G548" s="27" t="str">
        <f t="shared" si="13"/>
        <v>校舎青森なしあり延命化改修</v>
      </c>
      <c r="H548" s="43" t="s">
        <v>52</v>
      </c>
    </row>
    <row r="549" spans="2:8" ht="13.5">
      <c r="B549" s="38" t="s">
        <v>15</v>
      </c>
      <c r="C549" s="39" t="s">
        <v>72</v>
      </c>
      <c r="D549" s="40" t="s">
        <v>0</v>
      </c>
      <c r="E549" s="85" t="s">
        <v>1</v>
      </c>
      <c r="F549" s="42" t="s">
        <v>341</v>
      </c>
      <c r="G549" s="27" t="str">
        <f t="shared" si="13"/>
        <v>校舎青森なしあり（任意設定）</v>
      </c>
      <c r="H549" s="43" t="s">
        <v>63</v>
      </c>
    </row>
    <row r="550" spans="2:8" ht="13.5">
      <c r="B550" s="38" t="s">
        <v>15</v>
      </c>
      <c r="C550" s="39" t="s">
        <v>72</v>
      </c>
      <c r="D550" s="40" t="s">
        <v>0</v>
      </c>
      <c r="E550" s="85" t="s">
        <v>1</v>
      </c>
      <c r="F550" s="42" t="s">
        <v>342</v>
      </c>
      <c r="G550" s="27" t="str">
        <f t="shared" si="13"/>
        <v>校舎青森なしあり長寿命化改修</v>
      </c>
      <c r="H550" s="43" t="s">
        <v>52</v>
      </c>
    </row>
    <row r="551" spans="2:8" ht="13.5">
      <c r="B551" s="38" t="s">
        <v>15</v>
      </c>
      <c r="C551" s="39" t="s">
        <v>72</v>
      </c>
      <c r="D551" s="40" t="s">
        <v>1</v>
      </c>
      <c r="E551" s="85" t="s">
        <v>0</v>
      </c>
      <c r="F551" s="42" t="s">
        <v>0</v>
      </c>
      <c r="G551" s="27" t="str">
        <f aca="true" t="shared" si="18" ref="G551:G560">B551&amp;C551&amp;D551&amp;E551&amp;F551</f>
        <v>校舎青森ありなしなし</v>
      </c>
      <c r="H551" s="43" t="s">
        <v>73</v>
      </c>
    </row>
    <row r="552" spans="2:8" ht="13.5">
      <c r="B552" s="38" t="s">
        <v>15</v>
      </c>
      <c r="C552" s="39" t="s">
        <v>72</v>
      </c>
      <c r="D552" s="40" t="s">
        <v>1</v>
      </c>
      <c r="E552" s="85" t="s">
        <v>0</v>
      </c>
      <c r="F552" s="42" t="s">
        <v>336</v>
      </c>
      <c r="G552" s="27" t="str">
        <f t="shared" si="18"/>
        <v>校舎青森ありなし従来改修</v>
      </c>
      <c r="H552" s="43">
        <f>'LCC算出標準データ'!G90</f>
        <v>1315</v>
      </c>
    </row>
    <row r="553" spans="2:8" ht="13.5">
      <c r="B553" s="38" t="s">
        <v>15</v>
      </c>
      <c r="C553" s="39" t="s">
        <v>72</v>
      </c>
      <c r="D553" s="40" t="s">
        <v>1</v>
      </c>
      <c r="E553" s="85" t="s">
        <v>0</v>
      </c>
      <c r="F553" s="42" t="s">
        <v>338</v>
      </c>
      <c r="G553" s="27" t="str">
        <f t="shared" si="18"/>
        <v>校舎青森ありなし延命化改修</v>
      </c>
      <c r="H553" s="43">
        <f>'LCC算出標準データ'!H90</f>
        <v>1293</v>
      </c>
    </row>
    <row r="554" spans="2:8" ht="13.5">
      <c r="B554" s="38" t="s">
        <v>15</v>
      </c>
      <c r="C554" s="39" t="s">
        <v>72</v>
      </c>
      <c r="D554" s="40" t="s">
        <v>1</v>
      </c>
      <c r="E554" s="85" t="s">
        <v>0</v>
      </c>
      <c r="F554" s="42" t="s">
        <v>341</v>
      </c>
      <c r="G554" s="27" t="str">
        <f t="shared" si="18"/>
        <v>校舎青森ありなし（任意設定）</v>
      </c>
      <c r="H554" s="43">
        <f>'LCC算出標準データ'!I90</f>
        <v>1201</v>
      </c>
    </row>
    <row r="555" spans="2:8" ht="13.5">
      <c r="B555" s="38" t="s">
        <v>15</v>
      </c>
      <c r="C555" s="39" t="s">
        <v>72</v>
      </c>
      <c r="D555" s="40" t="s">
        <v>1</v>
      </c>
      <c r="E555" s="85" t="s">
        <v>0</v>
      </c>
      <c r="F555" s="42" t="s">
        <v>342</v>
      </c>
      <c r="G555" s="27" t="str">
        <f t="shared" si="18"/>
        <v>校舎青森ありなし長寿命化改修</v>
      </c>
      <c r="H555" s="43">
        <f>'LCC算出標準データ'!J90</f>
        <v>1189</v>
      </c>
    </row>
    <row r="556" spans="2:8" ht="13.5">
      <c r="B556" s="38" t="s">
        <v>15</v>
      </c>
      <c r="C556" s="39" t="s">
        <v>72</v>
      </c>
      <c r="D556" s="40" t="s">
        <v>1</v>
      </c>
      <c r="E556" s="85" t="s">
        <v>1</v>
      </c>
      <c r="F556" s="42" t="s">
        <v>0</v>
      </c>
      <c r="G556" s="27" t="str">
        <f t="shared" si="18"/>
        <v>校舎青森ありありなし</v>
      </c>
      <c r="H556" s="43" t="s">
        <v>73</v>
      </c>
    </row>
    <row r="557" spans="2:8" ht="13.5">
      <c r="B557" s="38" t="s">
        <v>15</v>
      </c>
      <c r="C557" s="39" t="s">
        <v>72</v>
      </c>
      <c r="D557" s="40" t="s">
        <v>1</v>
      </c>
      <c r="E557" s="85" t="s">
        <v>1</v>
      </c>
      <c r="F557" s="42" t="s">
        <v>336</v>
      </c>
      <c r="G557" s="27" t="str">
        <f t="shared" si="18"/>
        <v>校舎青森ありあり従来改修</v>
      </c>
      <c r="H557" s="43" t="s">
        <v>52</v>
      </c>
    </row>
    <row r="558" spans="2:8" ht="13.5">
      <c r="B558" s="38" t="s">
        <v>15</v>
      </c>
      <c r="C558" s="39" t="s">
        <v>72</v>
      </c>
      <c r="D558" s="40" t="s">
        <v>1</v>
      </c>
      <c r="E558" s="85" t="s">
        <v>1</v>
      </c>
      <c r="F558" s="42" t="s">
        <v>338</v>
      </c>
      <c r="G558" s="27" t="str">
        <f t="shared" si="18"/>
        <v>校舎青森ありあり延命化改修</v>
      </c>
      <c r="H558" s="43" t="s">
        <v>52</v>
      </c>
    </row>
    <row r="559" spans="2:8" ht="13.5">
      <c r="B559" s="38" t="s">
        <v>15</v>
      </c>
      <c r="C559" s="39" t="s">
        <v>72</v>
      </c>
      <c r="D559" s="40" t="s">
        <v>1</v>
      </c>
      <c r="E559" s="85" t="s">
        <v>1</v>
      </c>
      <c r="F559" s="42" t="s">
        <v>341</v>
      </c>
      <c r="G559" s="27" t="str">
        <f t="shared" si="18"/>
        <v>校舎青森ありあり（任意設定）</v>
      </c>
      <c r="H559" s="43" t="s">
        <v>63</v>
      </c>
    </row>
    <row r="560" spans="2:8" ht="13.5">
      <c r="B560" s="38" t="s">
        <v>15</v>
      </c>
      <c r="C560" s="39" t="s">
        <v>72</v>
      </c>
      <c r="D560" s="40" t="s">
        <v>1</v>
      </c>
      <c r="E560" s="85" t="s">
        <v>1</v>
      </c>
      <c r="F560" s="42" t="s">
        <v>342</v>
      </c>
      <c r="G560" s="27" t="str">
        <f t="shared" si="18"/>
        <v>校舎青森ありあり長寿命化改修</v>
      </c>
      <c r="H560" s="43" t="s">
        <v>52</v>
      </c>
    </row>
    <row r="561" spans="2:8" ht="13.5">
      <c r="B561" s="38" t="s">
        <v>15</v>
      </c>
      <c r="C561" s="39" t="s">
        <v>34</v>
      </c>
      <c r="D561" s="40" t="s">
        <v>0</v>
      </c>
      <c r="E561" s="85" t="s">
        <v>0</v>
      </c>
      <c r="F561" s="42" t="s">
        <v>0</v>
      </c>
      <c r="G561" s="27" t="str">
        <f t="shared" si="13"/>
        <v>校舎弘前なしなしなし</v>
      </c>
      <c r="H561" s="43" t="s">
        <v>73</v>
      </c>
    </row>
    <row r="562" spans="2:8" ht="13.5">
      <c r="B562" s="38" t="s">
        <v>15</v>
      </c>
      <c r="C562" s="39" t="s">
        <v>2</v>
      </c>
      <c r="D562" s="40" t="s">
        <v>0</v>
      </c>
      <c r="E562" s="85" t="s">
        <v>0</v>
      </c>
      <c r="F562" s="42" t="s">
        <v>336</v>
      </c>
      <c r="G562" s="27" t="str">
        <f t="shared" si="13"/>
        <v>校舎弘前なしなし従来改修</v>
      </c>
      <c r="H562" s="43">
        <f>'LCC算出標準データ'!G87</f>
        <v>1729</v>
      </c>
    </row>
    <row r="563" spans="2:8" ht="13.5">
      <c r="B563" s="38" t="s">
        <v>15</v>
      </c>
      <c r="C563" s="39" t="s">
        <v>2</v>
      </c>
      <c r="D563" s="40" t="s">
        <v>0</v>
      </c>
      <c r="E563" s="85" t="s">
        <v>0</v>
      </c>
      <c r="F563" s="42" t="s">
        <v>338</v>
      </c>
      <c r="G563" s="27" t="str">
        <f t="shared" si="13"/>
        <v>校舎弘前なしなし延命化改修</v>
      </c>
      <c r="H563" s="43">
        <f>'LCC算出標準データ'!H87</f>
        <v>1707</v>
      </c>
    </row>
    <row r="564" spans="2:9" ht="13.5">
      <c r="B564" s="38" t="s">
        <v>15</v>
      </c>
      <c r="C564" s="39" t="s">
        <v>2</v>
      </c>
      <c r="D564" s="40" t="s">
        <v>0</v>
      </c>
      <c r="E564" s="85" t="s">
        <v>0</v>
      </c>
      <c r="F564" s="42" t="s">
        <v>341</v>
      </c>
      <c r="G564" s="27" t="str">
        <f t="shared" si="13"/>
        <v>校舎弘前なしなし（任意設定）</v>
      </c>
      <c r="H564" s="43">
        <f>'LCC算出標準データ'!I87</f>
        <v>1615</v>
      </c>
      <c r="I564" s="5"/>
    </row>
    <row r="565" spans="2:9" ht="13.5">
      <c r="B565" s="38" t="s">
        <v>15</v>
      </c>
      <c r="C565" s="39" t="s">
        <v>2</v>
      </c>
      <c r="D565" s="40" t="s">
        <v>0</v>
      </c>
      <c r="E565" s="85" t="s">
        <v>0</v>
      </c>
      <c r="F565" s="42" t="s">
        <v>342</v>
      </c>
      <c r="G565" s="27" t="str">
        <f t="shared" si="13"/>
        <v>校舎弘前なしなし長寿命化改修</v>
      </c>
      <c r="H565" s="43">
        <f>'LCC算出標準データ'!J87</f>
        <v>1604</v>
      </c>
      <c r="I565" s="5"/>
    </row>
    <row r="566" spans="2:8" ht="13.5">
      <c r="B566" s="38" t="s">
        <v>15</v>
      </c>
      <c r="C566" s="39" t="s">
        <v>2</v>
      </c>
      <c r="D566" s="40" t="s">
        <v>0</v>
      </c>
      <c r="E566" s="85" t="s">
        <v>1</v>
      </c>
      <c r="F566" s="42" t="s">
        <v>0</v>
      </c>
      <c r="G566" s="27" t="str">
        <f t="shared" si="13"/>
        <v>校舎弘前なしありなし</v>
      </c>
      <c r="H566" s="43" t="s">
        <v>73</v>
      </c>
    </row>
    <row r="567" spans="2:8" ht="13.5">
      <c r="B567" s="38" t="s">
        <v>15</v>
      </c>
      <c r="C567" s="39" t="s">
        <v>2</v>
      </c>
      <c r="D567" s="40" t="s">
        <v>0</v>
      </c>
      <c r="E567" s="85" t="s">
        <v>1</v>
      </c>
      <c r="F567" s="42" t="s">
        <v>336</v>
      </c>
      <c r="G567" s="27" t="str">
        <f aca="true" t="shared" si="19" ref="G567:G700">B567&amp;C567&amp;D567&amp;E567&amp;F567</f>
        <v>校舎弘前なしあり従来改修</v>
      </c>
      <c r="H567" s="43" t="s">
        <v>52</v>
      </c>
    </row>
    <row r="568" spans="2:8" ht="13.5">
      <c r="B568" s="38" t="s">
        <v>15</v>
      </c>
      <c r="C568" s="39" t="s">
        <v>2</v>
      </c>
      <c r="D568" s="40" t="s">
        <v>0</v>
      </c>
      <c r="E568" s="85" t="s">
        <v>1</v>
      </c>
      <c r="F568" s="42" t="s">
        <v>338</v>
      </c>
      <c r="G568" s="27" t="str">
        <f t="shared" si="19"/>
        <v>校舎弘前なしあり延命化改修</v>
      </c>
      <c r="H568" s="43" t="s">
        <v>52</v>
      </c>
    </row>
    <row r="569" spans="2:8" ht="13.5">
      <c r="B569" s="38" t="s">
        <v>15</v>
      </c>
      <c r="C569" s="39" t="s">
        <v>2</v>
      </c>
      <c r="D569" s="40" t="s">
        <v>0</v>
      </c>
      <c r="E569" s="85" t="s">
        <v>1</v>
      </c>
      <c r="F569" s="42" t="s">
        <v>341</v>
      </c>
      <c r="G569" s="27" t="str">
        <f t="shared" si="19"/>
        <v>校舎弘前なしあり（任意設定）</v>
      </c>
      <c r="H569" s="43" t="s">
        <v>63</v>
      </c>
    </row>
    <row r="570" spans="2:8" ht="13.5">
      <c r="B570" s="38" t="s">
        <v>15</v>
      </c>
      <c r="C570" s="39" t="s">
        <v>2</v>
      </c>
      <c r="D570" s="40" t="s">
        <v>0</v>
      </c>
      <c r="E570" s="85" t="s">
        <v>1</v>
      </c>
      <c r="F570" s="42" t="s">
        <v>342</v>
      </c>
      <c r="G570" s="27" t="str">
        <f t="shared" si="19"/>
        <v>校舎弘前なしあり長寿命化改修</v>
      </c>
      <c r="H570" s="43" t="s">
        <v>52</v>
      </c>
    </row>
    <row r="571" spans="2:8" ht="13.5">
      <c r="B571" s="38" t="s">
        <v>15</v>
      </c>
      <c r="C571" s="39" t="s">
        <v>34</v>
      </c>
      <c r="D571" s="40" t="s">
        <v>1</v>
      </c>
      <c r="E571" s="85" t="s">
        <v>0</v>
      </c>
      <c r="F571" s="42" t="s">
        <v>0</v>
      </c>
      <c r="G571" s="27" t="str">
        <f t="shared" si="19"/>
        <v>校舎弘前ありなしなし</v>
      </c>
      <c r="H571" s="43" t="s">
        <v>73</v>
      </c>
    </row>
    <row r="572" spans="2:8" ht="13.5">
      <c r="B572" s="38" t="s">
        <v>15</v>
      </c>
      <c r="C572" s="39" t="s">
        <v>2</v>
      </c>
      <c r="D572" s="40" t="s">
        <v>1</v>
      </c>
      <c r="E572" s="85" t="s">
        <v>0</v>
      </c>
      <c r="F572" s="42" t="s">
        <v>336</v>
      </c>
      <c r="G572" s="27" t="str">
        <f t="shared" si="19"/>
        <v>校舎弘前ありなし従来改修</v>
      </c>
      <c r="H572" s="43">
        <f>'LCC算出標準データ'!G91</f>
        <v>1224</v>
      </c>
    </row>
    <row r="573" spans="2:8" ht="13.5">
      <c r="B573" s="38" t="s">
        <v>15</v>
      </c>
      <c r="C573" s="39" t="s">
        <v>2</v>
      </c>
      <c r="D573" s="40" t="s">
        <v>1</v>
      </c>
      <c r="E573" s="85" t="s">
        <v>0</v>
      </c>
      <c r="F573" s="42" t="s">
        <v>338</v>
      </c>
      <c r="G573" s="27" t="str">
        <f t="shared" si="19"/>
        <v>校舎弘前ありなし延命化改修</v>
      </c>
      <c r="H573" s="43">
        <f>'LCC算出標準データ'!H91</f>
        <v>1202</v>
      </c>
    </row>
    <row r="574" spans="2:9" ht="13.5">
      <c r="B574" s="38" t="s">
        <v>15</v>
      </c>
      <c r="C574" s="39" t="s">
        <v>2</v>
      </c>
      <c r="D574" s="40" t="s">
        <v>1</v>
      </c>
      <c r="E574" s="85" t="s">
        <v>0</v>
      </c>
      <c r="F574" s="42" t="s">
        <v>341</v>
      </c>
      <c r="G574" s="27" t="str">
        <f t="shared" si="19"/>
        <v>校舎弘前ありなし（任意設定）</v>
      </c>
      <c r="H574" s="43">
        <f>'LCC算出標準データ'!I91</f>
        <v>1110</v>
      </c>
      <c r="I574" s="5"/>
    </row>
    <row r="575" spans="2:9" ht="13.5">
      <c r="B575" s="38" t="s">
        <v>15</v>
      </c>
      <c r="C575" s="39" t="s">
        <v>2</v>
      </c>
      <c r="D575" s="40" t="s">
        <v>1</v>
      </c>
      <c r="E575" s="85" t="s">
        <v>0</v>
      </c>
      <c r="F575" s="42" t="s">
        <v>342</v>
      </c>
      <c r="G575" s="27" t="str">
        <f t="shared" si="19"/>
        <v>校舎弘前ありなし長寿命化改修</v>
      </c>
      <c r="H575" s="43">
        <f>'LCC算出標準データ'!J91</f>
        <v>1099</v>
      </c>
      <c r="I575" s="5"/>
    </row>
    <row r="576" spans="2:8" ht="13.5">
      <c r="B576" s="38" t="s">
        <v>15</v>
      </c>
      <c r="C576" s="39" t="s">
        <v>2</v>
      </c>
      <c r="D576" s="40" t="s">
        <v>1</v>
      </c>
      <c r="E576" s="85" t="s">
        <v>1</v>
      </c>
      <c r="F576" s="42" t="s">
        <v>0</v>
      </c>
      <c r="G576" s="27" t="str">
        <f t="shared" si="19"/>
        <v>校舎弘前ありありなし</v>
      </c>
      <c r="H576" s="43" t="s">
        <v>73</v>
      </c>
    </row>
    <row r="577" spans="2:8" ht="13.5">
      <c r="B577" s="38" t="s">
        <v>15</v>
      </c>
      <c r="C577" s="39" t="s">
        <v>2</v>
      </c>
      <c r="D577" s="40" t="s">
        <v>1</v>
      </c>
      <c r="E577" s="85" t="s">
        <v>1</v>
      </c>
      <c r="F577" s="42" t="s">
        <v>336</v>
      </c>
      <c r="G577" s="27" t="str">
        <f>B577&amp;C577&amp;D577&amp;E577&amp;F577</f>
        <v>校舎弘前ありあり従来改修</v>
      </c>
      <c r="H577" s="43" t="s">
        <v>52</v>
      </c>
    </row>
    <row r="578" spans="2:8" ht="13.5">
      <c r="B578" s="38" t="s">
        <v>15</v>
      </c>
      <c r="C578" s="39" t="s">
        <v>2</v>
      </c>
      <c r="D578" s="40" t="s">
        <v>1</v>
      </c>
      <c r="E578" s="85" t="s">
        <v>1</v>
      </c>
      <c r="F578" s="42" t="s">
        <v>338</v>
      </c>
      <c r="G578" s="27" t="str">
        <f>B578&amp;C578&amp;D578&amp;E578&amp;F578</f>
        <v>校舎弘前ありあり延命化改修</v>
      </c>
      <c r="H578" s="43" t="s">
        <v>52</v>
      </c>
    </row>
    <row r="579" spans="2:8" ht="13.5">
      <c r="B579" s="38" t="s">
        <v>15</v>
      </c>
      <c r="C579" s="39" t="s">
        <v>2</v>
      </c>
      <c r="D579" s="40" t="s">
        <v>1</v>
      </c>
      <c r="E579" s="85" t="s">
        <v>1</v>
      </c>
      <c r="F579" s="42" t="s">
        <v>341</v>
      </c>
      <c r="G579" s="27" t="str">
        <f>B579&amp;C579&amp;D579&amp;E579&amp;F579</f>
        <v>校舎弘前ありあり（任意設定）</v>
      </c>
      <c r="H579" s="43" t="s">
        <v>63</v>
      </c>
    </row>
    <row r="580" spans="2:8" ht="13.5">
      <c r="B580" s="38" t="s">
        <v>15</v>
      </c>
      <c r="C580" s="39" t="s">
        <v>2</v>
      </c>
      <c r="D580" s="40" t="s">
        <v>1</v>
      </c>
      <c r="E580" s="85" t="s">
        <v>1</v>
      </c>
      <c r="F580" s="42" t="s">
        <v>342</v>
      </c>
      <c r="G580" s="27" t="str">
        <f>B580&amp;C580&amp;D580&amp;E580&amp;F580</f>
        <v>校舎弘前ありあり長寿命化改修</v>
      </c>
      <c r="H580" s="43" t="s">
        <v>52</v>
      </c>
    </row>
    <row r="581" spans="2:9" ht="13.5">
      <c r="B581" s="38" t="s">
        <v>15</v>
      </c>
      <c r="C581" s="39" t="s">
        <v>32</v>
      </c>
      <c r="D581" s="40" t="s">
        <v>0</v>
      </c>
      <c r="E581" s="85" t="s">
        <v>0</v>
      </c>
      <c r="F581" s="42" t="s">
        <v>0</v>
      </c>
      <c r="G581" s="27" t="str">
        <f t="shared" si="19"/>
        <v>校舎八戸なしなしなし</v>
      </c>
      <c r="H581" s="43" t="s">
        <v>73</v>
      </c>
      <c r="I581" s="5"/>
    </row>
    <row r="582" spans="2:8" ht="13.5">
      <c r="B582" s="38" t="s">
        <v>15</v>
      </c>
      <c r="C582" s="39" t="s">
        <v>3</v>
      </c>
      <c r="D582" s="40" t="s">
        <v>0</v>
      </c>
      <c r="E582" s="85" t="s">
        <v>0</v>
      </c>
      <c r="F582" s="42" t="s">
        <v>336</v>
      </c>
      <c r="G582" s="27" t="str">
        <f t="shared" si="19"/>
        <v>校舎八戸なしなし従来改修</v>
      </c>
      <c r="H582" s="43">
        <f>'LCC算出標準データ'!G88</f>
        <v>1977</v>
      </c>
    </row>
    <row r="583" spans="2:8" ht="13.5">
      <c r="B583" s="38" t="s">
        <v>15</v>
      </c>
      <c r="C583" s="39" t="s">
        <v>3</v>
      </c>
      <c r="D583" s="40" t="s">
        <v>0</v>
      </c>
      <c r="E583" s="85" t="s">
        <v>0</v>
      </c>
      <c r="F583" s="42" t="s">
        <v>338</v>
      </c>
      <c r="G583" s="27" t="str">
        <f t="shared" si="19"/>
        <v>校舎八戸なしなし延命化改修</v>
      </c>
      <c r="H583" s="43">
        <f>'LCC算出標準データ'!H88</f>
        <v>1963</v>
      </c>
    </row>
    <row r="584" spans="2:8" ht="13.5">
      <c r="B584" s="38" t="s">
        <v>15</v>
      </c>
      <c r="C584" s="39" t="s">
        <v>3</v>
      </c>
      <c r="D584" s="40" t="s">
        <v>0</v>
      </c>
      <c r="E584" s="85" t="s">
        <v>0</v>
      </c>
      <c r="F584" s="42" t="s">
        <v>341</v>
      </c>
      <c r="G584" s="27" t="str">
        <f t="shared" si="19"/>
        <v>校舎八戸なしなし（任意設定）</v>
      </c>
      <c r="H584" s="43">
        <f>'LCC算出標準データ'!I88</f>
        <v>1882</v>
      </c>
    </row>
    <row r="585" spans="2:8" ht="13.5">
      <c r="B585" s="38" t="s">
        <v>15</v>
      </c>
      <c r="C585" s="39" t="s">
        <v>3</v>
      </c>
      <c r="D585" s="40" t="s">
        <v>0</v>
      </c>
      <c r="E585" s="85" t="s">
        <v>0</v>
      </c>
      <c r="F585" s="42" t="s">
        <v>342</v>
      </c>
      <c r="G585" s="27" t="str">
        <f t="shared" si="19"/>
        <v>校舎八戸なしなし長寿命化改修</v>
      </c>
      <c r="H585" s="43">
        <f>'LCC算出標準データ'!J88</f>
        <v>1875</v>
      </c>
    </row>
    <row r="586" spans="2:8" ht="13.5">
      <c r="B586" s="38" t="s">
        <v>15</v>
      </c>
      <c r="C586" s="39" t="s">
        <v>3</v>
      </c>
      <c r="D586" s="40" t="s">
        <v>0</v>
      </c>
      <c r="E586" s="85" t="s">
        <v>1</v>
      </c>
      <c r="F586" s="42" t="s">
        <v>0</v>
      </c>
      <c r="G586" s="27" t="str">
        <f t="shared" si="19"/>
        <v>校舎八戸なしありなし</v>
      </c>
      <c r="H586" s="43" t="s">
        <v>73</v>
      </c>
    </row>
    <row r="587" spans="2:8" ht="13.5">
      <c r="B587" s="38" t="s">
        <v>15</v>
      </c>
      <c r="C587" s="39" t="s">
        <v>3</v>
      </c>
      <c r="D587" s="40" t="s">
        <v>0</v>
      </c>
      <c r="E587" s="85" t="s">
        <v>1</v>
      </c>
      <c r="F587" s="42" t="s">
        <v>336</v>
      </c>
      <c r="G587" s="27" t="str">
        <f t="shared" si="19"/>
        <v>校舎八戸なしあり従来改修</v>
      </c>
      <c r="H587" s="43" t="s">
        <v>52</v>
      </c>
    </row>
    <row r="588" spans="2:8" ht="13.5">
      <c r="B588" s="38" t="s">
        <v>15</v>
      </c>
      <c r="C588" s="39" t="s">
        <v>3</v>
      </c>
      <c r="D588" s="40" t="s">
        <v>0</v>
      </c>
      <c r="E588" s="85" t="s">
        <v>1</v>
      </c>
      <c r="F588" s="42" t="s">
        <v>338</v>
      </c>
      <c r="G588" s="27" t="str">
        <f t="shared" si="19"/>
        <v>校舎八戸なしあり延命化改修</v>
      </c>
      <c r="H588" s="43" t="s">
        <v>52</v>
      </c>
    </row>
    <row r="589" spans="2:8" ht="13.5">
      <c r="B589" s="38" t="s">
        <v>15</v>
      </c>
      <c r="C589" s="39" t="s">
        <v>3</v>
      </c>
      <c r="D589" s="40" t="s">
        <v>0</v>
      </c>
      <c r="E589" s="85" t="s">
        <v>1</v>
      </c>
      <c r="F589" s="42" t="s">
        <v>341</v>
      </c>
      <c r="G589" s="27" t="str">
        <f t="shared" si="19"/>
        <v>校舎八戸なしあり（任意設定）</v>
      </c>
      <c r="H589" s="43" t="s">
        <v>63</v>
      </c>
    </row>
    <row r="590" spans="2:8" ht="13.5">
      <c r="B590" s="38" t="s">
        <v>15</v>
      </c>
      <c r="C590" s="39" t="s">
        <v>3</v>
      </c>
      <c r="D590" s="40" t="s">
        <v>0</v>
      </c>
      <c r="E590" s="85" t="s">
        <v>1</v>
      </c>
      <c r="F590" s="42" t="s">
        <v>342</v>
      </c>
      <c r="G590" s="27" t="str">
        <f t="shared" si="19"/>
        <v>校舎八戸なしあり長寿命化改修</v>
      </c>
      <c r="H590" s="43" t="s">
        <v>52</v>
      </c>
    </row>
    <row r="591" spans="2:9" ht="13.5">
      <c r="B591" s="38" t="s">
        <v>15</v>
      </c>
      <c r="C591" s="39" t="s">
        <v>32</v>
      </c>
      <c r="D591" s="40" t="s">
        <v>1</v>
      </c>
      <c r="E591" s="85" t="s">
        <v>0</v>
      </c>
      <c r="F591" s="42" t="s">
        <v>0</v>
      </c>
      <c r="G591" s="27" t="str">
        <f aca="true" t="shared" si="20" ref="G591:G600">B591&amp;C591&amp;D591&amp;E591&amp;F591</f>
        <v>校舎八戸ありなしなし</v>
      </c>
      <c r="H591" s="43" t="s">
        <v>73</v>
      </c>
      <c r="I591" s="5"/>
    </row>
    <row r="592" spans="2:8" ht="13.5">
      <c r="B592" s="38" t="s">
        <v>15</v>
      </c>
      <c r="C592" s="39" t="s">
        <v>3</v>
      </c>
      <c r="D592" s="40" t="s">
        <v>1</v>
      </c>
      <c r="E592" s="85" t="s">
        <v>0</v>
      </c>
      <c r="F592" s="42" t="s">
        <v>336</v>
      </c>
      <c r="G592" s="27" t="str">
        <f t="shared" si="20"/>
        <v>校舎八戸ありなし従来改修</v>
      </c>
      <c r="H592" s="43">
        <f>'LCC算出標準データ'!G92</f>
        <v>1403</v>
      </c>
    </row>
    <row r="593" spans="2:8" ht="13.5">
      <c r="B593" s="38" t="s">
        <v>15</v>
      </c>
      <c r="C593" s="39" t="s">
        <v>3</v>
      </c>
      <c r="D593" s="40" t="s">
        <v>1</v>
      </c>
      <c r="E593" s="85" t="s">
        <v>0</v>
      </c>
      <c r="F593" s="42" t="s">
        <v>338</v>
      </c>
      <c r="G593" s="27" t="str">
        <f t="shared" si="20"/>
        <v>校舎八戸ありなし延命化改修</v>
      </c>
      <c r="H593" s="43">
        <f>'LCC算出標準データ'!H92</f>
        <v>1389</v>
      </c>
    </row>
    <row r="594" spans="2:8" ht="13.5">
      <c r="B594" s="38" t="s">
        <v>15</v>
      </c>
      <c r="C594" s="39" t="s">
        <v>3</v>
      </c>
      <c r="D594" s="40" t="s">
        <v>1</v>
      </c>
      <c r="E594" s="85" t="s">
        <v>0</v>
      </c>
      <c r="F594" s="42" t="s">
        <v>341</v>
      </c>
      <c r="G594" s="27" t="str">
        <f t="shared" si="20"/>
        <v>校舎八戸ありなし（任意設定）</v>
      </c>
      <c r="H594" s="43">
        <f>'LCC算出標準データ'!I92</f>
        <v>1308</v>
      </c>
    </row>
    <row r="595" spans="2:8" ht="13.5">
      <c r="B595" s="38" t="s">
        <v>15</v>
      </c>
      <c r="C595" s="39" t="s">
        <v>3</v>
      </c>
      <c r="D595" s="40" t="s">
        <v>1</v>
      </c>
      <c r="E595" s="85" t="s">
        <v>0</v>
      </c>
      <c r="F595" s="42" t="s">
        <v>342</v>
      </c>
      <c r="G595" s="27" t="str">
        <f t="shared" si="20"/>
        <v>校舎八戸ありなし長寿命化改修</v>
      </c>
      <c r="H595" s="43">
        <f>'LCC算出標準データ'!J92</f>
        <v>1301</v>
      </c>
    </row>
    <row r="596" spans="2:8" ht="13.5">
      <c r="B596" s="38" t="s">
        <v>15</v>
      </c>
      <c r="C596" s="39" t="s">
        <v>3</v>
      </c>
      <c r="D596" s="40" t="s">
        <v>1</v>
      </c>
      <c r="E596" s="85" t="s">
        <v>1</v>
      </c>
      <c r="F596" s="42" t="s">
        <v>0</v>
      </c>
      <c r="G596" s="27" t="str">
        <f t="shared" si="20"/>
        <v>校舎八戸ありありなし</v>
      </c>
      <c r="H596" s="43" t="s">
        <v>73</v>
      </c>
    </row>
    <row r="597" spans="2:8" ht="13.5">
      <c r="B597" s="38" t="s">
        <v>15</v>
      </c>
      <c r="C597" s="39" t="s">
        <v>3</v>
      </c>
      <c r="D597" s="40" t="s">
        <v>1</v>
      </c>
      <c r="E597" s="85" t="s">
        <v>1</v>
      </c>
      <c r="F597" s="42" t="s">
        <v>336</v>
      </c>
      <c r="G597" s="27" t="str">
        <f t="shared" si="20"/>
        <v>校舎八戸ありあり従来改修</v>
      </c>
      <c r="H597" s="43" t="s">
        <v>52</v>
      </c>
    </row>
    <row r="598" spans="2:8" ht="13.5">
      <c r="B598" s="38" t="s">
        <v>15</v>
      </c>
      <c r="C598" s="39" t="s">
        <v>3</v>
      </c>
      <c r="D598" s="40" t="s">
        <v>1</v>
      </c>
      <c r="E598" s="85" t="s">
        <v>1</v>
      </c>
      <c r="F598" s="42" t="s">
        <v>338</v>
      </c>
      <c r="G598" s="27" t="str">
        <f t="shared" si="20"/>
        <v>校舎八戸ありあり延命化改修</v>
      </c>
      <c r="H598" s="43" t="s">
        <v>52</v>
      </c>
    </row>
    <row r="599" spans="2:8" ht="13.5">
      <c r="B599" s="38" t="s">
        <v>15</v>
      </c>
      <c r="C599" s="39" t="s">
        <v>3</v>
      </c>
      <c r="D599" s="40" t="s">
        <v>1</v>
      </c>
      <c r="E599" s="85" t="s">
        <v>1</v>
      </c>
      <c r="F599" s="42" t="s">
        <v>341</v>
      </c>
      <c r="G599" s="27" t="str">
        <f t="shared" si="20"/>
        <v>校舎八戸ありあり（任意設定）</v>
      </c>
      <c r="H599" s="43" t="s">
        <v>63</v>
      </c>
    </row>
    <row r="600" spans="2:8" ht="13.5">
      <c r="B600" s="38" t="s">
        <v>15</v>
      </c>
      <c r="C600" s="39" t="s">
        <v>3</v>
      </c>
      <c r="D600" s="40" t="s">
        <v>1</v>
      </c>
      <c r="E600" s="85" t="s">
        <v>1</v>
      </c>
      <c r="F600" s="42" t="s">
        <v>342</v>
      </c>
      <c r="G600" s="27" t="str">
        <f t="shared" si="20"/>
        <v>校舎八戸ありあり長寿命化改修</v>
      </c>
      <c r="H600" s="43" t="s">
        <v>52</v>
      </c>
    </row>
    <row r="601" spans="2:8" ht="13.5">
      <c r="B601" s="38" t="s">
        <v>15</v>
      </c>
      <c r="C601" s="39" t="s">
        <v>80</v>
      </c>
      <c r="D601" s="40" t="s">
        <v>0</v>
      </c>
      <c r="E601" s="85" t="s">
        <v>0</v>
      </c>
      <c r="F601" s="42" t="s">
        <v>0</v>
      </c>
      <c r="G601" s="27" t="str">
        <f t="shared" si="19"/>
        <v>校舎むつなしなしなし</v>
      </c>
      <c r="H601" s="43" t="s">
        <v>73</v>
      </c>
    </row>
    <row r="602" spans="2:8" ht="13.5">
      <c r="B602" s="38" t="s">
        <v>15</v>
      </c>
      <c r="C602" s="39" t="s">
        <v>80</v>
      </c>
      <c r="D602" s="40" t="s">
        <v>0</v>
      </c>
      <c r="E602" s="85" t="s">
        <v>0</v>
      </c>
      <c r="F602" s="42" t="s">
        <v>336</v>
      </c>
      <c r="G602" s="27" t="str">
        <f t="shared" si="19"/>
        <v>校舎むつなしなし従来改修</v>
      </c>
      <c r="H602" s="43">
        <f>'LCC算出標準データ'!G89</f>
        <v>1694</v>
      </c>
    </row>
    <row r="603" spans="2:8" ht="13.5">
      <c r="B603" s="38" t="s">
        <v>15</v>
      </c>
      <c r="C603" s="39" t="s">
        <v>80</v>
      </c>
      <c r="D603" s="40" t="s">
        <v>0</v>
      </c>
      <c r="E603" s="85" t="s">
        <v>0</v>
      </c>
      <c r="F603" s="42" t="s">
        <v>338</v>
      </c>
      <c r="G603" s="27" t="str">
        <f t="shared" si="19"/>
        <v>校舎むつなしなし延命化改修</v>
      </c>
      <c r="H603" s="43">
        <f>'LCC算出標準データ'!H89</f>
        <v>1674</v>
      </c>
    </row>
    <row r="604" spans="2:8" ht="13.5">
      <c r="B604" s="38" t="s">
        <v>15</v>
      </c>
      <c r="C604" s="39" t="s">
        <v>80</v>
      </c>
      <c r="D604" s="40" t="s">
        <v>0</v>
      </c>
      <c r="E604" s="85" t="s">
        <v>0</v>
      </c>
      <c r="F604" s="42" t="s">
        <v>341</v>
      </c>
      <c r="G604" s="27" t="str">
        <f t="shared" si="19"/>
        <v>校舎むつなしなし（任意設定）</v>
      </c>
      <c r="H604" s="43">
        <f>'LCC算出標準データ'!I89</f>
        <v>1582</v>
      </c>
    </row>
    <row r="605" spans="2:8" ht="13.5">
      <c r="B605" s="38" t="s">
        <v>15</v>
      </c>
      <c r="C605" s="39" t="s">
        <v>80</v>
      </c>
      <c r="D605" s="40" t="s">
        <v>0</v>
      </c>
      <c r="E605" s="85" t="s">
        <v>0</v>
      </c>
      <c r="F605" s="42" t="s">
        <v>342</v>
      </c>
      <c r="G605" s="27" t="str">
        <f t="shared" si="19"/>
        <v>校舎むつなしなし長寿命化改修</v>
      </c>
      <c r="H605" s="43">
        <f>'LCC算出標準データ'!J89</f>
        <v>1572</v>
      </c>
    </row>
    <row r="606" spans="2:8" ht="13.5">
      <c r="B606" s="38" t="s">
        <v>15</v>
      </c>
      <c r="C606" s="39" t="s">
        <v>80</v>
      </c>
      <c r="D606" s="40" t="s">
        <v>0</v>
      </c>
      <c r="E606" s="85" t="s">
        <v>1</v>
      </c>
      <c r="F606" s="42" t="s">
        <v>0</v>
      </c>
      <c r="G606" s="27" t="str">
        <f t="shared" si="19"/>
        <v>校舎むつなしありなし</v>
      </c>
      <c r="H606" s="43" t="s">
        <v>73</v>
      </c>
    </row>
    <row r="607" spans="2:8" ht="13.5">
      <c r="B607" s="38" t="s">
        <v>15</v>
      </c>
      <c r="C607" s="39" t="s">
        <v>80</v>
      </c>
      <c r="D607" s="40" t="s">
        <v>0</v>
      </c>
      <c r="E607" s="85" t="s">
        <v>1</v>
      </c>
      <c r="F607" s="42" t="s">
        <v>336</v>
      </c>
      <c r="G607" s="27" t="str">
        <f t="shared" si="19"/>
        <v>校舎むつなしあり従来改修</v>
      </c>
      <c r="H607" s="43" t="s">
        <v>52</v>
      </c>
    </row>
    <row r="608" spans="2:8" ht="13.5">
      <c r="B608" s="38" t="s">
        <v>15</v>
      </c>
      <c r="C608" s="39" t="s">
        <v>80</v>
      </c>
      <c r="D608" s="40" t="s">
        <v>0</v>
      </c>
      <c r="E608" s="85" t="s">
        <v>1</v>
      </c>
      <c r="F608" s="42" t="s">
        <v>338</v>
      </c>
      <c r="G608" s="27" t="str">
        <f t="shared" si="19"/>
        <v>校舎むつなしあり延命化改修</v>
      </c>
      <c r="H608" s="43" t="s">
        <v>52</v>
      </c>
    </row>
    <row r="609" spans="2:8" ht="13.5">
      <c r="B609" s="38" t="s">
        <v>15</v>
      </c>
      <c r="C609" s="39" t="s">
        <v>80</v>
      </c>
      <c r="D609" s="40" t="s">
        <v>0</v>
      </c>
      <c r="E609" s="85" t="s">
        <v>1</v>
      </c>
      <c r="F609" s="42" t="s">
        <v>341</v>
      </c>
      <c r="G609" s="27" t="str">
        <f t="shared" si="19"/>
        <v>校舎むつなしあり（任意設定）</v>
      </c>
      <c r="H609" s="43" t="s">
        <v>63</v>
      </c>
    </row>
    <row r="610" spans="2:8" ht="13.5">
      <c r="B610" s="38" t="s">
        <v>15</v>
      </c>
      <c r="C610" s="39" t="s">
        <v>80</v>
      </c>
      <c r="D610" s="40" t="s">
        <v>0</v>
      </c>
      <c r="E610" s="85" t="s">
        <v>1</v>
      </c>
      <c r="F610" s="42" t="s">
        <v>342</v>
      </c>
      <c r="G610" s="27" t="str">
        <f t="shared" si="19"/>
        <v>校舎むつなしあり長寿命化改修</v>
      </c>
      <c r="H610" s="43" t="s">
        <v>52</v>
      </c>
    </row>
    <row r="611" spans="2:8" ht="13.5">
      <c r="B611" s="38" t="s">
        <v>15</v>
      </c>
      <c r="C611" s="39" t="s">
        <v>80</v>
      </c>
      <c r="D611" s="40" t="s">
        <v>1</v>
      </c>
      <c r="E611" s="85" t="s">
        <v>0</v>
      </c>
      <c r="F611" s="42" t="s">
        <v>0</v>
      </c>
      <c r="G611" s="27" t="str">
        <f aca="true" t="shared" si="21" ref="G611:G620">B611&amp;C611&amp;D611&amp;E611&amp;F611</f>
        <v>校舎むつありなしなし</v>
      </c>
      <c r="H611" s="43" t="s">
        <v>73</v>
      </c>
    </row>
    <row r="612" spans="2:8" ht="13.5">
      <c r="B612" s="38" t="s">
        <v>15</v>
      </c>
      <c r="C612" s="39" t="s">
        <v>80</v>
      </c>
      <c r="D612" s="40" t="s">
        <v>1</v>
      </c>
      <c r="E612" s="85" t="s">
        <v>0</v>
      </c>
      <c r="F612" s="42" t="s">
        <v>336</v>
      </c>
      <c r="G612" s="27" t="str">
        <f t="shared" si="21"/>
        <v>校舎むつありなし従来改修</v>
      </c>
      <c r="H612" s="43">
        <f>'LCC算出標準データ'!G93</f>
        <v>1343</v>
      </c>
    </row>
    <row r="613" spans="2:8" ht="13.5">
      <c r="B613" s="38" t="s">
        <v>15</v>
      </c>
      <c r="C613" s="39" t="s">
        <v>80</v>
      </c>
      <c r="D613" s="40" t="s">
        <v>1</v>
      </c>
      <c r="E613" s="85" t="s">
        <v>0</v>
      </c>
      <c r="F613" s="42" t="s">
        <v>338</v>
      </c>
      <c r="G613" s="27" t="str">
        <f t="shared" si="21"/>
        <v>校舎むつありなし延命化改修</v>
      </c>
      <c r="H613" s="43">
        <f>'LCC算出標準データ'!H93</f>
        <v>1323</v>
      </c>
    </row>
    <row r="614" spans="2:8" ht="13.5">
      <c r="B614" s="38" t="s">
        <v>15</v>
      </c>
      <c r="C614" s="39" t="s">
        <v>80</v>
      </c>
      <c r="D614" s="40" t="s">
        <v>1</v>
      </c>
      <c r="E614" s="85" t="s">
        <v>0</v>
      </c>
      <c r="F614" s="42" t="s">
        <v>341</v>
      </c>
      <c r="G614" s="27" t="str">
        <f t="shared" si="21"/>
        <v>校舎むつありなし（任意設定）</v>
      </c>
      <c r="H614" s="43">
        <f>'LCC算出標準データ'!I93</f>
        <v>1231</v>
      </c>
    </row>
    <row r="615" spans="2:8" ht="13.5">
      <c r="B615" s="38" t="s">
        <v>15</v>
      </c>
      <c r="C615" s="39" t="s">
        <v>80</v>
      </c>
      <c r="D615" s="40" t="s">
        <v>1</v>
      </c>
      <c r="E615" s="85" t="s">
        <v>0</v>
      </c>
      <c r="F615" s="42" t="s">
        <v>342</v>
      </c>
      <c r="G615" s="27" t="str">
        <f t="shared" si="21"/>
        <v>校舎むつありなし長寿命化改修</v>
      </c>
      <c r="H615" s="43">
        <f>'LCC算出標準データ'!J93</f>
        <v>1221</v>
      </c>
    </row>
    <row r="616" spans="2:8" ht="13.5">
      <c r="B616" s="38" t="s">
        <v>15</v>
      </c>
      <c r="C616" s="39" t="s">
        <v>80</v>
      </c>
      <c r="D616" s="40" t="s">
        <v>1</v>
      </c>
      <c r="E616" s="85" t="s">
        <v>1</v>
      </c>
      <c r="F616" s="42" t="s">
        <v>0</v>
      </c>
      <c r="G616" s="27" t="str">
        <f t="shared" si="21"/>
        <v>校舎むつありありなし</v>
      </c>
      <c r="H616" s="43" t="s">
        <v>73</v>
      </c>
    </row>
    <row r="617" spans="2:8" ht="13.5">
      <c r="B617" s="38" t="s">
        <v>15</v>
      </c>
      <c r="C617" s="39" t="s">
        <v>80</v>
      </c>
      <c r="D617" s="40" t="s">
        <v>1</v>
      </c>
      <c r="E617" s="85" t="s">
        <v>1</v>
      </c>
      <c r="F617" s="42" t="s">
        <v>336</v>
      </c>
      <c r="G617" s="27" t="str">
        <f t="shared" si="21"/>
        <v>校舎むつありあり従来改修</v>
      </c>
      <c r="H617" s="43" t="s">
        <v>52</v>
      </c>
    </row>
    <row r="618" spans="2:8" ht="13.5">
      <c r="B618" s="38" t="s">
        <v>15</v>
      </c>
      <c r="C618" s="39" t="s">
        <v>80</v>
      </c>
      <c r="D618" s="40" t="s">
        <v>1</v>
      </c>
      <c r="E618" s="85" t="s">
        <v>1</v>
      </c>
      <c r="F618" s="42" t="s">
        <v>338</v>
      </c>
      <c r="G618" s="27" t="str">
        <f t="shared" si="21"/>
        <v>校舎むつありあり延命化改修</v>
      </c>
      <c r="H618" s="43" t="s">
        <v>52</v>
      </c>
    </row>
    <row r="619" spans="2:8" ht="13.5">
      <c r="B619" s="38" t="s">
        <v>15</v>
      </c>
      <c r="C619" s="39" t="s">
        <v>80</v>
      </c>
      <c r="D619" s="40" t="s">
        <v>1</v>
      </c>
      <c r="E619" s="85" t="s">
        <v>1</v>
      </c>
      <c r="F619" s="42" t="s">
        <v>341</v>
      </c>
      <c r="G619" s="27" t="str">
        <f t="shared" si="21"/>
        <v>校舎むつありあり（任意設定）</v>
      </c>
      <c r="H619" s="43" t="s">
        <v>63</v>
      </c>
    </row>
    <row r="620" spans="2:8" ht="13.5">
      <c r="B620" s="38" t="s">
        <v>15</v>
      </c>
      <c r="C620" s="39" t="s">
        <v>80</v>
      </c>
      <c r="D620" s="40" t="s">
        <v>1</v>
      </c>
      <c r="E620" s="85" t="s">
        <v>1</v>
      </c>
      <c r="F620" s="42" t="s">
        <v>342</v>
      </c>
      <c r="G620" s="27" t="str">
        <f t="shared" si="21"/>
        <v>校舎むつありあり長寿命化改修</v>
      </c>
      <c r="H620" s="43" t="s">
        <v>52</v>
      </c>
    </row>
    <row r="621" spans="2:8" ht="13.5">
      <c r="B621" s="38" t="s">
        <v>16</v>
      </c>
      <c r="C621" s="39" t="s">
        <v>72</v>
      </c>
      <c r="D621" s="40" t="s">
        <v>0</v>
      </c>
      <c r="E621" s="85" t="s">
        <v>0</v>
      </c>
      <c r="F621" s="42" t="s">
        <v>0</v>
      </c>
      <c r="G621" s="27" t="str">
        <f t="shared" si="19"/>
        <v>体育館青森なしなしなし</v>
      </c>
      <c r="H621" s="43" t="s">
        <v>73</v>
      </c>
    </row>
    <row r="622" spans="2:8" ht="13.5">
      <c r="B622" s="38" t="s">
        <v>16</v>
      </c>
      <c r="C622" s="39" t="s">
        <v>72</v>
      </c>
      <c r="D622" s="40" t="s">
        <v>0</v>
      </c>
      <c r="E622" s="85" t="s">
        <v>0</v>
      </c>
      <c r="F622" s="42" t="s">
        <v>336</v>
      </c>
      <c r="G622" s="27" t="str">
        <f t="shared" si="19"/>
        <v>体育館青森なしなし従来改修</v>
      </c>
      <c r="H622" s="43">
        <f>'LCC算出標準データ'!G94</f>
        <v>738.5</v>
      </c>
    </row>
    <row r="623" spans="2:8" ht="13.5">
      <c r="B623" s="38" t="s">
        <v>16</v>
      </c>
      <c r="C623" s="39" t="s">
        <v>72</v>
      </c>
      <c r="D623" s="40" t="s">
        <v>0</v>
      </c>
      <c r="E623" s="85" t="s">
        <v>0</v>
      </c>
      <c r="F623" s="42" t="s">
        <v>338</v>
      </c>
      <c r="G623" s="27" t="str">
        <f t="shared" si="19"/>
        <v>体育館青森なしなし延命化改修</v>
      </c>
      <c r="H623" s="43">
        <f>'LCC算出標準データ'!H94</f>
        <v>738.5</v>
      </c>
    </row>
    <row r="624" spans="2:8" ht="13.5">
      <c r="B624" s="38" t="s">
        <v>16</v>
      </c>
      <c r="C624" s="39" t="s">
        <v>72</v>
      </c>
      <c r="D624" s="40" t="s">
        <v>0</v>
      </c>
      <c r="E624" s="85" t="s">
        <v>0</v>
      </c>
      <c r="F624" s="42" t="s">
        <v>341</v>
      </c>
      <c r="G624" s="27" t="str">
        <f t="shared" si="19"/>
        <v>体育館青森なしなし（任意設定）</v>
      </c>
      <c r="H624" s="43">
        <f>'LCC算出標準データ'!I94</f>
        <v>738.5</v>
      </c>
    </row>
    <row r="625" spans="2:8" ht="13.5">
      <c r="B625" s="38" t="s">
        <v>16</v>
      </c>
      <c r="C625" s="39" t="s">
        <v>77</v>
      </c>
      <c r="D625" s="40" t="s">
        <v>0</v>
      </c>
      <c r="E625" s="85" t="s">
        <v>0</v>
      </c>
      <c r="F625" s="42" t="s">
        <v>342</v>
      </c>
      <c r="G625" s="27" t="str">
        <f t="shared" si="19"/>
        <v>体育館青森なしなし長寿命化改修</v>
      </c>
      <c r="H625" s="43">
        <f>'LCC算出標準データ'!J94</f>
        <v>445.5</v>
      </c>
    </row>
    <row r="626" spans="2:8" ht="13.5">
      <c r="B626" s="38" t="s">
        <v>16</v>
      </c>
      <c r="C626" s="39" t="s">
        <v>77</v>
      </c>
      <c r="D626" s="40" t="s">
        <v>0</v>
      </c>
      <c r="E626" s="85" t="s">
        <v>1</v>
      </c>
      <c r="F626" s="42" t="s">
        <v>0</v>
      </c>
      <c r="G626" s="27" t="str">
        <f t="shared" si="19"/>
        <v>体育館青森なしありなし</v>
      </c>
      <c r="H626" s="43" t="s">
        <v>78</v>
      </c>
    </row>
    <row r="627" spans="2:8" ht="13.5">
      <c r="B627" s="38" t="s">
        <v>16</v>
      </c>
      <c r="C627" s="39" t="s">
        <v>77</v>
      </c>
      <c r="D627" s="40" t="s">
        <v>0</v>
      </c>
      <c r="E627" s="85" t="s">
        <v>1</v>
      </c>
      <c r="F627" s="42" t="s">
        <v>336</v>
      </c>
      <c r="G627" s="27" t="str">
        <f t="shared" si="19"/>
        <v>体育館青森なしあり従来改修</v>
      </c>
      <c r="H627" s="43" t="s">
        <v>63</v>
      </c>
    </row>
    <row r="628" spans="2:8" ht="13.5">
      <c r="B628" s="38" t="s">
        <v>16</v>
      </c>
      <c r="C628" s="39" t="s">
        <v>77</v>
      </c>
      <c r="D628" s="40" t="s">
        <v>0</v>
      </c>
      <c r="E628" s="85" t="s">
        <v>1</v>
      </c>
      <c r="F628" s="42" t="s">
        <v>338</v>
      </c>
      <c r="G628" s="27" t="str">
        <f t="shared" si="19"/>
        <v>体育館青森なしあり延命化改修</v>
      </c>
      <c r="H628" s="43" t="s">
        <v>63</v>
      </c>
    </row>
    <row r="629" spans="2:8" ht="13.5">
      <c r="B629" s="38" t="s">
        <v>16</v>
      </c>
      <c r="C629" s="39" t="s">
        <v>77</v>
      </c>
      <c r="D629" s="40" t="s">
        <v>0</v>
      </c>
      <c r="E629" s="85" t="s">
        <v>1</v>
      </c>
      <c r="F629" s="42" t="s">
        <v>341</v>
      </c>
      <c r="G629" s="27" t="str">
        <f t="shared" si="19"/>
        <v>体育館青森なしあり（任意設定）</v>
      </c>
      <c r="H629" s="43" t="s">
        <v>63</v>
      </c>
    </row>
    <row r="630" spans="2:8" ht="13.5">
      <c r="B630" s="38" t="s">
        <v>16</v>
      </c>
      <c r="C630" s="39" t="s">
        <v>77</v>
      </c>
      <c r="D630" s="40" t="s">
        <v>0</v>
      </c>
      <c r="E630" s="85" t="s">
        <v>1</v>
      </c>
      <c r="F630" s="42" t="s">
        <v>342</v>
      </c>
      <c r="G630" s="27" t="str">
        <f t="shared" si="19"/>
        <v>体育館青森なしあり長寿命化改修</v>
      </c>
      <c r="H630" s="43" t="s">
        <v>63</v>
      </c>
    </row>
    <row r="631" spans="2:8" ht="13.5">
      <c r="B631" s="38" t="s">
        <v>16</v>
      </c>
      <c r="C631" s="39" t="s">
        <v>77</v>
      </c>
      <c r="D631" s="40" t="s">
        <v>1</v>
      </c>
      <c r="E631" s="85" t="s">
        <v>0</v>
      </c>
      <c r="F631" s="42" t="s">
        <v>0</v>
      </c>
      <c r="G631" s="27" t="str">
        <f aca="true" t="shared" si="22" ref="G631:G640">B631&amp;C631&amp;D631&amp;E631&amp;F631</f>
        <v>体育館青森ありなしなし</v>
      </c>
      <c r="H631" s="43" t="s">
        <v>78</v>
      </c>
    </row>
    <row r="632" spans="2:8" ht="13.5">
      <c r="B632" s="38" t="s">
        <v>16</v>
      </c>
      <c r="C632" s="39" t="s">
        <v>77</v>
      </c>
      <c r="D632" s="40" t="s">
        <v>1</v>
      </c>
      <c r="E632" s="85" t="s">
        <v>0</v>
      </c>
      <c r="F632" s="42" t="s">
        <v>336</v>
      </c>
      <c r="G632" s="27" t="str">
        <f t="shared" si="22"/>
        <v>体育館青森ありなし従来改修</v>
      </c>
      <c r="H632" s="43" t="s">
        <v>63</v>
      </c>
    </row>
    <row r="633" spans="2:8" ht="13.5">
      <c r="B633" s="38" t="s">
        <v>16</v>
      </c>
      <c r="C633" s="39" t="s">
        <v>77</v>
      </c>
      <c r="D633" s="40" t="s">
        <v>1</v>
      </c>
      <c r="E633" s="85" t="s">
        <v>0</v>
      </c>
      <c r="F633" s="42" t="s">
        <v>338</v>
      </c>
      <c r="G633" s="27" t="str">
        <f t="shared" si="22"/>
        <v>体育館青森ありなし延命化改修</v>
      </c>
      <c r="H633" s="43" t="s">
        <v>63</v>
      </c>
    </row>
    <row r="634" spans="2:8" ht="13.5">
      <c r="B634" s="38" t="s">
        <v>16</v>
      </c>
      <c r="C634" s="39" t="s">
        <v>77</v>
      </c>
      <c r="D634" s="40" t="s">
        <v>1</v>
      </c>
      <c r="E634" s="85" t="s">
        <v>0</v>
      </c>
      <c r="F634" s="42" t="s">
        <v>341</v>
      </c>
      <c r="G634" s="27" t="str">
        <f t="shared" si="22"/>
        <v>体育館青森ありなし（任意設定）</v>
      </c>
      <c r="H634" s="43" t="s">
        <v>63</v>
      </c>
    </row>
    <row r="635" spans="2:8" ht="13.5">
      <c r="B635" s="38" t="s">
        <v>16</v>
      </c>
      <c r="C635" s="39" t="s">
        <v>77</v>
      </c>
      <c r="D635" s="40" t="s">
        <v>1</v>
      </c>
      <c r="E635" s="85" t="s">
        <v>0</v>
      </c>
      <c r="F635" s="42" t="s">
        <v>342</v>
      </c>
      <c r="G635" s="27" t="str">
        <f t="shared" si="22"/>
        <v>体育館青森ありなし長寿命化改修</v>
      </c>
      <c r="H635" s="43" t="s">
        <v>63</v>
      </c>
    </row>
    <row r="636" spans="2:8" ht="13.5">
      <c r="B636" s="38" t="s">
        <v>16</v>
      </c>
      <c r="C636" s="39" t="s">
        <v>77</v>
      </c>
      <c r="D636" s="40" t="s">
        <v>1</v>
      </c>
      <c r="E636" s="85" t="s">
        <v>1</v>
      </c>
      <c r="F636" s="42" t="s">
        <v>0</v>
      </c>
      <c r="G636" s="27" t="str">
        <f t="shared" si="22"/>
        <v>体育館青森ありありなし</v>
      </c>
      <c r="H636" s="43" t="s">
        <v>78</v>
      </c>
    </row>
    <row r="637" spans="2:8" ht="13.5">
      <c r="B637" s="38" t="s">
        <v>16</v>
      </c>
      <c r="C637" s="39" t="s">
        <v>77</v>
      </c>
      <c r="D637" s="40" t="s">
        <v>1</v>
      </c>
      <c r="E637" s="85" t="s">
        <v>1</v>
      </c>
      <c r="F637" s="42" t="s">
        <v>336</v>
      </c>
      <c r="G637" s="27" t="str">
        <f t="shared" si="22"/>
        <v>体育館青森ありあり従来改修</v>
      </c>
      <c r="H637" s="43" t="s">
        <v>63</v>
      </c>
    </row>
    <row r="638" spans="2:8" ht="13.5">
      <c r="B638" s="38" t="s">
        <v>16</v>
      </c>
      <c r="C638" s="39" t="s">
        <v>77</v>
      </c>
      <c r="D638" s="40" t="s">
        <v>1</v>
      </c>
      <c r="E638" s="85" t="s">
        <v>1</v>
      </c>
      <c r="F638" s="42" t="s">
        <v>338</v>
      </c>
      <c r="G638" s="27" t="str">
        <f t="shared" si="22"/>
        <v>体育館青森ありあり延命化改修</v>
      </c>
      <c r="H638" s="43" t="s">
        <v>63</v>
      </c>
    </row>
    <row r="639" spans="2:8" ht="13.5">
      <c r="B639" s="38" t="s">
        <v>16</v>
      </c>
      <c r="C639" s="39" t="s">
        <v>77</v>
      </c>
      <c r="D639" s="40" t="s">
        <v>1</v>
      </c>
      <c r="E639" s="85" t="s">
        <v>1</v>
      </c>
      <c r="F639" s="42" t="s">
        <v>341</v>
      </c>
      <c r="G639" s="27" t="str">
        <f t="shared" si="22"/>
        <v>体育館青森ありあり（任意設定）</v>
      </c>
      <c r="H639" s="43" t="s">
        <v>63</v>
      </c>
    </row>
    <row r="640" spans="2:8" ht="13.5">
      <c r="B640" s="38" t="s">
        <v>16</v>
      </c>
      <c r="C640" s="39" t="s">
        <v>77</v>
      </c>
      <c r="D640" s="40" t="s">
        <v>1</v>
      </c>
      <c r="E640" s="85" t="s">
        <v>1</v>
      </c>
      <c r="F640" s="42" t="s">
        <v>342</v>
      </c>
      <c r="G640" s="27" t="str">
        <f t="shared" si="22"/>
        <v>体育館青森ありあり長寿命化改修</v>
      </c>
      <c r="H640" s="43" t="s">
        <v>63</v>
      </c>
    </row>
    <row r="641" spans="2:8" ht="13.5">
      <c r="B641" s="38" t="s">
        <v>16</v>
      </c>
      <c r="C641" s="39" t="s">
        <v>34</v>
      </c>
      <c r="D641" s="40" t="s">
        <v>0</v>
      </c>
      <c r="E641" s="85" t="s">
        <v>0</v>
      </c>
      <c r="F641" s="42" t="s">
        <v>0</v>
      </c>
      <c r="G641" s="27" t="str">
        <f t="shared" si="19"/>
        <v>体育館弘前なしなしなし</v>
      </c>
      <c r="H641" s="43" t="s">
        <v>73</v>
      </c>
    </row>
    <row r="642" spans="2:8" ht="13.5">
      <c r="B642" s="38" t="s">
        <v>16</v>
      </c>
      <c r="C642" s="39" t="s">
        <v>2</v>
      </c>
      <c r="D642" s="40" t="s">
        <v>0</v>
      </c>
      <c r="E642" s="85" t="s">
        <v>0</v>
      </c>
      <c r="F642" s="42" t="s">
        <v>336</v>
      </c>
      <c r="G642" s="27" t="str">
        <f t="shared" si="19"/>
        <v>体育館弘前なしなし従来改修</v>
      </c>
      <c r="H642" s="43">
        <f>'LCC算出標準データ'!G95</f>
        <v>728.5</v>
      </c>
    </row>
    <row r="643" spans="2:8" ht="13.5">
      <c r="B643" s="38" t="s">
        <v>16</v>
      </c>
      <c r="C643" s="39" t="s">
        <v>2</v>
      </c>
      <c r="D643" s="40" t="s">
        <v>0</v>
      </c>
      <c r="E643" s="85" t="s">
        <v>0</v>
      </c>
      <c r="F643" s="42" t="s">
        <v>338</v>
      </c>
      <c r="G643" s="27" t="str">
        <f t="shared" si="19"/>
        <v>体育館弘前なしなし延命化改修</v>
      </c>
      <c r="H643" s="43">
        <f>'LCC算出標準データ'!H95</f>
        <v>728.5</v>
      </c>
    </row>
    <row r="644" spans="2:8" ht="13.5">
      <c r="B644" s="38" t="s">
        <v>16</v>
      </c>
      <c r="C644" s="39" t="s">
        <v>2</v>
      </c>
      <c r="D644" s="40" t="s">
        <v>0</v>
      </c>
      <c r="E644" s="85" t="s">
        <v>0</v>
      </c>
      <c r="F644" s="42" t="s">
        <v>341</v>
      </c>
      <c r="G644" s="27" t="str">
        <f t="shared" si="19"/>
        <v>体育館弘前なしなし（任意設定）</v>
      </c>
      <c r="H644" s="43">
        <f>'LCC算出標準データ'!I95</f>
        <v>728.5</v>
      </c>
    </row>
    <row r="645" spans="2:8" ht="13.5">
      <c r="B645" s="38" t="s">
        <v>16</v>
      </c>
      <c r="C645" s="39" t="s">
        <v>2</v>
      </c>
      <c r="D645" s="40" t="s">
        <v>0</v>
      </c>
      <c r="E645" s="85" t="s">
        <v>0</v>
      </c>
      <c r="F645" s="42" t="s">
        <v>342</v>
      </c>
      <c r="G645" s="27" t="str">
        <f t="shared" si="19"/>
        <v>体育館弘前なしなし長寿命化改修</v>
      </c>
      <c r="H645" s="43">
        <f>'LCC算出標準データ'!J95</f>
        <v>453.5</v>
      </c>
    </row>
    <row r="646" spans="2:8" ht="13.5">
      <c r="B646" s="38" t="s">
        <v>16</v>
      </c>
      <c r="C646" s="39" t="s">
        <v>2</v>
      </c>
      <c r="D646" s="40" t="s">
        <v>0</v>
      </c>
      <c r="E646" s="85" t="s">
        <v>1</v>
      </c>
      <c r="F646" s="42" t="s">
        <v>0</v>
      </c>
      <c r="G646" s="27" t="str">
        <f t="shared" si="19"/>
        <v>体育館弘前なしありなし</v>
      </c>
      <c r="H646" s="43" t="s">
        <v>78</v>
      </c>
    </row>
    <row r="647" spans="2:8" ht="13.5">
      <c r="B647" s="38" t="s">
        <v>16</v>
      </c>
      <c r="C647" s="39" t="s">
        <v>2</v>
      </c>
      <c r="D647" s="40" t="s">
        <v>0</v>
      </c>
      <c r="E647" s="85" t="s">
        <v>1</v>
      </c>
      <c r="F647" s="42" t="s">
        <v>336</v>
      </c>
      <c r="G647" s="27" t="str">
        <f t="shared" si="19"/>
        <v>体育館弘前なしあり従来改修</v>
      </c>
      <c r="H647" s="43" t="s">
        <v>63</v>
      </c>
    </row>
    <row r="648" spans="2:8" ht="13.5">
      <c r="B648" s="38" t="s">
        <v>16</v>
      </c>
      <c r="C648" s="39" t="s">
        <v>2</v>
      </c>
      <c r="D648" s="40" t="s">
        <v>0</v>
      </c>
      <c r="E648" s="85" t="s">
        <v>1</v>
      </c>
      <c r="F648" s="42" t="s">
        <v>338</v>
      </c>
      <c r="G648" s="27" t="str">
        <f t="shared" si="19"/>
        <v>体育館弘前なしあり延命化改修</v>
      </c>
      <c r="H648" s="43" t="s">
        <v>63</v>
      </c>
    </row>
    <row r="649" spans="2:8" ht="13.5">
      <c r="B649" s="38" t="s">
        <v>16</v>
      </c>
      <c r="C649" s="39" t="s">
        <v>2</v>
      </c>
      <c r="D649" s="40" t="s">
        <v>0</v>
      </c>
      <c r="E649" s="85" t="s">
        <v>1</v>
      </c>
      <c r="F649" s="42" t="s">
        <v>341</v>
      </c>
      <c r="G649" s="27" t="str">
        <f t="shared" si="19"/>
        <v>体育館弘前なしあり（任意設定）</v>
      </c>
      <c r="H649" s="43" t="s">
        <v>63</v>
      </c>
    </row>
    <row r="650" spans="2:8" ht="13.5">
      <c r="B650" s="38" t="s">
        <v>16</v>
      </c>
      <c r="C650" s="39" t="s">
        <v>2</v>
      </c>
      <c r="D650" s="40" t="s">
        <v>0</v>
      </c>
      <c r="E650" s="85" t="s">
        <v>1</v>
      </c>
      <c r="F650" s="42" t="s">
        <v>342</v>
      </c>
      <c r="G650" s="27" t="str">
        <f t="shared" si="19"/>
        <v>体育館弘前なしあり長寿命化改修</v>
      </c>
      <c r="H650" s="43" t="s">
        <v>63</v>
      </c>
    </row>
    <row r="651" spans="2:8" ht="13.5">
      <c r="B651" s="38" t="s">
        <v>16</v>
      </c>
      <c r="C651" s="39" t="s">
        <v>34</v>
      </c>
      <c r="D651" s="40" t="s">
        <v>1</v>
      </c>
      <c r="E651" s="85" t="s">
        <v>0</v>
      </c>
      <c r="F651" s="42" t="s">
        <v>0</v>
      </c>
      <c r="G651" s="27" t="str">
        <f aca="true" t="shared" si="23" ref="G651:G660">B651&amp;C651&amp;D651&amp;E651&amp;F651</f>
        <v>体育館弘前ありなしなし</v>
      </c>
      <c r="H651" s="43" t="s">
        <v>73</v>
      </c>
    </row>
    <row r="652" spans="2:8" ht="13.5">
      <c r="B652" s="38" t="s">
        <v>16</v>
      </c>
      <c r="C652" s="39" t="s">
        <v>2</v>
      </c>
      <c r="D652" s="40" t="s">
        <v>1</v>
      </c>
      <c r="E652" s="85" t="s">
        <v>0</v>
      </c>
      <c r="F652" s="42" t="s">
        <v>336</v>
      </c>
      <c r="G652" s="27" t="str">
        <f t="shared" si="23"/>
        <v>体育館弘前ありなし従来改修</v>
      </c>
      <c r="H652" s="43" t="s">
        <v>52</v>
      </c>
    </row>
    <row r="653" spans="2:8" ht="13.5">
      <c r="B653" s="38" t="s">
        <v>16</v>
      </c>
      <c r="C653" s="39" t="s">
        <v>2</v>
      </c>
      <c r="D653" s="40" t="s">
        <v>1</v>
      </c>
      <c r="E653" s="85" t="s">
        <v>0</v>
      </c>
      <c r="F653" s="42" t="s">
        <v>338</v>
      </c>
      <c r="G653" s="27" t="str">
        <f t="shared" si="23"/>
        <v>体育館弘前ありなし延命化改修</v>
      </c>
      <c r="H653" s="43" t="s">
        <v>52</v>
      </c>
    </row>
    <row r="654" spans="2:8" ht="13.5">
      <c r="B654" s="38" t="s">
        <v>16</v>
      </c>
      <c r="C654" s="39" t="s">
        <v>2</v>
      </c>
      <c r="D654" s="40" t="s">
        <v>1</v>
      </c>
      <c r="E654" s="85" t="s">
        <v>0</v>
      </c>
      <c r="F654" s="42" t="s">
        <v>341</v>
      </c>
      <c r="G654" s="27" t="str">
        <f t="shared" si="23"/>
        <v>体育館弘前ありなし（任意設定）</v>
      </c>
      <c r="H654" s="43" t="s">
        <v>63</v>
      </c>
    </row>
    <row r="655" spans="2:8" ht="13.5">
      <c r="B655" s="38" t="s">
        <v>16</v>
      </c>
      <c r="C655" s="39" t="s">
        <v>2</v>
      </c>
      <c r="D655" s="40" t="s">
        <v>1</v>
      </c>
      <c r="E655" s="85" t="s">
        <v>0</v>
      </c>
      <c r="F655" s="42" t="s">
        <v>342</v>
      </c>
      <c r="G655" s="27" t="str">
        <f t="shared" si="23"/>
        <v>体育館弘前ありなし長寿命化改修</v>
      </c>
      <c r="H655" s="43" t="s">
        <v>63</v>
      </c>
    </row>
    <row r="656" spans="2:8" ht="13.5">
      <c r="B656" s="38" t="s">
        <v>16</v>
      </c>
      <c r="C656" s="39" t="s">
        <v>2</v>
      </c>
      <c r="D656" s="40" t="s">
        <v>1</v>
      </c>
      <c r="E656" s="85" t="s">
        <v>1</v>
      </c>
      <c r="F656" s="42" t="s">
        <v>0</v>
      </c>
      <c r="G656" s="27" t="str">
        <f t="shared" si="23"/>
        <v>体育館弘前ありありなし</v>
      </c>
      <c r="H656" s="43" t="s">
        <v>78</v>
      </c>
    </row>
    <row r="657" spans="2:8" ht="13.5">
      <c r="B657" s="38" t="s">
        <v>16</v>
      </c>
      <c r="C657" s="39" t="s">
        <v>2</v>
      </c>
      <c r="D657" s="40" t="s">
        <v>1</v>
      </c>
      <c r="E657" s="85" t="s">
        <v>1</v>
      </c>
      <c r="F657" s="42" t="s">
        <v>336</v>
      </c>
      <c r="G657" s="27" t="str">
        <f t="shared" si="23"/>
        <v>体育館弘前ありあり従来改修</v>
      </c>
      <c r="H657" s="43" t="s">
        <v>63</v>
      </c>
    </row>
    <row r="658" spans="2:8" ht="13.5">
      <c r="B658" s="38" t="s">
        <v>16</v>
      </c>
      <c r="C658" s="39" t="s">
        <v>2</v>
      </c>
      <c r="D658" s="40" t="s">
        <v>1</v>
      </c>
      <c r="E658" s="85" t="s">
        <v>1</v>
      </c>
      <c r="F658" s="42" t="s">
        <v>338</v>
      </c>
      <c r="G658" s="27" t="str">
        <f t="shared" si="23"/>
        <v>体育館弘前ありあり延命化改修</v>
      </c>
      <c r="H658" s="43" t="s">
        <v>63</v>
      </c>
    </row>
    <row r="659" spans="2:8" ht="13.5">
      <c r="B659" s="38" t="s">
        <v>16</v>
      </c>
      <c r="C659" s="39" t="s">
        <v>2</v>
      </c>
      <c r="D659" s="40" t="s">
        <v>1</v>
      </c>
      <c r="E659" s="85" t="s">
        <v>1</v>
      </c>
      <c r="F659" s="42" t="s">
        <v>341</v>
      </c>
      <c r="G659" s="27" t="str">
        <f t="shared" si="23"/>
        <v>体育館弘前ありあり（任意設定）</v>
      </c>
      <c r="H659" s="43" t="s">
        <v>63</v>
      </c>
    </row>
    <row r="660" spans="2:8" ht="13.5">
      <c r="B660" s="38" t="s">
        <v>16</v>
      </c>
      <c r="C660" s="39" t="s">
        <v>2</v>
      </c>
      <c r="D660" s="40" t="s">
        <v>1</v>
      </c>
      <c r="E660" s="85" t="s">
        <v>1</v>
      </c>
      <c r="F660" s="42" t="s">
        <v>342</v>
      </c>
      <c r="G660" s="27" t="str">
        <f t="shared" si="23"/>
        <v>体育館弘前ありあり長寿命化改修</v>
      </c>
      <c r="H660" s="43" t="s">
        <v>63</v>
      </c>
    </row>
    <row r="661" spans="2:8" ht="13.5">
      <c r="B661" s="38" t="s">
        <v>16</v>
      </c>
      <c r="C661" s="39" t="s">
        <v>32</v>
      </c>
      <c r="D661" s="40" t="s">
        <v>0</v>
      </c>
      <c r="E661" s="85" t="s">
        <v>0</v>
      </c>
      <c r="F661" s="42" t="s">
        <v>0</v>
      </c>
      <c r="G661" s="27" t="str">
        <f t="shared" si="19"/>
        <v>体育館八戸なしなしなし</v>
      </c>
      <c r="H661" s="43" t="s">
        <v>73</v>
      </c>
    </row>
    <row r="662" spans="2:9" ht="13.5">
      <c r="B662" s="38" t="s">
        <v>16</v>
      </c>
      <c r="C662" s="39" t="s">
        <v>3</v>
      </c>
      <c r="D662" s="40" t="s">
        <v>0</v>
      </c>
      <c r="E662" s="85" t="s">
        <v>0</v>
      </c>
      <c r="F662" s="42" t="s">
        <v>336</v>
      </c>
      <c r="G662" s="27" t="str">
        <f t="shared" si="19"/>
        <v>体育館八戸なしなし従来改修</v>
      </c>
      <c r="H662" s="43">
        <f>'LCC算出標準データ'!G96</f>
        <v>686.5</v>
      </c>
      <c r="I662" s="5"/>
    </row>
    <row r="663" spans="2:9" ht="13.5">
      <c r="B663" s="38" t="s">
        <v>16</v>
      </c>
      <c r="C663" s="39" t="s">
        <v>3</v>
      </c>
      <c r="D663" s="40" t="s">
        <v>0</v>
      </c>
      <c r="E663" s="85" t="s">
        <v>0</v>
      </c>
      <c r="F663" s="42" t="s">
        <v>338</v>
      </c>
      <c r="G663" s="27" t="str">
        <f t="shared" si="19"/>
        <v>体育館八戸なしなし延命化改修</v>
      </c>
      <c r="H663" s="43">
        <f>'LCC算出標準データ'!H96</f>
        <v>686.5</v>
      </c>
      <c r="I663" s="5"/>
    </row>
    <row r="664" spans="2:8" ht="13.5">
      <c r="B664" s="38" t="s">
        <v>16</v>
      </c>
      <c r="C664" s="39" t="s">
        <v>3</v>
      </c>
      <c r="D664" s="40" t="s">
        <v>0</v>
      </c>
      <c r="E664" s="85" t="s">
        <v>0</v>
      </c>
      <c r="F664" s="42" t="s">
        <v>341</v>
      </c>
      <c r="G664" s="27" t="str">
        <f t="shared" si="19"/>
        <v>体育館八戸なしなし（任意設定）</v>
      </c>
      <c r="H664" s="43">
        <f>'LCC算出標準データ'!I96</f>
        <v>686.5</v>
      </c>
    </row>
    <row r="665" spans="2:8" ht="13.5">
      <c r="B665" s="38" t="s">
        <v>16</v>
      </c>
      <c r="C665" s="39" t="s">
        <v>3</v>
      </c>
      <c r="D665" s="40" t="s">
        <v>0</v>
      </c>
      <c r="E665" s="85" t="s">
        <v>0</v>
      </c>
      <c r="F665" s="42" t="s">
        <v>342</v>
      </c>
      <c r="G665" s="27" t="str">
        <f t="shared" si="19"/>
        <v>体育館八戸なしなし長寿命化改修</v>
      </c>
      <c r="H665" s="43">
        <f>'LCC算出標準データ'!J96</f>
        <v>425.5</v>
      </c>
    </row>
    <row r="666" spans="2:8" ht="13.5">
      <c r="B666" s="38" t="s">
        <v>16</v>
      </c>
      <c r="C666" s="39" t="s">
        <v>3</v>
      </c>
      <c r="D666" s="40" t="s">
        <v>0</v>
      </c>
      <c r="E666" s="85" t="s">
        <v>1</v>
      </c>
      <c r="F666" s="42" t="s">
        <v>0</v>
      </c>
      <c r="G666" s="27" t="str">
        <f t="shared" si="19"/>
        <v>体育館八戸なしありなし</v>
      </c>
      <c r="H666" s="43" t="s">
        <v>78</v>
      </c>
    </row>
    <row r="667" spans="2:8" ht="13.5">
      <c r="B667" s="38" t="s">
        <v>16</v>
      </c>
      <c r="C667" s="39" t="s">
        <v>3</v>
      </c>
      <c r="D667" s="40" t="s">
        <v>0</v>
      </c>
      <c r="E667" s="85" t="s">
        <v>1</v>
      </c>
      <c r="F667" s="42" t="s">
        <v>336</v>
      </c>
      <c r="G667" s="27" t="str">
        <f t="shared" si="19"/>
        <v>体育館八戸なしあり従来改修</v>
      </c>
      <c r="H667" s="43" t="s">
        <v>63</v>
      </c>
    </row>
    <row r="668" spans="2:8" ht="13.5">
      <c r="B668" s="38" t="s">
        <v>16</v>
      </c>
      <c r="C668" s="39" t="s">
        <v>3</v>
      </c>
      <c r="D668" s="40" t="s">
        <v>0</v>
      </c>
      <c r="E668" s="85" t="s">
        <v>1</v>
      </c>
      <c r="F668" s="42" t="s">
        <v>338</v>
      </c>
      <c r="G668" s="27" t="str">
        <f t="shared" si="19"/>
        <v>体育館八戸なしあり延命化改修</v>
      </c>
      <c r="H668" s="43" t="s">
        <v>63</v>
      </c>
    </row>
    <row r="669" spans="2:9" ht="13.5">
      <c r="B669" s="38" t="s">
        <v>16</v>
      </c>
      <c r="C669" s="39" t="s">
        <v>3</v>
      </c>
      <c r="D669" s="40" t="s">
        <v>0</v>
      </c>
      <c r="E669" s="85" t="s">
        <v>1</v>
      </c>
      <c r="F669" s="42" t="s">
        <v>341</v>
      </c>
      <c r="G669" s="27" t="str">
        <f t="shared" si="19"/>
        <v>体育館八戸なしあり（任意設定）</v>
      </c>
      <c r="H669" s="43" t="s">
        <v>63</v>
      </c>
      <c r="I669" s="5"/>
    </row>
    <row r="670" spans="2:8" ht="13.5">
      <c r="B670" s="38" t="s">
        <v>16</v>
      </c>
      <c r="C670" s="39" t="s">
        <v>3</v>
      </c>
      <c r="D670" s="40" t="s">
        <v>0</v>
      </c>
      <c r="E670" s="85" t="s">
        <v>1</v>
      </c>
      <c r="F670" s="42" t="s">
        <v>342</v>
      </c>
      <c r="G670" s="27" t="str">
        <f t="shared" si="19"/>
        <v>体育館八戸なしあり長寿命化改修</v>
      </c>
      <c r="H670" s="43" t="s">
        <v>63</v>
      </c>
    </row>
    <row r="671" spans="2:8" ht="13.5">
      <c r="B671" s="38" t="s">
        <v>16</v>
      </c>
      <c r="C671" s="39" t="s">
        <v>32</v>
      </c>
      <c r="D671" s="40" t="s">
        <v>1</v>
      </c>
      <c r="E671" s="85" t="s">
        <v>0</v>
      </c>
      <c r="F671" s="42" t="s">
        <v>0</v>
      </c>
      <c r="G671" s="27" t="str">
        <f aca="true" t="shared" si="24" ref="G671:G680">B671&amp;C671&amp;D671&amp;E671&amp;F671</f>
        <v>体育館八戸ありなしなし</v>
      </c>
      <c r="H671" s="43" t="s">
        <v>73</v>
      </c>
    </row>
    <row r="672" spans="2:9" ht="13.5">
      <c r="B672" s="38" t="s">
        <v>16</v>
      </c>
      <c r="C672" s="39" t="s">
        <v>3</v>
      </c>
      <c r="D672" s="40" t="s">
        <v>1</v>
      </c>
      <c r="E672" s="85" t="s">
        <v>0</v>
      </c>
      <c r="F672" s="42" t="s">
        <v>336</v>
      </c>
      <c r="G672" s="27" t="str">
        <f t="shared" si="24"/>
        <v>体育館八戸ありなし従来改修</v>
      </c>
      <c r="H672" s="43" t="s">
        <v>52</v>
      </c>
      <c r="I672" s="5"/>
    </row>
    <row r="673" spans="2:9" ht="13.5">
      <c r="B673" s="38" t="s">
        <v>16</v>
      </c>
      <c r="C673" s="39" t="s">
        <v>3</v>
      </c>
      <c r="D673" s="40" t="s">
        <v>1</v>
      </c>
      <c r="E673" s="85" t="s">
        <v>0</v>
      </c>
      <c r="F673" s="42" t="s">
        <v>338</v>
      </c>
      <c r="G673" s="27" t="str">
        <f t="shared" si="24"/>
        <v>体育館八戸ありなし延命化改修</v>
      </c>
      <c r="H673" s="43" t="s">
        <v>52</v>
      </c>
      <c r="I673" s="5"/>
    </row>
    <row r="674" spans="2:8" ht="13.5">
      <c r="B674" s="38" t="s">
        <v>16</v>
      </c>
      <c r="C674" s="39" t="s">
        <v>3</v>
      </c>
      <c r="D674" s="40" t="s">
        <v>1</v>
      </c>
      <c r="E674" s="85" t="s">
        <v>0</v>
      </c>
      <c r="F674" s="42" t="s">
        <v>341</v>
      </c>
      <c r="G674" s="27" t="str">
        <f t="shared" si="24"/>
        <v>体育館八戸ありなし（任意設定）</v>
      </c>
      <c r="H674" s="43" t="s">
        <v>63</v>
      </c>
    </row>
    <row r="675" spans="2:8" ht="13.5">
      <c r="B675" s="38" t="s">
        <v>16</v>
      </c>
      <c r="C675" s="39" t="s">
        <v>3</v>
      </c>
      <c r="D675" s="40" t="s">
        <v>1</v>
      </c>
      <c r="E675" s="85" t="s">
        <v>0</v>
      </c>
      <c r="F675" s="42" t="s">
        <v>342</v>
      </c>
      <c r="G675" s="27" t="str">
        <f t="shared" si="24"/>
        <v>体育館八戸ありなし長寿命化改修</v>
      </c>
      <c r="H675" s="43" t="s">
        <v>63</v>
      </c>
    </row>
    <row r="676" spans="2:8" ht="13.5">
      <c r="B676" s="38" t="s">
        <v>16</v>
      </c>
      <c r="C676" s="39" t="s">
        <v>3</v>
      </c>
      <c r="D676" s="40" t="s">
        <v>1</v>
      </c>
      <c r="E676" s="85" t="s">
        <v>1</v>
      </c>
      <c r="F676" s="42" t="s">
        <v>0</v>
      </c>
      <c r="G676" s="27" t="str">
        <f t="shared" si="24"/>
        <v>体育館八戸ありありなし</v>
      </c>
      <c r="H676" s="43" t="s">
        <v>78</v>
      </c>
    </row>
    <row r="677" spans="2:8" ht="13.5">
      <c r="B677" s="38" t="s">
        <v>16</v>
      </c>
      <c r="C677" s="39" t="s">
        <v>3</v>
      </c>
      <c r="D677" s="40" t="s">
        <v>1</v>
      </c>
      <c r="E677" s="85" t="s">
        <v>1</v>
      </c>
      <c r="F677" s="42" t="s">
        <v>336</v>
      </c>
      <c r="G677" s="27" t="str">
        <f t="shared" si="24"/>
        <v>体育館八戸ありあり従来改修</v>
      </c>
      <c r="H677" s="43" t="s">
        <v>63</v>
      </c>
    </row>
    <row r="678" spans="2:8" ht="13.5">
      <c r="B678" s="38" t="s">
        <v>16</v>
      </c>
      <c r="C678" s="39" t="s">
        <v>3</v>
      </c>
      <c r="D678" s="40" t="s">
        <v>1</v>
      </c>
      <c r="E678" s="85" t="s">
        <v>1</v>
      </c>
      <c r="F678" s="42" t="s">
        <v>338</v>
      </c>
      <c r="G678" s="27" t="str">
        <f t="shared" si="24"/>
        <v>体育館八戸ありあり延命化改修</v>
      </c>
      <c r="H678" s="43" t="s">
        <v>63</v>
      </c>
    </row>
    <row r="679" spans="2:9" ht="13.5">
      <c r="B679" s="38" t="s">
        <v>16</v>
      </c>
      <c r="C679" s="39" t="s">
        <v>3</v>
      </c>
      <c r="D679" s="40" t="s">
        <v>1</v>
      </c>
      <c r="E679" s="85" t="s">
        <v>1</v>
      </c>
      <c r="F679" s="42" t="s">
        <v>341</v>
      </c>
      <c r="G679" s="27" t="str">
        <f t="shared" si="24"/>
        <v>体育館八戸ありあり（任意設定）</v>
      </c>
      <c r="H679" s="43" t="s">
        <v>63</v>
      </c>
      <c r="I679" s="5"/>
    </row>
    <row r="680" spans="2:8" ht="13.5">
      <c r="B680" s="38" t="s">
        <v>16</v>
      </c>
      <c r="C680" s="39" t="s">
        <v>3</v>
      </c>
      <c r="D680" s="40" t="s">
        <v>1</v>
      </c>
      <c r="E680" s="85" t="s">
        <v>1</v>
      </c>
      <c r="F680" s="42" t="s">
        <v>342</v>
      </c>
      <c r="G680" s="27" t="str">
        <f t="shared" si="24"/>
        <v>体育館八戸ありあり長寿命化改修</v>
      </c>
      <c r="H680" s="43"/>
    </row>
    <row r="681" spans="2:8" ht="13.5">
      <c r="B681" s="38" t="s">
        <v>16</v>
      </c>
      <c r="C681" s="39" t="s">
        <v>79</v>
      </c>
      <c r="D681" s="40" t="s">
        <v>0</v>
      </c>
      <c r="E681" s="85" t="s">
        <v>0</v>
      </c>
      <c r="F681" s="42" t="s">
        <v>0</v>
      </c>
      <c r="G681" s="27" t="str">
        <f t="shared" si="19"/>
        <v>体育館むつなしなしなし</v>
      </c>
      <c r="H681" s="43" t="s">
        <v>78</v>
      </c>
    </row>
    <row r="682" spans="2:8" ht="13.5">
      <c r="B682" s="38" t="s">
        <v>16</v>
      </c>
      <c r="C682" s="39" t="s">
        <v>79</v>
      </c>
      <c r="D682" s="40" t="s">
        <v>0</v>
      </c>
      <c r="E682" s="85" t="s">
        <v>0</v>
      </c>
      <c r="F682" s="42" t="s">
        <v>336</v>
      </c>
      <c r="G682" s="27" t="str">
        <f t="shared" si="19"/>
        <v>体育館むつなしなし従来改修</v>
      </c>
      <c r="H682" s="43">
        <f>'LCC算出標準データ'!G97</f>
        <v>598.5</v>
      </c>
    </row>
    <row r="683" spans="2:8" ht="13.5">
      <c r="B683" s="38" t="s">
        <v>16</v>
      </c>
      <c r="C683" s="39" t="s">
        <v>79</v>
      </c>
      <c r="D683" s="40" t="s">
        <v>0</v>
      </c>
      <c r="E683" s="85" t="s">
        <v>0</v>
      </c>
      <c r="F683" s="42" t="s">
        <v>338</v>
      </c>
      <c r="G683" s="27" t="str">
        <f t="shared" si="19"/>
        <v>体育館むつなしなし延命化改修</v>
      </c>
      <c r="H683" s="43">
        <f>'LCC算出標準データ'!H97</f>
        <v>598.5</v>
      </c>
    </row>
    <row r="684" spans="2:8" ht="13.5">
      <c r="B684" s="38" t="s">
        <v>16</v>
      </c>
      <c r="C684" s="39" t="s">
        <v>79</v>
      </c>
      <c r="D684" s="40" t="s">
        <v>0</v>
      </c>
      <c r="E684" s="85" t="s">
        <v>0</v>
      </c>
      <c r="F684" s="42" t="s">
        <v>341</v>
      </c>
      <c r="G684" s="27" t="str">
        <f t="shared" si="19"/>
        <v>体育館むつなしなし（任意設定）</v>
      </c>
      <c r="H684" s="43">
        <f>'LCC算出標準データ'!I97</f>
        <v>598.5</v>
      </c>
    </row>
    <row r="685" spans="2:8" ht="13.5">
      <c r="B685" s="38" t="s">
        <v>16</v>
      </c>
      <c r="C685" s="39" t="s">
        <v>79</v>
      </c>
      <c r="D685" s="40" t="s">
        <v>0</v>
      </c>
      <c r="E685" s="85" t="s">
        <v>0</v>
      </c>
      <c r="F685" s="42" t="s">
        <v>342</v>
      </c>
      <c r="G685" s="27" t="str">
        <f t="shared" si="19"/>
        <v>体育館むつなしなし長寿命化改修</v>
      </c>
      <c r="H685" s="43">
        <f>'LCC算出標準データ'!J97</f>
        <v>373.5</v>
      </c>
    </row>
    <row r="686" spans="2:8" ht="13.5">
      <c r="B686" s="38" t="s">
        <v>16</v>
      </c>
      <c r="C686" s="39" t="s">
        <v>79</v>
      </c>
      <c r="D686" s="40" t="s">
        <v>0</v>
      </c>
      <c r="E686" s="85" t="s">
        <v>1</v>
      </c>
      <c r="F686" s="42" t="s">
        <v>0</v>
      </c>
      <c r="G686" s="27" t="str">
        <f t="shared" si="19"/>
        <v>体育館むつなしありなし</v>
      </c>
      <c r="H686" s="43" t="s">
        <v>78</v>
      </c>
    </row>
    <row r="687" spans="2:8" ht="13.5">
      <c r="B687" s="38" t="s">
        <v>16</v>
      </c>
      <c r="C687" s="39" t="s">
        <v>79</v>
      </c>
      <c r="D687" s="40" t="s">
        <v>0</v>
      </c>
      <c r="E687" s="85" t="s">
        <v>1</v>
      </c>
      <c r="F687" s="42" t="s">
        <v>336</v>
      </c>
      <c r="G687" s="27" t="str">
        <f>B687&amp;C687&amp;D687&amp;E687&amp;F687</f>
        <v>体育館むつなしあり従来改修</v>
      </c>
      <c r="H687" s="43" t="s">
        <v>63</v>
      </c>
    </row>
    <row r="688" spans="2:8" ht="13.5">
      <c r="B688" s="38" t="s">
        <v>16</v>
      </c>
      <c r="C688" s="39" t="s">
        <v>79</v>
      </c>
      <c r="D688" s="40" t="s">
        <v>0</v>
      </c>
      <c r="E688" s="85" t="s">
        <v>1</v>
      </c>
      <c r="F688" s="42" t="s">
        <v>338</v>
      </c>
      <c r="G688" s="27" t="str">
        <f t="shared" si="19"/>
        <v>体育館むつなしあり延命化改修</v>
      </c>
      <c r="H688" s="43" t="s">
        <v>63</v>
      </c>
    </row>
    <row r="689" spans="2:8" ht="13.5">
      <c r="B689" s="38" t="s">
        <v>16</v>
      </c>
      <c r="C689" s="39" t="s">
        <v>79</v>
      </c>
      <c r="D689" s="40" t="s">
        <v>0</v>
      </c>
      <c r="E689" s="85" t="s">
        <v>1</v>
      </c>
      <c r="F689" s="42" t="s">
        <v>341</v>
      </c>
      <c r="G689" s="27" t="str">
        <f t="shared" si="19"/>
        <v>体育館むつなしあり（任意設定）</v>
      </c>
      <c r="H689" s="43" t="s">
        <v>63</v>
      </c>
    </row>
    <row r="690" spans="2:8" ht="13.5">
      <c r="B690" s="38" t="s">
        <v>16</v>
      </c>
      <c r="C690" s="39" t="s">
        <v>79</v>
      </c>
      <c r="D690" s="40" t="s">
        <v>0</v>
      </c>
      <c r="E690" s="85" t="s">
        <v>1</v>
      </c>
      <c r="F690" s="42" t="s">
        <v>342</v>
      </c>
      <c r="G690" s="27" t="str">
        <f t="shared" si="19"/>
        <v>体育館むつなしあり長寿命化改修</v>
      </c>
      <c r="H690" s="43" t="s">
        <v>63</v>
      </c>
    </row>
    <row r="691" spans="2:8" ht="13.5">
      <c r="B691" s="38" t="s">
        <v>16</v>
      </c>
      <c r="C691" s="39" t="s">
        <v>79</v>
      </c>
      <c r="D691" s="40" t="s">
        <v>1</v>
      </c>
      <c r="E691" s="85" t="s">
        <v>0</v>
      </c>
      <c r="F691" s="42" t="s">
        <v>0</v>
      </c>
      <c r="G691" s="27" t="str">
        <f aca="true" t="shared" si="25" ref="G691:G699">B691&amp;C691&amp;D691&amp;E691&amp;F691</f>
        <v>体育館むつありなしなし</v>
      </c>
      <c r="H691" s="43" t="s">
        <v>78</v>
      </c>
    </row>
    <row r="692" spans="2:8" ht="13.5">
      <c r="B692" s="38" t="s">
        <v>16</v>
      </c>
      <c r="C692" s="39" t="s">
        <v>79</v>
      </c>
      <c r="D692" s="40" t="s">
        <v>1</v>
      </c>
      <c r="E692" s="85" t="s">
        <v>0</v>
      </c>
      <c r="F692" s="42" t="s">
        <v>336</v>
      </c>
      <c r="G692" s="27" t="str">
        <f t="shared" si="25"/>
        <v>体育館むつありなし従来改修</v>
      </c>
      <c r="H692" s="43" t="s">
        <v>63</v>
      </c>
    </row>
    <row r="693" spans="2:8" ht="13.5">
      <c r="B693" s="38" t="s">
        <v>16</v>
      </c>
      <c r="C693" s="39" t="s">
        <v>79</v>
      </c>
      <c r="D693" s="40" t="s">
        <v>1</v>
      </c>
      <c r="E693" s="85" t="s">
        <v>0</v>
      </c>
      <c r="F693" s="42" t="s">
        <v>338</v>
      </c>
      <c r="G693" s="27" t="str">
        <f t="shared" si="25"/>
        <v>体育館むつありなし延命化改修</v>
      </c>
      <c r="H693" s="43" t="s">
        <v>63</v>
      </c>
    </row>
    <row r="694" spans="2:8" ht="13.5">
      <c r="B694" s="38" t="s">
        <v>16</v>
      </c>
      <c r="C694" s="39" t="s">
        <v>79</v>
      </c>
      <c r="D694" s="40" t="s">
        <v>1</v>
      </c>
      <c r="E694" s="85" t="s">
        <v>0</v>
      </c>
      <c r="F694" s="42" t="s">
        <v>341</v>
      </c>
      <c r="G694" s="27" t="str">
        <f t="shared" si="25"/>
        <v>体育館むつありなし（任意設定）</v>
      </c>
      <c r="H694" s="43" t="s">
        <v>63</v>
      </c>
    </row>
    <row r="695" spans="2:8" ht="13.5">
      <c r="B695" s="38" t="s">
        <v>16</v>
      </c>
      <c r="C695" s="39" t="s">
        <v>79</v>
      </c>
      <c r="D695" s="40" t="s">
        <v>1</v>
      </c>
      <c r="E695" s="85" t="s">
        <v>0</v>
      </c>
      <c r="F695" s="42" t="s">
        <v>342</v>
      </c>
      <c r="G695" s="27" t="str">
        <f t="shared" si="25"/>
        <v>体育館むつありなし長寿命化改修</v>
      </c>
      <c r="H695" s="43"/>
    </row>
    <row r="696" spans="2:8" ht="13.5">
      <c r="B696" s="38" t="s">
        <v>16</v>
      </c>
      <c r="C696" s="39" t="s">
        <v>79</v>
      </c>
      <c r="D696" s="40" t="s">
        <v>1</v>
      </c>
      <c r="E696" s="85" t="s">
        <v>1</v>
      </c>
      <c r="F696" s="42" t="s">
        <v>0</v>
      </c>
      <c r="G696" s="27" t="str">
        <f t="shared" si="25"/>
        <v>体育館むつありありなし</v>
      </c>
      <c r="H696" s="43" t="s">
        <v>78</v>
      </c>
    </row>
    <row r="697" spans="2:8" ht="13.5">
      <c r="B697" s="38" t="s">
        <v>16</v>
      </c>
      <c r="C697" s="39" t="s">
        <v>79</v>
      </c>
      <c r="D697" s="40" t="s">
        <v>1</v>
      </c>
      <c r="E697" s="85" t="s">
        <v>1</v>
      </c>
      <c r="F697" s="42" t="s">
        <v>336</v>
      </c>
      <c r="G697" s="27" t="str">
        <f t="shared" si="25"/>
        <v>体育館むつありあり従来改修</v>
      </c>
      <c r="H697" s="43" t="s">
        <v>63</v>
      </c>
    </row>
    <row r="698" spans="2:8" ht="13.5">
      <c r="B698" s="38" t="s">
        <v>16</v>
      </c>
      <c r="C698" s="39" t="s">
        <v>79</v>
      </c>
      <c r="D698" s="40" t="s">
        <v>1</v>
      </c>
      <c r="E698" s="85" t="s">
        <v>1</v>
      </c>
      <c r="F698" s="42" t="s">
        <v>338</v>
      </c>
      <c r="G698" s="27" t="str">
        <f t="shared" si="25"/>
        <v>体育館むつありあり延命化改修</v>
      </c>
      <c r="H698" s="43" t="s">
        <v>63</v>
      </c>
    </row>
    <row r="699" spans="2:8" ht="13.5">
      <c r="B699" s="38" t="s">
        <v>16</v>
      </c>
      <c r="C699" s="39" t="s">
        <v>79</v>
      </c>
      <c r="D699" s="40" t="s">
        <v>1</v>
      </c>
      <c r="E699" s="85" t="s">
        <v>1</v>
      </c>
      <c r="F699" s="42" t="s">
        <v>341</v>
      </c>
      <c r="G699" s="27" t="str">
        <f t="shared" si="25"/>
        <v>体育館むつありあり（任意設定）</v>
      </c>
      <c r="H699" s="43" t="s">
        <v>63</v>
      </c>
    </row>
    <row r="700" spans="2:8" ht="13.5">
      <c r="B700" s="29" t="s">
        <v>16</v>
      </c>
      <c r="C700" s="44" t="s">
        <v>79</v>
      </c>
      <c r="D700" s="45" t="s">
        <v>1</v>
      </c>
      <c r="E700" s="86" t="s">
        <v>1</v>
      </c>
      <c r="F700" s="46" t="s">
        <v>342</v>
      </c>
      <c r="G700" s="31" t="str">
        <f t="shared" si="19"/>
        <v>体育館むつありあり長寿命化改修</v>
      </c>
      <c r="H700" s="32" t="s">
        <v>63</v>
      </c>
    </row>
    <row r="701" spans="2:8" ht="13.5">
      <c r="B701" s="87"/>
      <c r="C701" s="75"/>
      <c r="D701" s="87"/>
      <c r="E701" s="16"/>
      <c r="F701" s="88"/>
      <c r="G701" s="17"/>
      <c r="H701" s="89"/>
    </row>
    <row r="702" spans="2:5" ht="13.5">
      <c r="B702" s="18" t="s">
        <v>81</v>
      </c>
      <c r="E702" s="18"/>
    </row>
    <row r="703" spans="2:5" ht="13.5">
      <c r="B703" s="7" t="s">
        <v>12</v>
      </c>
      <c r="C703" s="20" t="s">
        <v>36</v>
      </c>
      <c r="D703" s="20"/>
      <c r="E703" s="8" t="s">
        <v>37</v>
      </c>
    </row>
    <row r="704" spans="2:6" ht="13.5">
      <c r="B704" s="47" t="s">
        <v>14</v>
      </c>
      <c r="C704" s="35" t="s">
        <v>49</v>
      </c>
      <c r="D704" s="23" t="str">
        <f aca="true" t="shared" si="26" ref="D704:D709">B704&amp;C704</f>
        <v>庁舎なし</v>
      </c>
      <c r="E704" s="48">
        <v>0</v>
      </c>
      <c r="F704" s="68"/>
    </row>
    <row r="705" spans="2:6" ht="13.5">
      <c r="B705" s="49" t="s">
        <v>50</v>
      </c>
      <c r="C705" s="39" t="s">
        <v>51</v>
      </c>
      <c r="D705" s="27" t="str">
        <f t="shared" si="26"/>
        <v>庁舎あり</v>
      </c>
      <c r="E705" s="50">
        <f>'LCC算出標準データ設定'!C29+'LCC算出標準データ設定'!C27</f>
        <v>60</v>
      </c>
      <c r="F705" s="68"/>
    </row>
    <row r="706" spans="2:6" ht="13.5">
      <c r="B706" s="49" t="s">
        <v>15</v>
      </c>
      <c r="C706" s="39" t="s">
        <v>49</v>
      </c>
      <c r="D706" s="27" t="str">
        <f t="shared" si="26"/>
        <v>校舎なし</v>
      </c>
      <c r="E706" s="50">
        <v>0</v>
      </c>
      <c r="F706" s="68"/>
    </row>
    <row r="707" spans="2:6" ht="13.5">
      <c r="B707" s="49" t="s">
        <v>82</v>
      </c>
      <c r="C707" s="39" t="s">
        <v>51</v>
      </c>
      <c r="D707" s="27" t="str">
        <f t="shared" si="26"/>
        <v>校舎あり</v>
      </c>
      <c r="E707" s="50">
        <f>'LCC算出標準データ設定'!D29+'LCC算出標準データ設定'!D27</f>
        <v>60</v>
      </c>
      <c r="F707" s="68"/>
    </row>
    <row r="708" spans="2:6" ht="13.5">
      <c r="B708" s="49" t="s">
        <v>83</v>
      </c>
      <c r="C708" s="51" t="s">
        <v>49</v>
      </c>
      <c r="D708" s="27" t="str">
        <f t="shared" si="26"/>
        <v>体育館なし</v>
      </c>
      <c r="E708" s="52">
        <v>0</v>
      </c>
      <c r="F708" s="68"/>
    </row>
    <row r="709" spans="2:6" ht="13.5">
      <c r="B709" s="53" t="s">
        <v>83</v>
      </c>
      <c r="C709" s="44" t="s">
        <v>51</v>
      </c>
      <c r="D709" s="31" t="str">
        <f t="shared" si="26"/>
        <v>体育館あり</v>
      </c>
      <c r="E709" s="54">
        <f>'LCC算出標準データ設定'!E29+'LCC算出標準データ設定'!E27</f>
        <v>45</v>
      </c>
      <c r="F709" s="68"/>
    </row>
    <row r="711" ht="13.5">
      <c r="B711" s="18" t="s">
        <v>84</v>
      </c>
    </row>
    <row r="712" spans="2:3" ht="13.5">
      <c r="B712" s="7" t="s">
        <v>36</v>
      </c>
      <c r="C712" s="8" t="s">
        <v>44</v>
      </c>
    </row>
    <row r="713" spans="2:3" ht="13.5">
      <c r="B713" s="10" t="s">
        <v>45</v>
      </c>
      <c r="C713" s="48">
        <v>0</v>
      </c>
    </row>
    <row r="714" spans="2:3" ht="13.5">
      <c r="B714" s="14" t="s">
        <v>46</v>
      </c>
      <c r="C714" s="54">
        <f>'LCC算出標準データ'!C50</f>
        <v>6</v>
      </c>
    </row>
    <row r="716" spans="2:5" ht="13.5">
      <c r="B716" s="5" t="s">
        <v>85</v>
      </c>
      <c r="E716" s="5"/>
    </row>
    <row r="717" spans="2:7" ht="13.5">
      <c r="B717" s="7" t="s">
        <v>12</v>
      </c>
      <c r="C717" s="20" t="s">
        <v>18</v>
      </c>
      <c r="D717" s="20" t="s">
        <v>67</v>
      </c>
      <c r="E717" s="20" t="s">
        <v>36</v>
      </c>
      <c r="F717" s="34" t="s">
        <v>36</v>
      </c>
      <c r="G717" s="8" t="s">
        <v>48</v>
      </c>
    </row>
    <row r="718" spans="2:7" ht="13.5">
      <c r="B718" s="47" t="s">
        <v>14</v>
      </c>
      <c r="C718" s="35" t="s">
        <v>49</v>
      </c>
      <c r="D718" s="90" t="s">
        <v>0</v>
      </c>
      <c r="E718" s="90" t="s">
        <v>49</v>
      </c>
      <c r="F718" s="56" t="str">
        <f>B718&amp;C718&amp;D718&amp;E718</f>
        <v>庁舎なしなしなし</v>
      </c>
      <c r="G718" s="57">
        <v>0</v>
      </c>
    </row>
    <row r="719" spans="2:7" ht="13.5">
      <c r="B719" s="49" t="s">
        <v>50</v>
      </c>
      <c r="C719" s="39" t="s">
        <v>49</v>
      </c>
      <c r="D719" s="91" t="s">
        <v>0</v>
      </c>
      <c r="E719" s="91" t="s">
        <v>51</v>
      </c>
      <c r="F719" s="60" t="str">
        <f>B719&amp;C719&amp;D719&amp;E719</f>
        <v>庁舎なしなしあり</v>
      </c>
      <c r="G719" s="62" t="s">
        <v>52</v>
      </c>
    </row>
    <row r="720" spans="2:7" ht="13.5">
      <c r="B720" s="49" t="s">
        <v>50</v>
      </c>
      <c r="C720" s="39" t="s">
        <v>49</v>
      </c>
      <c r="D720" s="91" t="s">
        <v>336</v>
      </c>
      <c r="E720" s="91" t="s">
        <v>49</v>
      </c>
      <c r="F720" s="60" t="str">
        <f aca="true" t="shared" si="27" ref="F720:F777">B720&amp;C720&amp;D720&amp;E720</f>
        <v>庁舎なし従来改修なし</v>
      </c>
      <c r="G720" s="62">
        <v>0</v>
      </c>
    </row>
    <row r="721" spans="2:8" ht="13.5">
      <c r="B721" s="49" t="s">
        <v>50</v>
      </c>
      <c r="C721" s="39" t="s">
        <v>49</v>
      </c>
      <c r="D721" s="92" t="s">
        <v>336</v>
      </c>
      <c r="E721" s="92" t="s">
        <v>51</v>
      </c>
      <c r="F721" s="60" t="str">
        <f t="shared" si="27"/>
        <v>庁舎なし従来改修あり</v>
      </c>
      <c r="G721" s="62">
        <f>'LCC算出標準データ'!F27</f>
        <v>25000</v>
      </c>
      <c r="H721" s="5"/>
    </row>
    <row r="722" spans="2:7" ht="13.5">
      <c r="B722" s="49" t="s">
        <v>50</v>
      </c>
      <c r="C722" s="39" t="s">
        <v>49</v>
      </c>
      <c r="D722" s="92" t="s">
        <v>338</v>
      </c>
      <c r="E722" s="92" t="s">
        <v>0</v>
      </c>
      <c r="F722" s="60" t="str">
        <f t="shared" si="27"/>
        <v>庁舎なし延命化改修なし</v>
      </c>
      <c r="G722" s="62">
        <v>0</v>
      </c>
    </row>
    <row r="723" spans="2:8" ht="13.5">
      <c r="B723" s="49" t="s">
        <v>50</v>
      </c>
      <c r="C723" s="39" t="s">
        <v>49</v>
      </c>
      <c r="D723" s="92" t="s">
        <v>338</v>
      </c>
      <c r="E723" s="92" t="s">
        <v>1</v>
      </c>
      <c r="F723" s="60" t="str">
        <f t="shared" si="27"/>
        <v>庁舎なし延命化改修あり</v>
      </c>
      <c r="G723" s="62">
        <f>'LCC算出標準データ'!G27</f>
        <v>25000</v>
      </c>
      <c r="H723" s="5"/>
    </row>
    <row r="724" spans="2:7" ht="13.5">
      <c r="B724" s="49" t="s">
        <v>50</v>
      </c>
      <c r="C724" s="39" t="s">
        <v>49</v>
      </c>
      <c r="D724" s="92" t="s">
        <v>341</v>
      </c>
      <c r="E724" s="92" t="s">
        <v>0</v>
      </c>
      <c r="F724" s="60" t="str">
        <f t="shared" si="27"/>
        <v>庁舎なし（任意設定）なし</v>
      </c>
      <c r="G724" s="62">
        <v>0</v>
      </c>
    </row>
    <row r="725" spans="2:8" ht="13.5">
      <c r="B725" s="49" t="s">
        <v>68</v>
      </c>
      <c r="C725" s="39" t="s">
        <v>64</v>
      </c>
      <c r="D725" s="92" t="s">
        <v>341</v>
      </c>
      <c r="E725" s="92" t="s">
        <v>1</v>
      </c>
      <c r="F725" s="60" t="str">
        <f t="shared" si="27"/>
        <v>庁舎なし（任意設定）あり</v>
      </c>
      <c r="G725" s="62">
        <f>'LCC算出標準データ'!H27</f>
        <v>30000</v>
      </c>
      <c r="H725" s="5"/>
    </row>
    <row r="726" spans="2:7" ht="13.5">
      <c r="B726" s="49" t="s">
        <v>68</v>
      </c>
      <c r="C726" s="39" t="s">
        <v>64</v>
      </c>
      <c r="D726" s="92" t="s">
        <v>342</v>
      </c>
      <c r="E726" s="92" t="s">
        <v>0</v>
      </c>
      <c r="F726" s="60" t="str">
        <f t="shared" si="27"/>
        <v>庁舎なし長寿命化改修なし</v>
      </c>
      <c r="G726" s="62">
        <v>0</v>
      </c>
    </row>
    <row r="727" spans="2:8" ht="13.5">
      <c r="B727" s="49" t="s">
        <v>68</v>
      </c>
      <c r="C727" s="39" t="s">
        <v>64</v>
      </c>
      <c r="D727" s="91" t="s">
        <v>342</v>
      </c>
      <c r="E727" s="91" t="s">
        <v>1</v>
      </c>
      <c r="F727" s="60" t="str">
        <f t="shared" si="27"/>
        <v>庁舎なし長寿命化改修あり</v>
      </c>
      <c r="G727" s="62">
        <f>'LCC算出標準データ'!I27+'LCC算出標準データ'!C32</f>
        <v>122850</v>
      </c>
      <c r="H727" s="5"/>
    </row>
    <row r="728" spans="2:7" ht="13.5">
      <c r="B728" s="49" t="s">
        <v>14</v>
      </c>
      <c r="C728" s="39" t="s">
        <v>51</v>
      </c>
      <c r="D728" s="91" t="s">
        <v>0</v>
      </c>
      <c r="E728" s="91" t="s">
        <v>49</v>
      </c>
      <c r="F728" s="60" t="str">
        <f t="shared" si="27"/>
        <v>庁舎ありなしなし</v>
      </c>
      <c r="G728" s="62">
        <v>0</v>
      </c>
    </row>
    <row r="729" spans="2:7" ht="13.5">
      <c r="B729" s="49" t="s">
        <v>50</v>
      </c>
      <c r="C729" s="39" t="s">
        <v>51</v>
      </c>
      <c r="D729" s="91" t="s">
        <v>0</v>
      </c>
      <c r="E729" s="91" t="s">
        <v>51</v>
      </c>
      <c r="F729" s="60" t="str">
        <f t="shared" si="27"/>
        <v>庁舎ありなしあり</v>
      </c>
      <c r="G729" s="62" t="s">
        <v>52</v>
      </c>
    </row>
    <row r="730" spans="2:7" ht="13.5">
      <c r="B730" s="49" t="s">
        <v>50</v>
      </c>
      <c r="C730" s="39" t="s">
        <v>51</v>
      </c>
      <c r="D730" s="91" t="s">
        <v>336</v>
      </c>
      <c r="E730" s="91" t="s">
        <v>49</v>
      </c>
      <c r="F730" s="60" t="str">
        <f t="shared" si="27"/>
        <v>庁舎あり従来改修なし</v>
      </c>
      <c r="G730" s="62">
        <v>0</v>
      </c>
    </row>
    <row r="731" spans="2:8" ht="13.5">
      <c r="B731" s="49" t="s">
        <v>50</v>
      </c>
      <c r="C731" s="39" t="s">
        <v>51</v>
      </c>
      <c r="D731" s="91" t="s">
        <v>336</v>
      </c>
      <c r="E731" s="91" t="s">
        <v>51</v>
      </c>
      <c r="F731" s="60" t="str">
        <f t="shared" si="27"/>
        <v>庁舎あり従来改修あり</v>
      </c>
      <c r="G731" s="62">
        <f>'LCC算出標準データ'!F27+'LCC算出標準データ'!C32</f>
        <v>47850</v>
      </c>
      <c r="H731" s="5"/>
    </row>
    <row r="732" spans="2:7" ht="13.5">
      <c r="B732" s="49" t="s">
        <v>50</v>
      </c>
      <c r="C732" s="39" t="s">
        <v>51</v>
      </c>
      <c r="D732" s="91" t="s">
        <v>338</v>
      </c>
      <c r="E732" s="91" t="s">
        <v>0</v>
      </c>
      <c r="F732" s="60" t="str">
        <f t="shared" si="27"/>
        <v>庁舎あり延命化改修なし</v>
      </c>
      <c r="G732" s="62">
        <v>0</v>
      </c>
    </row>
    <row r="733" spans="2:8" ht="13.5">
      <c r="B733" s="49" t="s">
        <v>50</v>
      </c>
      <c r="C733" s="39" t="s">
        <v>51</v>
      </c>
      <c r="D733" s="91" t="s">
        <v>338</v>
      </c>
      <c r="E733" s="91" t="s">
        <v>1</v>
      </c>
      <c r="F733" s="60" t="str">
        <f t="shared" si="27"/>
        <v>庁舎あり延命化改修あり</v>
      </c>
      <c r="G733" s="62">
        <f>'LCC算出標準データ'!G27+'LCC算出標準データ'!C32</f>
        <v>47850</v>
      </c>
      <c r="H733" s="5"/>
    </row>
    <row r="734" spans="2:7" ht="13.5">
      <c r="B734" s="49" t="s">
        <v>50</v>
      </c>
      <c r="C734" s="39" t="s">
        <v>51</v>
      </c>
      <c r="D734" s="91" t="s">
        <v>341</v>
      </c>
      <c r="E734" s="91" t="s">
        <v>0</v>
      </c>
      <c r="F734" s="60" t="str">
        <f t="shared" si="27"/>
        <v>庁舎あり（任意設定）なし</v>
      </c>
      <c r="G734" s="62">
        <v>0</v>
      </c>
    </row>
    <row r="735" spans="2:8" ht="13.5">
      <c r="B735" s="49" t="s">
        <v>68</v>
      </c>
      <c r="C735" s="39" t="s">
        <v>65</v>
      </c>
      <c r="D735" s="91" t="s">
        <v>341</v>
      </c>
      <c r="E735" s="91" t="s">
        <v>1</v>
      </c>
      <c r="F735" s="60" t="str">
        <f t="shared" si="27"/>
        <v>庁舎あり（任意設定）あり</v>
      </c>
      <c r="G735" s="62">
        <f>'LCC算出標準データ'!H27+'LCC算出標準データ'!C32</f>
        <v>52850</v>
      </c>
      <c r="H735" s="5"/>
    </row>
    <row r="736" spans="2:7" ht="13.5">
      <c r="B736" s="49" t="s">
        <v>68</v>
      </c>
      <c r="C736" s="39" t="s">
        <v>65</v>
      </c>
      <c r="D736" s="91" t="s">
        <v>342</v>
      </c>
      <c r="E736" s="91" t="s">
        <v>0</v>
      </c>
      <c r="F736" s="60" t="str">
        <f t="shared" si="27"/>
        <v>庁舎あり長寿命化改修なし</v>
      </c>
      <c r="G736" s="62">
        <v>0</v>
      </c>
    </row>
    <row r="737" spans="2:7" ht="13.5">
      <c r="B737" s="69" t="s">
        <v>68</v>
      </c>
      <c r="C737" s="51" t="s">
        <v>65</v>
      </c>
      <c r="D737" s="92" t="s">
        <v>342</v>
      </c>
      <c r="E737" s="92" t="s">
        <v>1</v>
      </c>
      <c r="F737" s="60" t="str">
        <f t="shared" si="27"/>
        <v>庁舎あり長寿命化改修あり</v>
      </c>
      <c r="G737" s="62">
        <f>'LCC算出標準データ'!I27+'LCC算出標準データ'!C32</f>
        <v>122850</v>
      </c>
    </row>
    <row r="738" spans="2:9" s="93" customFormat="1" ht="13.5">
      <c r="B738" s="49" t="s">
        <v>15</v>
      </c>
      <c r="C738" s="39" t="s">
        <v>49</v>
      </c>
      <c r="D738" s="91" t="s">
        <v>0</v>
      </c>
      <c r="E738" s="91" t="s">
        <v>49</v>
      </c>
      <c r="F738" s="60" t="str">
        <f t="shared" si="27"/>
        <v>校舎なしなしなし</v>
      </c>
      <c r="G738" s="62">
        <v>0</v>
      </c>
      <c r="I738" s="1"/>
    </row>
    <row r="739" spans="2:9" s="94" customFormat="1" ht="13.5">
      <c r="B739" s="49" t="s">
        <v>15</v>
      </c>
      <c r="C739" s="39" t="s">
        <v>49</v>
      </c>
      <c r="D739" s="91" t="s">
        <v>0</v>
      </c>
      <c r="E739" s="91" t="s">
        <v>51</v>
      </c>
      <c r="F739" s="60" t="str">
        <f t="shared" si="27"/>
        <v>校舎なしなしあり</v>
      </c>
      <c r="G739" s="62" t="s">
        <v>52</v>
      </c>
      <c r="I739" s="1"/>
    </row>
    <row r="740" spans="2:9" s="94" customFormat="1" ht="13.5">
      <c r="B740" s="49" t="s">
        <v>15</v>
      </c>
      <c r="C740" s="39" t="s">
        <v>49</v>
      </c>
      <c r="D740" s="91" t="s">
        <v>336</v>
      </c>
      <c r="E740" s="91" t="s">
        <v>49</v>
      </c>
      <c r="F740" s="60" t="str">
        <f t="shared" si="27"/>
        <v>校舎なし従来改修なし</v>
      </c>
      <c r="G740" s="62">
        <v>0</v>
      </c>
      <c r="I740" s="1"/>
    </row>
    <row r="741" spans="2:9" s="94" customFormat="1" ht="13.5">
      <c r="B741" s="49" t="s">
        <v>15</v>
      </c>
      <c r="C741" s="39" t="s">
        <v>49</v>
      </c>
      <c r="D741" s="92" t="s">
        <v>336</v>
      </c>
      <c r="E741" s="92" t="s">
        <v>51</v>
      </c>
      <c r="F741" s="60" t="str">
        <f t="shared" si="27"/>
        <v>校舎なし従来改修あり</v>
      </c>
      <c r="G741" s="62">
        <f>'LCC算出標準データ'!F28</f>
        <v>45000</v>
      </c>
      <c r="H741" s="5"/>
      <c r="I741" s="1"/>
    </row>
    <row r="742" spans="2:9" s="94" customFormat="1" ht="13.5">
      <c r="B742" s="49" t="s">
        <v>15</v>
      </c>
      <c r="C742" s="39" t="s">
        <v>49</v>
      </c>
      <c r="D742" s="92" t="s">
        <v>338</v>
      </c>
      <c r="E742" s="92" t="s">
        <v>0</v>
      </c>
      <c r="F742" s="60" t="str">
        <f t="shared" si="27"/>
        <v>校舎なし延命化改修なし</v>
      </c>
      <c r="G742" s="62">
        <v>0</v>
      </c>
      <c r="I742" s="1"/>
    </row>
    <row r="743" spans="2:9" s="94" customFormat="1" ht="13.5">
      <c r="B743" s="49" t="s">
        <v>15</v>
      </c>
      <c r="C743" s="39" t="s">
        <v>49</v>
      </c>
      <c r="D743" s="92" t="s">
        <v>338</v>
      </c>
      <c r="E743" s="92" t="s">
        <v>1</v>
      </c>
      <c r="F743" s="60" t="str">
        <f t="shared" si="27"/>
        <v>校舎なし延命化改修あり</v>
      </c>
      <c r="G743" s="62">
        <f>'LCC算出標準データ'!G28</f>
        <v>45000</v>
      </c>
      <c r="H743" s="5"/>
      <c r="I743" s="1"/>
    </row>
    <row r="744" spans="2:9" s="94" customFormat="1" ht="13.5">
      <c r="B744" s="49" t="s">
        <v>15</v>
      </c>
      <c r="C744" s="39" t="s">
        <v>49</v>
      </c>
      <c r="D744" s="92" t="s">
        <v>341</v>
      </c>
      <c r="E744" s="92" t="s">
        <v>0</v>
      </c>
      <c r="F744" s="60" t="str">
        <f t="shared" si="27"/>
        <v>校舎なし（任意設定）なし</v>
      </c>
      <c r="G744" s="62">
        <v>0</v>
      </c>
      <c r="I744" s="1"/>
    </row>
    <row r="745" spans="2:9" s="94" customFormat="1" ht="13.5">
      <c r="B745" s="49" t="s">
        <v>15</v>
      </c>
      <c r="C745" s="39" t="s">
        <v>49</v>
      </c>
      <c r="D745" s="92" t="s">
        <v>341</v>
      </c>
      <c r="E745" s="92" t="s">
        <v>1</v>
      </c>
      <c r="F745" s="60" t="str">
        <f t="shared" si="27"/>
        <v>校舎なし（任意設定）あり</v>
      </c>
      <c r="G745" s="62">
        <f>'LCC算出標準データ'!H28</f>
        <v>45000</v>
      </c>
      <c r="H745" s="5"/>
      <c r="I745" s="1"/>
    </row>
    <row r="746" spans="2:9" s="94" customFormat="1" ht="13.5">
      <c r="B746" s="49" t="s">
        <v>15</v>
      </c>
      <c r="C746" s="39" t="s">
        <v>49</v>
      </c>
      <c r="D746" s="92" t="s">
        <v>342</v>
      </c>
      <c r="E746" s="92" t="s">
        <v>0</v>
      </c>
      <c r="F746" s="60" t="str">
        <f t="shared" si="27"/>
        <v>校舎なし長寿命化改修なし</v>
      </c>
      <c r="G746" s="62">
        <v>0</v>
      </c>
      <c r="I746" s="1"/>
    </row>
    <row r="747" spans="2:9" s="94" customFormat="1" ht="13.5">
      <c r="B747" s="49" t="s">
        <v>15</v>
      </c>
      <c r="C747" s="39" t="s">
        <v>49</v>
      </c>
      <c r="D747" s="91" t="s">
        <v>342</v>
      </c>
      <c r="E747" s="91" t="s">
        <v>1</v>
      </c>
      <c r="F747" s="60" t="str">
        <f t="shared" si="27"/>
        <v>校舎なし長寿命化改修あり</v>
      </c>
      <c r="G747" s="62">
        <f>'LCC算出標準データ'!I28</f>
        <v>105000</v>
      </c>
      <c r="I747" s="1"/>
    </row>
    <row r="748" spans="2:9" s="94" customFormat="1" ht="13.5">
      <c r="B748" s="49" t="s">
        <v>15</v>
      </c>
      <c r="C748" s="39" t="s">
        <v>51</v>
      </c>
      <c r="D748" s="91" t="s">
        <v>0</v>
      </c>
      <c r="E748" s="91" t="s">
        <v>49</v>
      </c>
      <c r="F748" s="60" t="str">
        <f t="shared" si="27"/>
        <v>校舎ありなしなし</v>
      </c>
      <c r="G748" s="62" t="s">
        <v>52</v>
      </c>
      <c r="I748" s="1"/>
    </row>
    <row r="749" spans="2:9" s="94" customFormat="1" ht="13.5">
      <c r="B749" s="49" t="s">
        <v>15</v>
      </c>
      <c r="C749" s="39" t="s">
        <v>51</v>
      </c>
      <c r="D749" s="91" t="s">
        <v>0</v>
      </c>
      <c r="E749" s="91" t="s">
        <v>51</v>
      </c>
      <c r="F749" s="60" t="str">
        <f t="shared" si="27"/>
        <v>校舎ありなしあり</v>
      </c>
      <c r="G749" s="62" t="s">
        <v>52</v>
      </c>
      <c r="I749" s="1"/>
    </row>
    <row r="750" spans="2:9" s="94" customFormat="1" ht="13.5">
      <c r="B750" s="49" t="s">
        <v>15</v>
      </c>
      <c r="C750" s="39" t="s">
        <v>51</v>
      </c>
      <c r="D750" s="91" t="s">
        <v>336</v>
      </c>
      <c r="E750" s="91" t="s">
        <v>49</v>
      </c>
      <c r="F750" s="60" t="str">
        <f t="shared" si="27"/>
        <v>校舎あり従来改修なし</v>
      </c>
      <c r="G750" s="62" t="s">
        <v>52</v>
      </c>
      <c r="I750" s="1"/>
    </row>
    <row r="751" spans="2:9" s="94" customFormat="1" ht="13.5">
      <c r="B751" s="49" t="s">
        <v>15</v>
      </c>
      <c r="C751" s="39" t="s">
        <v>51</v>
      </c>
      <c r="D751" s="91" t="s">
        <v>336</v>
      </c>
      <c r="E751" s="91" t="s">
        <v>51</v>
      </c>
      <c r="F751" s="60" t="str">
        <f t="shared" si="27"/>
        <v>校舎あり従来改修あり</v>
      </c>
      <c r="G751" s="62" t="s">
        <v>52</v>
      </c>
      <c r="I751" s="1"/>
    </row>
    <row r="752" spans="2:9" s="94" customFormat="1" ht="13.5">
      <c r="B752" s="49" t="s">
        <v>15</v>
      </c>
      <c r="C752" s="39" t="s">
        <v>51</v>
      </c>
      <c r="D752" s="91" t="s">
        <v>338</v>
      </c>
      <c r="E752" s="91" t="s">
        <v>0</v>
      </c>
      <c r="F752" s="60" t="str">
        <f t="shared" si="27"/>
        <v>校舎あり延命化改修なし</v>
      </c>
      <c r="G752" s="62" t="s">
        <v>52</v>
      </c>
      <c r="I752" s="1"/>
    </row>
    <row r="753" spans="2:9" s="94" customFormat="1" ht="13.5">
      <c r="B753" s="49" t="s">
        <v>15</v>
      </c>
      <c r="C753" s="39" t="s">
        <v>51</v>
      </c>
      <c r="D753" s="91" t="s">
        <v>338</v>
      </c>
      <c r="E753" s="91" t="s">
        <v>1</v>
      </c>
      <c r="F753" s="60" t="str">
        <f t="shared" si="27"/>
        <v>校舎あり延命化改修あり</v>
      </c>
      <c r="G753" s="62" t="s">
        <v>52</v>
      </c>
      <c r="I753" s="1"/>
    </row>
    <row r="754" spans="2:9" s="94" customFormat="1" ht="13.5">
      <c r="B754" s="49" t="s">
        <v>15</v>
      </c>
      <c r="C754" s="39" t="s">
        <v>51</v>
      </c>
      <c r="D754" s="91" t="s">
        <v>341</v>
      </c>
      <c r="E754" s="91" t="s">
        <v>0</v>
      </c>
      <c r="F754" s="60" t="str">
        <f t="shared" si="27"/>
        <v>校舎あり（任意設定）なし</v>
      </c>
      <c r="G754" s="62" t="s">
        <v>63</v>
      </c>
      <c r="I754" s="1"/>
    </row>
    <row r="755" spans="2:9" s="94" customFormat="1" ht="13.5">
      <c r="B755" s="49" t="s">
        <v>15</v>
      </c>
      <c r="C755" s="39" t="s">
        <v>51</v>
      </c>
      <c r="D755" s="91" t="s">
        <v>341</v>
      </c>
      <c r="E755" s="91" t="s">
        <v>1</v>
      </c>
      <c r="F755" s="60" t="str">
        <f t="shared" si="27"/>
        <v>校舎あり（任意設定）あり</v>
      </c>
      <c r="G755" s="62" t="s">
        <v>63</v>
      </c>
      <c r="I755" s="1"/>
    </row>
    <row r="756" spans="2:9" s="94" customFormat="1" ht="13.5">
      <c r="B756" s="49" t="s">
        <v>15</v>
      </c>
      <c r="C756" s="39" t="s">
        <v>51</v>
      </c>
      <c r="D756" s="91" t="s">
        <v>342</v>
      </c>
      <c r="E756" s="91" t="s">
        <v>0</v>
      </c>
      <c r="F756" s="60" t="str">
        <f t="shared" si="27"/>
        <v>校舎あり長寿命化改修なし</v>
      </c>
      <c r="G756" s="62" t="s">
        <v>52</v>
      </c>
      <c r="I756" s="1"/>
    </row>
    <row r="757" spans="2:9" s="94" customFormat="1" ht="13.5">
      <c r="B757" s="49" t="s">
        <v>15</v>
      </c>
      <c r="C757" s="39" t="s">
        <v>51</v>
      </c>
      <c r="D757" s="91" t="s">
        <v>342</v>
      </c>
      <c r="E757" s="91" t="s">
        <v>1</v>
      </c>
      <c r="F757" s="60" t="str">
        <f t="shared" si="27"/>
        <v>校舎あり長寿命化改修あり</v>
      </c>
      <c r="G757" s="62" t="s">
        <v>52</v>
      </c>
      <c r="I757" s="1"/>
    </row>
    <row r="758" spans="2:9" s="93" customFormat="1" ht="13.5">
      <c r="B758" s="49" t="s">
        <v>16</v>
      </c>
      <c r="C758" s="39" t="s">
        <v>49</v>
      </c>
      <c r="D758" s="91" t="s">
        <v>0</v>
      </c>
      <c r="E758" s="91" t="s">
        <v>49</v>
      </c>
      <c r="F758" s="60" t="str">
        <f t="shared" si="27"/>
        <v>体育館なしなしなし</v>
      </c>
      <c r="G758" s="62">
        <v>0</v>
      </c>
      <c r="I758" s="1"/>
    </row>
    <row r="759" spans="2:9" s="94" customFormat="1" ht="13.5">
      <c r="B759" s="49" t="s">
        <v>16</v>
      </c>
      <c r="C759" s="39" t="s">
        <v>49</v>
      </c>
      <c r="D759" s="91" t="s">
        <v>0</v>
      </c>
      <c r="E759" s="91" t="s">
        <v>51</v>
      </c>
      <c r="F759" s="60" t="str">
        <f t="shared" si="27"/>
        <v>体育館なしなしあり</v>
      </c>
      <c r="G759" s="62" t="s">
        <v>52</v>
      </c>
      <c r="I759" s="1"/>
    </row>
    <row r="760" spans="2:9" s="94" customFormat="1" ht="13.5">
      <c r="B760" s="49" t="s">
        <v>16</v>
      </c>
      <c r="C760" s="39" t="s">
        <v>49</v>
      </c>
      <c r="D760" s="91" t="s">
        <v>336</v>
      </c>
      <c r="E760" s="91" t="s">
        <v>49</v>
      </c>
      <c r="F760" s="60" t="str">
        <f t="shared" si="27"/>
        <v>体育館なし従来改修なし</v>
      </c>
      <c r="G760" s="62">
        <v>0</v>
      </c>
      <c r="I760" s="1"/>
    </row>
    <row r="761" spans="2:9" s="94" customFormat="1" ht="13.5">
      <c r="B761" s="49" t="s">
        <v>16</v>
      </c>
      <c r="C761" s="39" t="s">
        <v>49</v>
      </c>
      <c r="D761" s="92" t="s">
        <v>336</v>
      </c>
      <c r="E761" s="92" t="s">
        <v>51</v>
      </c>
      <c r="F761" s="60" t="str">
        <f t="shared" si="27"/>
        <v>体育館なし従来改修あり</v>
      </c>
      <c r="G761" s="62" t="str">
        <f>'LCC算出標準データ'!F29</f>
        <v>-</v>
      </c>
      <c r="I761" s="1"/>
    </row>
    <row r="762" spans="2:9" s="94" customFormat="1" ht="13.5">
      <c r="B762" s="49" t="s">
        <v>16</v>
      </c>
      <c r="C762" s="39" t="s">
        <v>49</v>
      </c>
      <c r="D762" s="92" t="s">
        <v>338</v>
      </c>
      <c r="E762" s="92" t="s">
        <v>0</v>
      </c>
      <c r="F762" s="60" t="str">
        <f t="shared" si="27"/>
        <v>体育館なし延命化改修なし</v>
      </c>
      <c r="G762" s="62">
        <v>0</v>
      </c>
      <c r="I762" s="1"/>
    </row>
    <row r="763" spans="2:9" s="94" customFormat="1" ht="13.5">
      <c r="B763" s="49" t="s">
        <v>16</v>
      </c>
      <c r="C763" s="39" t="s">
        <v>49</v>
      </c>
      <c r="D763" s="92" t="s">
        <v>338</v>
      </c>
      <c r="E763" s="92" t="s">
        <v>1</v>
      </c>
      <c r="F763" s="60" t="str">
        <f t="shared" si="27"/>
        <v>体育館なし延命化改修あり</v>
      </c>
      <c r="G763" s="62">
        <f>'LCC算出標準データ'!G29</f>
        <v>91000</v>
      </c>
      <c r="H763" s="5"/>
      <c r="I763" s="1"/>
    </row>
    <row r="764" spans="2:9" s="94" customFormat="1" ht="13.5">
      <c r="B764" s="49" t="s">
        <v>16</v>
      </c>
      <c r="C764" s="39" t="s">
        <v>49</v>
      </c>
      <c r="D764" s="92" t="s">
        <v>341</v>
      </c>
      <c r="E764" s="92" t="s">
        <v>0</v>
      </c>
      <c r="F764" s="60" t="str">
        <f t="shared" si="27"/>
        <v>体育館なし（任意設定）なし</v>
      </c>
      <c r="G764" s="62">
        <v>0</v>
      </c>
      <c r="I764" s="1"/>
    </row>
    <row r="765" spans="2:9" s="94" customFormat="1" ht="13.5">
      <c r="B765" s="49" t="s">
        <v>16</v>
      </c>
      <c r="C765" s="39" t="s">
        <v>64</v>
      </c>
      <c r="D765" s="92" t="s">
        <v>341</v>
      </c>
      <c r="E765" s="92" t="s">
        <v>1</v>
      </c>
      <c r="F765" s="60" t="str">
        <f t="shared" si="27"/>
        <v>体育館なし（任意設定）あり</v>
      </c>
      <c r="G765" s="62">
        <f>'LCC算出標準データ'!H29</f>
        <v>91000</v>
      </c>
      <c r="H765" s="5"/>
      <c r="I765" s="1"/>
    </row>
    <row r="766" spans="2:9" s="94" customFormat="1" ht="13.5">
      <c r="B766" s="49" t="s">
        <v>16</v>
      </c>
      <c r="C766" s="39" t="s">
        <v>64</v>
      </c>
      <c r="D766" s="92" t="s">
        <v>342</v>
      </c>
      <c r="E766" s="92" t="s">
        <v>0</v>
      </c>
      <c r="F766" s="60" t="str">
        <f t="shared" si="27"/>
        <v>体育館なし長寿命化改修なし</v>
      </c>
      <c r="G766" s="62">
        <v>0</v>
      </c>
      <c r="I766" s="1"/>
    </row>
    <row r="767" spans="2:9" s="94" customFormat="1" ht="13.5">
      <c r="B767" s="49" t="s">
        <v>16</v>
      </c>
      <c r="C767" s="39" t="s">
        <v>64</v>
      </c>
      <c r="D767" s="91" t="s">
        <v>342</v>
      </c>
      <c r="E767" s="91" t="s">
        <v>1</v>
      </c>
      <c r="F767" s="60" t="str">
        <f t="shared" si="27"/>
        <v>体育館なし長寿命化改修あり</v>
      </c>
      <c r="G767" s="62">
        <f>'LCC算出標準データ'!I29</f>
        <v>28000</v>
      </c>
      <c r="I767" s="1"/>
    </row>
    <row r="768" spans="2:9" s="94" customFormat="1" ht="13.5">
      <c r="B768" s="49" t="s">
        <v>16</v>
      </c>
      <c r="C768" s="39" t="s">
        <v>65</v>
      </c>
      <c r="D768" s="91" t="s">
        <v>0</v>
      </c>
      <c r="E768" s="91" t="s">
        <v>64</v>
      </c>
      <c r="F768" s="60" t="str">
        <f t="shared" si="27"/>
        <v>体育館ありなしなし</v>
      </c>
      <c r="G768" s="62" t="s">
        <v>63</v>
      </c>
      <c r="I768" s="1"/>
    </row>
    <row r="769" spans="2:9" s="94" customFormat="1" ht="13.5">
      <c r="B769" s="49" t="s">
        <v>16</v>
      </c>
      <c r="C769" s="39" t="s">
        <v>65</v>
      </c>
      <c r="D769" s="91" t="s">
        <v>0</v>
      </c>
      <c r="E769" s="91" t="s">
        <v>65</v>
      </c>
      <c r="F769" s="60" t="str">
        <f t="shared" si="27"/>
        <v>体育館ありなしあり</v>
      </c>
      <c r="G769" s="62" t="s">
        <v>63</v>
      </c>
      <c r="I769" s="1"/>
    </row>
    <row r="770" spans="2:9" s="94" customFormat="1" ht="13.5">
      <c r="B770" s="49" t="s">
        <v>16</v>
      </c>
      <c r="C770" s="39" t="s">
        <v>65</v>
      </c>
      <c r="D770" s="91" t="s">
        <v>336</v>
      </c>
      <c r="E770" s="91" t="s">
        <v>64</v>
      </c>
      <c r="F770" s="60" t="str">
        <f t="shared" si="27"/>
        <v>体育館あり従来改修なし</v>
      </c>
      <c r="G770" s="62" t="s">
        <v>63</v>
      </c>
      <c r="I770" s="1"/>
    </row>
    <row r="771" spans="2:9" s="94" customFormat="1" ht="13.5">
      <c r="B771" s="49" t="s">
        <v>16</v>
      </c>
      <c r="C771" s="39" t="s">
        <v>65</v>
      </c>
      <c r="D771" s="91" t="s">
        <v>336</v>
      </c>
      <c r="E771" s="91" t="s">
        <v>65</v>
      </c>
      <c r="F771" s="60" t="str">
        <f t="shared" si="27"/>
        <v>体育館あり従来改修あり</v>
      </c>
      <c r="G771" s="62" t="s">
        <v>63</v>
      </c>
      <c r="I771" s="1"/>
    </row>
    <row r="772" spans="2:9" s="94" customFormat="1" ht="13.5">
      <c r="B772" s="49" t="s">
        <v>16</v>
      </c>
      <c r="C772" s="39" t="s">
        <v>65</v>
      </c>
      <c r="D772" s="91" t="s">
        <v>338</v>
      </c>
      <c r="E772" s="91" t="s">
        <v>0</v>
      </c>
      <c r="F772" s="60" t="str">
        <f t="shared" si="27"/>
        <v>体育館あり延命化改修なし</v>
      </c>
      <c r="G772" s="62" t="s">
        <v>63</v>
      </c>
      <c r="I772" s="1"/>
    </row>
    <row r="773" spans="2:9" s="94" customFormat="1" ht="13.5">
      <c r="B773" s="49" t="s">
        <v>16</v>
      </c>
      <c r="C773" s="39" t="s">
        <v>65</v>
      </c>
      <c r="D773" s="91" t="s">
        <v>338</v>
      </c>
      <c r="E773" s="91" t="s">
        <v>1</v>
      </c>
      <c r="F773" s="60" t="str">
        <f t="shared" si="27"/>
        <v>体育館あり延命化改修あり</v>
      </c>
      <c r="G773" s="62" t="s">
        <v>63</v>
      </c>
      <c r="I773" s="1"/>
    </row>
    <row r="774" spans="2:9" s="94" customFormat="1" ht="13.5">
      <c r="B774" s="49" t="s">
        <v>16</v>
      </c>
      <c r="C774" s="39" t="s">
        <v>65</v>
      </c>
      <c r="D774" s="91" t="s">
        <v>341</v>
      </c>
      <c r="E774" s="91" t="s">
        <v>0</v>
      </c>
      <c r="F774" s="60" t="str">
        <f t="shared" si="27"/>
        <v>体育館あり（任意設定）なし</v>
      </c>
      <c r="G774" s="62" t="s">
        <v>63</v>
      </c>
      <c r="I774" s="1"/>
    </row>
    <row r="775" spans="2:9" s="94" customFormat="1" ht="13.5">
      <c r="B775" s="49" t="s">
        <v>16</v>
      </c>
      <c r="C775" s="39" t="s">
        <v>65</v>
      </c>
      <c r="D775" s="91" t="s">
        <v>341</v>
      </c>
      <c r="E775" s="91" t="s">
        <v>1</v>
      </c>
      <c r="F775" s="60" t="str">
        <f t="shared" si="27"/>
        <v>体育館あり（任意設定）あり</v>
      </c>
      <c r="G775" s="62" t="s">
        <v>63</v>
      </c>
      <c r="I775" s="1"/>
    </row>
    <row r="776" spans="2:9" s="94" customFormat="1" ht="13.5">
      <c r="B776" s="49" t="s">
        <v>16</v>
      </c>
      <c r="C776" s="39" t="s">
        <v>65</v>
      </c>
      <c r="D776" s="91" t="s">
        <v>342</v>
      </c>
      <c r="E776" s="91" t="s">
        <v>0</v>
      </c>
      <c r="F776" s="60" t="str">
        <f t="shared" si="27"/>
        <v>体育館あり長寿命化改修なし</v>
      </c>
      <c r="G776" s="62" t="s">
        <v>63</v>
      </c>
      <c r="I776" s="1"/>
    </row>
    <row r="777" spans="2:9" s="94" customFormat="1" ht="13.5">
      <c r="B777" s="53" t="s">
        <v>16</v>
      </c>
      <c r="C777" s="44" t="s">
        <v>65</v>
      </c>
      <c r="D777" s="95" t="s">
        <v>342</v>
      </c>
      <c r="E777" s="95" t="s">
        <v>1</v>
      </c>
      <c r="F777" s="64" t="str">
        <f t="shared" si="27"/>
        <v>体育館あり長寿命化改修あり</v>
      </c>
      <c r="G777" s="65" t="s">
        <v>63</v>
      </c>
      <c r="I777" s="1"/>
    </row>
    <row r="779" ht="13.5">
      <c r="B779" s="18" t="s">
        <v>321</v>
      </c>
    </row>
    <row r="780" spans="2:3" ht="13.5">
      <c r="B780" s="7" t="s">
        <v>86</v>
      </c>
      <c r="C780" s="8" t="s">
        <v>87</v>
      </c>
    </row>
    <row r="781" spans="2:3" ht="13.5">
      <c r="B781" s="10" t="s">
        <v>129</v>
      </c>
      <c r="C781" s="48">
        <v>2.9</v>
      </c>
    </row>
    <row r="782" spans="2:3" ht="13.5">
      <c r="B782" s="96" t="s">
        <v>324</v>
      </c>
      <c r="C782" s="97">
        <v>0</v>
      </c>
    </row>
    <row r="783" spans="2:3" ht="13.5">
      <c r="B783" s="96" t="s">
        <v>88</v>
      </c>
      <c r="C783" s="97">
        <v>0</v>
      </c>
    </row>
    <row r="784" spans="2:3" ht="13.5">
      <c r="B784" s="70" t="s">
        <v>367</v>
      </c>
      <c r="C784" s="50">
        <f>'LCC算出標準データ'!D19</f>
        <v>3</v>
      </c>
    </row>
    <row r="785" spans="2:3" ht="13.5">
      <c r="B785" s="70" t="s">
        <v>345</v>
      </c>
      <c r="C785" s="50">
        <f>'LCC算出標準データ'!D19</f>
        <v>3</v>
      </c>
    </row>
    <row r="786" spans="2:3" ht="13.5">
      <c r="B786" s="14" t="s">
        <v>349</v>
      </c>
      <c r="C786" s="54">
        <f>'LCC算出標準データ'!D19</f>
        <v>3</v>
      </c>
    </row>
    <row r="787" spans="2:5" ht="13.5">
      <c r="B787" s="16"/>
      <c r="C787" s="75"/>
      <c r="D787" s="17"/>
      <c r="E787" s="17"/>
    </row>
    <row r="788" spans="2:3" ht="13.5">
      <c r="B788" s="5" t="s">
        <v>323</v>
      </c>
      <c r="C788" s="5"/>
    </row>
    <row r="789" spans="2:5" ht="13.5">
      <c r="B789" s="7" t="s">
        <v>12</v>
      </c>
      <c r="C789" s="8" t="s">
        <v>86</v>
      </c>
      <c r="D789" s="8"/>
      <c r="E789" s="8" t="s">
        <v>89</v>
      </c>
    </row>
    <row r="790" spans="2:5" ht="13.5">
      <c r="B790" s="47" t="s">
        <v>14</v>
      </c>
      <c r="C790" s="98" t="s">
        <v>129</v>
      </c>
      <c r="D790" s="99" t="str">
        <f aca="true" t="shared" si="28" ref="D790:D807">B790&amp;C790</f>
        <v>庁舎解体</v>
      </c>
      <c r="E790" s="57">
        <f>'LCC算出標準データ'!C13</f>
        <v>30000</v>
      </c>
    </row>
    <row r="791" spans="2:5" ht="13.5">
      <c r="B791" s="452" t="s">
        <v>14</v>
      </c>
      <c r="C791" s="453" t="s">
        <v>324</v>
      </c>
      <c r="D791" s="454" t="str">
        <f t="shared" si="28"/>
        <v>庁舎譲渡</v>
      </c>
      <c r="E791" s="61">
        <v>0</v>
      </c>
    </row>
    <row r="792" spans="2:5" ht="13.5">
      <c r="B792" s="49" t="s">
        <v>50</v>
      </c>
      <c r="C792" s="100" t="s">
        <v>88</v>
      </c>
      <c r="D792" s="101" t="str">
        <f t="shared" si="28"/>
        <v>庁舎賃貸</v>
      </c>
      <c r="E792" s="62">
        <v>0</v>
      </c>
    </row>
    <row r="793" spans="2:5" ht="13.5">
      <c r="B793" s="49" t="s">
        <v>50</v>
      </c>
      <c r="C793" s="100" t="s">
        <v>360</v>
      </c>
      <c r="D793" s="101" t="str">
        <f t="shared" si="28"/>
        <v>庁舎従来改築</v>
      </c>
      <c r="E793" s="62">
        <f>'LCC算出標準データ'!C13</f>
        <v>30000</v>
      </c>
    </row>
    <row r="794" spans="2:5" ht="13.5">
      <c r="B794" s="49" t="s">
        <v>90</v>
      </c>
      <c r="C794" s="100" t="s">
        <v>345</v>
      </c>
      <c r="D794" s="101" t="str">
        <f t="shared" si="28"/>
        <v>庁舎一般施設</v>
      </c>
      <c r="E794" s="62">
        <f>'LCC算出標準データ'!C13</f>
        <v>30000</v>
      </c>
    </row>
    <row r="795" spans="2:5" ht="13.5">
      <c r="B795" s="49" t="s">
        <v>91</v>
      </c>
      <c r="C795" s="100" t="s">
        <v>349</v>
      </c>
      <c r="D795" s="101" t="str">
        <f t="shared" si="28"/>
        <v>庁舎長期使用施設</v>
      </c>
      <c r="E795" s="62">
        <f>'LCC算出標準データ'!C13</f>
        <v>30000</v>
      </c>
    </row>
    <row r="796" spans="2:5" ht="13.5">
      <c r="B796" s="49" t="s">
        <v>92</v>
      </c>
      <c r="C796" s="100" t="s">
        <v>129</v>
      </c>
      <c r="D796" s="101" t="str">
        <f t="shared" si="28"/>
        <v>校舎解体</v>
      </c>
      <c r="E796" s="62">
        <f>'LCC算出標準データ'!C13</f>
        <v>30000</v>
      </c>
    </row>
    <row r="797" spans="2:5" ht="13.5">
      <c r="B797" s="49" t="s">
        <v>92</v>
      </c>
      <c r="C797" s="100" t="s">
        <v>324</v>
      </c>
      <c r="D797" s="101" t="str">
        <f>B797&amp;C797</f>
        <v>校舎譲渡</v>
      </c>
      <c r="E797" s="62">
        <v>0</v>
      </c>
    </row>
    <row r="798" spans="2:5" ht="13.5">
      <c r="B798" s="49" t="s">
        <v>92</v>
      </c>
      <c r="C798" s="100" t="s">
        <v>88</v>
      </c>
      <c r="D798" s="101" t="str">
        <f t="shared" si="28"/>
        <v>校舎賃貸</v>
      </c>
      <c r="E798" s="62">
        <v>0</v>
      </c>
    </row>
    <row r="799" spans="2:5" ht="13.5">
      <c r="B799" s="49" t="s">
        <v>82</v>
      </c>
      <c r="C799" s="100" t="s">
        <v>360</v>
      </c>
      <c r="D799" s="101" t="str">
        <f t="shared" si="28"/>
        <v>校舎従来改築</v>
      </c>
      <c r="E799" s="62">
        <f>'LCC算出標準データ'!C14</f>
        <v>25000</v>
      </c>
    </row>
    <row r="800" spans="2:5" ht="13.5">
      <c r="B800" s="49" t="s">
        <v>93</v>
      </c>
      <c r="C800" s="100" t="s">
        <v>345</v>
      </c>
      <c r="D800" s="101" t="str">
        <f t="shared" si="28"/>
        <v>校舎一般施設</v>
      </c>
      <c r="E800" s="62">
        <f>'LCC算出標準データ'!C14</f>
        <v>25000</v>
      </c>
    </row>
    <row r="801" spans="2:5" ht="13.5">
      <c r="B801" s="49" t="s">
        <v>92</v>
      </c>
      <c r="C801" s="100" t="s">
        <v>349</v>
      </c>
      <c r="D801" s="101" t="str">
        <f t="shared" si="28"/>
        <v>校舎長期使用施設</v>
      </c>
      <c r="E801" s="62">
        <f>'LCC算出標準データ'!C14</f>
        <v>25000</v>
      </c>
    </row>
    <row r="802" spans="2:5" ht="13.5">
      <c r="B802" s="49" t="s">
        <v>94</v>
      </c>
      <c r="C802" s="100" t="s">
        <v>129</v>
      </c>
      <c r="D802" s="101" t="str">
        <f t="shared" si="28"/>
        <v>体育館解体</v>
      </c>
      <c r="E802" s="62">
        <f>'LCC算出標準データ'!C15</f>
        <v>22000</v>
      </c>
    </row>
    <row r="803" spans="2:5" ht="13.5">
      <c r="B803" s="49" t="s">
        <v>94</v>
      </c>
      <c r="C803" s="100" t="s">
        <v>324</v>
      </c>
      <c r="D803" s="101" t="str">
        <f>B803&amp;C803</f>
        <v>体育館譲渡</v>
      </c>
      <c r="E803" s="62">
        <f>'LCC算出標準データ'!C16</f>
        <v>0</v>
      </c>
    </row>
    <row r="804" spans="2:5" ht="13.5">
      <c r="B804" s="49" t="s">
        <v>94</v>
      </c>
      <c r="C804" s="100" t="s">
        <v>88</v>
      </c>
      <c r="D804" s="101" t="str">
        <f t="shared" si="28"/>
        <v>体育館賃貸</v>
      </c>
      <c r="E804" s="62">
        <v>0</v>
      </c>
    </row>
    <row r="805" spans="2:5" ht="13.5">
      <c r="B805" s="49" t="s">
        <v>83</v>
      </c>
      <c r="C805" s="100" t="s">
        <v>360</v>
      </c>
      <c r="D805" s="101" t="str">
        <f t="shared" si="28"/>
        <v>体育館従来改築</v>
      </c>
      <c r="E805" s="62">
        <f>'LCC算出標準データ'!C15</f>
        <v>22000</v>
      </c>
    </row>
    <row r="806" spans="2:5" ht="13.5">
      <c r="B806" s="49" t="s">
        <v>95</v>
      </c>
      <c r="C806" s="100" t="s">
        <v>345</v>
      </c>
      <c r="D806" s="101" t="str">
        <f t="shared" si="28"/>
        <v>体育館一般施設</v>
      </c>
      <c r="E806" s="62">
        <f>'LCC算出標準データ'!C15</f>
        <v>22000</v>
      </c>
    </row>
    <row r="807" spans="2:5" ht="13.5">
      <c r="B807" s="53" t="s">
        <v>16</v>
      </c>
      <c r="C807" s="102" t="s">
        <v>349</v>
      </c>
      <c r="D807" s="103" t="str">
        <f t="shared" si="28"/>
        <v>体育館長期使用施設</v>
      </c>
      <c r="E807" s="65">
        <f>'LCC算出標準データ'!C15</f>
        <v>22000</v>
      </c>
    </row>
    <row r="809" ht="13.5">
      <c r="B809" s="5" t="s">
        <v>96</v>
      </c>
    </row>
    <row r="810" spans="2:6" ht="13.5">
      <c r="B810" s="7" t="s">
        <v>12</v>
      </c>
      <c r="C810" s="20" t="s">
        <v>67</v>
      </c>
      <c r="D810" s="20" t="s">
        <v>86</v>
      </c>
      <c r="E810" s="20"/>
      <c r="F810" s="76" t="s">
        <v>97</v>
      </c>
    </row>
    <row r="811" spans="2:6" ht="13.5">
      <c r="B811" s="21" t="s">
        <v>14</v>
      </c>
      <c r="C811" s="36" t="s">
        <v>49</v>
      </c>
      <c r="D811" s="36" t="s">
        <v>129</v>
      </c>
      <c r="E811" s="104" t="str">
        <f>B811&amp;C811&amp;D811</f>
        <v>庁舎なし解体</v>
      </c>
      <c r="F811" s="48">
        <f>'LCC算出標準データ設定'!D7</f>
        <v>40</v>
      </c>
    </row>
    <row r="812" spans="2:6" ht="13.5">
      <c r="B812" s="25" t="s">
        <v>14</v>
      </c>
      <c r="C812" s="105" t="s">
        <v>0</v>
      </c>
      <c r="D812" s="105" t="s">
        <v>324</v>
      </c>
      <c r="E812" s="106" t="str">
        <f>B812&amp;C812&amp;D812</f>
        <v>庁舎なし譲渡</v>
      </c>
      <c r="F812" s="97">
        <f>'LCC算出標準データ設定'!D7</f>
        <v>40</v>
      </c>
    </row>
    <row r="813" spans="2:6" ht="13.5">
      <c r="B813" s="25" t="s">
        <v>14</v>
      </c>
      <c r="C813" s="105" t="s">
        <v>0</v>
      </c>
      <c r="D813" s="105" t="s">
        <v>88</v>
      </c>
      <c r="E813" s="106" t="str">
        <f>B813&amp;C813&amp;D813</f>
        <v>庁舎なし賃貸</v>
      </c>
      <c r="F813" s="97">
        <v>99999</v>
      </c>
    </row>
    <row r="814" spans="2:6" ht="13.5">
      <c r="B814" s="38" t="s">
        <v>14</v>
      </c>
      <c r="C814" s="40" t="s">
        <v>49</v>
      </c>
      <c r="D814" s="40" t="s">
        <v>360</v>
      </c>
      <c r="E814" s="106" t="str">
        <f aca="true" t="shared" si="29" ref="E814:E840">B814&amp;C814&amp;D814</f>
        <v>庁舎なし従来改築</v>
      </c>
      <c r="F814" s="50">
        <f>'LCC算出標準データ設定'!D7</f>
        <v>40</v>
      </c>
    </row>
    <row r="815" spans="2:6" ht="13.5">
      <c r="B815" s="38" t="s">
        <v>14</v>
      </c>
      <c r="C815" s="40" t="s">
        <v>49</v>
      </c>
      <c r="D815" s="40" t="s">
        <v>345</v>
      </c>
      <c r="E815" s="106" t="str">
        <f t="shared" si="29"/>
        <v>庁舎なし一般施設</v>
      </c>
      <c r="F815" s="97">
        <f>'LCC算出標準データ設定'!D7</f>
        <v>40</v>
      </c>
    </row>
    <row r="816" spans="2:6" ht="13.5">
      <c r="B816" s="38" t="s">
        <v>14</v>
      </c>
      <c r="C816" s="40" t="s">
        <v>49</v>
      </c>
      <c r="D816" s="40" t="s">
        <v>349</v>
      </c>
      <c r="E816" s="106" t="str">
        <f t="shared" si="29"/>
        <v>庁舎なし長期使用施設</v>
      </c>
      <c r="F816" s="50">
        <f>'LCC算出標準データ設定'!D7</f>
        <v>40</v>
      </c>
    </row>
    <row r="817" spans="2:7" ht="13.5">
      <c r="B817" s="38" t="s">
        <v>14</v>
      </c>
      <c r="C817" s="40" t="s">
        <v>337</v>
      </c>
      <c r="D817" s="40" t="s">
        <v>129</v>
      </c>
      <c r="E817" s="106" t="str">
        <f t="shared" si="29"/>
        <v>庁舎従来改修解体</v>
      </c>
      <c r="F817" s="97">
        <f>'LCC算出標準データ設定'!D8</f>
        <v>40</v>
      </c>
      <c r="G817" s="68"/>
    </row>
    <row r="818" spans="2:7" ht="13.5">
      <c r="B818" s="38" t="s">
        <v>14</v>
      </c>
      <c r="C818" s="40" t="s">
        <v>337</v>
      </c>
      <c r="D818" s="40" t="s">
        <v>324</v>
      </c>
      <c r="E818" s="106" t="str">
        <f>B818&amp;C818&amp;D818</f>
        <v>庁舎従来改修譲渡</v>
      </c>
      <c r="F818" s="97">
        <f>'LCC算出標準データ設定'!D8</f>
        <v>40</v>
      </c>
      <c r="G818" s="68"/>
    </row>
    <row r="819" spans="2:6" ht="13.5">
      <c r="B819" s="38" t="s">
        <v>14</v>
      </c>
      <c r="C819" s="40" t="s">
        <v>337</v>
      </c>
      <c r="D819" s="40" t="s">
        <v>88</v>
      </c>
      <c r="E819" s="106" t="str">
        <f t="shared" si="29"/>
        <v>庁舎従来改修賃貸</v>
      </c>
      <c r="F819" s="50">
        <v>99999</v>
      </c>
    </row>
    <row r="820" spans="2:7" ht="13.5">
      <c r="B820" s="38" t="s">
        <v>14</v>
      </c>
      <c r="C820" s="40" t="s">
        <v>337</v>
      </c>
      <c r="D820" s="40" t="s">
        <v>360</v>
      </c>
      <c r="E820" s="106" t="str">
        <f t="shared" si="29"/>
        <v>庁舎従来改修従来改築</v>
      </c>
      <c r="F820" s="97">
        <f>'LCC算出標準データ設定'!D8</f>
        <v>40</v>
      </c>
      <c r="G820" s="68"/>
    </row>
    <row r="821" spans="2:7" ht="13.5">
      <c r="B821" s="38" t="s">
        <v>14</v>
      </c>
      <c r="C821" s="40" t="s">
        <v>337</v>
      </c>
      <c r="D821" s="40" t="s">
        <v>345</v>
      </c>
      <c r="E821" s="106" t="str">
        <f t="shared" si="29"/>
        <v>庁舎従来改修一般施設</v>
      </c>
      <c r="F821" s="50">
        <f>'LCC算出標準データ設定'!D8</f>
        <v>40</v>
      </c>
      <c r="G821" s="68"/>
    </row>
    <row r="822" spans="2:7" ht="13.5">
      <c r="B822" s="38" t="s">
        <v>14</v>
      </c>
      <c r="C822" s="40" t="s">
        <v>337</v>
      </c>
      <c r="D822" s="40" t="s">
        <v>349</v>
      </c>
      <c r="E822" s="106" t="str">
        <f t="shared" si="29"/>
        <v>庁舎従来改修長期使用施設</v>
      </c>
      <c r="F822" s="97">
        <f>'LCC算出標準データ設定'!D8</f>
        <v>40</v>
      </c>
      <c r="G822" s="68"/>
    </row>
    <row r="823" spans="2:7" ht="13.5">
      <c r="B823" s="38" t="s">
        <v>14</v>
      </c>
      <c r="C823" s="40" t="s">
        <v>343</v>
      </c>
      <c r="D823" s="40" t="s">
        <v>129</v>
      </c>
      <c r="E823" s="106" t="str">
        <f t="shared" si="29"/>
        <v>庁舎延命化改修解体</v>
      </c>
      <c r="F823" s="50">
        <f>'LCC算出標準データ設定'!D9</f>
        <v>60</v>
      </c>
      <c r="G823" s="68"/>
    </row>
    <row r="824" spans="2:7" ht="13.5">
      <c r="B824" s="38" t="s">
        <v>14</v>
      </c>
      <c r="C824" s="40" t="s">
        <v>343</v>
      </c>
      <c r="D824" s="40" t="s">
        <v>324</v>
      </c>
      <c r="E824" s="106" t="str">
        <f>B824&amp;C824&amp;D824</f>
        <v>庁舎延命化改修譲渡</v>
      </c>
      <c r="F824" s="50">
        <f>'LCC算出標準データ設定'!D9</f>
        <v>60</v>
      </c>
      <c r="G824" s="68"/>
    </row>
    <row r="825" spans="2:6" ht="13.5">
      <c r="B825" s="38" t="s">
        <v>14</v>
      </c>
      <c r="C825" s="40" t="s">
        <v>338</v>
      </c>
      <c r="D825" s="40" t="s">
        <v>88</v>
      </c>
      <c r="E825" s="106" t="str">
        <f t="shared" si="29"/>
        <v>庁舎延命化改修賃貸</v>
      </c>
      <c r="F825" s="97">
        <v>99999</v>
      </c>
    </row>
    <row r="826" spans="2:7" ht="13.5">
      <c r="B826" s="38" t="s">
        <v>14</v>
      </c>
      <c r="C826" s="40" t="s">
        <v>338</v>
      </c>
      <c r="D826" s="40" t="s">
        <v>360</v>
      </c>
      <c r="E826" s="106" t="str">
        <f t="shared" si="29"/>
        <v>庁舎延命化改修従来改築</v>
      </c>
      <c r="F826" s="50">
        <f>'LCC算出標準データ設定'!D9</f>
        <v>60</v>
      </c>
      <c r="G826" s="68"/>
    </row>
    <row r="827" spans="2:7" ht="13.5">
      <c r="B827" s="38" t="s">
        <v>14</v>
      </c>
      <c r="C827" s="40" t="s">
        <v>338</v>
      </c>
      <c r="D827" s="40" t="s">
        <v>345</v>
      </c>
      <c r="E827" s="106" t="str">
        <f t="shared" si="29"/>
        <v>庁舎延命化改修一般施設</v>
      </c>
      <c r="F827" s="97">
        <f>'LCC算出標準データ設定'!D9</f>
        <v>60</v>
      </c>
      <c r="G827" s="68"/>
    </row>
    <row r="828" spans="2:7" ht="13.5">
      <c r="B828" s="38" t="s">
        <v>14</v>
      </c>
      <c r="C828" s="40" t="s">
        <v>338</v>
      </c>
      <c r="D828" s="40" t="s">
        <v>349</v>
      </c>
      <c r="E828" s="106" t="str">
        <f t="shared" si="29"/>
        <v>庁舎延命化改修長期使用施設</v>
      </c>
      <c r="F828" s="50">
        <f>'LCC算出標準データ設定'!D9</f>
        <v>60</v>
      </c>
      <c r="G828" s="68"/>
    </row>
    <row r="829" spans="2:7" ht="13.5">
      <c r="B829" s="38" t="s">
        <v>14</v>
      </c>
      <c r="C829" s="40" t="s">
        <v>340</v>
      </c>
      <c r="D829" s="40" t="s">
        <v>129</v>
      </c>
      <c r="E829" s="106" t="str">
        <f t="shared" si="29"/>
        <v>庁舎（任意設定）解体</v>
      </c>
      <c r="F829" s="97">
        <f>'LCC算出標準データ設定'!D10</f>
        <v>60</v>
      </c>
      <c r="G829" s="68"/>
    </row>
    <row r="830" spans="2:7" ht="13.5">
      <c r="B830" s="38" t="s">
        <v>14</v>
      </c>
      <c r="C830" s="40" t="s">
        <v>340</v>
      </c>
      <c r="D830" s="40" t="s">
        <v>324</v>
      </c>
      <c r="E830" s="106" t="str">
        <f>B830&amp;C830&amp;D830</f>
        <v>庁舎（任意設定）譲渡</v>
      </c>
      <c r="F830" s="97">
        <f>'LCC算出標準データ設定'!D10</f>
        <v>60</v>
      </c>
      <c r="G830" s="68"/>
    </row>
    <row r="831" spans="2:6" ht="13.5">
      <c r="B831" s="38" t="s">
        <v>14</v>
      </c>
      <c r="C831" s="40" t="s">
        <v>340</v>
      </c>
      <c r="D831" s="40" t="s">
        <v>88</v>
      </c>
      <c r="E831" s="106" t="str">
        <f t="shared" si="29"/>
        <v>庁舎（任意設定）賃貸</v>
      </c>
      <c r="F831" s="50">
        <v>99999</v>
      </c>
    </row>
    <row r="832" spans="2:7" ht="13.5">
      <c r="B832" s="38" t="s">
        <v>14</v>
      </c>
      <c r="C832" s="40" t="s">
        <v>340</v>
      </c>
      <c r="D832" s="40" t="s">
        <v>360</v>
      </c>
      <c r="E832" s="106" t="str">
        <f t="shared" si="29"/>
        <v>庁舎（任意設定）従来改築</v>
      </c>
      <c r="F832" s="97">
        <f>'LCC算出標準データ設定'!D10</f>
        <v>60</v>
      </c>
      <c r="G832" s="68"/>
    </row>
    <row r="833" spans="2:7" ht="13.5">
      <c r="B833" s="38" t="s">
        <v>14</v>
      </c>
      <c r="C833" s="40" t="s">
        <v>340</v>
      </c>
      <c r="D833" s="40" t="s">
        <v>345</v>
      </c>
      <c r="E833" s="106" t="str">
        <f t="shared" si="29"/>
        <v>庁舎（任意設定）一般施設</v>
      </c>
      <c r="F833" s="50">
        <f>'LCC算出標準データ設定'!D10</f>
        <v>60</v>
      </c>
      <c r="G833" s="68"/>
    </row>
    <row r="834" spans="2:7" ht="13.5">
      <c r="B834" s="38" t="s">
        <v>14</v>
      </c>
      <c r="C834" s="40" t="s">
        <v>340</v>
      </c>
      <c r="D834" s="40" t="s">
        <v>349</v>
      </c>
      <c r="E834" s="106" t="str">
        <f t="shared" si="29"/>
        <v>庁舎（任意設定）長期使用施設</v>
      </c>
      <c r="F834" s="97">
        <f>'LCC算出標準データ設定'!D10</f>
        <v>60</v>
      </c>
      <c r="G834" s="68"/>
    </row>
    <row r="835" spans="2:6" ht="13.5">
      <c r="B835" s="38" t="s">
        <v>14</v>
      </c>
      <c r="C835" s="40" t="s">
        <v>342</v>
      </c>
      <c r="D835" s="40" t="s">
        <v>129</v>
      </c>
      <c r="E835" s="106" t="str">
        <f t="shared" si="29"/>
        <v>庁舎長寿命化改修解体</v>
      </c>
      <c r="F835" s="50">
        <f>'LCC算出標準データ設定'!D11</f>
        <v>88</v>
      </c>
    </row>
    <row r="836" spans="2:6" ht="13.5">
      <c r="B836" s="38" t="s">
        <v>14</v>
      </c>
      <c r="C836" s="40" t="s">
        <v>342</v>
      </c>
      <c r="D836" s="40" t="s">
        <v>324</v>
      </c>
      <c r="E836" s="106" t="str">
        <f>B836&amp;C836&amp;D836</f>
        <v>庁舎長寿命化改修譲渡</v>
      </c>
      <c r="F836" s="50">
        <f>'LCC算出標準データ設定'!D11</f>
        <v>88</v>
      </c>
    </row>
    <row r="837" spans="2:6" ht="13.5">
      <c r="B837" s="38" t="s">
        <v>14</v>
      </c>
      <c r="C837" s="40" t="s">
        <v>342</v>
      </c>
      <c r="D837" s="40" t="s">
        <v>88</v>
      </c>
      <c r="E837" s="106" t="str">
        <f t="shared" si="29"/>
        <v>庁舎長寿命化改修賃貸</v>
      </c>
      <c r="F837" s="97">
        <v>99999</v>
      </c>
    </row>
    <row r="838" spans="2:6" ht="13.5">
      <c r="B838" s="38" t="s">
        <v>14</v>
      </c>
      <c r="C838" s="40" t="s">
        <v>342</v>
      </c>
      <c r="D838" s="40" t="s">
        <v>360</v>
      </c>
      <c r="E838" s="106" t="str">
        <f t="shared" si="29"/>
        <v>庁舎長寿命化改修従来改築</v>
      </c>
      <c r="F838" s="50">
        <f>'LCC算出標準データ設定'!D11</f>
        <v>88</v>
      </c>
    </row>
    <row r="839" spans="2:6" ht="13.5">
      <c r="B839" s="38" t="s">
        <v>14</v>
      </c>
      <c r="C839" s="40" t="s">
        <v>342</v>
      </c>
      <c r="D839" s="40" t="s">
        <v>345</v>
      </c>
      <c r="E839" s="106" t="str">
        <f t="shared" si="29"/>
        <v>庁舎長寿命化改修一般施設</v>
      </c>
      <c r="F839" s="97">
        <f>'LCC算出標準データ設定'!D11</f>
        <v>88</v>
      </c>
    </row>
    <row r="840" spans="2:6" ht="13.5">
      <c r="B840" s="38" t="s">
        <v>14</v>
      </c>
      <c r="C840" s="40" t="s">
        <v>342</v>
      </c>
      <c r="D840" s="40" t="s">
        <v>349</v>
      </c>
      <c r="E840" s="106" t="str">
        <f t="shared" si="29"/>
        <v>庁舎長寿命化改修長期使用施設</v>
      </c>
      <c r="F840" s="50">
        <f>'LCC算出標準データ設定'!D11</f>
        <v>88</v>
      </c>
    </row>
    <row r="841" spans="2:6" ht="13.5">
      <c r="B841" s="38" t="s">
        <v>92</v>
      </c>
      <c r="C841" s="40" t="s">
        <v>99</v>
      </c>
      <c r="D841" s="40" t="s">
        <v>129</v>
      </c>
      <c r="E841" s="106" t="str">
        <f aca="true" t="shared" si="30" ref="E841:E869">B841&amp;C841&amp;D841</f>
        <v>校舎なし解体</v>
      </c>
      <c r="F841" s="97">
        <f>'LCC算出標準データ設定'!E7</f>
        <v>40</v>
      </c>
    </row>
    <row r="842" spans="2:6" ht="13.5">
      <c r="B842" s="38" t="s">
        <v>92</v>
      </c>
      <c r="C842" s="40" t="s">
        <v>99</v>
      </c>
      <c r="D842" s="40" t="s">
        <v>324</v>
      </c>
      <c r="E842" s="106" t="str">
        <f>B842&amp;C842&amp;D842</f>
        <v>校舎なし譲渡</v>
      </c>
      <c r="F842" s="97">
        <f>'LCC算出標準データ設定'!E7</f>
        <v>40</v>
      </c>
    </row>
    <row r="843" spans="2:6" ht="13.5">
      <c r="B843" s="38" t="s">
        <v>92</v>
      </c>
      <c r="C843" s="40" t="s">
        <v>99</v>
      </c>
      <c r="D843" s="40" t="s">
        <v>88</v>
      </c>
      <c r="E843" s="106" t="str">
        <f t="shared" si="30"/>
        <v>校舎なし賃貸</v>
      </c>
      <c r="F843" s="50">
        <f>'LCC算出標準データ設定'!E7</f>
        <v>40</v>
      </c>
    </row>
    <row r="844" spans="2:6" ht="13.5">
      <c r="B844" s="38" t="s">
        <v>82</v>
      </c>
      <c r="C844" s="40" t="s">
        <v>49</v>
      </c>
      <c r="D844" s="40" t="s">
        <v>360</v>
      </c>
      <c r="E844" s="106" t="str">
        <f t="shared" si="30"/>
        <v>校舎なし従来改築</v>
      </c>
      <c r="F844" s="97">
        <f>'LCC算出標準データ設定'!E7</f>
        <v>40</v>
      </c>
    </row>
    <row r="845" spans="2:6" ht="13.5">
      <c r="B845" s="38" t="s">
        <v>93</v>
      </c>
      <c r="C845" s="40" t="s">
        <v>100</v>
      </c>
      <c r="D845" s="40" t="s">
        <v>345</v>
      </c>
      <c r="E845" s="106" t="str">
        <f t="shared" si="30"/>
        <v>校舎なし一般施設</v>
      </c>
      <c r="F845" s="50">
        <f>'LCC算出標準データ設定'!E7</f>
        <v>40</v>
      </c>
    </row>
    <row r="846" spans="2:6" ht="13.5">
      <c r="B846" s="38" t="s">
        <v>92</v>
      </c>
      <c r="C846" s="40" t="s">
        <v>99</v>
      </c>
      <c r="D846" s="40" t="s">
        <v>349</v>
      </c>
      <c r="E846" s="106" t="str">
        <f t="shared" si="30"/>
        <v>校舎なし長期使用施設</v>
      </c>
      <c r="F846" s="97">
        <f>'LCC算出標準データ設定'!E7</f>
        <v>40</v>
      </c>
    </row>
    <row r="847" spans="2:6" ht="13.5">
      <c r="B847" s="38" t="s">
        <v>92</v>
      </c>
      <c r="C847" s="40" t="s">
        <v>337</v>
      </c>
      <c r="D847" s="40" t="s">
        <v>129</v>
      </c>
      <c r="E847" s="106" t="str">
        <f t="shared" si="30"/>
        <v>校舎従来改修解体</v>
      </c>
      <c r="F847" s="50">
        <f>'LCC算出標準データ設定'!E8</f>
        <v>40</v>
      </c>
    </row>
    <row r="848" spans="2:6" ht="13.5">
      <c r="B848" s="38" t="s">
        <v>92</v>
      </c>
      <c r="C848" s="40" t="s">
        <v>337</v>
      </c>
      <c r="D848" s="40" t="s">
        <v>324</v>
      </c>
      <c r="E848" s="106" t="str">
        <f>B848&amp;C848&amp;D848</f>
        <v>校舎従来改修譲渡</v>
      </c>
      <c r="F848" s="50">
        <f>'LCC算出標準データ設定'!E8</f>
        <v>40</v>
      </c>
    </row>
    <row r="849" spans="2:6" ht="13.5">
      <c r="B849" s="38" t="s">
        <v>92</v>
      </c>
      <c r="C849" s="40" t="s">
        <v>337</v>
      </c>
      <c r="D849" s="40" t="s">
        <v>88</v>
      </c>
      <c r="E849" s="106" t="str">
        <f t="shared" si="30"/>
        <v>校舎従来改修賃貸</v>
      </c>
      <c r="F849" s="97">
        <f>'LCC算出標準データ設定'!E8</f>
        <v>40</v>
      </c>
    </row>
    <row r="850" spans="2:6" ht="13.5">
      <c r="B850" s="38" t="s">
        <v>82</v>
      </c>
      <c r="C850" s="40" t="s">
        <v>337</v>
      </c>
      <c r="D850" s="40" t="s">
        <v>360</v>
      </c>
      <c r="E850" s="106" t="str">
        <f t="shared" si="30"/>
        <v>校舎従来改修従来改築</v>
      </c>
      <c r="F850" s="50">
        <f>'LCC算出標準データ設定'!E8</f>
        <v>40</v>
      </c>
    </row>
    <row r="851" spans="2:6" ht="13.5">
      <c r="B851" s="38" t="s">
        <v>93</v>
      </c>
      <c r="C851" s="40" t="s">
        <v>337</v>
      </c>
      <c r="D851" s="40" t="s">
        <v>345</v>
      </c>
      <c r="E851" s="106" t="str">
        <f t="shared" si="30"/>
        <v>校舎従来改修一般施設</v>
      </c>
      <c r="F851" s="97">
        <f>'LCC算出標準データ設定'!E8</f>
        <v>40</v>
      </c>
    </row>
    <row r="852" spans="2:6" ht="13.5">
      <c r="B852" s="38" t="s">
        <v>92</v>
      </c>
      <c r="C852" s="40" t="s">
        <v>337</v>
      </c>
      <c r="D852" s="40" t="s">
        <v>349</v>
      </c>
      <c r="E852" s="106" t="str">
        <f t="shared" si="30"/>
        <v>校舎従来改修長期使用施設</v>
      </c>
      <c r="F852" s="50">
        <f>'LCC算出標準データ設定'!E8</f>
        <v>40</v>
      </c>
    </row>
    <row r="853" spans="2:7" ht="13.5">
      <c r="B853" s="38" t="s">
        <v>92</v>
      </c>
      <c r="C853" s="40" t="s">
        <v>343</v>
      </c>
      <c r="D853" s="40" t="s">
        <v>322</v>
      </c>
      <c r="E853" s="106" t="str">
        <f t="shared" si="30"/>
        <v>校舎延命化改修廃止</v>
      </c>
      <c r="F853" s="97">
        <f>'LCC算出標準データ設定'!E9</f>
        <v>60</v>
      </c>
      <c r="G853" s="68"/>
    </row>
    <row r="854" spans="2:6" ht="13.5">
      <c r="B854" s="38" t="s">
        <v>101</v>
      </c>
      <c r="C854" s="40" t="s">
        <v>338</v>
      </c>
      <c r="D854" s="40" t="s">
        <v>88</v>
      </c>
      <c r="E854" s="106" t="str">
        <f t="shared" si="30"/>
        <v>校舎延命化改修賃貸</v>
      </c>
      <c r="F854" s="50">
        <v>99999</v>
      </c>
    </row>
    <row r="855" spans="2:7" ht="13.5">
      <c r="B855" s="38" t="s">
        <v>82</v>
      </c>
      <c r="C855" s="40" t="s">
        <v>338</v>
      </c>
      <c r="D855" s="40" t="s">
        <v>360</v>
      </c>
      <c r="E855" s="106" t="str">
        <f t="shared" si="30"/>
        <v>校舎延命化改修従来改築</v>
      </c>
      <c r="F855" s="97">
        <f>'LCC算出標準データ設定'!E9</f>
        <v>60</v>
      </c>
      <c r="G855" s="68"/>
    </row>
    <row r="856" spans="2:7" ht="13.5">
      <c r="B856" s="38" t="s">
        <v>93</v>
      </c>
      <c r="C856" s="40" t="s">
        <v>338</v>
      </c>
      <c r="D856" s="40" t="s">
        <v>345</v>
      </c>
      <c r="E856" s="106" t="str">
        <f t="shared" si="30"/>
        <v>校舎延命化改修一般施設</v>
      </c>
      <c r="F856" s="50">
        <f>'LCC算出標準データ設定'!E9</f>
        <v>60</v>
      </c>
      <c r="G856" s="68"/>
    </row>
    <row r="857" spans="2:7" ht="13.5">
      <c r="B857" s="38" t="s">
        <v>92</v>
      </c>
      <c r="C857" s="40" t="s">
        <v>338</v>
      </c>
      <c r="D857" s="40" t="s">
        <v>349</v>
      </c>
      <c r="E857" s="106" t="str">
        <f t="shared" si="30"/>
        <v>校舎延命化改修長期使用施設</v>
      </c>
      <c r="F857" s="97">
        <f>'LCC算出標準データ設定'!E9</f>
        <v>60</v>
      </c>
      <c r="G857" s="68"/>
    </row>
    <row r="858" spans="2:7" ht="13.5">
      <c r="B858" s="38" t="s">
        <v>92</v>
      </c>
      <c r="C858" s="40" t="s">
        <v>340</v>
      </c>
      <c r="D858" s="40" t="s">
        <v>129</v>
      </c>
      <c r="E858" s="106" t="str">
        <f t="shared" si="30"/>
        <v>校舎（任意設定）解体</v>
      </c>
      <c r="F858" s="50">
        <f>'LCC算出標準データ設定'!E10</f>
        <v>60</v>
      </c>
      <c r="G858" s="68"/>
    </row>
    <row r="859" spans="2:7" ht="13.5">
      <c r="B859" s="38" t="s">
        <v>92</v>
      </c>
      <c r="C859" s="40" t="s">
        <v>340</v>
      </c>
      <c r="D859" s="40" t="s">
        <v>324</v>
      </c>
      <c r="E859" s="106" t="str">
        <f>B859&amp;C859&amp;D859</f>
        <v>校舎（任意設定）譲渡</v>
      </c>
      <c r="F859" s="50">
        <f>'LCC算出標準データ設定'!E10</f>
        <v>60</v>
      </c>
      <c r="G859" s="68"/>
    </row>
    <row r="860" spans="2:6" ht="13.5">
      <c r="B860" s="38" t="s">
        <v>92</v>
      </c>
      <c r="C860" s="40" t="s">
        <v>340</v>
      </c>
      <c r="D860" s="40" t="s">
        <v>88</v>
      </c>
      <c r="E860" s="106" t="str">
        <f t="shared" si="30"/>
        <v>校舎（任意設定）賃貸</v>
      </c>
      <c r="F860" s="97">
        <v>99999</v>
      </c>
    </row>
    <row r="861" spans="2:7" ht="13.5">
      <c r="B861" s="38" t="s">
        <v>82</v>
      </c>
      <c r="C861" s="40" t="s">
        <v>340</v>
      </c>
      <c r="D861" s="40" t="s">
        <v>360</v>
      </c>
      <c r="E861" s="106" t="str">
        <f t="shared" si="30"/>
        <v>校舎（任意設定）従来改築</v>
      </c>
      <c r="F861" s="50">
        <f>'LCC算出標準データ設定'!E10</f>
        <v>60</v>
      </c>
      <c r="G861" s="68"/>
    </row>
    <row r="862" spans="2:7" ht="13.5">
      <c r="B862" s="38" t="s">
        <v>93</v>
      </c>
      <c r="C862" s="40" t="s">
        <v>340</v>
      </c>
      <c r="D862" s="40" t="s">
        <v>345</v>
      </c>
      <c r="E862" s="106" t="str">
        <f t="shared" si="30"/>
        <v>校舎（任意設定）一般施設</v>
      </c>
      <c r="F862" s="97">
        <f>'LCC算出標準データ設定'!E10</f>
        <v>60</v>
      </c>
      <c r="G862" s="68"/>
    </row>
    <row r="863" spans="2:7" ht="13.5">
      <c r="B863" s="38" t="s">
        <v>92</v>
      </c>
      <c r="C863" s="40" t="s">
        <v>340</v>
      </c>
      <c r="D863" s="40" t="s">
        <v>349</v>
      </c>
      <c r="E863" s="106" t="str">
        <f t="shared" si="30"/>
        <v>校舎（任意設定）長期使用施設</v>
      </c>
      <c r="F863" s="50">
        <f>'LCC算出標準データ設定'!E10</f>
        <v>60</v>
      </c>
      <c r="G863" s="68"/>
    </row>
    <row r="864" spans="2:6" ht="13.5">
      <c r="B864" s="38" t="s">
        <v>92</v>
      </c>
      <c r="C864" s="40" t="s">
        <v>342</v>
      </c>
      <c r="D864" s="40" t="s">
        <v>129</v>
      </c>
      <c r="E864" s="106" t="str">
        <f t="shared" si="30"/>
        <v>校舎長寿命化改修解体</v>
      </c>
      <c r="F864" s="97">
        <f>'LCC算出標準データ設定'!E11</f>
        <v>88</v>
      </c>
    </row>
    <row r="865" spans="2:6" ht="13.5">
      <c r="B865" s="38" t="s">
        <v>92</v>
      </c>
      <c r="C865" s="40" t="s">
        <v>342</v>
      </c>
      <c r="D865" s="40" t="s">
        <v>324</v>
      </c>
      <c r="E865" s="106" t="str">
        <f>B865&amp;C865&amp;D865</f>
        <v>校舎長寿命化改修譲渡</v>
      </c>
      <c r="F865" s="97">
        <f>'LCC算出標準データ設定'!E11</f>
        <v>88</v>
      </c>
    </row>
    <row r="866" spans="2:6" ht="13.5">
      <c r="B866" s="38" t="s">
        <v>92</v>
      </c>
      <c r="C866" s="40" t="s">
        <v>342</v>
      </c>
      <c r="D866" s="40" t="s">
        <v>88</v>
      </c>
      <c r="E866" s="106" t="str">
        <f t="shared" si="30"/>
        <v>校舎長寿命化改修賃貸</v>
      </c>
      <c r="F866" s="50">
        <v>99999</v>
      </c>
    </row>
    <row r="867" spans="2:6" ht="13.5">
      <c r="B867" s="38" t="s">
        <v>82</v>
      </c>
      <c r="C867" s="40" t="s">
        <v>342</v>
      </c>
      <c r="D867" s="40" t="s">
        <v>360</v>
      </c>
      <c r="E867" s="106" t="str">
        <f t="shared" si="30"/>
        <v>校舎長寿命化改修従来改築</v>
      </c>
      <c r="F867" s="97">
        <f>'LCC算出標準データ設定'!E11</f>
        <v>88</v>
      </c>
    </row>
    <row r="868" spans="2:6" ht="13.5">
      <c r="B868" s="38" t="s">
        <v>93</v>
      </c>
      <c r="C868" s="40" t="s">
        <v>342</v>
      </c>
      <c r="D868" s="40" t="s">
        <v>345</v>
      </c>
      <c r="E868" s="106" t="str">
        <f t="shared" si="30"/>
        <v>校舎長寿命化改修一般施設</v>
      </c>
      <c r="F868" s="50">
        <f>'LCC算出標準データ設定'!E11</f>
        <v>88</v>
      </c>
    </row>
    <row r="869" spans="2:6" ht="13.5">
      <c r="B869" s="38" t="s">
        <v>92</v>
      </c>
      <c r="C869" s="40" t="s">
        <v>342</v>
      </c>
      <c r="D869" s="40" t="s">
        <v>349</v>
      </c>
      <c r="E869" s="106" t="str">
        <f t="shared" si="30"/>
        <v>校舎長寿命化改修長期使用施設</v>
      </c>
      <c r="F869" s="97">
        <f>'LCC算出標準データ設定'!E11</f>
        <v>88</v>
      </c>
    </row>
    <row r="870" spans="2:6" ht="13.5">
      <c r="B870" s="38" t="s">
        <v>16</v>
      </c>
      <c r="C870" s="40" t="s">
        <v>99</v>
      </c>
      <c r="D870" s="40" t="s">
        <v>129</v>
      </c>
      <c r="E870" s="106" t="str">
        <f aca="true" t="shared" si="31" ref="E870:E899">B870&amp;C870&amp;D870</f>
        <v>体育館なし解体</v>
      </c>
      <c r="F870" s="50">
        <f>'LCC算出標準データ設定'!F7</f>
        <v>40</v>
      </c>
    </row>
    <row r="871" spans="2:6" ht="13.5">
      <c r="B871" s="38" t="s">
        <v>16</v>
      </c>
      <c r="C871" s="40" t="s">
        <v>99</v>
      </c>
      <c r="D871" s="40" t="s">
        <v>324</v>
      </c>
      <c r="E871" s="106" t="str">
        <f>B871&amp;C871&amp;D871</f>
        <v>体育館なし譲渡</v>
      </c>
      <c r="F871" s="50">
        <f>'LCC算出標準データ設定'!F7</f>
        <v>40</v>
      </c>
    </row>
    <row r="872" spans="2:6" ht="13.5">
      <c r="B872" s="38" t="s">
        <v>16</v>
      </c>
      <c r="C872" s="40" t="s">
        <v>99</v>
      </c>
      <c r="D872" s="40" t="s">
        <v>88</v>
      </c>
      <c r="E872" s="106" t="str">
        <f t="shared" si="31"/>
        <v>体育館なし賃貸</v>
      </c>
      <c r="F872" s="97">
        <f>'LCC算出標準データ設定'!F7</f>
        <v>40</v>
      </c>
    </row>
    <row r="873" spans="2:6" ht="13.5">
      <c r="B873" s="38" t="s">
        <v>16</v>
      </c>
      <c r="C873" s="40" t="s">
        <v>49</v>
      </c>
      <c r="D873" s="40" t="s">
        <v>360</v>
      </c>
      <c r="E873" s="106" t="str">
        <f t="shared" si="31"/>
        <v>体育館なし従来改築</v>
      </c>
      <c r="F873" s="50">
        <f>'LCC算出標準データ設定'!F7</f>
        <v>40</v>
      </c>
    </row>
    <row r="874" spans="2:6" ht="13.5">
      <c r="B874" s="38" t="s">
        <v>16</v>
      </c>
      <c r="C874" s="40" t="s">
        <v>100</v>
      </c>
      <c r="D874" s="40" t="s">
        <v>345</v>
      </c>
      <c r="E874" s="106" t="str">
        <f t="shared" si="31"/>
        <v>体育館なし一般施設</v>
      </c>
      <c r="F874" s="97">
        <f>'LCC算出標準データ設定'!F7</f>
        <v>40</v>
      </c>
    </row>
    <row r="875" spans="2:6" ht="13.5">
      <c r="B875" s="38" t="s">
        <v>16</v>
      </c>
      <c r="C875" s="40" t="s">
        <v>99</v>
      </c>
      <c r="D875" s="40" t="s">
        <v>349</v>
      </c>
      <c r="E875" s="106" t="str">
        <f t="shared" si="31"/>
        <v>体育館なし長期使用施設</v>
      </c>
      <c r="F875" s="50">
        <f>'LCC算出標準データ設定'!F7</f>
        <v>40</v>
      </c>
    </row>
    <row r="876" spans="2:6" ht="13.5">
      <c r="B876" s="38" t="s">
        <v>16</v>
      </c>
      <c r="C876" s="40" t="s">
        <v>337</v>
      </c>
      <c r="D876" s="40" t="s">
        <v>129</v>
      </c>
      <c r="E876" s="106" t="str">
        <f t="shared" si="31"/>
        <v>体育館従来改修解体</v>
      </c>
      <c r="F876" s="97">
        <f>'LCC算出標準データ設定'!F8</f>
        <v>40</v>
      </c>
    </row>
    <row r="877" spans="2:6" ht="13.5">
      <c r="B877" s="38" t="s">
        <v>16</v>
      </c>
      <c r="C877" s="40" t="s">
        <v>337</v>
      </c>
      <c r="D877" s="40" t="s">
        <v>324</v>
      </c>
      <c r="E877" s="106" t="str">
        <f>B877&amp;C877&amp;D877</f>
        <v>体育館従来改修譲渡</v>
      </c>
      <c r="F877" s="97">
        <f>'LCC算出標準データ設定'!F8</f>
        <v>40</v>
      </c>
    </row>
    <row r="878" spans="2:6" ht="13.5">
      <c r="B878" s="38" t="s">
        <v>16</v>
      </c>
      <c r="C878" s="40" t="s">
        <v>337</v>
      </c>
      <c r="D878" s="40" t="s">
        <v>88</v>
      </c>
      <c r="E878" s="106" t="str">
        <f t="shared" si="31"/>
        <v>体育館従来改修賃貸</v>
      </c>
      <c r="F878" s="50">
        <v>99999</v>
      </c>
    </row>
    <row r="879" spans="2:6" ht="13.5">
      <c r="B879" s="38" t="s">
        <v>16</v>
      </c>
      <c r="C879" s="40" t="s">
        <v>337</v>
      </c>
      <c r="D879" s="40" t="s">
        <v>360</v>
      </c>
      <c r="E879" s="106" t="str">
        <f t="shared" si="31"/>
        <v>体育館従来改修従来改築</v>
      </c>
      <c r="F879" s="97">
        <f>'LCC算出標準データ設定'!F8</f>
        <v>40</v>
      </c>
    </row>
    <row r="880" spans="2:6" ht="13.5">
      <c r="B880" s="38" t="s">
        <v>16</v>
      </c>
      <c r="C880" s="40" t="s">
        <v>337</v>
      </c>
      <c r="D880" s="40" t="s">
        <v>345</v>
      </c>
      <c r="E880" s="106" t="str">
        <f t="shared" si="31"/>
        <v>体育館従来改修一般施設</v>
      </c>
      <c r="F880" s="50">
        <f>'LCC算出標準データ設定'!F8</f>
        <v>40</v>
      </c>
    </row>
    <row r="881" spans="2:6" ht="13.5">
      <c r="B881" s="38" t="s">
        <v>16</v>
      </c>
      <c r="C881" s="40" t="s">
        <v>337</v>
      </c>
      <c r="D881" s="40" t="s">
        <v>349</v>
      </c>
      <c r="E881" s="106" t="str">
        <f t="shared" si="31"/>
        <v>体育館従来改修長期使用施設</v>
      </c>
      <c r="F881" s="97">
        <f>'LCC算出標準データ設定'!F8</f>
        <v>40</v>
      </c>
    </row>
    <row r="882" spans="2:6" ht="13.5">
      <c r="B882" s="38" t="s">
        <v>16</v>
      </c>
      <c r="C882" s="40" t="s">
        <v>343</v>
      </c>
      <c r="D882" s="40" t="s">
        <v>129</v>
      </c>
      <c r="E882" s="106" t="str">
        <f t="shared" si="31"/>
        <v>体育館延命化改修解体</v>
      </c>
      <c r="F882" s="50">
        <f>'LCC算出標準データ設定'!F9</f>
        <v>40</v>
      </c>
    </row>
    <row r="883" spans="2:6" ht="13.5">
      <c r="B883" s="38" t="s">
        <v>16</v>
      </c>
      <c r="C883" s="40" t="s">
        <v>343</v>
      </c>
      <c r="D883" s="40" t="s">
        <v>324</v>
      </c>
      <c r="E883" s="106" t="str">
        <f>B883&amp;C883&amp;D883</f>
        <v>体育館延命化改修譲渡</v>
      </c>
      <c r="F883" s="50">
        <f>'LCC算出標準データ設定'!F9</f>
        <v>40</v>
      </c>
    </row>
    <row r="884" spans="2:6" ht="13.5">
      <c r="B884" s="38" t="s">
        <v>16</v>
      </c>
      <c r="C884" s="40" t="s">
        <v>338</v>
      </c>
      <c r="D884" s="40" t="s">
        <v>88</v>
      </c>
      <c r="E884" s="106" t="str">
        <f t="shared" si="31"/>
        <v>体育館延命化改修賃貸</v>
      </c>
      <c r="F884" s="97">
        <v>99999</v>
      </c>
    </row>
    <row r="885" spans="2:6" ht="13.5">
      <c r="B885" s="38" t="s">
        <v>16</v>
      </c>
      <c r="C885" s="40" t="s">
        <v>338</v>
      </c>
      <c r="D885" s="40" t="s">
        <v>360</v>
      </c>
      <c r="E885" s="106" t="str">
        <f t="shared" si="31"/>
        <v>体育館延命化改修従来改築</v>
      </c>
      <c r="F885" s="50">
        <f>'LCC算出標準データ設定'!F9</f>
        <v>40</v>
      </c>
    </row>
    <row r="886" spans="2:6" ht="13.5">
      <c r="B886" s="38" t="s">
        <v>16</v>
      </c>
      <c r="C886" s="40" t="s">
        <v>338</v>
      </c>
      <c r="D886" s="40" t="s">
        <v>345</v>
      </c>
      <c r="E886" s="106" t="str">
        <f t="shared" si="31"/>
        <v>体育館延命化改修一般施設</v>
      </c>
      <c r="F886" s="97">
        <f>'LCC算出標準データ設定'!F9</f>
        <v>40</v>
      </c>
    </row>
    <row r="887" spans="2:6" ht="13.5">
      <c r="B887" s="38" t="s">
        <v>16</v>
      </c>
      <c r="C887" s="40" t="s">
        <v>338</v>
      </c>
      <c r="D887" s="40" t="s">
        <v>349</v>
      </c>
      <c r="E887" s="106" t="str">
        <f t="shared" si="31"/>
        <v>体育館延命化改修長期使用施設</v>
      </c>
      <c r="F887" s="50">
        <f>'LCC算出標準データ設定'!F9</f>
        <v>40</v>
      </c>
    </row>
    <row r="888" spans="2:6" ht="13.5">
      <c r="B888" s="38" t="s">
        <v>16</v>
      </c>
      <c r="C888" s="40" t="s">
        <v>340</v>
      </c>
      <c r="D888" s="40" t="s">
        <v>129</v>
      </c>
      <c r="E888" s="106" t="str">
        <f t="shared" si="31"/>
        <v>体育館（任意設定）解体</v>
      </c>
      <c r="F888" s="97">
        <f>'LCC算出標準データ設定'!F10</f>
        <v>40</v>
      </c>
    </row>
    <row r="889" spans="2:6" ht="13.5">
      <c r="B889" s="38" t="s">
        <v>16</v>
      </c>
      <c r="C889" s="40" t="s">
        <v>340</v>
      </c>
      <c r="D889" s="40" t="s">
        <v>324</v>
      </c>
      <c r="E889" s="106" t="str">
        <f>B889&amp;C889&amp;D889</f>
        <v>体育館（任意設定）譲渡</v>
      </c>
      <c r="F889" s="97">
        <f>'LCC算出標準データ設定'!F10</f>
        <v>40</v>
      </c>
    </row>
    <row r="890" spans="2:6" ht="13.5">
      <c r="B890" s="38" t="s">
        <v>16</v>
      </c>
      <c r="C890" s="40" t="s">
        <v>340</v>
      </c>
      <c r="D890" s="40" t="s">
        <v>88</v>
      </c>
      <c r="E890" s="106" t="str">
        <f t="shared" si="31"/>
        <v>体育館（任意設定）賃貸</v>
      </c>
      <c r="F890" s="50">
        <v>99999</v>
      </c>
    </row>
    <row r="891" spans="2:6" ht="13.5">
      <c r="B891" s="38" t="s">
        <v>16</v>
      </c>
      <c r="C891" s="40" t="s">
        <v>340</v>
      </c>
      <c r="D891" s="40" t="s">
        <v>360</v>
      </c>
      <c r="E891" s="106" t="str">
        <f t="shared" si="31"/>
        <v>体育館（任意設定）従来改築</v>
      </c>
      <c r="F891" s="97">
        <f>'LCC算出標準データ設定'!F10</f>
        <v>40</v>
      </c>
    </row>
    <row r="892" spans="2:6" ht="13.5">
      <c r="B892" s="38" t="s">
        <v>16</v>
      </c>
      <c r="C892" s="40" t="s">
        <v>340</v>
      </c>
      <c r="D892" s="40" t="s">
        <v>345</v>
      </c>
      <c r="E892" s="106" t="str">
        <f t="shared" si="31"/>
        <v>体育館（任意設定）一般施設</v>
      </c>
      <c r="F892" s="50">
        <f>'LCC算出標準データ設定'!F10</f>
        <v>40</v>
      </c>
    </row>
    <row r="893" spans="2:6" ht="13.5">
      <c r="B893" s="38" t="s">
        <v>16</v>
      </c>
      <c r="C893" s="40" t="s">
        <v>340</v>
      </c>
      <c r="D893" s="40" t="s">
        <v>349</v>
      </c>
      <c r="E893" s="106" t="str">
        <f t="shared" si="31"/>
        <v>体育館（任意設定）長期使用施設</v>
      </c>
      <c r="F893" s="97">
        <f>'LCC算出標準データ設定'!F10</f>
        <v>40</v>
      </c>
    </row>
    <row r="894" spans="2:7" ht="13.5">
      <c r="B894" s="38" t="s">
        <v>16</v>
      </c>
      <c r="C894" s="40" t="s">
        <v>342</v>
      </c>
      <c r="D894" s="40" t="s">
        <v>129</v>
      </c>
      <c r="E894" s="106" t="str">
        <f t="shared" si="31"/>
        <v>体育館長寿命化改修解体</v>
      </c>
      <c r="F894" s="50">
        <f>'LCC算出標準データ設定'!F11</f>
        <v>60</v>
      </c>
      <c r="G894" s="68"/>
    </row>
    <row r="895" spans="2:7" ht="13.5">
      <c r="B895" s="38" t="s">
        <v>16</v>
      </c>
      <c r="C895" s="40" t="s">
        <v>342</v>
      </c>
      <c r="D895" s="40" t="s">
        <v>324</v>
      </c>
      <c r="E895" s="106" t="str">
        <f>B895&amp;C895&amp;D895</f>
        <v>体育館長寿命化改修譲渡</v>
      </c>
      <c r="F895" s="50">
        <f>'LCC算出標準データ設定'!F11</f>
        <v>60</v>
      </c>
      <c r="G895" s="68"/>
    </row>
    <row r="896" spans="2:6" ht="13.5">
      <c r="B896" s="38" t="s">
        <v>16</v>
      </c>
      <c r="C896" s="40" t="s">
        <v>342</v>
      </c>
      <c r="D896" s="40" t="s">
        <v>88</v>
      </c>
      <c r="E896" s="106" t="str">
        <f t="shared" si="31"/>
        <v>体育館長寿命化改修賃貸</v>
      </c>
      <c r="F896" s="97">
        <v>99999</v>
      </c>
    </row>
    <row r="897" spans="2:7" ht="13.5">
      <c r="B897" s="38" t="s">
        <v>16</v>
      </c>
      <c r="C897" s="40" t="s">
        <v>342</v>
      </c>
      <c r="D897" s="40" t="s">
        <v>360</v>
      </c>
      <c r="E897" s="106" t="str">
        <f t="shared" si="31"/>
        <v>体育館長寿命化改修従来改築</v>
      </c>
      <c r="F897" s="50">
        <f>'LCC算出標準データ設定'!F11</f>
        <v>60</v>
      </c>
      <c r="G897" s="68"/>
    </row>
    <row r="898" spans="2:7" ht="13.5">
      <c r="B898" s="38" t="s">
        <v>16</v>
      </c>
      <c r="C898" s="40" t="s">
        <v>342</v>
      </c>
      <c r="D898" s="40" t="s">
        <v>345</v>
      </c>
      <c r="E898" s="106" t="str">
        <f t="shared" si="31"/>
        <v>体育館長寿命化改修一般施設</v>
      </c>
      <c r="F898" s="97">
        <f>'LCC算出標準データ設定'!F11</f>
        <v>60</v>
      </c>
      <c r="G898" s="68"/>
    </row>
    <row r="899" spans="2:7" ht="13.5">
      <c r="B899" s="29" t="s">
        <v>16</v>
      </c>
      <c r="C899" s="45" t="s">
        <v>342</v>
      </c>
      <c r="D899" s="45" t="s">
        <v>349</v>
      </c>
      <c r="E899" s="107" t="str">
        <f t="shared" si="31"/>
        <v>体育館長寿命化改修長期使用施設</v>
      </c>
      <c r="F899" s="54">
        <f>'LCC算出標準データ設定'!F11</f>
        <v>60</v>
      </c>
      <c r="G899" s="68"/>
    </row>
    <row r="901" ht="13.5">
      <c r="B901" s="18" t="s">
        <v>102</v>
      </c>
    </row>
    <row r="902" spans="2:3" ht="13.5">
      <c r="B902" s="7" t="s">
        <v>86</v>
      </c>
      <c r="C902" s="8" t="s">
        <v>87</v>
      </c>
    </row>
    <row r="903" spans="2:3" ht="13.5">
      <c r="B903" s="10" t="s">
        <v>129</v>
      </c>
      <c r="C903" s="48">
        <v>0</v>
      </c>
    </row>
    <row r="904" spans="2:3" ht="13.5">
      <c r="B904" s="96" t="s">
        <v>324</v>
      </c>
      <c r="C904" s="97">
        <v>0</v>
      </c>
    </row>
    <row r="905" spans="2:3" ht="13.5">
      <c r="B905" s="96" t="s">
        <v>88</v>
      </c>
      <c r="C905" s="97">
        <v>0</v>
      </c>
    </row>
    <row r="906" spans="2:3" ht="13.5">
      <c r="B906" s="70" t="s">
        <v>359</v>
      </c>
      <c r="C906" s="50">
        <f>'LCC算出標準データ'!C19</f>
        <v>5</v>
      </c>
    </row>
    <row r="907" spans="2:3" ht="13.5">
      <c r="B907" s="70" t="s">
        <v>345</v>
      </c>
      <c r="C907" s="50">
        <f>'LCC算出標準データ'!C19</f>
        <v>5</v>
      </c>
    </row>
    <row r="908" spans="2:3" ht="13.5">
      <c r="B908" s="14" t="s">
        <v>349</v>
      </c>
      <c r="C908" s="54">
        <f>'LCC算出標準データ'!C19</f>
        <v>5</v>
      </c>
    </row>
    <row r="910" spans="2:5" ht="13.5">
      <c r="B910" s="18" t="s">
        <v>103</v>
      </c>
      <c r="E910" s="18"/>
    </row>
    <row r="911" spans="2:5" ht="13.5">
      <c r="B911" s="7" t="s">
        <v>12</v>
      </c>
      <c r="C911" s="20" t="s">
        <v>86</v>
      </c>
      <c r="D911" s="20"/>
      <c r="E911" s="8" t="s">
        <v>89</v>
      </c>
    </row>
    <row r="912" spans="2:5" ht="13.5">
      <c r="B912" s="47" t="s">
        <v>14</v>
      </c>
      <c r="C912" s="35" t="s">
        <v>129</v>
      </c>
      <c r="D912" s="23" t="str">
        <f>B912&amp;C912</f>
        <v>庁舎解体</v>
      </c>
      <c r="E912" s="57">
        <v>0</v>
      </c>
    </row>
    <row r="913" spans="2:5" ht="13.5">
      <c r="B913" s="49" t="s">
        <v>14</v>
      </c>
      <c r="C913" s="39" t="s">
        <v>324</v>
      </c>
      <c r="D913" s="27" t="str">
        <f>B913&amp;C913</f>
        <v>庁舎譲渡</v>
      </c>
      <c r="E913" s="62">
        <v>0</v>
      </c>
    </row>
    <row r="914" spans="2:5" ht="13.5">
      <c r="B914" s="49" t="s">
        <v>14</v>
      </c>
      <c r="C914" s="39" t="s">
        <v>104</v>
      </c>
      <c r="D914" s="27" t="str">
        <f>B914&amp;C914</f>
        <v>庁舎賃貸</v>
      </c>
      <c r="E914" s="62">
        <v>0</v>
      </c>
    </row>
    <row r="915" spans="2:5" ht="13.5">
      <c r="B915" s="49" t="s">
        <v>14</v>
      </c>
      <c r="C915" s="39" t="s">
        <v>366</v>
      </c>
      <c r="D915" s="27" t="str">
        <f aca="true" t="shared" si="32" ref="D915:D929">B915&amp;C915</f>
        <v>庁舎従来改築</v>
      </c>
      <c r="E915" s="62">
        <f>'LCC算出標準データ'!C8</f>
        <v>400000</v>
      </c>
    </row>
    <row r="916" spans="2:5" ht="13.5">
      <c r="B916" s="49" t="s">
        <v>14</v>
      </c>
      <c r="C916" s="39" t="s">
        <v>344</v>
      </c>
      <c r="D916" s="27" t="str">
        <f t="shared" si="32"/>
        <v>庁舎一般施設</v>
      </c>
      <c r="E916" s="62">
        <f>'LCC算出標準データ'!C8+'LCC算出標準データ'!D8</f>
        <v>404053</v>
      </c>
    </row>
    <row r="917" spans="2:5" ht="13.5">
      <c r="B917" s="49" t="s">
        <v>14</v>
      </c>
      <c r="C917" s="39" t="s">
        <v>348</v>
      </c>
      <c r="D917" s="27" t="str">
        <f t="shared" si="32"/>
        <v>庁舎長期使用施設</v>
      </c>
      <c r="E917" s="62">
        <f>'LCC算出標準データ'!C8+'LCC算出標準データ'!E8</f>
        <v>468722.5</v>
      </c>
    </row>
    <row r="918" spans="2:5" ht="13.5">
      <c r="B918" s="49" t="s">
        <v>15</v>
      </c>
      <c r="C918" s="39" t="s">
        <v>129</v>
      </c>
      <c r="D918" s="27" t="str">
        <f t="shared" si="32"/>
        <v>校舎解体</v>
      </c>
      <c r="E918" s="62">
        <v>0</v>
      </c>
    </row>
    <row r="919" spans="2:5" ht="13.5">
      <c r="B919" s="49" t="s">
        <v>15</v>
      </c>
      <c r="C919" s="39" t="s">
        <v>324</v>
      </c>
      <c r="D919" s="27" t="str">
        <f>B919&amp;C919</f>
        <v>校舎譲渡</v>
      </c>
      <c r="E919" s="62">
        <v>0</v>
      </c>
    </row>
    <row r="920" spans="2:5" ht="13.5">
      <c r="B920" s="49" t="s">
        <v>15</v>
      </c>
      <c r="C920" s="39" t="s">
        <v>9</v>
      </c>
      <c r="D920" s="27" t="str">
        <f t="shared" si="32"/>
        <v>校舎賃貸</v>
      </c>
      <c r="E920" s="62">
        <v>0</v>
      </c>
    </row>
    <row r="921" spans="2:5" ht="13.5">
      <c r="B921" s="49" t="s">
        <v>15</v>
      </c>
      <c r="C921" s="39" t="s">
        <v>366</v>
      </c>
      <c r="D921" s="27" t="str">
        <f t="shared" si="32"/>
        <v>校舎従来改築</v>
      </c>
      <c r="E921" s="62">
        <f>'LCC算出標準データ'!C9</f>
        <v>250000</v>
      </c>
    </row>
    <row r="922" spans="2:5" ht="13.5">
      <c r="B922" s="49" t="s">
        <v>15</v>
      </c>
      <c r="C922" s="39" t="s">
        <v>344</v>
      </c>
      <c r="D922" s="27" t="str">
        <f t="shared" si="32"/>
        <v>校舎一般施設</v>
      </c>
      <c r="E922" s="62">
        <f>'LCC算出標準データ'!C9+'LCC算出標準データ'!D9</f>
        <v>252425.5</v>
      </c>
    </row>
    <row r="923" spans="2:5" ht="13.5">
      <c r="B923" s="49" t="s">
        <v>15</v>
      </c>
      <c r="C923" s="39" t="s">
        <v>348</v>
      </c>
      <c r="D923" s="27" t="str">
        <f t="shared" si="32"/>
        <v>校舎長期使用施設</v>
      </c>
      <c r="E923" s="62">
        <f>'LCC算出標準データ'!C9+'LCC算出標準データ'!E9</f>
        <v>287891.5</v>
      </c>
    </row>
    <row r="924" spans="2:5" ht="13.5">
      <c r="B924" s="49" t="s">
        <v>16</v>
      </c>
      <c r="C924" s="39" t="s">
        <v>129</v>
      </c>
      <c r="D924" s="27" t="str">
        <f t="shared" si="32"/>
        <v>体育館解体</v>
      </c>
      <c r="E924" s="62">
        <v>0</v>
      </c>
    </row>
    <row r="925" spans="2:5" ht="13.5">
      <c r="B925" s="49" t="s">
        <v>16</v>
      </c>
      <c r="C925" s="39" t="s">
        <v>324</v>
      </c>
      <c r="D925" s="27" t="str">
        <f>B925&amp;C925</f>
        <v>体育館譲渡</v>
      </c>
      <c r="E925" s="62">
        <v>0</v>
      </c>
    </row>
    <row r="926" spans="2:5" ht="13.5">
      <c r="B926" s="49" t="s">
        <v>16</v>
      </c>
      <c r="C926" s="39" t="s">
        <v>9</v>
      </c>
      <c r="D926" s="27" t="str">
        <f t="shared" si="32"/>
        <v>体育館賃貸</v>
      </c>
      <c r="E926" s="62">
        <v>0</v>
      </c>
    </row>
    <row r="927" spans="2:5" ht="13.5">
      <c r="B927" s="49" t="s">
        <v>16</v>
      </c>
      <c r="C927" s="39" t="s">
        <v>366</v>
      </c>
      <c r="D927" s="27" t="str">
        <f t="shared" si="32"/>
        <v>体育館従来改築</v>
      </c>
      <c r="E927" s="62">
        <f>'LCC算出標準データ'!C10</f>
        <v>200000</v>
      </c>
    </row>
    <row r="928" spans="2:5" ht="13.5">
      <c r="B928" s="49" t="s">
        <v>16</v>
      </c>
      <c r="C928" s="39" t="s">
        <v>344</v>
      </c>
      <c r="D928" s="27" t="str">
        <f t="shared" si="32"/>
        <v>体育館一般施設</v>
      </c>
      <c r="E928" s="62">
        <f>'LCC算出標準データ'!C10</f>
        <v>200000</v>
      </c>
    </row>
    <row r="929" spans="2:5" ht="13.5">
      <c r="B929" s="53" t="s">
        <v>16</v>
      </c>
      <c r="C929" s="44" t="s">
        <v>348</v>
      </c>
      <c r="D929" s="31" t="str">
        <f t="shared" si="32"/>
        <v>体育館長期使用施設</v>
      </c>
      <c r="E929" s="65">
        <f>'LCC算出標準データ'!C10+'LCC算出標準データ'!E10</f>
        <v>202079</v>
      </c>
    </row>
    <row r="931" spans="2:3" ht="13.5">
      <c r="B931" s="18" t="s">
        <v>105</v>
      </c>
      <c r="C931" s="17"/>
    </row>
    <row r="932" spans="2:7" ht="13.5">
      <c r="B932" s="19" t="s">
        <v>12</v>
      </c>
      <c r="C932" s="20" t="s">
        <v>86</v>
      </c>
      <c r="D932" s="20"/>
      <c r="E932" s="8" t="s">
        <v>19</v>
      </c>
      <c r="G932" s="84"/>
    </row>
    <row r="933" spans="2:5" ht="13.5">
      <c r="B933" s="21" t="s">
        <v>50</v>
      </c>
      <c r="C933" s="22" t="s">
        <v>129</v>
      </c>
      <c r="D933" s="23" t="str">
        <f aca="true" t="shared" si="33" ref="D933:D950">B933&amp;C933</f>
        <v>庁舎解体</v>
      </c>
      <c r="E933" s="24">
        <v>0</v>
      </c>
    </row>
    <row r="934" spans="2:5" ht="13.5">
      <c r="B934" s="25" t="s">
        <v>50</v>
      </c>
      <c r="C934" s="26" t="s">
        <v>324</v>
      </c>
      <c r="D934" s="78" t="str">
        <f>B934&amp;C934</f>
        <v>庁舎譲渡</v>
      </c>
      <c r="E934" s="28">
        <v>0</v>
      </c>
    </row>
    <row r="935" spans="2:5" ht="13.5">
      <c r="B935" s="25" t="s">
        <v>50</v>
      </c>
      <c r="C935" s="26" t="s">
        <v>104</v>
      </c>
      <c r="D935" s="78" t="str">
        <f t="shared" si="33"/>
        <v>庁舎賃貸</v>
      </c>
      <c r="E935" s="28" t="s">
        <v>73</v>
      </c>
    </row>
    <row r="936" spans="2:5" ht="13.5">
      <c r="B936" s="25" t="s">
        <v>50</v>
      </c>
      <c r="C936" s="26" t="s">
        <v>366</v>
      </c>
      <c r="D936" s="78" t="str">
        <f t="shared" si="33"/>
        <v>庁舎従来改築</v>
      </c>
      <c r="E936" s="28" t="s">
        <v>73</v>
      </c>
    </row>
    <row r="937" spans="2:5" ht="13.5">
      <c r="B937" s="25" t="s">
        <v>50</v>
      </c>
      <c r="C937" s="26" t="s">
        <v>344</v>
      </c>
      <c r="D937" s="27" t="str">
        <f t="shared" si="33"/>
        <v>庁舎一般施設</v>
      </c>
      <c r="E937" s="28">
        <f>'LCC算出標準データ'!C63+'LCC算出標準データ'!D63</f>
        <v>5459</v>
      </c>
    </row>
    <row r="938" spans="2:5" ht="13.5">
      <c r="B938" s="25" t="s">
        <v>50</v>
      </c>
      <c r="C938" s="26" t="s">
        <v>348</v>
      </c>
      <c r="D938" s="27" t="str">
        <f t="shared" si="33"/>
        <v>庁舎長期使用施設</v>
      </c>
      <c r="E938" s="28">
        <f>'LCC算出標準データ'!C63+'LCC算出標準データ'!D63</f>
        <v>5459</v>
      </c>
    </row>
    <row r="939" spans="2:5" ht="13.5">
      <c r="B939" s="38" t="s">
        <v>15</v>
      </c>
      <c r="C939" s="41" t="s">
        <v>129</v>
      </c>
      <c r="D939" s="78" t="str">
        <f t="shared" si="33"/>
        <v>校舎解体</v>
      </c>
      <c r="E939" s="43">
        <v>0</v>
      </c>
    </row>
    <row r="940" spans="2:5" ht="13.5">
      <c r="B940" s="38" t="s">
        <v>15</v>
      </c>
      <c r="C940" s="41" t="s">
        <v>324</v>
      </c>
      <c r="D940" s="78" t="str">
        <f>B940&amp;C940</f>
        <v>校舎譲渡</v>
      </c>
      <c r="E940" s="43">
        <v>0</v>
      </c>
    </row>
    <row r="941" spans="2:5" ht="13.5">
      <c r="B941" s="38" t="s">
        <v>15</v>
      </c>
      <c r="C941" s="26" t="s">
        <v>104</v>
      </c>
      <c r="D941" s="78" t="str">
        <f t="shared" si="33"/>
        <v>校舎賃貸</v>
      </c>
      <c r="E941" s="28" t="s">
        <v>73</v>
      </c>
    </row>
    <row r="942" spans="2:5" ht="13.5">
      <c r="B942" s="38" t="s">
        <v>15</v>
      </c>
      <c r="C942" s="26" t="s">
        <v>366</v>
      </c>
      <c r="D942" s="78" t="str">
        <f t="shared" si="33"/>
        <v>校舎従来改築</v>
      </c>
      <c r="E942" s="28" t="s">
        <v>73</v>
      </c>
    </row>
    <row r="943" spans="2:5" ht="13.5">
      <c r="B943" s="38" t="s">
        <v>15</v>
      </c>
      <c r="C943" s="26" t="s">
        <v>344</v>
      </c>
      <c r="D943" s="78" t="str">
        <f t="shared" si="33"/>
        <v>校舎一般施設</v>
      </c>
      <c r="E943" s="28">
        <f>'LCC算出標準データ'!C64</f>
        <v>661</v>
      </c>
    </row>
    <row r="944" spans="2:5" ht="13.5">
      <c r="B944" s="38" t="s">
        <v>15</v>
      </c>
      <c r="C944" s="26" t="s">
        <v>348</v>
      </c>
      <c r="D944" s="78" t="str">
        <f t="shared" si="33"/>
        <v>校舎長期使用施設</v>
      </c>
      <c r="E944" s="28">
        <f>'LCC算出標準データ'!C64</f>
        <v>661</v>
      </c>
    </row>
    <row r="945" spans="2:5" ht="13.5">
      <c r="B945" s="38" t="s">
        <v>16</v>
      </c>
      <c r="C945" s="41" t="s">
        <v>129</v>
      </c>
      <c r="D945" s="27" t="str">
        <f t="shared" si="33"/>
        <v>体育館解体</v>
      </c>
      <c r="E945" s="43">
        <v>0</v>
      </c>
    </row>
    <row r="946" spans="2:5" ht="13.5">
      <c r="B946" s="38" t="s">
        <v>16</v>
      </c>
      <c r="C946" s="41" t="s">
        <v>324</v>
      </c>
      <c r="D946" s="27" t="str">
        <f>B946&amp;C946</f>
        <v>体育館譲渡</v>
      </c>
      <c r="E946" s="43">
        <v>0</v>
      </c>
    </row>
    <row r="947" spans="2:5" ht="13.5">
      <c r="B947" s="38" t="s">
        <v>16</v>
      </c>
      <c r="C947" s="26" t="s">
        <v>104</v>
      </c>
      <c r="D947" s="78" t="str">
        <f t="shared" si="33"/>
        <v>体育館賃貸</v>
      </c>
      <c r="E947" s="28" t="s">
        <v>73</v>
      </c>
    </row>
    <row r="948" spans="2:5" ht="13.5">
      <c r="B948" s="38" t="s">
        <v>16</v>
      </c>
      <c r="C948" s="26" t="s">
        <v>366</v>
      </c>
      <c r="D948" s="78" t="str">
        <f t="shared" si="33"/>
        <v>体育館従来改築</v>
      </c>
      <c r="E948" s="28" t="s">
        <v>73</v>
      </c>
    </row>
    <row r="949" spans="2:5" ht="13.5">
      <c r="B949" s="38" t="s">
        <v>16</v>
      </c>
      <c r="C949" s="26" t="s">
        <v>344</v>
      </c>
      <c r="D949" s="78" t="str">
        <f t="shared" si="33"/>
        <v>体育館一般施設</v>
      </c>
      <c r="E949" s="28">
        <f>'LCC算出標準データ'!C65</f>
        <v>0</v>
      </c>
    </row>
    <row r="950" spans="2:5" ht="13.5">
      <c r="B950" s="29" t="s">
        <v>16</v>
      </c>
      <c r="C950" s="30" t="s">
        <v>348</v>
      </c>
      <c r="D950" s="31" t="str">
        <f t="shared" si="33"/>
        <v>体育館長期使用施設</v>
      </c>
      <c r="E950" s="32">
        <f>'LCC算出標準データ'!C65</f>
        <v>0</v>
      </c>
    </row>
    <row r="951" spans="2:5" ht="13.5">
      <c r="B951" s="16"/>
      <c r="C951" s="75"/>
      <c r="D951" s="17"/>
      <c r="E951" s="17"/>
    </row>
    <row r="952" spans="2:5" ht="13.5">
      <c r="B952" s="18" t="s">
        <v>106</v>
      </c>
      <c r="E952" s="18"/>
    </row>
    <row r="953" spans="2:9" ht="13.5">
      <c r="B953" s="19" t="s">
        <v>12</v>
      </c>
      <c r="C953" s="20" t="s">
        <v>27</v>
      </c>
      <c r="D953" s="20" t="s">
        <v>10</v>
      </c>
      <c r="E953" s="20" t="s">
        <v>86</v>
      </c>
      <c r="F953" s="34"/>
      <c r="G953" s="8" t="s">
        <v>19</v>
      </c>
      <c r="I953" s="84"/>
    </row>
    <row r="954" spans="2:7" ht="13.5">
      <c r="B954" s="21" t="s">
        <v>50</v>
      </c>
      <c r="C954" s="35" t="s">
        <v>72</v>
      </c>
      <c r="D954" s="36" t="s">
        <v>49</v>
      </c>
      <c r="E954" s="83" t="s">
        <v>129</v>
      </c>
      <c r="F954" s="56" t="str">
        <f aca="true" t="shared" si="34" ref="F954:F1001">A954&amp;B954&amp;C954&amp;D954&amp;E954</f>
        <v>庁舎青森なし解体</v>
      </c>
      <c r="G954" s="24">
        <v>0</v>
      </c>
    </row>
    <row r="955" spans="2:7" ht="13.5">
      <c r="B955" s="38" t="s">
        <v>50</v>
      </c>
      <c r="C955" s="39" t="s">
        <v>72</v>
      </c>
      <c r="D955" s="40" t="s">
        <v>49</v>
      </c>
      <c r="E955" s="85" t="s">
        <v>324</v>
      </c>
      <c r="F955" s="60" t="str">
        <f>A955&amp;B955&amp;C955&amp;D955&amp;E955</f>
        <v>庁舎青森なし譲渡</v>
      </c>
      <c r="G955" s="43">
        <v>0</v>
      </c>
    </row>
    <row r="956" spans="2:7" ht="13.5">
      <c r="B956" s="38" t="s">
        <v>50</v>
      </c>
      <c r="C956" s="39" t="s">
        <v>72</v>
      </c>
      <c r="D956" s="40" t="s">
        <v>49</v>
      </c>
      <c r="E956" s="85" t="s">
        <v>104</v>
      </c>
      <c r="F956" s="60" t="str">
        <f t="shared" si="34"/>
        <v>庁舎青森なし賃貸</v>
      </c>
      <c r="G956" s="43">
        <v>0</v>
      </c>
    </row>
    <row r="957" spans="2:7" ht="13.5">
      <c r="B957" s="38" t="s">
        <v>50</v>
      </c>
      <c r="C957" s="39" t="s">
        <v>72</v>
      </c>
      <c r="D957" s="40" t="s">
        <v>0</v>
      </c>
      <c r="E957" s="85" t="s">
        <v>366</v>
      </c>
      <c r="F957" s="60" t="str">
        <f t="shared" si="34"/>
        <v>庁舎青森なし従来改築</v>
      </c>
      <c r="G957" s="43">
        <f>'LCC算出標準データ'!G78</f>
        <v>5025</v>
      </c>
    </row>
    <row r="958" spans="2:7" ht="13.5">
      <c r="B958" s="38" t="s">
        <v>50</v>
      </c>
      <c r="C958" s="39" t="s">
        <v>72</v>
      </c>
      <c r="D958" s="40" t="s">
        <v>49</v>
      </c>
      <c r="E958" s="85" t="s">
        <v>345</v>
      </c>
      <c r="F958" s="60" t="str">
        <f t="shared" si="34"/>
        <v>庁舎青森なし一般施設</v>
      </c>
      <c r="G958" s="43">
        <f>'LCC算出標準データ'!D110</f>
        <v>4684</v>
      </c>
    </row>
    <row r="959" spans="2:7" ht="13.5">
      <c r="B959" s="38" t="s">
        <v>91</v>
      </c>
      <c r="C959" s="39" t="s">
        <v>107</v>
      </c>
      <c r="D959" s="40" t="s">
        <v>0</v>
      </c>
      <c r="E959" s="85" t="s">
        <v>348</v>
      </c>
      <c r="F959" s="60" t="str">
        <f t="shared" si="34"/>
        <v>庁舎青森なし長期使用施設</v>
      </c>
      <c r="G959" s="43">
        <f>'LCC算出標準データ'!E110</f>
        <v>4467</v>
      </c>
    </row>
    <row r="960" spans="2:7" ht="13.5">
      <c r="B960" s="38" t="s">
        <v>91</v>
      </c>
      <c r="C960" s="39" t="s">
        <v>107</v>
      </c>
      <c r="D960" s="40" t="s">
        <v>1</v>
      </c>
      <c r="E960" s="85" t="s">
        <v>129</v>
      </c>
      <c r="F960" s="60" t="str">
        <f t="shared" si="34"/>
        <v>庁舎青森あり解体</v>
      </c>
      <c r="G960" s="43">
        <v>0</v>
      </c>
    </row>
    <row r="961" spans="2:7" ht="13.5">
      <c r="B961" s="38" t="s">
        <v>91</v>
      </c>
      <c r="C961" s="39" t="s">
        <v>107</v>
      </c>
      <c r="D961" s="40" t="s">
        <v>1</v>
      </c>
      <c r="E961" s="85" t="s">
        <v>324</v>
      </c>
      <c r="F961" s="60" t="str">
        <f>A961&amp;B961&amp;C961&amp;D961&amp;E961</f>
        <v>庁舎青森あり譲渡</v>
      </c>
      <c r="G961" s="43">
        <v>0</v>
      </c>
    </row>
    <row r="962" spans="2:7" ht="13.5">
      <c r="B962" s="38" t="s">
        <v>91</v>
      </c>
      <c r="C962" s="39" t="s">
        <v>107</v>
      </c>
      <c r="D962" s="40" t="s">
        <v>1</v>
      </c>
      <c r="E962" s="85" t="s">
        <v>9</v>
      </c>
      <c r="F962" s="60" t="str">
        <f t="shared" si="34"/>
        <v>庁舎青森あり賃貸</v>
      </c>
      <c r="G962" s="43">
        <v>0</v>
      </c>
    </row>
    <row r="963" spans="2:7" ht="13.5">
      <c r="B963" s="38" t="s">
        <v>91</v>
      </c>
      <c r="C963" s="39" t="s">
        <v>107</v>
      </c>
      <c r="D963" s="40" t="s">
        <v>1</v>
      </c>
      <c r="E963" s="85" t="s">
        <v>366</v>
      </c>
      <c r="F963" s="60" t="str">
        <f t="shared" si="34"/>
        <v>庁舎青森あり従来改築</v>
      </c>
      <c r="G963" s="43">
        <f>'LCC算出標準データ'!G82</f>
        <v>4314</v>
      </c>
    </row>
    <row r="964" spans="2:8" ht="13.5">
      <c r="B964" s="38" t="s">
        <v>91</v>
      </c>
      <c r="C964" s="39" t="s">
        <v>107</v>
      </c>
      <c r="D964" s="40" t="s">
        <v>1</v>
      </c>
      <c r="E964" s="85" t="s">
        <v>345</v>
      </c>
      <c r="F964" s="60" t="str">
        <f t="shared" si="34"/>
        <v>庁舎青森あり一般施設</v>
      </c>
      <c r="G964" s="43">
        <f>'LCC算出標準データ'!D114</f>
        <v>3973</v>
      </c>
      <c r="H964" s="89"/>
    </row>
    <row r="965" spans="2:8" ht="13.5">
      <c r="B965" s="38" t="s">
        <v>91</v>
      </c>
      <c r="C965" s="39" t="s">
        <v>107</v>
      </c>
      <c r="D965" s="40" t="s">
        <v>1</v>
      </c>
      <c r="E965" s="85" t="s">
        <v>348</v>
      </c>
      <c r="F965" s="60" t="str">
        <f t="shared" si="34"/>
        <v>庁舎青森あり長期使用施設</v>
      </c>
      <c r="G965" s="43">
        <f>'LCC算出標準データ'!E114</f>
        <v>3756</v>
      </c>
      <c r="H965" s="89"/>
    </row>
    <row r="966" spans="2:7" ht="13.5">
      <c r="B966" s="38" t="s">
        <v>91</v>
      </c>
      <c r="C966" s="39" t="s">
        <v>34</v>
      </c>
      <c r="D966" s="40" t="s">
        <v>0</v>
      </c>
      <c r="E966" s="85" t="s">
        <v>129</v>
      </c>
      <c r="F966" s="60" t="str">
        <f t="shared" si="34"/>
        <v>庁舎弘前なし解体</v>
      </c>
      <c r="G966" s="43">
        <v>0</v>
      </c>
    </row>
    <row r="967" spans="2:7" ht="13.5">
      <c r="B967" s="38" t="s">
        <v>91</v>
      </c>
      <c r="C967" s="39" t="s">
        <v>34</v>
      </c>
      <c r="D967" s="40" t="s">
        <v>0</v>
      </c>
      <c r="E967" s="85" t="s">
        <v>324</v>
      </c>
      <c r="F967" s="60" t="str">
        <f>A967&amp;B967&amp;C967&amp;D967&amp;E967</f>
        <v>庁舎弘前なし譲渡</v>
      </c>
      <c r="G967" s="43">
        <v>0</v>
      </c>
    </row>
    <row r="968" spans="2:8" ht="13.5">
      <c r="B968" s="38" t="s">
        <v>50</v>
      </c>
      <c r="C968" s="39" t="s">
        <v>2</v>
      </c>
      <c r="D968" s="40" t="s">
        <v>0</v>
      </c>
      <c r="E968" s="85" t="s">
        <v>9</v>
      </c>
      <c r="F968" s="60" t="str">
        <f t="shared" si="34"/>
        <v>庁舎弘前なし賃貸</v>
      </c>
      <c r="G968" s="43">
        <v>0</v>
      </c>
      <c r="H968" s="5"/>
    </row>
    <row r="969" spans="2:7" ht="13.5">
      <c r="B969" s="38" t="s">
        <v>50</v>
      </c>
      <c r="C969" s="39" t="s">
        <v>2</v>
      </c>
      <c r="D969" s="40" t="s">
        <v>0</v>
      </c>
      <c r="E969" s="85" t="s">
        <v>366</v>
      </c>
      <c r="F969" s="60" t="str">
        <f t="shared" si="34"/>
        <v>庁舎弘前なし従来改築</v>
      </c>
      <c r="G969" s="43">
        <f>'LCC算出標準データ'!G79</f>
        <v>4857</v>
      </c>
    </row>
    <row r="970" spans="2:7" ht="13.5">
      <c r="B970" s="38" t="s">
        <v>50</v>
      </c>
      <c r="C970" s="39" t="s">
        <v>2</v>
      </c>
      <c r="D970" s="40" t="s">
        <v>0</v>
      </c>
      <c r="E970" s="85" t="s">
        <v>345</v>
      </c>
      <c r="F970" s="60" t="str">
        <f t="shared" si="34"/>
        <v>庁舎弘前なし一般施設</v>
      </c>
      <c r="G970" s="43">
        <f>'LCC算出標準データ'!D111</f>
        <v>4501</v>
      </c>
    </row>
    <row r="971" spans="2:8" ht="13.5">
      <c r="B971" s="38" t="s">
        <v>91</v>
      </c>
      <c r="C971" s="39" t="s">
        <v>2</v>
      </c>
      <c r="D971" s="40" t="s">
        <v>0</v>
      </c>
      <c r="E971" s="85" t="s">
        <v>348</v>
      </c>
      <c r="F971" s="60" t="str">
        <f t="shared" si="34"/>
        <v>庁舎弘前なし長期使用施設</v>
      </c>
      <c r="G971" s="43">
        <f>'LCC算出標準データ'!E111</f>
        <v>4248</v>
      </c>
      <c r="H971" s="5"/>
    </row>
    <row r="972" spans="2:7" ht="13.5">
      <c r="B972" s="38" t="s">
        <v>91</v>
      </c>
      <c r="C972" s="39" t="s">
        <v>2</v>
      </c>
      <c r="D972" s="40" t="s">
        <v>1</v>
      </c>
      <c r="E972" s="85" t="s">
        <v>129</v>
      </c>
      <c r="F972" s="60" t="str">
        <f t="shared" si="34"/>
        <v>庁舎弘前あり解体</v>
      </c>
      <c r="G972" s="43">
        <v>0</v>
      </c>
    </row>
    <row r="973" spans="2:7" ht="13.5">
      <c r="B973" s="38" t="s">
        <v>91</v>
      </c>
      <c r="C973" s="39" t="s">
        <v>2</v>
      </c>
      <c r="D973" s="40" t="s">
        <v>1</v>
      </c>
      <c r="E973" s="85" t="s">
        <v>324</v>
      </c>
      <c r="F973" s="60" t="str">
        <f>A973&amp;B973&amp;C973&amp;D973&amp;E973</f>
        <v>庁舎弘前あり譲渡</v>
      </c>
      <c r="G973" s="43">
        <v>0</v>
      </c>
    </row>
    <row r="974" spans="2:7" ht="13.5">
      <c r="B974" s="38" t="s">
        <v>91</v>
      </c>
      <c r="C974" s="39" t="s">
        <v>2</v>
      </c>
      <c r="D974" s="40" t="s">
        <v>1</v>
      </c>
      <c r="E974" s="85" t="s">
        <v>9</v>
      </c>
      <c r="F974" s="60" t="str">
        <f t="shared" si="34"/>
        <v>庁舎弘前あり賃貸</v>
      </c>
      <c r="G974" s="43">
        <v>0</v>
      </c>
    </row>
    <row r="975" spans="2:7" ht="13.5">
      <c r="B975" s="38" t="s">
        <v>91</v>
      </c>
      <c r="C975" s="39" t="s">
        <v>2</v>
      </c>
      <c r="D975" s="40" t="s">
        <v>1</v>
      </c>
      <c r="E975" s="85" t="s">
        <v>366</v>
      </c>
      <c r="F975" s="60" t="str">
        <f t="shared" si="34"/>
        <v>庁舎弘前あり従来改築</v>
      </c>
      <c r="G975" s="43">
        <f>'LCC算出標準データ'!G83</f>
        <v>4262</v>
      </c>
    </row>
    <row r="976" spans="2:8" ht="13.5">
      <c r="B976" s="38" t="s">
        <v>91</v>
      </c>
      <c r="C976" s="39" t="s">
        <v>2</v>
      </c>
      <c r="D976" s="40" t="s">
        <v>1</v>
      </c>
      <c r="E976" s="85" t="s">
        <v>345</v>
      </c>
      <c r="F976" s="60" t="str">
        <f t="shared" si="34"/>
        <v>庁舎弘前あり一般施設</v>
      </c>
      <c r="G976" s="43">
        <f>'LCC算出標準データ'!D115</f>
        <v>3906</v>
      </c>
      <c r="H976" s="89"/>
    </row>
    <row r="977" spans="2:8" ht="13.5">
      <c r="B977" s="38" t="s">
        <v>91</v>
      </c>
      <c r="C977" s="39" t="s">
        <v>2</v>
      </c>
      <c r="D977" s="40" t="s">
        <v>1</v>
      </c>
      <c r="E977" s="85" t="s">
        <v>348</v>
      </c>
      <c r="F977" s="60" t="str">
        <f t="shared" si="34"/>
        <v>庁舎弘前あり長期使用施設</v>
      </c>
      <c r="G977" s="43">
        <f>'LCC算出標準データ'!E115</f>
        <v>3653</v>
      </c>
      <c r="H977" s="89"/>
    </row>
    <row r="978" spans="2:7" ht="13.5">
      <c r="B978" s="38" t="s">
        <v>91</v>
      </c>
      <c r="C978" s="39" t="s">
        <v>32</v>
      </c>
      <c r="D978" s="40" t="s">
        <v>0</v>
      </c>
      <c r="E978" s="85" t="s">
        <v>129</v>
      </c>
      <c r="F978" s="60" t="str">
        <f t="shared" si="34"/>
        <v>庁舎八戸なし解体</v>
      </c>
      <c r="G978" s="43">
        <v>0</v>
      </c>
    </row>
    <row r="979" spans="2:7" ht="13.5">
      <c r="B979" s="38" t="s">
        <v>91</v>
      </c>
      <c r="C979" s="39" t="s">
        <v>32</v>
      </c>
      <c r="D979" s="40" t="s">
        <v>0</v>
      </c>
      <c r="E979" s="85" t="s">
        <v>324</v>
      </c>
      <c r="F979" s="60" t="str">
        <f>A979&amp;B979&amp;C979&amp;D979&amp;E979</f>
        <v>庁舎八戸なし譲渡</v>
      </c>
      <c r="G979" s="43">
        <v>0</v>
      </c>
    </row>
    <row r="980" spans="2:7" ht="13.5">
      <c r="B980" s="38" t="s">
        <v>50</v>
      </c>
      <c r="C980" s="39" t="s">
        <v>3</v>
      </c>
      <c r="D980" s="40" t="s">
        <v>0</v>
      </c>
      <c r="E980" s="85" t="s">
        <v>9</v>
      </c>
      <c r="F980" s="60" t="str">
        <f t="shared" si="34"/>
        <v>庁舎八戸なし賃貸</v>
      </c>
      <c r="G980" s="43">
        <v>0</v>
      </c>
    </row>
    <row r="981" spans="2:7" ht="13.5">
      <c r="B981" s="38" t="s">
        <v>50</v>
      </c>
      <c r="C981" s="39" t="s">
        <v>3</v>
      </c>
      <c r="D981" s="40" t="s">
        <v>0</v>
      </c>
      <c r="E981" s="85" t="s">
        <v>366</v>
      </c>
      <c r="F981" s="60" t="str">
        <f t="shared" si="34"/>
        <v>庁舎八戸なし従来改築</v>
      </c>
      <c r="G981" s="43">
        <f>'LCC算出標準データ'!G80</f>
        <v>5054</v>
      </c>
    </row>
    <row r="982" spans="2:7" ht="13.5">
      <c r="B982" s="38" t="s">
        <v>50</v>
      </c>
      <c r="C982" s="39" t="s">
        <v>3</v>
      </c>
      <c r="D982" s="40" t="s">
        <v>0</v>
      </c>
      <c r="E982" s="85" t="s">
        <v>345</v>
      </c>
      <c r="F982" s="60" t="str">
        <f t="shared" si="34"/>
        <v>庁舎八戸なし一般施設</v>
      </c>
      <c r="G982" s="43">
        <f>'LCC算出標準データ'!D112</f>
        <v>4712</v>
      </c>
    </row>
    <row r="983" spans="2:7" ht="13.5">
      <c r="B983" s="38" t="s">
        <v>91</v>
      </c>
      <c r="C983" s="39" t="s">
        <v>3</v>
      </c>
      <c r="D983" s="40" t="s">
        <v>0</v>
      </c>
      <c r="E983" s="85" t="s">
        <v>348</v>
      </c>
      <c r="F983" s="60" t="str">
        <f t="shared" si="34"/>
        <v>庁舎八戸なし長期使用施設</v>
      </c>
      <c r="G983" s="43">
        <f>'LCC算出標準データ'!E112</f>
        <v>4436</v>
      </c>
    </row>
    <row r="984" spans="2:7" ht="13.5">
      <c r="B984" s="38" t="s">
        <v>91</v>
      </c>
      <c r="C984" s="39" t="s">
        <v>3</v>
      </c>
      <c r="D984" s="40" t="s">
        <v>1</v>
      </c>
      <c r="E984" s="85" t="s">
        <v>129</v>
      </c>
      <c r="F984" s="60" t="str">
        <f t="shared" si="34"/>
        <v>庁舎八戸あり解体</v>
      </c>
      <c r="G984" s="43">
        <v>0</v>
      </c>
    </row>
    <row r="985" spans="2:7" ht="13.5">
      <c r="B985" s="38" t="s">
        <v>91</v>
      </c>
      <c r="C985" s="39" t="s">
        <v>3</v>
      </c>
      <c r="D985" s="40" t="s">
        <v>1</v>
      </c>
      <c r="E985" s="85" t="s">
        <v>324</v>
      </c>
      <c r="F985" s="60" t="str">
        <f>A985&amp;B985&amp;C985&amp;D985&amp;E985</f>
        <v>庁舎八戸あり譲渡</v>
      </c>
      <c r="G985" s="43">
        <v>0</v>
      </c>
    </row>
    <row r="986" spans="2:7" ht="13.5">
      <c r="B986" s="38" t="s">
        <v>91</v>
      </c>
      <c r="C986" s="39" t="s">
        <v>3</v>
      </c>
      <c r="D986" s="40" t="s">
        <v>1</v>
      </c>
      <c r="E986" s="85" t="s">
        <v>9</v>
      </c>
      <c r="F986" s="60" t="str">
        <f t="shared" si="34"/>
        <v>庁舎八戸あり賃貸</v>
      </c>
      <c r="G986" s="43">
        <v>0</v>
      </c>
    </row>
    <row r="987" spans="2:7" ht="13.5">
      <c r="B987" s="38" t="s">
        <v>91</v>
      </c>
      <c r="C987" s="39" t="s">
        <v>3</v>
      </c>
      <c r="D987" s="40" t="s">
        <v>1</v>
      </c>
      <c r="E987" s="85" t="s">
        <v>366</v>
      </c>
      <c r="F987" s="60" t="str">
        <f t="shared" si="34"/>
        <v>庁舎八戸あり従来改築</v>
      </c>
      <c r="G987" s="43">
        <f>'LCC算出標準データ'!G84</f>
        <v>4369</v>
      </c>
    </row>
    <row r="988" spans="2:8" ht="13.5">
      <c r="B988" s="38" t="s">
        <v>91</v>
      </c>
      <c r="C988" s="39" t="s">
        <v>3</v>
      </c>
      <c r="D988" s="40" t="s">
        <v>1</v>
      </c>
      <c r="E988" s="85" t="s">
        <v>345</v>
      </c>
      <c r="F988" s="60" t="str">
        <f t="shared" si="34"/>
        <v>庁舎八戸あり一般施設</v>
      </c>
      <c r="G988" s="43">
        <f>'LCC算出標準データ'!D116</f>
        <v>4027</v>
      </c>
      <c r="H988" s="89"/>
    </row>
    <row r="989" spans="2:8" ht="13.5">
      <c r="B989" s="38" t="s">
        <v>91</v>
      </c>
      <c r="C989" s="39" t="s">
        <v>3</v>
      </c>
      <c r="D989" s="40" t="s">
        <v>1</v>
      </c>
      <c r="E989" s="85" t="s">
        <v>348</v>
      </c>
      <c r="F989" s="60" t="str">
        <f t="shared" si="34"/>
        <v>庁舎八戸あり長期使用施設</v>
      </c>
      <c r="G989" s="43">
        <f>'LCC算出標準データ'!E116</f>
        <v>3751</v>
      </c>
      <c r="H989" s="89"/>
    </row>
    <row r="990" spans="2:7" ht="13.5">
      <c r="B990" s="38" t="s">
        <v>91</v>
      </c>
      <c r="C990" s="39" t="s">
        <v>108</v>
      </c>
      <c r="D990" s="40" t="s">
        <v>0</v>
      </c>
      <c r="E990" s="85" t="s">
        <v>129</v>
      </c>
      <c r="F990" s="60" t="str">
        <f t="shared" si="34"/>
        <v>庁舎むつなし解体</v>
      </c>
      <c r="G990" s="43">
        <v>0</v>
      </c>
    </row>
    <row r="991" spans="2:7" ht="13.5">
      <c r="B991" s="38" t="s">
        <v>91</v>
      </c>
      <c r="C991" s="39" t="s">
        <v>108</v>
      </c>
      <c r="D991" s="40" t="s">
        <v>0</v>
      </c>
      <c r="E991" s="85" t="s">
        <v>324</v>
      </c>
      <c r="F991" s="60" t="str">
        <f>A991&amp;B991&amp;C991&amp;D991&amp;E991</f>
        <v>庁舎むつなし譲渡</v>
      </c>
      <c r="G991" s="43">
        <v>0</v>
      </c>
    </row>
    <row r="992" spans="2:7" ht="13.5">
      <c r="B992" s="38" t="s">
        <v>91</v>
      </c>
      <c r="C992" s="39" t="s">
        <v>108</v>
      </c>
      <c r="D992" s="40" t="s">
        <v>0</v>
      </c>
      <c r="E992" s="85" t="s">
        <v>9</v>
      </c>
      <c r="F992" s="60" t="str">
        <f t="shared" si="34"/>
        <v>庁舎むつなし賃貸</v>
      </c>
      <c r="G992" s="43">
        <v>0</v>
      </c>
    </row>
    <row r="993" spans="2:7" ht="13.5">
      <c r="B993" s="38" t="s">
        <v>91</v>
      </c>
      <c r="C993" s="39" t="s">
        <v>108</v>
      </c>
      <c r="D993" s="40" t="s">
        <v>0</v>
      </c>
      <c r="E993" s="85" t="s">
        <v>366</v>
      </c>
      <c r="F993" s="60" t="str">
        <f t="shared" si="34"/>
        <v>庁舎むつなし従来改築</v>
      </c>
      <c r="G993" s="43">
        <f>'LCC算出標準データ'!G81</f>
        <v>4908</v>
      </c>
    </row>
    <row r="994" spans="2:7" ht="13.5">
      <c r="B994" s="38" t="s">
        <v>91</v>
      </c>
      <c r="C994" s="39" t="s">
        <v>108</v>
      </c>
      <c r="D994" s="40" t="s">
        <v>0</v>
      </c>
      <c r="E994" s="85" t="s">
        <v>346</v>
      </c>
      <c r="F994" s="60" t="str">
        <f t="shared" si="34"/>
        <v>庁舎むつなし一般施設</v>
      </c>
      <c r="G994" s="43">
        <f>'LCC算出標準データ'!D113</f>
        <v>4558</v>
      </c>
    </row>
    <row r="995" spans="2:7" ht="13.5">
      <c r="B995" s="38" t="s">
        <v>91</v>
      </c>
      <c r="C995" s="39" t="s">
        <v>108</v>
      </c>
      <c r="D995" s="40" t="s">
        <v>0</v>
      </c>
      <c r="E995" s="85" t="s">
        <v>348</v>
      </c>
      <c r="F995" s="60" t="str">
        <f t="shared" si="34"/>
        <v>庁舎むつなし長期使用施設</v>
      </c>
      <c r="G995" s="43">
        <f>'LCC算出標準データ'!E113</f>
        <v>4315</v>
      </c>
    </row>
    <row r="996" spans="2:7" ht="13.5">
      <c r="B996" s="38" t="s">
        <v>91</v>
      </c>
      <c r="C996" s="39" t="s">
        <v>108</v>
      </c>
      <c r="D996" s="40" t="s">
        <v>1</v>
      </c>
      <c r="E996" s="85" t="s">
        <v>129</v>
      </c>
      <c r="F996" s="60" t="str">
        <f t="shared" si="34"/>
        <v>庁舎むつあり解体</v>
      </c>
      <c r="G996" s="43">
        <v>0</v>
      </c>
    </row>
    <row r="997" spans="2:7" ht="13.5">
      <c r="B997" s="38" t="s">
        <v>91</v>
      </c>
      <c r="C997" s="39" t="s">
        <v>108</v>
      </c>
      <c r="D997" s="40" t="s">
        <v>1</v>
      </c>
      <c r="E997" s="85" t="s">
        <v>324</v>
      </c>
      <c r="F997" s="60" t="str">
        <f>A997&amp;B997&amp;C997&amp;D997&amp;E997</f>
        <v>庁舎むつあり譲渡</v>
      </c>
      <c r="G997" s="43">
        <v>0</v>
      </c>
    </row>
    <row r="998" spans="2:7" ht="13.5">
      <c r="B998" s="38" t="s">
        <v>91</v>
      </c>
      <c r="C998" s="39" t="s">
        <v>108</v>
      </c>
      <c r="D998" s="40" t="s">
        <v>1</v>
      </c>
      <c r="E998" s="85" t="s">
        <v>9</v>
      </c>
      <c r="F998" s="60" t="str">
        <f t="shared" si="34"/>
        <v>庁舎むつあり賃貸</v>
      </c>
      <c r="G998" s="43">
        <v>0</v>
      </c>
    </row>
    <row r="999" spans="2:7" ht="13.5">
      <c r="B999" s="38" t="s">
        <v>91</v>
      </c>
      <c r="C999" s="39" t="s">
        <v>108</v>
      </c>
      <c r="D999" s="40" t="s">
        <v>1</v>
      </c>
      <c r="E999" s="85" t="s">
        <v>366</v>
      </c>
      <c r="F999" s="60" t="str">
        <f t="shared" si="34"/>
        <v>庁舎むつあり従来改築</v>
      </c>
      <c r="G999" s="43">
        <f>'LCC算出標準データ'!G85</f>
        <v>4478</v>
      </c>
    </row>
    <row r="1000" spans="2:8" ht="13.5">
      <c r="B1000" s="38" t="s">
        <v>91</v>
      </c>
      <c r="C1000" s="39" t="s">
        <v>108</v>
      </c>
      <c r="D1000" s="40" t="s">
        <v>1</v>
      </c>
      <c r="E1000" s="85" t="s">
        <v>346</v>
      </c>
      <c r="F1000" s="60" t="str">
        <f t="shared" si="34"/>
        <v>庁舎むつあり一般施設</v>
      </c>
      <c r="G1000" s="43">
        <f>'LCC算出標準データ'!D117</f>
        <v>4128</v>
      </c>
      <c r="H1000" s="89"/>
    </row>
    <row r="1001" spans="2:8" ht="13.5">
      <c r="B1001" s="38" t="s">
        <v>91</v>
      </c>
      <c r="C1001" s="39" t="s">
        <v>108</v>
      </c>
      <c r="D1001" s="40" t="s">
        <v>1</v>
      </c>
      <c r="E1001" s="85" t="s">
        <v>348</v>
      </c>
      <c r="F1001" s="60" t="str">
        <f t="shared" si="34"/>
        <v>庁舎むつあり長期使用施設</v>
      </c>
      <c r="G1001" s="43">
        <f>'LCC算出標準データ'!E117</f>
        <v>3885</v>
      </c>
      <c r="H1001" s="89"/>
    </row>
    <row r="1002" spans="2:7" ht="13.5">
      <c r="B1002" s="38" t="s">
        <v>15</v>
      </c>
      <c r="C1002" s="39" t="s">
        <v>72</v>
      </c>
      <c r="D1002" s="40" t="s">
        <v>0</v>
      </c>
      <c r="E1002" s="85" t="s">
        <v>129</v>
      </c>
      <c r="F1002" s="60" t="str">
        <f aca="true" t="shared" si="35" ref="F1002:F1049">A1002&amp;B1002&amp;C1002&amp;D1002&amp;E1002</f>
        <v>校舎青森なし解体</v>
      </c>
      <c r="G1002" s="43">
        <v>0</v>
      </c>
    </row>
    <row r="1003" spans="2:7" ht="13.5">
      <c r="B1003" s="38" t="s">
        <v>15</v>
      </c>
      <c r="C1003" s="39" t="s">
        <v>72</v>
      </c>
      <c r="D1003" s="40" t="s">
        <v>0</v>
      </c>
      <c r="E1003" s="85" t="s">
        <v>324</v>
      </c>
      <c r="F1003" s="60" t="str">
        <f>A1003&amp;B1003&amp;C1003&amp;D1003&amp;E1003</f>
        <v>校舎青森なし譲渡</v>
      </c>
      <c r="G1003" s="43">
        <v>0</v>
      </c>
    </row>
    <row r="1004" spans="2:7" ht="13.5">
      <c r="B1004" s="38" t="s">
        <v>15</v>
      </c>
      <c r="C1004" s="39" t="s">
        <v>72</v>
      </c>
      <c r="D1004" s="40" t="s">
        <v>0</v>
      </c>
      <c r="E1004" s="85" t="s">
        <v>9</v>
      </c>
      <c r="F1004" s="60" t="str">
        <f t="shared" si="35"/>
        <v>校舎青森なし賃貸</v>
      </c>
      <c r="G1004" s="43">
        <v>0</v>
      </c>
    </row>
    <row r="1005" spans="2:7" ht="13.5">
      <c r="B1005" s="38" t="s">
        <v>15</v>
      </c>
      <c r="C1005" s="39" t="s">
        <v>72</v>
      </c>
      <c r="D1005" s="40" t="s">
        <v>0</v>
      </c>
      <c r="E1005" s="85" t="s">
        <v>366</v>
      </c>
      <c r="F1005" s="60" t="str">
        <f t="shared" si="35"/>
        <v>校舎青森なし従来改築</v>
      </c>
      <c r="G1005" s="43">
        <f>'LCC算出標準データ'!G86</f>
        <v>1907</v>
      </c>
    </row>
    <row r="1006" spans="2:7" ht="13.5">
      <c r="B1006" s="38" t="s">
        <v>15</v>
      </c>
      <c r="C1006" s="39" t="s">
        <v>72</v>
      </c>
      <c r="D1006" s="40" t="s">
        <v>0</v>
      </c>
      <c r="E1006" s="85" t="s">
        <v>346</v>
      </c>
      <c r="F1006" s="60" t="str">
        <f t="shared" si="35"/>
        <v>校舎青森なし一般施設</v>
      </c>
      <c r="G1006" s="43">
        <f>'LCC算出標準データ'!D118</f>
        <v>1791</v>
      </c>
    </row>
    <row r="1007" spans="2:7" ht="13.5">
      <c r="B1007" s="38" t="s">
        <v>15</v>
      </c>
      <c r="C1007" s="39" t="s">
        <v>72</v>
      </c>
      <c r="D1007" s="40" t="s">
        <v>0</v>
      </c>
      <c r="E1007" s="85" t="s">
        <v>348</v>
      </c>
      <c r="F1007" s="60" t="str">
        <f t="shared" si="35"/>
        <v>校舎青森なし長期使用施設</v>
      </c>
      <c r="G1007" s="43">
        <f>'LCC算出標準データ'!E118</f>
        <v>1781</v>
      </c>
    </row>
    <row r="1008" spans="2:7" ht="13.5">
      <c r="B1008" s="38" t="s">
        <v>15</v>
      </c>
      <c r="C1008" s="39" t="s">
        <v>72</v>
      </c>
      <c r="D1008" s="40" t="s">
        <v>1</v>
      </c>
      <c r="E1008" s="85" t="s">
        <v>129</v>
      </c>
      <c r="F1008" s="60" t="str">
        <f t="shared" si="35"/>
        <v>校舎青森あり解体</v>
      </c>
      <c r="G1008" s="43">
        <v>0</v>
      </c>
    </row>
    <row r="1009" spans="2:7" ht="13.5">
      <c r="B1009" s="38" t="s">
        <v>15</v>
      </c>
      <c r="C1009" s="39" t="s">
        <v>72</v>
      </c>
      <c r="D1009" s="40" t="s">
        <v>1</v>
      </c>
      <c r="E1009" s="85" t="s">
        <v>324</v>
      </c>
      <c r="F1009" s="60" t="str">
        <f>A1009&amp;B1009&amp;C1009&amp;D1009&amp;E1009</f>
        <v>校舎青森あり譲渡</v>
      </c>
      <c r="G1009" s="43">
        <v>0</v>
      </c>
    </row>
    <row r="1010" spans="2:7" ht="13.5">
      <c r="B1010" s="38" t="s">
        <v>15</v>
      </c>
      <c r="C1010" s="39" t="s">
        <v>72</v>
      </c>
      <c r="D1010" s="40" t="s">
        <v>1</v>
      </c>
      <c r="E1010" s="85" t="s">
        <v>9</v>
      </c>
      <c r="F1010" s="60" t="str">
        <f t="shared" si="35"/>
        <v>校舎青森あり賃貸</v>
      </c>
      <c r="G1010" s="43">
        <v>0</v>
      </c>
    </row>
    <row r="1011" spans="2:7" ht="13.5">
      <c r="B1011" s="38" t="s">
        <v>15</v>
      </c>
      <c r="C1011" s="39" t="s">
        <v>72</v>
      </c>
      <c r="D1011" s="40" t="s">
        <v>1</v>
      </c>
      <c r="E1011" s="85" t="s">
        <v>366</v>
      </c>
      <c r="F1011" s="60" t="str">
        <f t="shared" si="35"/>
        <v>校舎青森あり従来改築</v>
      </c>
      <c r="G1011" s="43">
        <f>'LCC算出標準データ'!G90</f>
        <v>1315</v>
      </c>
    </row>
    <row r="1012" spans="2:8" ht="13.5">
      <c r="B1012" s="38" t="s">
        <v>15</v>
      </c>
      <c r="C1012" s="39" t="s">
        <v>72</v>
      </c>
      <c r="D1012" s="40" t="s">
        <v>1</v>
      </c>
      <c r="E1012" s="85" t="s">
        <v>347</v>
      </c>
      <c r="F1012" s="60" t="str">
        <f t="shared" si="35"/>
        <v>校舎青森あり一般施設</v>
      </c>
      <c r="G1012" s="43">
        <f>'LCC算出標準データ'!D122</f>
        <v>1199</v>
      </c>
      <c r="H1012" s="89"/>
    </row>
    <row r="1013" spans="2:8" ht="13.5">
      <c r="B1013" s="38" t="s">
        <v>15</v>
      </c>
      <c r="C1013" s="39" t="s">
        <v>72</v>
      </c>
      <c r="D1013" s="40" t="s">
        <v>1</v>
      </c>
      <c r="E1013" s="85" t="s">
        <v>348</v>
      </c>
      <c r="F1013" s="60" t="str">
        <f t="shared" si="35"/>
        <v>校舎青森あり長期使用施設</v>
      </c>
      <c r="G1013" s="43">
        <f>'LCC算出標準データ'!E122</f>
        <v>1189</v>
      </c>
      <c r="H1013" s="89"/>
    </row>
    <row r="1014" spans="2:7" ht="13.5">
      <c r="B1014" s="38" t="s">
        <v>15</v>
      </c>
      <c r="C1014" s="39" t="s">
        <v>34</v>
      </c>
      <c r="D1014" s="40" t="s">
        <v>0</v>
      </c>
      <c r="E1014" s="85" t="s">
        <v>129</v>
      </c>
      <c r="F1014" s="60" t="str">
        <f t="shared" si="35"/>
        <v>校舎弘前なし解体</v>
      </c>
      <c r="G1014" s="43">
        <v>0</v>
      </c>
    </row>
    <row r="1015" spans="2:7" ht="13.5">
      <c r="B1015" s="38" t="s">
        <v>15</v>
      </c>
      <c r="C1015" s="39" t="s">
        <v>34</v>
      </c>
      <c r="D1015" s="40" t="s">
        <v>0</v>
      </c>
      <c r="E1015" s="85" t="s">
        <v>324</v>
      </c>
      <c r="F1015" s="60" t="str">
        <f>A1015&amp;B1015&amp;C1015&amp;D1015&amp;E1015</f>
        <v>校舎弘前なし譲渡</v>
      </c>
      <c r="G1015" s="43">
        <v>0</v>
      </c>
    </row>
    <row r="1016" spans="2:7" ht="13.5">
      <c r="B1016" s="38" t="s">
        <v>15</v>
      </c>
      <c r="C1016" s="39" t="s">
        <v>2</v>
      </c>
      <c r="D1016" s="40" t="s">
        <v>0</v>
      </c>
      <c r="E1016" s="85" t="s">
        <v>9</v>
      </c>
      <c r="F1016" s="60" t="str">
        <f t="shared" si="35"/>
        <v>校舎弘前なし賃貸</v>
      </c>
      <c r="G1016" s="43">
        <v>0</v>
      </c>
    </row>
    <row r="1017" spans="2:7" ht="13.5">
      <c r="B1017" s="38" t="s">
        <v>15</v>
      </c>
      <c r="C1017" s="39" t="s">
        <v>2</v>
      </c>
      <c r="D1017" s="40" t="s">
        <v>0</v>
      </c>
      <c r="E1017" s="85" t="s">
        <v>366</v>
      </c>
      <c r="F1017" s="60" t="str">
        <f t="shared" si="35"/>
        <v>校舎弘前なし従来改築</v>
      </c>
      <c r="G1017" s="43">
        <f>'LCC算出標準データ'!G87</f>
        <v>1729</v>
      </c>
    </row>
    <row r="1018" spans="2:7" ht="13.5">
      <c r="B1018" s="38" t="s">
        <v>15</v>
      </c>
      <c r="C1018" s="39" t="s">
        <v>2</v>
      </c>
      <c r="D1018" s="40" t="s">
        <v>0</v>
      </c>
      <c r="E1018" s="85" t="s">
        <v>347</v>
      </c>
      <c r="F1018" s="60" t="str">
        <f t="shared" si="35"/>
        <v>校舎弘前なし一般施設</v>
      </c>
      <c r="G1018" s="43">
        <f>'LCC算出標準データ'!D119</f>
        <v>1613</v>
      </c>
    </row>
    <row r="1019" spans="2:7" ht="13.5">
      <c r="B1019" s="38" t="s">
        <v>15</v>
      </c>
      <c r="C1019" s="39" t="s">
        <v>2</v>
      </c>
      <c r="D1019" s="40" t="s">
        <v>0</v>
      </c>
      <c r="E1019" s="85" t="s">
        <v>348</v>
      </c>
      <c r="F1019" s="60" t="str">
        <f t="shared" si="35"/>
        <v>校舎弘前なし長期使用施設</v>
      </c>
      <c r="G1019" s="43">
        <f>'LCC算出標準データ'!E119</f>
        <v>1604</v>
      </c>
    </row>
    <row r="1020" spans="2:8" ht="13.5">
      <c r="B1020" s="38" t="s">
        <v>15</v>
      </c>
      <c r="C1020" s="39" t="s">
        <v>2</v>
      </c>
      <c r="D1020" s="40" t="s">
        <v>1</v>
      </c>
      <c r="E1020" s="85" t="s">
        <v>129</v>
      </c>
      <c r="F1020" s="60" t="str">
        <f t="shared" si="35"/>
        <v>校舎弘前あり解体</v>
      </c>
      <c r="G1020" s="43">
        <v>0</v>
      </c>
      <c r="H1020" s="5"/>
    </row>
    <row r="1021" spans="2:8" ht="13.5">
      <c r="B1021" s="38" t="s">
        <v>15</v>
      </c>
      <c r="C1021" s="39" t="s">
        <v>2</v>
      </c>
      <c r="D1021" s="40" t="s">
        <v>1</v>
      </c>
      <c r="E1021" s="85" t="s">
        <v>324</v>
      </c>
      <c r="F1021" s="60" t="str">
        <f>A1021&amp;B1021&amp;C1021&amp;D1021&amp;E1021</f>
        <v>校舎弘前あり譲渡</v>
      </c>
      <c r="G1021" s="43">
        <v>0</v>
      </c>
      <c r="H1021" s="5"/>
    </row>
    <row r="1022" spans="2:8" ht="13.5">
      <c r="B1022" s="38" t="s">
        <v>15</v>
      </c>
      <c r="C1022" s="39" t="s">
        <v>2</v>
      </c>
      <c r="D1022" s="40" t="s">
        <v>1</v>
      </c>
      <c r="E1022" s="85" t="s">
        <v>9</v>
      </c>
      <c r="F1022" s="60" t="str">
        <f t="shared" si="35"/>
        <v>校舎弘前あり賃貸</v>
      </c>
      <c r="G1022" s="43">
        <v>0</v>
      </c>
      <c r="H1022" s="5"/>
    </row>
    <row r="1023" spans="2:7" ht="13.5">
      <c r="B1023" s="38" t="s">
        <v>15</v>
      </c>
      <c r="C1023" s="39" t="s">
        <v>2</v>
      </c>
      <c r="D1023" s="40" t="s">
        <v>1</v>
      </c>
      <c r="E1023" s="85" t="s">
        <v>366</v>
      </c>
      <c r="F1023" s="60" t="str">
        <f t="shared" si="35"/>
        <v>校舎弘前あり従来改築</v>
      </c>
      <c r="G1023" s="43">
        <f>'LCC算出標準データ'!G91</f>
        <v>1224</v>
      </c>
    </row>
    <row r="1024" spans="2:8" ht="13.5">
      <c r="B1024" s="38" t="s">
        <v>15</v>
      </c>
      <c r="C1024" s="39" t="s">
        <v>2</v>
      </c>
      <c r="D1024" s="40" t="s">
        <v>1</v>
      </c>
      <c r="E1024" s="85" t="s">
        <v>347</v>
      </c>
      <c r="F1024" s="60" t="str">
        <f t="shared" si="35"/>
        <v>校舎弘前あり一般施設</v>
      </c>
      <c r="G1024" s="43">
        <f>'LCC算出標準データ'!D123</f>
        <v>1108</v>
      </c>
      <c r="H1024" s="89"/>
    </row>
    <row r="1025" spans="2:8" ht="13.5">
      <c r="B1025" s="38" t="s">
        <v>15</v>
      </c>
      <c r="C1025" s="39" t="s">
        <v>2</v>
      </c>
      <c r="D1025" s="40" t="s">
        <v>1</v>
      </c>
      <c r="E1025" s="85" t="s">
        <v>348</v>
      </c>
      <c r="F1025" s="60" t="str">
        <f t="shared" si="35"/>
        <v>校舎弘前あり長期使用施設</v>
      </c>
      <c r="G1025" s="43">
        <f>'LCC算出標準データ'!E123</f>
        <v>1099</v>
      </c>
      <c r="H1025" s="89"/>
    </row>
    <row r="1026" spans="2:8" ht="13.5">
      <c r="B1026" s="38" t="s">
        <v>15</v>
      </c>
      <c r="C1026" s="39" t="s">
        <v>32</v>
      </c>
      <c r="D1026" s="40" t="s">
        <v>0</v>
      </c>
      <c r="E1026" s="85" t="s">
        <v>129</v>
      </c>
      <c r="F1026" s="60" t="str">
        <f t="shared" si="35"/>
        <v>校舎八戸なし解体</v>
      </c>
      <c r="G1026" s="43">
        <v>0</v>
      </c>
      <c r="H1026" s="5"/>
    </row>
    <row r="1027" spans="2:8" ht="13.5">
      <c r="B1027" s="38" t="s">
        <v>15</v>
      </c>
      <c r="C1027" s="39" t="s">
        <v>32</v>
      </c>
      <c r="D1027" s="40" t="s">
        <v>0</v>
      </c>
      <c r="E1027" s="85" t="s">
        <v>324</v>
      </c>
      <c r="F1027" s="60" t="str">
        <f>A1027&amp;B1027&amp;C1027&amp;D1027&amp;E1027</f>
        <v>校舎八戸なし譲渡</v>
      </c>
      <c r="G1027" s="43">
        <v>0</v>
      </c>
      <c r="H1027" s="5"/>
    </row>
    <row r="1028" spans="2:7" ht="13.5">
      <c r="B1028" s="38" t="s">
        <v>15</v>
      </c>
      <c r="C1028" s="39" t="s">
        <v>3</v>
      </c>
      <c r="D1028" s="40" t="s">
        <v>0</v>
      </c>
      <c r="E1028" s="85" t="s">
        <v>9</v>
      </c>
      <c r="F1028" s="60" t="str">
        <f t="shared" si="35"/>
        <v>校舎八戸なし賃貸</v>
      </c>
      <c r="G1028" s="43">
        <v>0</v>
      </c>
    </row>
    <row r="1029" spans="2:7" ht="13.5">
      <c r="B1029" s="38" t="s">
        <v>15</v>
      </c>
      <c r="C1029" s="39" t="s">
        <v>3</v>
      </c>
      <c r="D1029" s="40" t="s">
        <v>0</v>
      </c>
      <c r="E1029" s="85" t="s">
        <v>366</v>
      </c>
      <c r="F1029" s="60" t="str">
        <f t="shared" si="35"/>
        <v>校舎八戸なし従来改築</v>
      </c>
      <c r="G1029" s="43">
        <f>'LCC算出標準データ'!G88</f>
        <v>1977</v>
      </c>
    </row>
    <row r="1030" spans="2:7" ht="13.5">
      <c r="B1030" s="38" t="s">
        <v>15</v>
      </c>
      <c r="C1030" s="39" t="s">
        <v>3</v>
      </c>
      <c r="D1030" s="40" t="s">
        <v>0</v>
      </c>
      <c r="E1030" s="85" t="s">
        <v>347</v>
      </c>
      <c r="F1030" s="60" t="str">
        <f t="shared" si="35"/>
        <v>校舎八戸なし一般施設</v>
      </c>
      <c r="G1030" s="43">
        <f>'LCC算出標準データ'!D120</f>
        <v>1880</v>
      </c>
    </row>
    <row r="1031" spans="2:7" ht="13.5">
      <c r="B1031" s="38" t="s">
        <v>15</v>
      </c>
      <c r="C1031" s="39" t="s">
        <v>3</v>
      </c>
      <c r="D1031" s="40" t="s">
        <v>0</v>
      </c>
      <c r="E1031" s="85" t="s">
        <v>348</v>
      </c>
      <c r="F1031" s="60" t="str">
        <f t="shared" si="35"/>
        <v>校舎八戸なし長期使用施設</v>
      </c>
      <c r="G1031" s="43">
        <f>'LCC算出標準データ'!E120</f>
        <v>1875</v>
      </c>
    </row>
    <row r="1032" spans="2:7" ht="13.5">
      <c r="B1032" s="38" t="s">
        <v>15</v>
      </c>
      <c r="C1032" s="39" t="s">
        <v>3</v>
      </c>
      <c r="D1032" s="40" t="s">
        <v>1</v>
      </c>
      <c r="E1032" s="85" t="s">
        <v>129</v>
      </c>
      <c r="F1032" s="60" t="str">
        <f t="shared" si="35"/>
        <v>校舎八戸あり解体</v>
      </c>
      <c r="G1032" s="43">
        <v>0</v>
      </c>
    </row>
    <row r="1033" spans="2:7" ht="13.5">
      <c r="B1033" s="38" t="s">
        <v>15</v>
      </c>
      <c r="C1033" s="39" t="s">
        <v>3</v>
      </c>
      <c r="D1033" s="40" t="s">
        <v>1</v>
      </c>
      <c r="E1033" s="85" t="s">
        <v>324</v>
      </c>
      <c r="F1033" s="60" t="str">
        <f>A1033&amp;B1033&amp;C1033&amp;D1033&amp;E1033</f>
        <v>校舎八戸あり譲渡</v>
      </c>
      <c r="G1033" s="43">
        <v>0</v>
      </c>
    </row>
    <row r="1034" spans="2:7" ht="13.5">
      <c r="B1034" s="38" t="s">
        <v>15</v>
      </c>
      <c r="C1034" s="39" t="s">
        <v>3</v>
      </c>
      <c r="D1034" s="40" t="s">
        <v>1</v>
      </c>
      <c r="E1034" s="85" t="s">
        <v>9</v>
      </c>
      <c r="F1034" s="60" t="str">
        <f t="shared" si="35"/>
        <v>校舎八戸あり賃貸</v>
      </c>
      <c r="G1034" s="43">
        <v>0</v>
      </c>
    </row>
    <row r="1035" spans="2:7" ht="13.5">
      <c r="B1035" s="38" t="s">
        <v>15</v>
      </c>
      <c r="C1035" s="39" t="s">
        <v>3</v>
      </c>
      <c r="D1035" s="40" t="s">
        <v>1</v>
      </c>
      <c r="E1035" s="85" t="s">
        <v>366</v>
      </c>
      <c r="F1035" s="60" t="str">
        <f t="shared" si="35"/>
        <v>校舎八戸あり従来改築</v>
      </c>
      <c r="G1035" s="43">
        <f>'LCC算出標準データ'!G92</f>
        <v>1403</v>
      </c>
    </row>
    <row r="1036" spans="2:7" ht="13.5">
      <c r="B1036" s="38" t="s">
        <v>15</v>
      </c>
      <c r="C1036" s="39" t="s">
        <v>3</v>
      </c>
      <c r="D1036" s="40" t="s">
        <v>1</v>
      </c>
      <c r="E1036" s="85" t="s">
        <v>347</v>
      </c>
      <c r="F1036" s="60" t="str">
        <f t="shared" si="35"/>
        <v>校舎八戸あり一般施設</v>
      </c>
      <c r="G1036" s="43">
        <f>'LCC算出標準データ'!D124</f>
        <v>1306</v>
      </c>
    </row>
    <row r="1037" spans="2:7" ht="13.5">
      <c r="B1037" s="38" t="s">
        <v>15</v>
      </c>
      <c r="C1037" s="39" t="s">
        <v>3</v>
      </c>
      <c r="D1037" s="40" t="s">
        <v>1</v>
      </c>
      <c r="E1037" s="85" t="s">
        <v>348</v>
      </c>
      <c r="F1037" s="60" t="str">
        <f t="shared" si="35"/>
        <v>校舎八戸あり長期使用施設</v>
      </c>
      <c r="G1037" s="43">
        <f>'LCC算出標準データ'!E124</f>
        <v>1301</v>
      </c>
    </row>
    <row r="1038" spans="2:7" ht="13.5">
      <c r="B1038" s="38" t="s">
        <v>15</v>
      </c>
      <c r="C1038" s="39" t="s">
        <v>80</v>
      </c>
      <c r="D1038" s="40" t="s">
        <v>0</v>
      </c>
      <c r="E1038" s="85" t="s">
        <v>129</v>
      </c>
      <c r="F1038" s="60" t="str">
        <f t="shared" si="35"/>
        <v>校舎むつなし解体</v>
      </c>
      <c r="G1038" s="43">
        <v>0</v>
      </c>
    </row>
    <row r="1039" spans="2:7" ht="13.5">
      <c r="B1039" s="38" t="s">
        <v>15</v>
      </c>
      <c r="C1039" s="39" t="s">
        <v>80</v>
      </c>
      <c r="D1039" s="40" t="s">
        <v>0</v>
      </c>
      <c r="E1039" s="85" t="s">
        <v>324</v>
      </c>
      <c r="F1039" s="60" t="str">
        <f>A1039&amp;B1039&amp;C1039&amp;D1039&amp;E1039</f>
        <v>校舎むつなし譲渡</v>
      </c>
      <c r="G1039" s="43">
        <v>0</v>
      </c>
    </row>
    <row r="1040" spans="2:7" ht="13.5">
      <c r="B1040" s="38" t="s">
        <v>15</v>
      </c>
      <c r="C1040" s="39" t="s">
        <v>80</v>
      </c>
      <c r="D1040" s="40" t="s">
        <v>0</v>
      </c>
      <c r="E1040" s="85" t="s">
        <v>9</v>
      </c>
      <c r="F1040" s="60" t="str">
        <f t="shared" si="35"/>
        <v>校舎むつなし賃貸</v>
      </c>
      <c r="G1040" s="43">
        <v>0</v>
      </c>
    </row>
    <row r="1041" spans="2:7" ht="13.5">
      <c r="B1041" s="38" t="s">
        <v>15</v>
      </c>
      <c r="C1041" s="39" t="s">
        <v>80</v>
      </c>
      <c r="D1041" s="40" t="s">
        <v>0</v>
      </c>
      <c r="E1041" s="85" t="s">
        <v>366</v>
      </c>
      <c r="F1041" s="60" t="str">
        <f t="shared" si="35"/>
        <v>校舎むつなし従来改築</v>
      </c>
      <c r="G1041" s="43">
        <f>'LCC算出標準データ'!G89</f>
        <v>1694</v>
      </c>
    </row>
    <row r="1042" spans="2:7" ht="13.5">
      <c r="B1042" s="38" t="s">
        <v>15</v>
      </c>
      <c r="C1042" s="39" t="s">
        <v>80</v>
      </c>
      <c r="D1042" s="40" t="s">
        <v>0</v>
      </c>
      <c r="E1042" s="85" t="s">
        <v>347</v>
      </c>
      <c r="F1042" s="60" t="str">
        <f t="shared" si="35"/>
        <v>校舎むつなし一般施設</v>
      </c>
      <c r="G1042" s="43">
        <f>'LCC算出標準データ'!D113</f>
        <v>4558</v>
      </c>
    </row>
    <row r="1043" spans="2:7" ht="13.5">
      <c r="B1043" s="38" t="s">
        <v>15</v>
      </c>
      <c r="C1043" s="39" t="s">
        <v>80</v>
      </c>
      <c r="D1043" s="40" t="s">
        <v>0</v>
      </c>
      <c r="E1043" s="85" t="s">
        <v>348</v>
      </c>
      <c r="F1043" s="60" t="str">
        <f t="shared" si="35"/>
        <v>校舎むつなし長期使用施設</v>
      </c>
      <c r="G1043" s="43">
        <f>'LCC算出標準データ'!E113</f>
        <v>4315</v>
      </c>
    </row>
    <row r="1044" spans="2:7" ht="13.5">
      <c r="B1044" s="38" t="s">
        <v>15</v>
      </c>
      <c r="C1044" s="39" t="s">
        <v>80</v>
      </c>
      <c r="D1044" s="40" t="s">
        <v>1</v>
      </c>
      <c r="E1044" s="85" t="s">
        <v>129</v>
      </c>
      <c r="F1044" s="60" t="str">
        <f t="shared" si="35"/>
        <v>校舎むつあり解体</v>
      </c>
      <c r="G1044" s="43">
        <v>0</v>
      </c>
    </row>
    <row r="1045" spans="2:7" ht="13.5">
      <c r="B1045" s="38" t="s">
        <v>15</v>
      </c>
      <c r="C1045" s="39" t="s">
        <v>80</v>
      </c>
      <c r="D1045" s="40" t="s">
        <v>1</v>
      </c>
      <c r="E1045" s="85" t="s">
        <v>324</v>
      </c>
      <c r="F1045" s="60" t="str">
        <f>A1045&amp;B1045&amp;C1045&amp;D1045&amp;E1045</f>
        <v>校舎むつあり譲渡</v>
      </c>
      <c r="G1045" s="43">
        <v>0</v>
      </c>
    </row>
    <row r="1046" spans="2:7" ht="13.5">
      <c r="B1046" s="38" t="s">
        <v>15</v>
      </c>
      <c r="C1046" s="39" t="s">
        <v>80</v>
      </c>
      <c r="D1046" s="40" t="s">
        <v>1</v>
      </c>
      <c r="E1046" s="85" t="s">
        <v>9</v>
      </c>
      <c r="F1046" s="60" t="str">
        <f t="shared" si="35"/>
        <v>校舎むつあり賃貸</v>
      </c>
      <c r="G1046" s="43">
        <v>0</v>
      </c>
    </row>
    <row r="1047" spans="2:7" ht="13.5">
      <c r="B1047" s="38" t="s">
        <v>15</v>
      </c>
      <c r="C1047" s="39" t="s">
        <v>80</v>
      </c>
      <c r="D1047" s="40" t="s">
        <v>1</v>
      </c>
      <c r="E1047" s="85" t="s">
        <v>366</v>
      </c>
      <c r="F1047" s="60" t="str">
        <f t="shared" si="35"/>
        <v>校舎むつあり従来改築</v>
      </c>
      <c r="G1047" s="43">
        <f>'LCC算出標準データ'!G93</f>
        <v>1343</v>
      </c>
    </row>
    <row r="1048" spans="2:8" ht="13.5">
      <c r="B1048" s="38" t="s">
        <v>15</v>
      </c>
      <c r="C1048" s="39" t="s">
        <v>80</v>
      </c>
      <c r="D1048" s="40" t="s">
        <v>1</v>
      </c>
      <c r="E1048" s="85" t="s">
        <v>347</v>
      </c>
      <c r="F1048" s="60" t="str">
        <f t="shared" si="35"/>
        <v>校舎むつあり一般施設</v>
      </c>
      <c r="G1048" s="43">
        <f>'LCC算出標準データ'!D125</f>
        <v>1229</v>
      </c>
      <c r="H1048" s="89"/>
    </row>
    <row r="1049" spans="2:8" ht="13.5">
      <c r="B1049" s="38" t="s">
        <v>15</v>
      </c>
      <c r="C1049" s="39" t="s">
        <v>80</v>
      </c>
      <c r="D1049" s="40" t="s">
        <v>1</v>
      </c>
      <c r="E1049" s="85" t="s">
        <v>348</v>
      </c>
      <c r="F1049" s="60" t="str">
        <f t="shared" si="35"/>
        <v>校舎むつあり長期使用施設</v>
      </c>
      <c r="G1049" s="43">
        <f>'LCC算出標準データ'!E125</f>
        <v>1221</v>
      </c>
      <c r="H1049" s="89"/>
    </row>
    <row r="1050" spans="2:7" ht="13.5">
      <c r="B1050" s="38" t="s">
        <v>16</v>
      </c>
      <c r="C1050" s="39" t="s">
        <v>72</v>
      </c>
      <c r="D1050" s="40" t="s">
        <v>0</v>
      </c>
      <c r="E1050" s="85" t="s">
        <v>129</v>
      </c>
      <c r="F1050" s="60" t="str">
        <f aca="true" t="shared" si="36" ref="F1050:F1097">A1050&amp;B1050&amp;C1050&amp;D1050&amp;E1050</f>
        <v>体育館青森なし解体</v>
      </c>
      <c r="G1050" s="43">
        <v>0</v>
      </c>
    </row>
    <row r="1051" spans="2:7" ht="13.5">
      <c r="B1051" s="38" t="s">
        <v>16</v>
      </c>
      <c r="C1051" s="39" t="s">
        <v>72</v>
      </c>
      <c r="D1051" s="40" t="s">
        <v>0</v>
      </c>
      <c r="E1051" s="85" t="s">
        <v>324</v>
      </c>
      <c r="F1051" s="60" t="str">
        <f>A1051&amp;B1051&amp;C1051&amp;D1051&amp;E1051</f>
        <v>体育館青森なし譲渡</v>
      </c>
      <c r="G1051" s="43">
        <v>0</v>
      </c>
    </row>
    <row r="1052" spans="2:7" ht="13.5">
      <c r="B1052" s="38" t="s">
        <v>16</v>
      </c>
      <c r="C1052" s="39" t="s">
        <v>72</v>
      </c>
      <c r="D1052" s="40" t="s">
        <v>0</v>
      </c>
      <c r="E1052" s="85" t="s">
        <v>9</v>
      </c>
      <c r="F1052" s="60" t="str">
        <f t="shared" si="36"/>
        <v>体育館青森なし賃貸</v>
      </c>
      <c r="G1052" s="43">
        <v>0</v>
      </c>
    </row>
    <row r="1053" spans="2:7" ht="13.5">
      <c r="B1053" s="38" t="s">
        <v>16</v>
      </c>
      <c r="C1053" s="39" t="s">
        <v>72</v>
      </c>
      <c r="D1053" s="40" t="s">
        <v>0</v>
      </c>
      <c r="E1053" s="85" t="s">
        <v>366</v>
      </c>
      <c r="F1053" s="60" t="str">
        <f t="shared" si="36"/>
        <v>体育館青森なし従来改築</v>
      </c>
      <c r="G1053" s="43">
        <f>'LCC算出標準データ'!G94</f>
        <v>738.5</v>
      </c>
    </row>
    <row r="1054" spans="2:7" ht="13.5">
      <c r="B1054" s="38" t="s">
        <v>16</v>
      </c>
      <c r="C1054" s="39" t="s">
        <v>72</v>
      </c>
      <c r="D1054" s="40" t="s">
        <v>0</v>
      </c>
      <c r="E1054" s="85" t="s">
        <v>347</v>
      </c>
      <c r="F1054" s="60" t="str">
        <f t="shared" si="36"/>
        <v>体育館青森なし一般施設</v>
      </c>
      <c r="G1054" s="43">
        <f>'LCC算出標準データ'!D126</f>
        <v>738.5</v>
      </c>
    </row>
    <row r="1055" spans="2:7" ht="13.5">
      <c r="B1055" s="38" t="s">
        <v>16</v>
      </c>
      <c r="C1055" s="39" t="s">
        <v>107</v>
      </c>
      <c r="D1055" s="40" t="s">
        <v>0</v>
      </c>
      <c r="E1055" s="85" t="s">
        <v>348</v>
      </c>
      <c r="F1055" s="60" t="str">
        <f t="shared" si="36"/>
        <v>体育館青森なし長期使用施設</v>
      </c>
      <c r="G1055" s="43">
        <f>'LCC算出標準データ'!E126</f>
        <v>445.5</v>
      </c>
    </row>
    <row r="1056" spans="2:7" ht="13.5">
      <c r="B1056" s="38" t="s">
        <v>16</v>
      </c>
      <c r="C1056" s="39" t="s">
        <v>107</v>
      </c>
      <c r="D1056" s="40" t="s">
        <v>1</v>
      </c>
      <c r="E1056" s="85" t="s">
        <v>129</v>
      </c>
      <c r="F1056" s="60" t="str">
        <f t="shared" si="36"/>
        <v>体育館青森あり解体</v>
      </c>
      <c r="G1056" s="43">
        <v>0</v>
      </c>
    </row>
    <row r="1057" spans="2:7" ht="13.5">
      <c r="B1057" s="38" t="s">
        <v>16</v>
      </c>
      <c r="C1057" s="39" t="s">
        <v>107</v>
      </c>
      <c r="D1057" s="40" t="s">
        <v>1</v>
      </c>
      <c r="E1057" s="85" t="s">
        <v>324</v>
      </c>
      <c r="F1057" s="60" t="str">
        <f>A1057&amp;B1057&amp;C1057&amp;D1057&amp;E1057</f>
        <v>体育館青森あり譲渡</v>
      </c>
      <c r="G1057" s="43">
        <v>0</v>
      </c>
    </row>
    <row r="1058" spans="2:7" ht="13.5">
      <c r="B1058" s="38" t="s">
        <v>16</v>
      </c>
      <c r="C1058" s="39" t="s">
        <v>107</v>
      </c>
      <c r="D1058" s="40" t="s">
        <v>1</v>
      </c>
      <c r="E1058" s="85" t="s">
        <v>9</v>
      </c>
      <c r="F1058" s="60" t="str">
        <f t="shared" si="36"/>
        <v>体育館青森あり賃貸</v>
      </c>
      <c r="G1058" s="43">
        <v>0</v>
      </c>
    </row>
    <row r="1059" spans="2:7" ht="13.5">
      <c r="B1059" s="38" t="s">
        <v>16</v>
      </c>
      <c r="C1059" s="39" t="s">
        <v>107</v>
      </c>
      <c r="D1059" s="40" t="s">
        <v>1</v>
      </c>
      <c r="E1059" s="85" t="s">
        <v>366</v>
      </c>
      <c r="F1059" s="60" t="str">
        <f t="shared" si="36"/>
        <v>体育館青森あり従来改築</v>
      </c>
      <c r="G1059" s="43">
        <v>0</v>
      </c>
    </row>
    <row r="1060" spans="2:8" ht="13.5">
      <c r="B1060" s="38" t="s">
        <v>16</v>
      </c>
      <c r="C1060" s="39" t="s">
        <v>107</v>
      </c>
      <c r="D1060" s="40" t="s">
        <v>1</v>
      </c>
      <c r="E1060" s="85" t="s">
        <v>347</v>
      </c>
      <c r="F1060" s="60" t="str">
        <f t="shared" si="36"/>
        <v>体育館青森あり一般施設</v>
      </c>
      <c r="G1060" s="43" t="s">
        <v>109</v>
      </c>
      <c r="H1060" s="89"/>
    </row>
    <row r="1061" spans="2:8" ht="13.5">
      <c r="B1061" s="38" t="s">
        <v>16</v>
      </c>
      <c r="C1061" s="39" t="s">
        <v>107</v>
      </c>
      <c r="D1061" s="40" t="s">
        <v>1</v>
      </c>
      <c r="E1061" s="85" t="s">
        <v>348</v>
      </c>
      <c r="F1061" s="60" t="str">
        <f t="shared" si="36"/>
        <v>体育館青森あり長期使用施設</v>
      </c>
      <c r="G1061" s="43" t="s">
        <v>109</v>
      </c>
      <c r="H1061" s="89"/>
    </row>
    <row r="1062" spans="2:7" ht="13.5">
      <c r="B1062" s="38" t="s">
        <v>16</v>
      </c>
      <c r="C1062" s="39" t="s">
        <v>34</v>
      </c>
      <c r="D1062" s="40" t="s">
        <v>0</v>
      </c>
      <c r="E1062" s="85" t="s">
        <v>129</v>
      </c>
      <c r="F1062" s="60" t="str">
        <f t="shared" si="36"/>
        <v>体育館弘前なし解体</v>
      </c>
      <c r="G1062" s="43">
        <v>0</v>
      </c>
    </row>
    <row r="1063" spans="2:7" ht="13.5">
      <c r="B1063" s="38" t="s">
        <v>16</v>
      </c>
      <c r="C1063" s="39" t="s">
        <v>34</v>
      </c>
      <c r="D1063" s="40" t="s">
        <v>0</v>
      </c>
      <c r="E1063" s="85" t="s">
        <v>324</v>
      </c>
      <c r="F1063" s="60" t="str">
        <f>A1063&amp;B1063&amp;C1063&amp;D1063&amp;E1063</f>
        <v>体育館弘前なし譲渡</v>
      </c>
      <c r="G1063" s="43">
        <v>0</v>
      </c>
    </row>
    <row r="1064" spans="2:7" ht="13.5">
      <c r="B1064" s="38" t="s">
        <v>16</v>
      </c>
      <c r="C1064" s="39" t="s">
        <v>2</v>
      </c>
      <c r="D1064" s="40" t="s">
        <v>0</v>
      </c>
      <c r="E1064" s="85" t="s">
        <v>9</v>
      </c>
      <c r="F1064" s="60" t="str">
        <f t="shared" si="36"/>
        <v>体育館弘前なし賃貸</v>
      </c>
      <c r="G1064" s="43">
        <v>0</v>
      </c>
    </row>
    <row r="1065" spans="2:7" ht="13.5">
      <c r="B1065" s="38" t="s">
        <v>16</v>
      </c>
      <c r="C1065" s="39" t="s">
        <v>2</v>
      </c>
      <c r="D1065" s="40" t="s">
        <v>0</v>
      </c>
      <c r="E1065" s="85" t="s">
        <v>366</v>
      </c>
      <c r="F1065" s="60" t="str">
        <f t="shared" si="36"/>
        <v>体育館弘前なし従来改築</v>
      </c>
      <c r="G1065" s="43">
        <f>'LCC算出標準データ'!G95</f>
        <v>728.5</v>
      </c>
    </row>
    <row r="1066" spans="2:7" ht="13.5">
      <c r="B1066" s="38" t="s">
        <v>16</v>
      </c>
      <c r="C1066" s="39" t="s">
        <v>2</v>
      </c>
      <c r="D1066" s="40" t="s">
        <v>0</v>
      </c>
      <c r="E1066" s="85" t="s">
        <v>347</v>
      </c>
      <c r="F1066" s="60" t="str">
        <f t="shared" si="36"/>
        <v>体育館弘前なし一般施設</v>
      </c>
      <c r="G1066" s="43">
        <f>'LCC算出標準データ'!D127</f>
        <v>728.5</v>
      </c>
    </row>
    <row r="1067" spans="2:7" ht="13.5">
      <c r="B1067" s="38" t="s">
        <v>16</v>
      </c>
      <c r="C1067" s="39" t="s">
        <v>2</v>
      </c>
      <c r="D1067" s="40" t="s">
        <v>0</v>
      </c>
      <c r="E1067" s="85" t="s">
        <v>348</v>
      </c>
      <c r="F1067" s="60" t="str">
        <f t="shared" si="36"/>
        <v>体育館弘前なし長期使用施設</v>
      </c>
      <c r="G1067" s="43">
        <f>'LCC算出標準データ'!E127</f>
        <v>453.5</v>
      </c>
    </row>
    <row r="1068" spans="2:7" ht="13.5">
      <c r="B1068" s="38" t="s">
        <v>16</v>
      </c>
      <c r="C1068" s="39" t="s">
        <v>2</v>
      </c>
      <c r="D1068" s="40" t="s">
        <v>1</v>
      </c>
      <c r="E1068" s="85" t="s">
        <v>129</v>
      </c>
      <c r="F1068" s="60" t="str">
        <f t="shared" si="36"/>
        <v>体育館弘前あり解体</v>
      </c>
      <c r="G1068" s="43">
        <v>0</v>
      </c>
    </row>
    <row r="1069" spans="2:7" ht="13.5">
      <c r="B1069" s="38" t="s">
        <v>16</v>
      </c>
      <c r="C1069" s="39" t="s">
        <v>2</v>
      </c>
      <c r="D1069" s="40" t="s">
        <v>1</v>
      </c>
      <c r="E1069" s="85" t="s">
        <v>324</v>
      </c>
      <c r="F1069" s="60" t="str">
        <f>A1069&amp;B1069&amp;C1069&amp;D1069&amp;E1069</f>
        <v>体育館弘前あり譲渡</v>
      </c>
      <c r="G1069" s="43">
        <v>0</v>
      </c>
    </row>
    <row r="1070" spans="2:7" ht="13.5">
      <c r="B1070" s="38" t="s">
        <v>16</v>
      </c>
      <c r="C1070" s="39" t="s">
        <v>2</v>
      </c>
      <c r="D1070" s="40" t="s">
        <v>1</v>
      </c>
      <c r="E1070" s="85" t="s">
        <v>9</v>
      </c>
      <c r="F1070" s="60" t="str">
        <f t="shared" si="36"/>
        <v>体育館弘前あり賃貸</v>
      </c>
      <c r="G1070" s="43">
        <v>0</v>
      </c>
    </row>
    <row r="1071" spans="2:7" ht="13.5">
      <c r="B1071" s="38" t="s">
        <v>16</v>
      </c>
      <c r="C1071" s="39" t="s">
        <v>2</v>
      </c>
      <c r="D1071" s="40" t="s">
        <v>1</v>
      </c>
      <c r="E1071" s="85" t="s">
        <v>366</v>
      </c>
      <c r="F1071" s="60" t="str">
        <f t="shared" si="36"/>
        <v>体育館弘前あり従来改築</v>
      </c>
      <c r="G1071" s="43" t="s">
        <v>8</v>
      </c>
    </row>
    <row r="1072" spans="2:8" ht="13.5">
      <c r="B1072" s="38" t="s">
        <v>16</v>
      </c>
      <c r="C1072" s="39" t="s">
        <v>2</v>
      </c>
      <c r="D1072" s="40" t="s">
        <v>1</v>
      </c>
      <c r="E1072" s="85" t="s">
        <v>347</v>
      </c>
      <c r="F1072" s="60" t="str">
        <f t="shared" si="36"/>
        <v>体育館弘前あり一般施設</v>
      </c>
      <c r="G1072" s="43" t="s">
        <v>109</v>
      </c>
      <c r="H1072" s="89"/>
    </row>
    <row r="1073" spans="2:8" ht="13.5">
      <c r="B1073" s="38" t="s">
        <v>16</v>
      </c>
      <c r="C1073" s="39" t="s">
        <v>2</v>
      </c>
      <c r="D1073" s="40" t="s">
        <v>1</v>
      </c>
      <c r="E1073" s="85" t="s">
        <v>348</v>
      </c>
      <c r="F1073" s="60" t="str">
        <f t="shared" si="36"/>
        <v>体育館弘前あり長期使用施設</v>
      </c>
      <c r="G1073" s="43" t="s">
        <v>109</v>
      </c>
      <c r="H1073" s="89"/>
    </row>
    <row r="1074" spans="2:7" ht="13.5">
      <c r="B1074" s="38" t="s">
        <v>16</v>
      </c>
      <c r="C1074" s="39" t="s">
        <v>32</v>
      </c>
      <c r="D1074" s="40" t="s">
        <v>0</v>
      </c>
      <c r="E1074" s="85" t="s">
        <v>129</v>
      </c>
      <c r="F1074" s="60" t="str">
        <f t="shared" si="36"/>
        <v>体育館八戸なし解体</v>
      </c>
      <c r="G1074" s="43">
        <v>0</v>
      </c>
    </row>
    <row r="1075" spans="2:7" ht="13.5">
      <c r="B1075" s="38" t="s">
        <v>16</v>
      </c>
      <c r="C1075" s="39" t="s">
        <v>32</v>
      </c>
      <c r="D1075" s="40" t="s">
        <v>0</v>
      </c>
      <c r="E1075" s="85" t="s">
        <v>324</v>
      </c>
      <c r="F1075" s="60" t="str">
        <f>A1075&amp;B1075&amp;C1075&amp;D1075&amp;E1075</f>
        <v>体育館八戸なし譲渡</v>
      </c>
      <c r="G1075" s="43">
        <v>0</v>
      </c>
    </row>
    <row r="1076" spans="2:8" ht="13.5">
      <c r="B1076" s="38" t="s">
        <v>16</v>
      </c>
      <c r="C1076" s="39" t="s">
        <v>3</v>
      </c>
      <c r="D1076" s="40" t="s">
        <v>0</v>
      </c>
      <c r="E1076" s="85" t="s">
        <v>9</v>
      </c>
      <c r="F1076" s="60" t="str">
        <f>A1076&amp;B1078&amp;C1078&amp;D1076&amp;E1076</f>
        <v>体育館八戸なし賃貸</v>
      </c>
      <c r="G1076" s="43">
        <v>0</v>
      </c>
      <c r="H1076" s="5"/>
    </row>
    <row r="1077" spans="2:7" ht="13.5">
      <c r="B1077" s="38" t="s">
        <v>16</v>
      </c>
      <c r="C1077" s="39" t="s">
        <v>3</v>
      </c>
      <c r="D1077" s="40" t="s">
        <v>0</v>
      </c>
      <c r="E1077" s="85" t="s">
        <v>366</v>
      </c>
      <c r="F1077" s="60" t="str">
        <f>A1077&amp;B1079&amp;C1079&amp;D1077&amp;E1077</f>
        <v>体育館八戸なし従来改築</v>
      </c>
      <c r="G1077" s="43">
        <f>'LCC算出標準データ'!G96</f>
        <v>686.5</v>
      </c>
    </row>
    <row r="1078" spans="2:7" ht="13.5">
      <c r="B1078" s="38" t="s">
        <v>16</v>
      </c>
      <c r="C1078" s="39" t="s">
        <v>3</v>
      </c>
      <c r="D1078" s="40" t="s">
        <v>0</v>
      </c>
      <c r="E1078" s="85" t="s">
        <v>347</v>
      </c>
      <c r="F1078" s="60" t="str">
        <f>A1078&amp;B1080&amp;C1080&amp;D1078&amp;E1078</f>
        <v>体育館八戸なし一般施設</v>
      </c>
      <c r="G1078" s="43">
        <f>'LCC算出標準データ'!D128</f>
        <v>686.5</v>
      </c>
    </row>
    <row r="1079" spans="2:8" ht="13.5">
      <c r="B1079" s="38" t="s">
        <v>16</v>
      </c>
      <c r="C1079" s="39" t="s">
        <v>3</v>
      </c>
      <c r="D1079" s="40" t="s">
        <v>0</v>
      </c>
      <c r="E1079" s="85" t="s">
        <v>348</v>
      </c>
      <c r="F1079" s="60" t="str">
        <f t="shared" si="36"/>
        <v>体育館八戸なし長期使用施設</v>
      </c>
      <c r="G1079" s="43">
        <f>'LCC算出標準データ'!E128</f>
        <v>425.5</v>
      </c>
      <c r="H1079" s="5"/>
    </row>
    <row r="1080" spans="2:7" ht="13.5">
      <c r="B1080" s="38" t="s">
        <v>16</v>
      </c>
      <c r="C1080" s="39" t="s">
        <v>3</v>
      </c>
      <c r="D1080" s="40" t="s">
        <v>1</v>
      </c>
      <c r="E1080" s="85" t="s">
        <v>129</v>
      </c>
      <c r="F1080" s="60" t="str">
        <f t="shared" si="36"/>
        <v>体育館八戸あり解体</v>
      </c>
      <c r="G1080" s="43">
        <v>0</v>
      </c>
    </row>
    <row r="1081" spans="2:7" ht="13.5">
      <c r="B1081" s="38" t="s">
        <v>16</v>
      </c>
      <c r="C1081" s="39" t="s">
        <v>3</v>
      </c>
      <c r="D1081" s="40" t="s">
        <v>1</v>
      </c>
      <c r="E1081" s="85" t="s">
        <v>324</v>
      </c>
      <c r="F1081" s="60" t="str">
        <f>A1081&amp;B1081&amp;C1081&amp;D1081&amp;E1081</f>
        <v>体育館八戸あり譲渡</v>
      </c>
      <c r="G1081" s="43">
        <v>0</v>
      </c>
    </row>
    <row r="1082" spans="2:7" ht="13.5">
      <c r="B1082" s="38" t="s">
        <v>16</v>
      </c>
      <c r="C1082" s="39" t="s">
        <v>3</v>
      </c>
      <c r="D1082" s="40" t="s">
        <v>1</v>
      </c>
      <c r="E1082" s="85" t="s">
        <v>9</v>
      </c>
      <c r="F1082" s="60" t="str">
        <f t="shared" si="36"/>
        <v>体育館八戸あり賃貸</v>
      </c>
      <c r="G1082" s="43">
        <v>0</v>
      </c>
    </row>
    <row r="1083" spans="2:7" ht="13.5">
      <c r="B1083" s="38" t="s">
        <v>16</v>
      </c>
      <c r="C1083" s="39" t="s">
        <v>3</v>
      </c>
      <c r="D1083" s="40" t="s">
        <v>1</v>
      </c>
      <c r="E1083" s="85" t="s">
        <v>366</v>
      </c>
      <c r="F1083" s="60" t="str">
        <f t="shared" si="36"/>
        <v>体育館八戸あり従来改築</v>
      </c>
      <c r="G1083" s="43" t="s">
        <v>8</v>
      </c>
    </row>
    <row r="1084" spans="2:8" ht="13.5">
      <c r="B1084" s="38" t="s">
        <v>16</v>
      </c>
      <c r="C1084" s="39" t="s">
        <v>3</v>
      </c>
      <c r="D1084" s="40" t="s">
        <v>1</v>
      </c>
      <c r="E1084" s="85" t="s">
        <v>347</v>
      </c>
      <c r="F1084" s="60" t="str">
        <f t="shared" si="36"/>
        <v>体育館八戸あり一般施設</v>
      </c>
      <c r="G1084" s="43" t="s">
        <v>109</v>
      </c>
      <c r="H1084" s="89"/>
    </row>
    <row r="1085" spans="2:8" ht="13.5">
      <c r="B1085" s="38" t="s">
        <v>16</v>
      </c>
      <c r="C1085" s="39" t="s">
        <v>3</v>
      </c>
      <c r="D1085" s="40" t="s">
        <v>1</v>
      </c>
      <c r="E1085" s="85" t="s">
        <v>348</v>
      </c>
      <c r="F1085" s="60" t="str">
        <f t="shared" si="36"/>
        <v>体育館八戸あり長期使用施設</v>
      </c>
      <c r="G1085" s="43" t="s">
        <v>109</v>
      </c>
      <c r="H1085" s="89"/>
    </row>
    <row r="1086" spans="2:7" ht="13.5">
      <c r="B1086" s="38" t="s">
        <v>16</v>
      </c>
      <c r="C1086" s="39" t="s">
        <v>108</v>
      </c>
      <c r="D1086" s="40" t="s">
        <v>0</v>
      </c>
      <c r="E1086" s="85" t="s">
        <v>129</v>
      </c>
      <c r="F1086" s="60" t="str">
        <f t="shared" si="36"/>
        <v>体育館むつなし解体</v>
      </c>
      <c r="G1086" s="43">
        <v>0</v>
      </c>
    </row>
    <row r="1087" spans="2:7" ht="13.5">
      <c r="B1087" s="38" t="s">
        <v>16</v>
      </c>
      <c r="C1087" s="39" t="s">
        <v>108</v>
      </c>
      <c r="D1087" s="40" t="s">
        <v>0</v>
      </c>
      <c r="E1087" s="85" t="s">
        <v>324</v>
      </c>
      <c r="F1087" s="60" t="str">
        <f>A1087&amp;B1087&amp;C1087&amp;D1087&amp;E1087</f>
        <v>体育館むつなし譲渡</v>
      </c>
      <c r="G1087" s="43">
        <v>0</v>
      </c>
    </row>
    <row r="1088" spans="2:7" ht="13.5">
      <c r="B1088" s="38" t="s">
        <v>16</v>
      </c>
      <c r="C1088" s="39" t="s">
        <v>108</v>
      </c>
      <c r="D1088" s="40" t="s">
        <v>0</v>
      </c>
      <c r="E1088" s="85" t="s">
        <v>9</v>
      </c>
      <c r="F1088" s="60" t="str">
        <f t="shared" si="36"/>
        <v>体育館むつなし賃貸</v>
      </c>
      <c r="G1088" s="43">
        <v>0</v>
      </c>
    </row>
    <row r="1089" spans="2:7" ht="13.5">
      <c r="B1089" s="38" t="s">
        <v>16</v>
      </c>
      <c r="C1089" s="39" t="s">
        <v>108</v>
      </c>
      <c r="D1089" s="40" t="s">
        <v>0</v>
      </c>
      <c r="E1089" s="85" t="s">
        <v>366</v>
      </c>
      <c r="F1089" s="60" t="str">
        <f t="shared" si="36"/>
        <v>体育館むつなし従来改築</v>
      </c>
      <c r="G1089" s="43">
        <f>'LCC算出標準データ'!G97</f>
        <v>598.5</v>
      </c>
    </row>
    <row r="1090" spans="2:7" ht="13.5">
      <c r="B1090" s="38" t="s">
        <v>16</v>
      </c>
      <c r="C1090" s="39" t="s">
        <v>108</v>
      </c>
      <c r="D1090" s="40" t="s">
        <v>0</v>
      </c>
      <c r="E1090" s="85" t="s">
        <v>347</v>
      </c>
      <c r="F1090" s="60" t="str">
        <f t="shared" si="36"/>
        <v>体育館むつなし一般施設</v>
      </c>
      <c r="G1090" s="43">
        <f>'LCC算出標準データ'!D129</f>
        <v>598.5</v>
      </c>
    </row>
    <row r="1091" spans="2:7" ht="13.5">
      <c r="B1091" s="38" t="s">
        <v>16</v>
      </c>
      <c r="C1091" s="39" t="s">
        <v>108</v>
      </c>
      <c r="D1091" s="40" t="s">
        <v>0</v>
      </c>
      <c r="E1091" s="85" t="s">
        <v>348</v>
      </c>
      <c r="F1091" s="60" t="str">
        <f t="shared" si="36"/>
        <v>体育館むつなし長期使用施設</v>
      </c>
      <c r="G1091" s="43">
        <f>'LCC算出標準データ'!E129</f>
        <v>373.5</v>
      </c>
    </row>
    <row r="1092" spans="2:7" ht="13.5">
      <c r="B1092" s="38" t="s">
        <v>16</v>
      </c>
      <c r="C1092" s="39" t="s">
        <v>108</v>
      </c>
      <c r="D1092" s="40" t="s">
        <v>1</v>
      </c>
      <c r="E1092" s="85" t="s">
        <v>129</v>
      </c>
      <c r="F1092" s="60" t="str">
        <f t="shared" si="36"/>
        <v>体育館むつあり解体</v>
      </c>
      <c r="G1092" s="43">
        <v>0</v>
      </c>
    </row>
    <row r="1093" spans="2:7" ht="13.5">
      <c r="B1093" s="38" t="s">
        <v>16</v>
      </c>
      <c r="C1093" s="39" t="s">
        <v>108</v>
      </c>
      <c r="D1093" s="40" t="s">
        <v>1</v>
      </c>
      <c r="E1093" s="85" t="s">
        <v>324</v>
      </c>
      <c r="F1093" s="60" t="str">
        <f>A1093&amp;B1093&amp;C1093&amp;D1093&amp;E1093</f>
        <v>体育館むつあり譲渡</v>
      </c>
      <c r="G1093" s="43">
        <v>0</v>
      </c>
    </row>
    <row r="1094" spans="2:7" ht="13.5">
      <c r="B1094" s="38" t="s">
        <v>16</v>
      </c>
      <c r="C1094" s="39" t="s">
        <v>108</v>
      </c>
      <c r="D1094" s="40" t="s">
        <v>1</v>
      </c>
      <c r="E1094" s="85" t="s">
        <v>9</v>
      </c>
      <c r="F1094" s="60" t="str">
        <f t="shared" si="36"/>
        <v>体育館むつあり賃貸</v>
      </c>
      <c r="G1094" s="43">
        <v>0</v>
      </c>
    </row>
    <row r="1095" spans="2:7" ht="13.5">
      <c r="B1095" s="38" t="s">
        <v>16</v>
      </c>
      <c r="C1095" s="39" t="s">
        <v>108</v>
      </c>
      <c r="D1095" s="40" t="s">
        <v>1</v>
      </c>
      <c r="E1095" s="85" t="s">
        <v>366</v>
      </c>
      <c r="F1095" s="60" t="str">
        <f t="shared" si="36"/>
        <v>体育館むつあり従来改築</v>
      </c>
      <c r="G1095" s="43" t="s">
        <v>8</v>
      </c>
    </row>
    <row r="1096" spans="2:8" ht="13.5">
      <c r="B1096" s="38" t="s">
        <v>16</v>
      </c>
      <c r="C1096" s="39" t="s">
        <v>108</v>
      </c>
      <c r="D1096" s="40" t="s">
        <v>1</v>
      </c>
      <c r="E1096" s="85" t="s">
        <v>347</v>
      </c>
      <c r="F1096" s="60" t="str">
        <f t="shared" si="36"/>
        <v>体育館むつあり一般施設</v>
      </c>
      <c r="G1096" s="43" t="s">
        <v>109</v>
      </c>
      <c r="H1096" s="89"/>
    </row>
    <row r="1097" spans="2:8" ht="13.5">
      <c r="B1097" s="29" t="s">
        <v>16</v>
      </c>
      <c r="C1097" s="44" t="s">
        <v>108</v>
      </c>
      <c r="D1097" s="45" t="s">
        <v>1</v>
      </c>
      <c r="E1097" s="86" t="s">
        <v>348</v>
      </c>
      <c r="F1097" s="64" t="str">
        <f t="shared" si="36"/>
        <v>体育館むつあり長期使用施設</v>
      </c>
      <c r="G1097" s="32" t="s">
        <v>109</v>
      </c>
      <c r="H1097" s="89"/>
    </row>
    <row r="1099" spans="2:8" ht="13.5">
      <c r="B1099" s="87"/>
      <c r="C1099" s="75"/>
      <c r="D1099" s="87"/>
      <c r="E1099" s="16"/>
      <c r="F1099" s="88"/>
      <c r="G1099" s="17"/>
      <c r="H1099" s="89"/>
    </row>
    <row r="1100" spans="2:5" ht="13.5">
      <c r="B1100" s="18" t="s">
        <v>110</v>
      </c>
      <c r="E1100" s="18"/>
    </row>
    <row r="1101" spans="2:5" ht="13.5">
      <c r="B1101" s="7" t="s">
        <v>12</v>
      </c>
      <c r="C1101" s="20" t="s">
        <v>36</v>
      </c>
      <c r="D1101" s="20"/>
      <c r="E1101" s="8" t="s">
        <v>111</v>
      </c>
    </row>
    <row r="1102" spans="2:5" ht="13.5">
      <c r="B1102" s="47" t="s">
        <v>14</v>
      </c>
      <c r="C1102" s="35" t="s">
        <v>49</v>
      </c>
      <c r="D1102" s="23" t="str">
        <f aca="true" t="shared" si="37" ref="D1102:D1107">B1102&amp;C1102</f>
        <v>庁舎なし</v>
      </c>
      <c r="E1102" s="48">
        <v>0</v>
      </c>
    </row>
    <row r="1103" spans="2:5" ht="13.5">
      <c r="B1103" s="49" t="s">
        <v>50</v>
      </c>
      <c r="C1103" s="39" t="s">
        <v>51</v>
      </c>
      <c r="D1103" s="27" t="str">
        <f t="shared" si="37"/>
        <v>庁舎あり</v>
      </c>
      <c r="E1103" s="50">
        <f>'LCC算出標準データ設定'!C27</f>
        <v>20</v>
      </c>
    </row>
    <row r="1104" spans="2:5" ht="13.5">
      <c r="B1104" s="49" t="s">
        <v>15</v>
      </c>
      <c r="C1104" s="39" t="s">
        <v>49</v>
      </c>
      <c r="D1104" s="27" t="str">
        <f t="shared" si="37"/>
        <v>校舎なし</v>
      </c>
      <c r="E1104" s="50">
        <v>0</v>
      </c>
    </row>
    <row r="1105" spans="2:5" ht="13.5">
      <c r="B1105" s="49" t="s">
        <v>82</v>
      </c>
      <c r="C1105" s="39" t="s">
        <v>51</v>
      </c>
      <c r="D1105" s="27" t="str">
        <f t="shared" si="37"/>
        <v>校舎あり</v>
      </c>
      <c r="E1105" s="50">
        <f>'LCC算出標準データ設定'!D27</f>
        <v>20</v>
      </c>
    </row>
    <row r="1106" spans="2:5" ht="13.5">
      <c r="B1106" s="49" t="s">
        <v>83</v>
      </c>
      <c r="C1106" s="51" t="s">
        <v>49</v>
      </c>
      <c r="D1106" s="27" t="str">
        <f t="shared" si="37"/>
        <v>体育館なし</v>
      </c>
      <c r="E1106" s="50">
        <v>0</v>
      </c>
    </row>
    <row r="1107" spans="2:6" ht="13.5">
      <c r="B1107" s="53" t="s">
        <v>83</v>
      </c>
      <c r="C1107" s="44" t="s">
        <v>51</v>
      </c>
      <c r="D1107" s="31" t="str">
        <f t="shared" si="37"/>
        <v>体育館あり</v>
      </c>
      <c r="E1107" s="509">
        <v>25</v>
      </c>
      <c r="F1107" s="510"/>
    </row>
    <row r="1109" ht="13.5">
      <c r="B1109" s="18" t="s">
        <v>112</v>
      </c>
    </row>
    <row r="1110" spans="2:3" ht="13.5">
      <c r="B1110" s="7" t="s">
        <v>36</v>
      </c>
      <c r="C1110" s="8" t="s">
        <v>44</v>
      </c>
    </row>
    <row r="1111" spans="2:3" ht="13.5">
      <c r="B1111" s="10" t="s">
        <v>45</v>
      </c>
      <c r="C1111" s="108">
        <v>0</v>
      </c>
    </row>
    <row r="1112" spans="2:3" ht="13.5">
      <c r="B1112" s="14" t="s">
        <v>46</v>
      </c>
      <c r="C1112" s="109">
        <f>'LCC算出標準データ'!C50</f>
        <v>6</v>
      </c>
    </row>
    <row r="1114" spans="2:5" ht="13.5">
      <c r="B1114" s="5" t="s">
        <v>113</v>
      </c>
      <c r="E1114" s="5"/>
    </row>
    <row r="1115" spans="2:6" ht="13.5">
      <c r="B1115" s="7" t="s">
        <v>12</v>
      </c>
      <c r="C1115" s="20" t="s">
        <v>86</v>
      </c>
      <c r="D1115" s="20" t="s">
        <v>36</v>
      </c>
      <c r="E1115" s="20" t="s">
        <v>36</v>
      </c>
      <c r="F1115" s="76" t="s">
        <v>48</v>
      </c>
    </row>
    <row r="1116" spans="2:6" ht="13.5">
      <c r="B1116" s="47" t="s">
        <v>14</v>
      </c>
      <c r="C1116" s="90" t="s">
        <v>129</v>
      </c>
      <c r="D1116" s="90" t="s">
        <v>49</v>
      </c>
      <c r="E1116" s="23" t="str">
        <f>B1116&amp;C1116&amp;D1116</f>
        <v>庁舎解体なし</v>
      </c>
      <c r="F1116" s="110">
        <v>0</v>
      </c>
    </row>
    <row r="1117" spans="2:6" ht="13.5">
      <c r="B1117" s="49" t="s">
        <v>50</v>
      </c>
      <c r="C1117" s="91" t="s">
        <v>129</v>
      </c>
      <c r="D1117" s="91" t="s">
        <v>51</v>
      </c>
      <c r="E1117" s="27" t="str">
        <f>B1117&amp;C1117&amp;D1117</f>
        <v>庁舎解体あり</v>
      </c>
      <c r="F1117" s="111" t="s">
        <v>52</v>
      </c>
    </row>
    <row r="1118" spans="2:6" ht="13.5">
      <c r="B1118" s="49" t="s">
        <v>14</v>
      </c>
      <c r="C1118" s="91" t="s">
        <v>324</v>
      </c>
      <c r="D1118" s="91" t="s">
        <v>49</v>
      </c>
      <c r="E1118" s="27" t="str">
        <f>B1118&amp;C1118&amp;D1118</f>
        <v>庁舎譲渡なし</v>
      </c>
      <c r="F1118" s="111">
        <v>0</v>
      </c>
    </row>
    <row r="1119" spans="2:6" ht="13.5">
      <c r="B1119" s="49" t="s">
        <v>50</v>
      </c>
      <c r="C1119" s="91" t="s">
        <v>324</v>
      </c>
      <c r="D1119" s="91" t="s">
        <v>51</v>
      </c>
      <c r="E1119" s="27" t="str">
        <f>B1119&amp;C1119&amp;D1119</f>
        <v>庁舎譲渡あり</v>
      </c>
      <c r="F1119" s="111" t="s">
        <v>52</v>
      </c>
    </row>
    <row r="1120" spans="2:6" ht="13.5">
      <c r="B1120" s="49" t="s">
        <v>50</v>
      </c>
      <c r="C1120" s="91" t="s">
        <v>88</v>
      </c>
      <c r="D1120" s="91" t="s">
        <v>49</v>
      </c>
      <c r="E1120" s="27" t="str">
        <f aca="true" t="shared" si="38" ref="E1120:E1151">B1120&amp;C1120&amp;D1120</f>
        <v>庁舎賃貸なし</v>
      </c>
      <c r="F1120" s="111">
        <v>0</v>
      </c>
    </row>
    <row r="1121" spans="2:6" ht="13.5">
      <c r="B1121" s="49" t="s">
        <v>50</v>
      </c>
      <c r="C1121" s="92" t="s">
        <v>88</v>
      </c>
      <c r="D1121" s="92" t="s">
        <v>51</v>
      </c>
      <c r="E1121" s="27" t="str">
        <f t="shared" si="38"/>
        <v>庁舎賃貸あり</v>
      </c>
      <c r="F1121" s="111"/>
    </row>
    <row r="1122" spans="2:6" ht="13.5">
      <c r="B1122" s="49" t="s">
        <v>50</v>
      </c>
      <c r="C1122" s="92" t="s">
        <v>366</v>
      </c>
      <c r="D1122" s="92" t="s">
        <v>0</v>
      </c>
      <c r="E1122" s="27" t="str">
        <f t="shared" si="38"/>
        <v>庁舎従来改築なし</v>
      </c>
      <c r="F1122" s="111">
        <v>0</v>
      </c>
    </row>
    <row r="1123" spans="2:6" ht="13.5">
      <c r="B1123" s="49" t="s">
        <v>50</v>
      </c>
      <c r="C1123" s="92" t="s">
        <v>366</v>
      </c>
      <c r="D1123" s="92" t="s">
        <v>1</v>
      </c>
      <c r="E1123" s="27" t="str">
        <f t="shared" si="38"/>
        <v>庁舎従来改築あり</v>
      </c>
      <c r="F1123" s="111">
        <f>'LCC算出標準データ'!F27+'LCC算出標準データ'!C32</f>
        <v>47850</v>
      </c>
    </row>
    <row r="1124" spans="2:6" ht="13.5">
      <c r="B1124" s="49" t="s">
        <v>50</v>
      </c>
      <c r="C1124" s="92" t="s">
        <v>344</v>
      </c>
      <c r="D1124" s="92" t="s">
        <v>0</v>
      </c>
      <c r="E1124" s="27" t="str">
        <f t="shared" si="38"/>
        <v>庁舎一般施設なし</v>
      </c>
      <c r="F1124" s="111">
        <v>0</v>
      </c>
    </row>
    <row r="1125" spans="2:6" ht="13.5">
      <c r="B1125" s="49" t="s">
        <v>50</v>
      </c>
      <c r="C1125" s="92" t="s">
        <v>344</v>
      </c>
      <c r="D1125" s="92" t="s">
        <v>1</v>
      </c>
      <c r="E1125" s="27" t="str">
        <f t="shared" si="38"/>
        <v>庁舎一般施設あり</v>
      </c>
      <c r="F1125" s="111">
        <f>'LCC算出標準データ'!G27+'LCC算出標準データ'!C32</f>
        <v>47850</v>
      </c>
    </row>
    <row r="1126" spans="2:6" ht="13.5">
      <c r="B1126" s="49" t="s">
        <v>50</v>
      </c>
      <c r="C1126" s="92" t="s">
        <v>349</v>
      </c>
      <c r="D1126" s="92" t="s">
        <v>0</v>
      </c>
      <c r="E1126" s="27" t="str">
        <f t="shared" si="38"/>
        <v>庁舎長期使用施設なし</v>
      </c>
      <c r="F1126" s="111">
        <v>0</v>
      </c>
    </row>
    <row r="1127" spans="2:6" ht="13.5">
      <c r="B1127" s="49" t="s">
        <v>114</v>
      </c>
      <c r="C1127" s="92" t="s">
        <v>349</v>
      </c>
      <c r="D1127" s="92" t="s">
        <v>1</v>
      </c>
      <c r="E1127" s="27" t="str">
        <f t="shared" si="38"/>
        <v>庁舎長期使用施設あり</v>
      </c>
      <c r="F1127" s="111">
        <f>'LCC算出標準データ'!H27+'LCC算出標準データ'!C32</f>
        <v>52850</v>
      </c>
    </row>
    <row r="1128" spans="2:8" s="93" customFormat="1" ht="13.5">
      <c r="B1128" s="49" t="s">
        <v>15</v>
      </c>
      <c r="C1128" s="91" t="s">
        <v>129</v>
      </c>
      <c r="D1128" s="91" t="s">
        <v>49</v>
      </c>
      <c r="E1128" s="27" t="str">
        <f t="shared" si="38"/>
        <v>校舎解体なし</v>
      </c>
      <c r="F1128" s="111">
        <v>0</v>
      </c>
      <c r="H1128" s="1"/>
    </row>
    <row r="1129" spans="2:8" s="94" customFormat="1" ht="13.5">
      <c r="B1129" s="49" t="s">
        <v>15</v>
      </c>
      <c r="C1129" s="91" t="s">
        <v>129</v>
      </c>
      <c r="D1129" s="91" t="s">
        <v>51</v>
      </c>
      <c r="E1129" s="27" t="str">
        <f t="shared" si="38"/>
        <v>校舎解体あり</v>
      </c>
      <c r="F1129" s="111" t="s">
        <v>52</v>
      </c>
      <c r="H1129" s="1"/>
    </row>
    <row r="1130" spans="2:8" s="93" customFormat="1" ht="13.5">
      <c r="B1130" s="49" t="s">
        <v>15</v>
      </c>
      <c r="C1130" s="91" t="s">
        <v>324</v>
      </c>
      <c r="D1130" s="91" t="s">
        <v>49</v>
      </c>
      <c r="E1130" s="27" t="str">
        <f>B1130&amp;C1130&amp;D1130</f>
        <v>校舎譲渡なし</v>
      </c>
      <c r="F1130" s="111">
        <v>0</v>
      </c>
      <c r="H1130" s="1"/>
    </row>
    <row r="1131" spans="2:8" s="94" customFormat="1" ht="13.5">
      <c r="B1131" s="49" t="s">
        <v>15</v>
      </c>
      <c r="C1131" s="91" t="s">
        <v>324</v>
      </c>
      <c r="D1131" s="91" t="s">
        <v>51</v>
      </c>
      <c r="E1131" s="27" t="str">
        <f>B1131&amp;C1131&amp;D1131</f>
        <v>校舎譲渡あり</v>
      </c>
      <c r="F1131" s="111" t="s">
        <v>52</v>
      </c>
      <c r="H1131" s="1"/>
    </row>
    <row r="1132" spans="2:8" s="94" customFormat="1" ht="13.5">
      <c r="B1132" s="49" t="s">
        <v>15</v>
      </c>
      <c r="C1132" s="91" t="s">
        <v>88</v>
      </c>
      <c r="D1132" s="91" t="s">
        <v>49</v>
      </c>
      <c r="E1132" s="27" t="str">
        <f t="shared" si="38"/>
        <v>校舎賃貸なし</v>
      </c>
      <c r="F1132" s="111">
        <v>0</v>
      </c>
      <c r="H1132" s="1"/>
    </row>
    <row r="1133" spans="2:8" s="94" customFormat="1" ht="13.5">
      <c r="B1133" s="49" t="s">
        <v>15</v>
      </c>
      <c r="C1133" s="92" t="s">
        <v>88</v>
      </c>
      <c r="D1133" s="92" t="s">
        <v>51</v>
      </c>
      <c r="E1133" s="27" t="str">
        <f t="shared" si="38"/>
        <v>校舎賃貸あり</v>
      </c>
      <c r="F1133" s="111"/>
      <c r="H1133" s="1"/>
    </row>
    <row r="1134" spans="2:8" s="94" customFormat="1" ht="13.5">
      <c r="B1134" s="49" t="s">
        <v>15</v>
      </c>
      <c r="C1134" s="91" t="s">
        <v>366</v>
      </c>
      <c r="D1134" s="91" t="s">
        <v>49</v>
      </c>
      <c r="E1134" s="27" t="str">
        <f t="shared" si="38"/>
        <v>校舎従来改築なし</v>
      </c>
      <c r="F1134" s="111">
        <v>0</v>
      </c>
      <c r="H1134" s="1"/>
    </row>
    <row r="1135" spans="2:8" s="94" customFormat="1" ht="13.5">
      <c r="B1135" s="49" t="s">
        <v>15</v>
      </c>
      <c r="C1135" s="92" t="s">
        <v>366</v>
      </c>
      <c r="D1135" s="92" t="s">
        <v>51</v>
      </c>
      <c r="E1135" s="27" t="str">
        <f t="shared" si="38"/>
        <v>校舎従来改築あり</v>
      </c>
      <c r="F1135" s="111">
        <f>'LCC算出標準データ'!F28</f>
        <v>45000</v>
      </c>
      <c r="H1135" s="1"/>
    </row>
    <row r="1136" spans="2:8" s="94" customFormat="1" ht="13.5">
      <c r="B1136" s="49" t="s">
        <v>15</v>
      </c>
      <c r="C1136" s="92" t="s">
        <v>344</v>
      </c>
      <c r="D1136" s="92" t="s">
        <v>0</v>
      </c>
      <c r="E1136" s="27" t="str">
        <f t="shared" si="38"/>
        <v>校舎一般施設なし</v>
      </c>
      <c r="F1136" s="111">
        <v>0</v>
      </c>
      <c r="H1136" s="1"/>
    </row>
    <row r="1137" spans="2:8" s="94" customFormat="1" ht="13.5">
      <c r="B1137" s="49" t="s">
        <v>15</v>
      </c>
      <c r="C1137" s="92" t="s">
        <v>344</v>
      </c>
      <c r="D1137" s="92" t="s">
        <v>1</v>
      </c>
      <c r="E1137" s="27" t="str">
        <f t="shared" si="38"/>
        <v>校舎一般施設あり</v>
      </c>
      <c r="F1137" s="111">
        <f>'LCC算出標準データ'!G28</f>
        <v>45000</v>
      </c>
      <c r="H1137" s="1"/>
    </row>
    <row r="1138" spans="2:8" s="94" customFormat="1" ht="13.5">
      <c r="B1138" s="49" t="s">
        <v>15</v>
      </c>
      <c r="C1138" s="92" t="s">
        <v>349</v>
      </c>
      <c r="D1138" s="92" t="s">
        <v>0</v>
      </c>
      <c r="E1138" s="27" t="str">
        <f t="shared" si="38"/>
        <v>校舎長期使用施設なし</v>
      </c>
      <c r="F1138" s="111">
        <v>0</v>
      </c>
      <c r="H1138" s="1"/>
    </row>
    <row r="1139" spans="2:8" s="94" customFormat="1" ht="13.5">
      <c r="B1139" s="49" t="s">
        <v>15</v>
      </c>
      <c r="C1139" s="92" t="s">
        <v>349</v>
      </c>
      <c r="D1139" s="92" t="s">
        <v>1</v>
      </c>
      <c r="E1139" s="27" t="str">
        <f t="shared" si="38"/>
        <v>校舎長期使用施設あり</v>
      </c>
      <c r="F1139" s="111">
        <f>'LCC算出標準データ'!H28</f>
        <v>45000</v>
      </c>
      <c r="H1139" s="1"/>
    </row>
    <row r="1140" spans="2:8" s="94" customFormat="1" ht="13.5">
      <c r="B1140" s="49" t="s">
        <v>16</v>
      </c>
      <c r="C1140" s="91" t="s">
        <v>129</v>
      </c>
      <c r="D1140" s="91" t="s">
        <v>115</v>
      </c>
      <c r="E1140" s="27" t="str">
        <f t="shared" si="38"/>
        <v>体育館解体なし</v>
      </c>
      <c r="F1140" s="111">
        <v>0</v>
      </c>
      <c r="H1140" s="1"/>
    </row>
    <row r="1141" spans="2:8" s="94" customFormat="1" ht="13.5">
      <c r="B1141" s="49" t="s">
        <v>16</v>
      </c>
      <c r="C1141" s="91" t="s">
        <v>129</v>
      </c>
      <c r="D1141" s="91" t="s">
        <v>116</v>
      </c>
      <c r="E1141" s="27" t="str">
        <f t="shared" si="38"/>
        <v>体育館解体あり</v>
      </c>
      <c r="F1141" s="111" t="s">
        <v>117</v>
      </c>
      <c r="H1141" s="1"/>
    </row>
    <row r="1142" spans="2:8" s="94" customFormat="1" ht="13.5">
      <c r="B1142" s="49" t="s">
        <v>16</v>
      </c>
      <c r="C1142" s="91" t="s">
        <v>324</v>
      </c>
      <c r="D1142" s="91" t="s">
        <v>115</v>
      </c>
      <c r="E1142" s="27" t="str">
        <f>B1142&amp;C1142&amp;D1142</f>
        <v>体育館譲渡なし</v>
      </c>
      <c r="F1142" s="111">
        <v>0</v>
      </c>
      <c r="H1142" s="1"/>
    </row>
    <row r="1143" spans="2:8" s="94" customFormat="1" ht="13.5">
      <c r="B1143" s="49" t="s">
        <v>16</v>
      </c>
      <c r="C1143" s="91" t="s">
        <v>324</v>
      </c>
      <c r="D1143" s="91" t="s">
        <v>116</v>
      </c>
      <c r="E1143" s="27" t="str">
        <f>B1143&amp;C1143&amp;D1143</f>
        <v>体育館譲渡あり</v>
      </c>
      <c r="F1143" s="111" t="s">
        <v>117</v>
      </c>
      <c r="H1143" s="1"/>
    </row>
    <row r="1144" spans="2:8" s="94" customFormat="1" ht="13.5">
      <c r="B1144" s="49" t="s">
        <v>16</v>
      </c>
      <c r="C1144" s="91" t="s">
        <v>88</v>
      </c>
      <c r="D1144" s="91" t="s">
        <v>49</v>
      </c>
      <c r="E1144" s="27" t="str">
        <f t="shared" si="38"/>
        <v>体育館賃貸なし</v>
      </c>
      <c r="F1144" s="111">
        <v>0</v>
      </c>
      <c r="H1144" s="1"/>
    </row>
    <row r="1145" spans="2:8" s="94" customFormat="1" ht="13.5">
      <c r="B1145" s="49" t="s">
        <v>16</v>
      </c>
      <c r="C1145" s="91" t="s">
        <v>88</v>
      </c>
      <c r="D1145" s="91" t="s">
        <v>51</v>
      </c>
      <c r="E1145" s="27" t="str">
        <f t="shared" si="38"/>
        <v>体育館賃貸あり</v>
      </c>
      <c r="F1145" s="111"/>
      <c r="H1145" s="1"/>
    </row>
    <row r="1146" spans="2:8" s="94" customFormat="1" ht="13.5">
      <c r="B1146" s="49" t="s">
        <v>16</v>
      </c>
      <c r="C1146" s="91" t="s">
        <v>366</v>
      </c>
      <c r="D1146" s="91" t="s">
        <v>49</v>
      </c>
      <c r="E1146" s="27" t="str">
        <f t="shared" si="38"/>
        <v>体育館従来改築なし</v>
      </c>
      <c r="F1146" s="111">
        <v>0</v>
      </c>
      <c r="H1146" s="1"/>
    </row>
    <row r="1147" spans="2:8" s="94" customFormat="1" ht="13.5">
      <c r="B1147" s="49" t="s">
        <v>16</v>
      </c>
      <c r="C1147" s="91" t="s">
        <v>366</v>
      </c>
      <c r="D1147" s="91" t="s">
        <v>51</v>
      </c>
      <c r="E1147" s="27" t="str">
        <f t="shared" si="38"/>
        <v>体育館従来改築あり</v>
      </c>
      <c r="F1147" s="111" t="str">
        <f>'LCC算出標準データ'!F29</f>
        <v>-</v>
      </c>
      <c r="H1147" s="1"/>
    </row>
    <row r="1148" spans="2:8" s="94" customFormat="1" ht="13.5">
      <c r="B1148" s="49" t="s">
        <v>16</v>
      </c>
      <c r="C1148" s="91" t="s">
        <v>344</v>
      </c>
      <c r="D1148" s="91" t="s">
        <v>0</v>
      </c>
      <c r="E1148" s="27" t="str">
        <f t="shared" si="38"/>
        <v>体育館一般施設なし</v>
      </c>
      <c r="F1148" s="111">
        <v>0</v>
      </c>
      <c r="H1148" s="1"/>
    </row>
    <row r="1149" spans="2:8" s="94" customFormat="1" ht="13.5">
      <c r="B1149" s="49" t="s">
        <v>16</v>
      </c>
      <c r="C1149" s="91" t="s">
        <v>344</v>
      </c>
      <c r="D1149" s="91" t="s">
        <v>1</v>
      </c>
      <c r="E1149" s="27" t="str">
        <f t="shared" si="38"/>
        <v>体育館一般施設あり</v>
      </c>
      <c r="F1149" s="111">
        <f>'LCC算出標準データ'!G29</f>
        <v>91000</v>
      </c>
      <c r="H1149" s="1"/>
    </row>
    <row r="1150" spans="2:8" s="94" customFormat="1" ht="13.5">
      <c r="B1150" s="49" t="s">
        <v>16</v>
      </c>
      <c r="C1150" s="91" t="s">
        <v>349</v>
      </c>
      <c r="D1150" s="91" t="s">
        <v>0</v>
      </c>
      <c r="E1150" s="27" t="str">
        <f t="shared" si="38"/>
        <v>体育館長期使用施設なし</v>
      </c>
      <c r="F1150" s="111">
        <v>0</v>
      </c>
      <c r="H1150" s="1"/>
    </row>
    <row r="1151" spans="2:8" s="94" customFormat="1" ht="13.5">
      <c r="B1151" s="53" t="s">
        <v>16</v>
      </c>
      <c r="C1151" s="95" t="s">
        <v>349</v>
      </c>
      <c r="D1151" s="95" t="s">
        <v>1</v>
      </c>
      <c r="E1151" s="31" t="str">
        <f t="shared" si="38"/>
        <v>体育館長期使用施設あり</v>
      </c>
      <c r="F1151" s="112">
        <f>'LCC算出標準データ'!H29</f>
        <v>91000</v>
      </c>
      <c r="H1151" s="1"/>
    </row>
    <row r="1152" spans="2:5" ht="13.5">
      <c r="B1152" s="16"/>
      <c r="C1152" s="75"/>
      <c r="D1152" s="17"/>
      <c r="E1152" s="17"/>
    </row>
  </sheetData>
  <printOptions/>
  <pageMargins left="0.75" right="0.75" top="0.24" bottom="0.2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433"/>
  <sheetViews>
    <sheetView tabSelected="1" view="pageBreakPreview" zoomScaleSheetLayoutView="100" workbookViewId="0" topLeftCell="A73">
      <selection activeCell="A2" sqref="A2"/>
    </sheetView>
  </sheetViews>
  <sheetFormatPr defaultColWidth="9.00390625" defaultRowHeight="13.5"/>
  <cols>
    <col min="1" max="1" width="3.125" style="114" customWidth="1"/>
    <col min="2" max="2" width="13.00390625" style="114" customWidth="1"/>
    <col min="3" max="10" width="9.625" style="114" customWidth="1"/>
    <col min="11" max="16384" width="9.00390625" style="114" customWidth="1"/>
  </cols>
  <sheetData>
    <row r="1" spans="1:10" ht="14.25">
      <c r="A1" s="113" t="s">
        <v>379</v>
      </c>
      <c r="J1" s="115"/>
    </row>
    <row r="2" spans="4:10" ht="12">
      <c r="D2" s="116"/>
      <c r="E2" s="118"/>
      <c r="F2" s="130"/>
      <c r="G2" s="118"/>
      <c r="H2" s="118"/>
      <c r="I2" s="117"/>
      <c r="J2" s="115"/>
    </row>
    <row r="3" spans="6:10" ht="12">
      <c r="F3" s="116"/>
      <c r="G3" s="118"/>
      <c r="J3" s="115"/>
    </row>
    <row r="4" spans="1:10" ht="12">
      <c r="A4" s="114" t="s">
        <v>377</v>
      </c>
      <c r="F4" s="116"/>
      <c r="G4" s="118"/>
      <c r="J4" s="115"/>
    </row>
    <row r="5" spans="6:10" ht="12">
      <c r="F5" s="116"/>
      <c r="G5" s="118"/>
      <c r="J5" s="115"/>
    </row>
    <row r="6" spans="2:10" ht="12">
      <c r="B6" s="597" t="s">
        <v>152</v>
      </c>
      <c r="C6" s="598"/>
      <c r="D6" s="142" t="s">
        <v>14</v>
      </c>
      <c r="E6" s="142" t="s">
        <v>15</v>
      </c>
      <c r="F6" s="142" t="s">
        <v>16</v>
      </c>
      <c r="G6" s="118"/>
      <c r="J6" s="115"/>
    </row>
    <row r="7" spans="2:10" ht="12">
      <c r="B7" s="198" t="s">
        <v>67</v>
      </c>
      <c r="C7" s="521" t="s">
        <v>60</v>
      </c>
      <c r="D7" s="472">
        <v>40</v>
      </c>
      <c r="E7" s="472">
        <v>40</v>
      </c>
      <c r="F7" s="472">
        <v>40</v>
      </c>
      <c r="G7" s="130"/>
      <c r="J7" s="115"/>
    </row>
    <row r="8" spans="2:10" ht="12">
      <c r="B8" s="226"/>
      <c r="C8" s="522" t="s">
        <v>337</v>
      </c>
      <c r="D8" s="473">
        <v>40</v>
      </c>
      <c r="E8" s="473">
        <v>40</v>
      </c>
      <c r="F8" s="473">
        <v>40</v>
      </c>
      <c r="G8" s="118"/>
      <c r="J8" s="115"/>
    </row>
    <row r="9" spans="2:10" ht="12">
      <c r="B9" s="226"/>
      <c r="C9" s="522" t="s">
        <v>350</v>
      </c>
      <c r="D9" s="473">
        <v>60</v>
      </c>
      <c r="E9" s="473">
        <v>60</v>
      </c>
      <c r="F9" s="473">
        <v>40</v>
      </c>
      <c r="G9" s="118"/>
      <c r="J9" s="115"/>
    </row>
    <row r="10" spans="2:10" ht="12">
      <c r="B10" s="226"/>
      <c r="C10" s="522" t="s">
        <v>351</v>
      </c>
      <c r="D10" s="473">
        <v>60</v>
      </c>
      <c r="E10" s="473">
        <v>60</v>
      </c>
      <c r="F10" s="473">
        <v>40</v>
      </c>
      <c r="G10" s="118"/>
      <c r="J10" s="115"/>
    </row>
    <row r="11" spans="2:10" ht="12">
      <c r="B11" s="228"/>
      <c r="C11" s="523" t="s">
        <v>352</v>
      </c>
      <c r="D11" s="474">
        <v>88</v>
      </c>
      <c r="E11" s="474">
        <v>88</v>
      </c>
      <c r="F11" s="474">
        <v>60</v>
      </c>
      <c r="G11" s="118"/>
      <c r="J11" s="115"/>
    </row>
    <row r="12" spans="2:11" ht="12">
      <c r="B12" s="226" t="s">
        <v>128</v>
      </c>
      <c r="C12" s="522" t="s">
        <v>353</v>
      </c>
      <c r="D12" s="473">
        <v>88</v>
      </c>
      <c r="E12" s="473">
        <v>88</v>
      </c>
      <c r="F12" s="473">
        <v>88</v>
      </c>
      <c r="G12" s="130"/>
      <c r="J12" s="115"/>
      <c r="K12" s="511"/>
    </row>
    <row r="13" spans="2:10" ht="12">
      <c r="B13" s="228"/>
      <c r="C13" s="523" t="s">
        <v>354</v>
      </c>
      <c r="D13" s="474">
        <v>100</v>
      </c>
      <c r="E13" s="474">
        <v>100</v>
      </c>
      <c r="F13" s="474">
        <v>100</v>
      </c>
      <c r="G13" s="118"/>
      <c r="J13" s="115"/>
    </row>
    <row r="14" spans="6:10" ht="12">
      <c r="F14" s="223"/>
      <c r="G14" s="118"/>
      <c r="J14" s="115"/>
    </row>
    <row r="15" spans="6:10" ht="12">
      <c r="F15" s="223"/>
      <c r="G15" s="118"/>
      <c r="J15" s="115"/>
    </row>
    <row r="16" spans="1:10" ht="12">
      <c r="A16" s="114" t="s">
        <v>378</v>
      </c>
      <c r="F16" s="223"/>
      <c r="G16" s="118"/>
      <c r="J16" s="115"/>
    </row>
    <row r="17" spans="6:10" ht="12">
      <c r="F17" s="223"/>
      <c r="G17" s="118"/>
      <c r="J17" s="115"/>
    </row>
    <row r="18" spans="2:10" ht="12">
      <c r="B18" s="597" t="s">
        <v>133</v>
      </c>
      <c r="C18" s="599"/>
      <c r="D18" s="598"/>
      <c r="E18" s="597" t="s">
        <v>153</v>
      </c>
      <c r="F18" s="598"/>
      <c r="G18" s="142" t="s">
        <v>154</v>
      </c>
      <c r="H18" s="224" t="s">
        <v>155</v>
      </c>
      <c r="J18" s="115"/>
    </row>
    <row r="19" spans="2:10" ht="12">
      <c r="B19" s="230" t="s">
        <v>156</v>
      </c>
      <c r="C19" s="231"/>
      <c r="D19" s="225"/>
      <c r="E19" s="232" t="s">
        <v>157</v>
      </c>
      <c r="F19" s="234"/>
      <c r="G19" s="518" t="s">
        <v>354</v>
      </c>
      <c r="H19" s="236" t="s">
        <v>158</v>
      </c>
      <c r="J19" s="115"/>
    </row>
    <row r="20" spans="2:10" ht="12">
      <c r="B20" s="237" t="s">
        <v>159</v>
      </c>
      <c r="C20" s="238"/>
      <c r="D20" s="227"/>
      <c r="E20" s="239" t="s">
        <v>160</v>
      </c>
      <c r="F20" s="240"/>
      <c r="G20" s="519" t="s">
        <v>350</v>
      </c>
      <c r="H20" s="241" t="s">
        <v>328</v>
      </c>
      <c r="J20" s="115"/>
    </row>
    <row r="21" spans="2:10" ht="12">
      <c r="B21" s="242" t="s">
        <v>161</v>
      </c>
      <c r="C21" s="243"/>
      <c r="D21" s="229"/>
      <c r="E21" s="244" t="s">
        <v>160</v>
      </c>
      <c r="F21" s="245"/>
      <c r="G21" s="520" t="s">
        <v>352</v>
      </c>
      <c r="H21" s="247" t="s">
        <v>162</v>
      </c>
      <c r="J21" s="115"/>
    </row>
    <row r="22" spans="6:10" ht="12">
      <c r="F22" s="223"/>
      <c r="G22" s="118"/>
      <c r="J22" s="115"/>
    </row>
    <row r="23" spans="6:10" ht="12">
      <c r="F23" s="223"/>
      <c r="G23" s="118"/>
      <c r="J23" s="115"/>
    </row>
    <row r="24" spans="1:10" ht="12">
      <c r="A24" s="114" t="s">
        <v>163</v>
      </c>
      <c r="F24" s="223"/>
      <c r="G24" s="118"/>
      <c r="J24" s="115"/>
    </row>
    <row r="25" spans="6:10" ht="12">
      <c r="F25" s="223"/>
      <c r="G25" s="118"/>
      <c r="J25" s="115"/>
    </row>
    <row r="26" spans="2:10" ht="12">
      <c r="B26" s="142" t="s">
        <v>164</v>
      </c>
      <c r="C26" s="142" t="s">
        <v>14</v>
      </c>
      <c r="D26" s="142" t="s">
        <v>15</v>
      </c>
      <c r="E26" s="142" t="s">
        <v>16</v>
      </c>
      <c r="F26" s="223"/>
      <c r="G26" s="118"/>
      <c r="J26" s="115"/>
    </row>
    <row r="27" spans="2:10" ht="12">
      <c r="B27" s="524" t="s">
        <v>36</v>
      </c>
      <c r="C27" s="472">
        <v>20</v>
      </c>
      <c r="D27" s="472">
        <v>20</v>
      </c>
      <c r="E27" s="472">
        <v>20</v>
      </c>
      <c r="F27" s="223"/>
      <c r="G27" s="118"/>
      <c r="J27" s="115"/>
    </row>
    <row r="28" spans="2:10" ht="12">
      <c r="B28" s="525" t="s">
        <v>355</v>
      </c>
      <c r="C28" s="473">
        <v>40</v>
      </c>
      <c r="D28" s="473">
        <v>30</v>
      </c>
      <c r="E28" s="473">
        <v>25</v>
      </c>
      <c r="F28" s="248"/>
      <c r="G28" s="118"/>
      <c r="J28" s="115"/>
    </row>
    <row r="29" spans="2:10" ht="12">
      <c r="B29" s="525" t="s">
        <v>356</v>
      </c>
      <c r="C29" s="473">
        <v>40</v>
      </c>
      <c r="D29" s="473">
        <v>40</v>
      </c>
      <c r="E29" s="473">
        <v>25</v>
      </c>
      <c r="F29" s="248"/>
      <c r="G29" s="118"/>
      <c r="J29" s="115"/>
    </row>
    <row r="30" spans="2:10" ht="12">
      <c r="B30" s="525" t="s">
        <v>357</v>
      </c>
      <c r="C30" s="473">
        <v>40</v>
      </c>
      <c r="D30" s="473">
        <v>40</v>
      </c>
      <c r="E30" s="473">
        <v>25</v>
      </c>
      <c r="F30" s="248"/>
      <c r="G30" s="118"/>
      <c r="J30" s="115"/>
    </row>
    <row r="31" spans="2:10" ht="12">
      <c r="B31" s="526" t="s">
        <v>358</v>
      </c>
      <c r="C31" s="474">
        <v>40</v>
      </c>
      <c r="D31" s="474">
        <v>40</v>
      </c>
      <c r="E31" s="474">
        <v>25</v>
      </c>
      <c r="F31" s="248"/>
      <c r="G31" s="118"/>
      <c r="J31" s="115"/>
    </row>
    <row r="32" spans="3:10" ht="12">
      <c r="C32" s="117"/>
      <c r="D32" s="117"/>
      <c r="F32" s="223"/>
      <c r="G32" s="118"/>
      <c r="J32" s="115"/>
    </row>
    <row r="33" spans="3:10" ht="12">
      <c r="C33" s="117"/>
      <c r="D33" s="117"/>
      <c r="F33" s="223"/>
      <c r="G33" s="118"/>
      <c r="J33" s="115"/>
    </row>
    <row r="34" spans="1:10" ht="12">
      <c r="A34" s="114" t="s">
        <v>165</v>
      </c>
      <c r="F34" s="223"/>
      <c r="G34" s="118"/>
      <c r="J34" s="115"/>
    </row>
    <row r="35" spans="6:10" ht="12">
      <c r="F35" s="223"/>
      <c r="G35" s="118"/>
      <c r="J35" s="115"/>
    </row>
    <row r="36" spans="2:10" ht="12">
      <c r="B36" s="114" t="s">
        <v>128</v>
      </c>
      <c r="F36" s="223"/>
      <c r="G36" s="118"/>
      <c r="J36" s="115"/>
    </row>
    <row r="37" spans="2:10" ht="12">
      <c r="B37" s="540" t="s">
        <v>166</v>
      </c>
      <c r="C37" s="536" t="s">
        <v>359</v>
      </c>
      <c r="D37" s="537"/>
      <c r="E37" s="536" t="s">
        <v>353</v>
      </c>
      <c r="F37" s="537"/>
      <c r="G37" s="536" t="s">
        <v>354</v>
      </c>
      <c r="H37" s="537"/>
      <c r="I37" s="584" t="s">
        <v>167</v>
      </c>
      <c r="J37" s="585"/>
    </row>
    <row r="38" spans="2:10" ht="12">
      <c r="B38" s="541"/>
      <c r="C38" s="538" t="s">
        <v>168</v>
      </c>
      <c r="D38" s="539"/>
      <c r="E38" s="586" t="s">
        <v>169</v>
      </c>
      <c r="F38" s="587"/>
      <c r="G38" s="586" t="s">
        <v>170</v>
      </c>
      <c r="H38" s="587"/>
      <c r="I38" s="586"/>
      <c r="J38" s="587"/>
    </row>
    <row r="39" spans="2:10" ht="12" customHeight="1">
      <c r="B39" s="249" t="s">
        <v>18</v>
      </c>
      <c r="C39" s="570" t="s">
        <v>171</v>
      </c>
      <c r="D39" s="571"/>
      <c r="E39" s="570" t="s">
        <v>171</v>
      </c>
      <c r="F39" s="571"/>
      <c r="G39" s="570" t="s">
        <v>171</v>
      </c>
      <c r="H39" s="571"/>
      <c r="I39" s="250" t="s">
        <v>172</v>
      </c>
      <c r="J39" s="251"/>
    </row>
    <row r="40" spans="2:10" ht="12">
      <c r="B40" s="249" t="s">
        <v>173</v>
      </c>
      <c r="C40" s="252"/>
      <c r="D40" s="253"/>
      <c r="E40" s="254"/>
      <c r="F40" s="253"/>
      <c r="G40" s="254"/>
      <c r="H40" s="253"/>
      <c r="I40" s="173"/>
      <c r="J40" s="255"/>
    </row>
    <row r="41" spans="2:10" ht="12">
      <c r="B41" s="256" t="s">
        <v>174</v>
      </c>
      <c r="C41" s="257" t="s">
        <v>175</v>
      </c>
      <c r="D41" s="233" t="s">
        <v>176</v>
      </c>
      <c r="E41" s="258" t="s">
        <v>177</v>
      </c>
      <c r="F41" s="259" t="s">
        <v>178</v>
      </c>
      <c r="G41" s="258" t="s">
        <v>179</v>
      </c>
      <c r="H41" s="259" t="s">
        <v>180</v>
      </c>
      <c r="I41" s="120"/>
      <c r="J41" s="255"/>
    </row>
    <row r="42" spans="2:10" ht="12">
      <c r="B42" s="256" t="s">
        <v>181</v>
      </c>
      <c r="C42" s="257" t="s">
        <v>175</v>
      </c>
      <c r="D42" s="233" t="s">
        <v>182</v>
      </c>
      <c r="E42" s="258" t="s">
        <v>177</v>
      </c>
      <c r="F42" s="260" t="s">
        <v>183</v>
      </c>
      <c r="G42" s="258" t="s">
        <v>184</v>
      </c>
      <c r="H42" s="260" t="s">
        <v>183</v>
      </c>
      <c r="I42" s="120"/>
      <c r="J42" s="261"/>
    </row>
    <row r="43" spans="2:10" ht="12">
      <c r="B43" s="256" t="s">
        <v>185</v>
      </c>
      <c r="C43" s="262" t="s">
        <v>186</v>
      </c>
      <c r="D43" s="542" t="s">
        <v>187</v>
      </c>
      <c r="E43" s="263" t="s">
        <v>186</v>
      </c>
      <c r="F43" s="544" t="s">
        <v>188</v>
      </c>
      <c r="G43" s="263" t="s">
        <v>186</v>
      </c>
      <c r="H43" s="544" t="s">
        <v>189</v>
      </c>
      <c r="I43" s="120"/>
      <c r="J43" s="255"/>
    </row>
    <row r="44" spans="2:10" ht="12">
      <c r="B44" s="264" t="s">
        <v>190</v>
      </c>
      <c r="C44" s="265" t="s">
        <v>191</v>
      </c>
      <c r="D44" s="543"/>
      <c r="E44" s="267" t="s">
        <v>184</v>
      </c>
      <c r="F44" s="545"/>
      <c r="G44" s="267" t="s">
        <v>192</v>
      </c>
      <c r="H44" s="545"/>
      <c r="I44" s="268"/>
      <c r="J44" s="266"/>
    </row>
    <row r="45" spans="2:10" ht="13.5" customHeight="1">
      <c r="B45" s="249" t="s">
        <v>193</v>
      </c>
      <c r="C45" s="570" t="s">
        <v>116</v>
      </c>
      <c r="D45" s="571"/>
      <c r="E45" s="570" t="s">
        <v>116</v>
      </c>
      <c r="F45" s="571"/>
      <c r="G45" s="570" t="s">
        <v>116</v>
      </c>
      <c r="H45" s="571"/>
      <c r="I45" s="173" t="s">
        <v>194</v>
      </c>
      <c r="J45" s="269"/>
    </row>
    <row r="46" spans="2:10" ht="12">
      <c r="B46" s="256" t="s">
        <v>195</v>
      </c>
      <c r="C46" s="529"/>
      <c r="D46" s="530"/>
      <c r="E46" s="531"/>
      <c r="F46" s="532"/>
      <c r="G46" s="533"/>
      <c r="H46" s="534"/>
      <c r="I46" s="272"/>
      <c r="J46" s="273"/>
    </row>
    <row r="47" spans="2:10" ht="12" customHeight="1">
      <c r="B47" s="249" t="s">
        <v>196</v>
      </c>
      <c r="C47" s="570" t="s">
        <v>197</v>
      </c>
      <c r="D47" s="571"/>
      <c r="E47" s="570" t="s">
        <v>197</v>
      </c>
      <c r="F47" s="571"/>
      <c r="G47" s="570" t="s">
        <v>198</v>
      </c>
      <c r="H47" s="571"/>
      <c r="I47" s="173" t="s">
        <v>194</v>
      </c>
      <c r="J47" s="269"/>
    </row>
    <row r="48" spans="2:10" ht="12">
      <c r="B48" s="256"/>
      <c r="C48" s="274"/>
      <c r="D48" s="275"/>
      <c r="E48" s="239"/>
      <c r="F48" s="276"/>
      <c r="G48" s="274" t="s">
        <v>199</v>
      </c>
      <c r="H48" s="277"/>
      <c r="I48" s="173"/>
      <c r="J48" s="269"/>
    </row>
    <row r="49" spans="2:10" ht="12">
      <c r="B49" s="278"/>
      <c r="C49" s="279"/>
      <c r="D49" s="280"/>
      <c r="E49" s="281"/>
      <c r="F49" s="282"/>
      <c r="G49" s="279" t="s">
        <v>200</v>
      </c>
      <c r="H49" s="283"/>
      <c r="I49" s="173"/>
      <c r="J49" s="269"/>
    </row>
    <row r="50" spans="2:10" ht="12">
      <c r="B50" s="278"/>
      <c r="C50" s="279"/>
      <c r="D50" s="280"/>
      <c r="E50" s="281"/>
      <c r="F50" s="282"/>
      <c r="G50" s="279" t="s">
        <v>201</v>
      </c>
      <c r="H50" s="283"/>
      <c r="I50" s="173"/>
      <c r="J50" s="269"/>
    </row>
    <row r="51" spans="2:10" ht="12">
      <c r="B51" s="284"/>
      <c r="C51" s="279"/>
      <c r="D51" s="280"/>
      <c r="E51" s="281"/>
      <c r="F51" s="282"/>
      <c r="G51" s="279" t="s">
        <v>202</v>
      </c>
      <c r="H51" s="285"/>
      <c r="I51" s="173"/>
      <c r="J51" s="269"/>
    </row>
    <row r="52" spans="2:10" ht="12">
      <c r="B52" s="284"/>
      <c r="C52" s="279"/>
      <c r="D52" s="280"/>
      <c r="E52" s="281"/>
      <c r="F52" s="282"/>
      <c r="G52" s="279" t="s">
        <v>203</v>
      </c>
      <c r="H52" s="285" t="s">
        <v>204</v>
      </c>
      <c r="I52" s="173"/>
      <c r="J52" s="269"/>
    </row>
    <row r="53" spans="2:10" ht="12">
      <c r="B53" s="284"/>
      <c r="C53" s="279"/>
      <c r="D53" s="280"/>
      <c r="E53" s="281"/>
      <c r="F53" s="282"/>
      <c r="G53" s="279" t="s">
        <v>205</v>
      </c>
      <c r="H53" s="285" t="s">
        <v>206</v>
      </c>
      <c r="I53" s="173"/>
      <c r="J53" s="269"/>
    </row>
    <row r="54" spans="2:10" ht="12">
      <c r="B54" s="284"/>
      <c r="C54" s="279"/>
      <c r="D54" s="280"/>
      <c r="E54" s="281"/>
      <c r="F54" s="282"/>
      <c r="G54" s="279" t="s">
        <v>207</v>
      </c>
      <c r="H54" s="285" t="s">
        <v>208</v>
      </c>
      <c r="I54" s="173"/>
      <c r="J54" s="269"/>
    </row>
    <row r="55" spans="2:10" ht="12">
      <c r="B55" s="286"/>
      <c r="C55" s="287"/>
      <c r="D55" s="288"/>
      <c r="E55" s="244"/>
      <c r="F55" s="289"/>
      <c r="G55" s="287" t="s">
        <v>209</v>
      </c>
      <c r="H55" s="290"/>
      <c r="I55" s="291"/>
      <c r="J55" s="292"/>
    </row>
    <row r="56" spans="6:10" ht="12">
      <c r="F56" s="116"/>
      <c r="G56" s="118"/>
      <c r="H56" s="117"/>
      <c r="I56" s="118"/>
      <c r="J56" s="293"/>
    </row>
    <row r="57" spans="2:10" ht="12">
      <c r="B57" s="540" t="s">
        <v>210</v>
      </c>
      <c r="C57" s="536" t="s">
        <v>359</v>
      </c>
      <c r="D57" s="537"/>
      <c r="E57" s="536" t="s">
        <v>353</v>
      </c>
      <c r="F57" s="537"/>
      <c r="G57" s="536" t="s">
        <v>354</v>
      </c>
      <c r="H57" s="537"/>
      <c r="I57" s="584" t="s">
        <v>167</v>
      </c>
      <c r="J57" s="585"/>
    </row>
    <row r="58" spans="2:10" ht="12">
      <c r="B58" s="541"/>
      <c r="C58" s="538" t="s">
        <v>168</v>
      </c>
      <c r="D58" s="539"/>
      <c r="E58" s="586" t="s">
        <v>169</v>
      </c>
      <c r="F58" s="587"/>
      <c r="G58" s="586" t="s">
        <v>211</v>
      </c>
      <c r="H58" s="587"/>
      <c r="I58" s="586"/>
      <c r="J58" s="587"/>
    </row>
    <row r="59" spans="2:10" ht="12">
      <c r="B59" s="249" t="s">
        <v>18</v>
      </c>
      <c r="C59" s="570" t="s">
        <v>212</v>
      </c>
      <c r="D59" s="571"/>
      <c r="E59" s="570" t="s">
        <v>212</v>
      </c>
      <c r="F59" s="571"/>
      <c r="G59" s="546" t="s">
        <v>212</v>
      </c>
      <c r="H59" s="547"/>
      <c r="I59" s="296"/>
      <c r="J59" s="297"/>
    </row>
    <row r="60" spans="2:10" ht="12">
      <c r="B60" s="249" t="s">
        <v>173</v>
      </c>
      <c r="C60" s="252"/>
      <c r="D60" s="253"/>
      <c r="E60" s="254"/>
      <c r="F60" s="253"/>
      <c r="G60" s="254"/>
      <c r="H60" s="253"/>
      <c r="I60" s="188"/>
      <c r="J60" s="298"/>
    </row>
    <row r="61" spans="2:10" ht="12">
      <c r="B61" s="256" t="s">
        <v>174</v>
      </c>
      <c r="C61" s="257" t="s">
        <v>175</v>
      </c>
      <c r="D61" s="299" t="s">
        <v>213</v>
      </c>
      <c r="E61" s="258" t="s">
        <v>177</v>
      </c>
      <c r="F61" s="260" t="s">
        <v>214</v>
      </c>
      <c r="G61" s="258" t="s">
        <v>179</v>
      </c>
      <c r="H61" s="260" t="s">
        <v>215</v>
      </c>
      <c r="I61" s="188"/>
      <c r="J61" s="298"/>
    </row>
    <row r="62" spans="2:10" ht="12">
      <c r="B62" s="256" t="s">
        <v>181</v>
      </c>
      <c r="C62" s="257" t="s">
        <v>175</v>
      </c>
      <c r="D62" s="233" t="s">
        <v>182</v>
      </c>
      <c r="E62" s="258" t="s">
        <v>177</v>
      </c>
      <c r="F62" s="260" t="s">
        <v>183</v>
      </c>
      <c r="G62" s="258" t="s">
        <v>184</v>
      </c>
      <c r="H62" s="260" t="s">
        <v>183</v>
      </c>
      <c r="I62" s="188"/>
      <c r="J62" s="298"/>
    </row>
    <row r="63" spans="2:10" ht="12">
      <c r="B63" s="256" t="s">
        <v>185</v>
      </c>
      <c r="C63" s="257" t="s">
        <v>216</v>
      </c>
      <c r="D63" s="233"/>
      <c r="E63" s="258" t="s">
        <v>186</v>
      </c>
      <c r="F63" s="259"/>
      <c r="G63" s="258" t="s">
        <v>186</v>
      </c>
      <c r="H63" s="259"/>
      <c r="I63" s="188"/>
      <c r="J63" s="298"/>
    </row>
    <row r="64" spans="2:10" ht="12">
      <c r="B64" s="264" t="s">
        <v>190</v>
      </c>
      <c r="C64" s="294" t="s">
        <v>191</v>
      </c>
      <c r="D64" s="300"/>
      <c r="E64" s="301" t="s">
        <v>191</v>
      </c>
      <c r="F64" s="302"/>
      <c r="G64" s="301" t="s">
        <v>191</v>
      </c>
      <c r="H64" s="302"/>
      <c r="I64" s="303"/>
      <c r="J64" s="304"/>
    </row>
    <row r="65" spans="2:10" ht="12">
      <c r="B65" s="249" t="s">
        <v>193</v>
      </c>
      <c r="C65" s="570" t="s">
        <v>116</v>
      </c>
      <c r="D65" s="571"/>
      <c r="E65" s="570" t="s">
        <v>116</v>
      </c>
      <c r="F65" s="571"/>
      <c r="G65" s="570" t="s">
        <v>116</v>
      </c>
      <c r="H65" s="571"/>
      <c r="I65" s="188"/>
      <c r="J65" s="298"/>
    </row>
    <row r="66" spans="2:10" ht="12" customHeight="1">
      <c r="B66" s="256" t="s">
        <v>217</v>
      </c>
      <c r="C66" s="548" t="s">
        <v>218</v>
      </c>
      <c r="D66" s="527"/>
      <c r="E66" s="527"/>
      <c r="F66" s="527"/>
      <c r="G66" s="527"/>
      <c r="H66" s="528"/>
      <c r="I66" s="303"/>
      <c r="J66" s="304"/>
    </row>
    <row r="67" spans="2:10" ht="12" customHeight="1">
      <c r="B67" s="249" t="s">
        <v>196</v>
      </c>
      <c r="C67" s="570" t="s">
        <v>197</v>
      </c>
      <c r="D67" s="571"/>
      <c r="E67" s="570" t="s">
        <v>197</v>
      </c>
      <c r="F67" s="571"/>
      <c r="G67" s="570" t="s">
        <v>198</v>
      </c>
      <c r="H67" s="571"/>
      <c r="I67" s="173" t="s">
        <v>194</v>
      </c>
      <c r="J67" s="269"/>
    </row>
    <row r="68" spans="2:10" ht="12">
      <c r="B68" s="256"/>
      <c r="C68" s="274"/>
      <c r="D68" s="275"/>
      <c r="E68" s="239"/>
      <c r="F68" s="276"/>
      <c r="G68" s="274" t="s">
        <v>199</v>
      </c>
      <c r="H68" s="277"/>
      <c r="I68" s="173"/>
      <c r="J68" s="269"/>
    </row>
    <row r="69" spans="2:10" ht="12">
      <c r="B69" s="278"/>
      <c r="C69" s="279"/>
      <c r="D69" s="280"/>
      <c r="E69" s="281"/>
      <c r="F69" s="282"/>
      <c r="G69" s="279" t="s">
        <v>200</v>
      </c>
      <c r="H69" s="283"/>
      <c r="I69" s="173"/>
      <c r="J69" s="269"/>
    </row>
    <row r="70" spans="2:10" ht="12">
      <c r="B70" s="278"/>
      <c r="C70" s="279"/>
      <c r="D70" s="280"/>
      <c r="E70" s="281"/>
      <c r="F70" s="282"/>
      <c r="G70" s="279" t="s">
        <v>201</v>
      </c>
      <c r="H70" s="283"/>
      <c r="I70" s="173"/>
      <c r="J70" s="269"/>
    </row>
    <row r="71" spans="2:10" ht="12">
      <c r="B71" s="284"/>
      <c r="C71" s="279"/>
      <c r="D71" s="280"/>
      <c r="E71" s="281"/>
      <c r="F71" s="282"/>
      <c r="G71" s="279" t="s">
        <v>202</v>
      </c>
      <c r="H71" s="285"/>
      <c r="I71" s="173"/>
      <c r="J71" s="269"/>
    </row>
    <row r="72" spans="2:10" ht="12">
      <c r="B72" s="284"/>
      <c r="C72" s="279"/>
      <c r="D72" s="280"/>
      <c r="E72" s="281"/>
      <c r="F72" s="282"/>
      <c r="G72" s="279" t="s">
        <v>203</v>
      </c>
      <c r="H72" s="285" t="s">
        <v>219</v>
      </c>
      <c r="I72" s="173"/>
      <c r="J72" s="269"/>
    </row>
    <row r="73" spans="2:10" ht="12">
      <c r="B73" s="284"/>
      <c r="C73" s="279"/>
      <c r="D73" s="280"/>
      <c r="E73" s="281"/>
      <c r="F73" s="282"/>
      <c r="G73" s="279" t="s">
        <v>207</v>
      </c>
      <c r="H73" s="285" t="s">
        <v>208</v>
      </c>
      <c r="I73" s="173"/>
      <c r="J73" s="269"/>
    </row>
    <row r="74" spans="2:10" ht="12">
      <c r="B74" s="286"/>
      <c r="C74" s="287"/>
      <c r="D74" s="288"/>
      <c r="E74" s="244"/>
      <c r="F74" s="289"/>
      <c r="G74" s="287" t="s">
        <v>209</v>
      </c>
      <c r="H74" s="290"/>
      <c r="I74" s="291"/>
      <c r="J74" s="292"/>
    </row>
    <row r="75" spans="6:10" ht="12">
      <c r="F75" s="116"/>
      <c r="G75" s="118"/>
      <c r="H75" s="306"/>
      <c r="I75" s="307"/>
      <c r="J75" s="307"/>
    </row>
    <row r="76" spans="2:10" ht="12">
      <c r="B76" s="540" t="s">
        <v>220</v>
      </c>
      <c r="C76" s="536" t="s">
        <v>360</v>
      </c>
      <c r="D76" s="537"/>
      <c r="E76" s="536" t="s">
        <v>353</v>
      </c>
      <c r="F76" s="537"/>
      <c r="G76" s="536" t="s">
        <v>354</v>
      </c>
      <c r="H76" s="537"/>
      <c r="I76" s="584" t="s">
        <v>167</v>
      </c>
      <c r="J76" s="585"/>
    </row>
    <row r="77" spans="2:10" ht="12">
      <c r="B77" s="541"/>
      <c r="C77" s="538" t="s">
        <v>168</v>
      </c>
      <c r="D77" s="539"/>
      <c r="E77" s="586" t="s">
        <v>169</v>
      </c>
      <c r="F77" s="587"/>
      <c r="G77" s="586" t="s">
        <v>211</v>
      </c>
      <c r="H77" s="587"/>
      <c r="I77" s="586"/>
      <c r="J77" s="587"/>
    </row>
    <row r="78" spans="2:10" ht="12" customHeight="1">
      <c r="B78" s="308" t="s">
        <v>18</v>
      </c>
      <c r="C78" s="572" t="s">
        <v>212</v>
      </c>
      <c r="D78" s="573"/>
      <c r="E78" s="572" t="s">
        <v>212</v>
      </c>
      <c r="F78" s="573"/>
      <c r="G78" s="572" t="s">
        <v>212</v>
      </c>
      <c r="H78" s="573"/>
      <c r="I78" s="296"/>
      <c r="J78" s="297"/>
    </row>
    <row r="79" spans="2:10" ht="12" customHeight="1">
      <c r="B79" s="249" t="s">
        <v>173</v>
      </c>
      <c r="C79" s="570" t="s">
        <v>197</v>
      </c>
      <c r="D79" s="571"/>
      <c r="E79" s="570" t="s">
        <v>197</v>
      </c>
      <c r="F79" s="571"/>
      <c r="G79" s="570" t="s">
        <v>198</v>
      </c>
      <c r="H79" s="571"/>
      <c r="I79" s="173" t="s">
        <v>194</v>
      </c>
      <c r="J79" s="298"/>
    </row>
    <row r="80" spans="2:10" ht="12" customHeight="1">
      <c r="B80" s="256" t="s">
        <v>221</v>
      </c>
      <c r="C80" s="309"/>
      <c r="D80" s="300"/>
      <c r="E80" s="309"/>
      <c r="F80" s="300"/>
      <c r="G80" s="309"/>
      <c r="H80" s="300"/>
      <c r="I80" s="303"/>
      <c r="J80" s="304"/>
    </row>
    <row r="81" spans="2:10" ht="12" customHeight="1">
      <c r="B81" s="249" t="s">
        <v>196</v>
      </c>
      <c r="C81" s="570" t="s">
        <v>197</v>
      </c>
      <c r="D81" s="571"/>
      <c r="E81" s="570" t="s">
        <v>197</v>
      </c>
      <c r="F81" s="571"/>
      <c r="G81" s="570" t="s">
        <v>197</v>
      </c>
      <c r="H81" s="571"/>
      <c r="I81" s="188"/>
      <c r="J81" s="298"/>
    </row>
    <row r="82" spans="2:10" ht="12" customHeight="1">
      <c r="B82" s="286"/>
      <c r="C82" s="287"/>
      <c r="D82" s="288"/>
      <c r="E82" s="287"/>
      <c r="F82" s="310"/>
      <c r="G82" s="287"/>
      <c r="H82" s="311"/>
      <c r="I82" s="303"/>
      <c r="J82" s="304"/>
    </row>
    <row r="83" spans="2:10" ht="12" customHeight="1">
      <c r="B83" s="312"/>
      <c r="C83" s="118"/>
      <c r="D83" s="118"/>
      <c r="E83" s="118"/>
      <c r="F83" s="313"/>
      <c r="G83" s="118"/>
      <c r="H83" s="130"/>
      <c r="I83" s="314"/>
      <c r="J83" s="314"/>
    </row>
    <row r="84" spans="2:10" ht="12" customHeight="1">
      <c r="B84" s="114" t="s">
        <v>222</v>
      </c>
      <c r="F84" s="116"/>
      <c r="G84" s="315"/>
      <c r="H84" s="316"/>
      <c r="I84" s="314"/>
      <c r="J84" s="314"/>
    </row>
    <row r="85" spans="2:10" ht="12">
      <c r="B85" s="540" t="s">
        <v>223</v>
      </c>
      <c r="C85" s="536" t="s">
        <v>224</v>
      </c>
      <c r="D85" s="537"/>
      <c r="E85" s="536" t="s">
        <v>350</v>
      </c>
      <c r="F85" s="537"/>
      <c r="G85" s="536" t="s">
        <v>351</v>
      </c>
      <c r="H85" s="537"/>
      <c r="I85" s="536" t="s">
        <v>352</v>
      </c>
      <c r="J85" s="537"/>
    </row>
    <row r="86" spans="2:10" ht="12">
      <c r="B86" s="541"/>
      <c r="C86" s="538" t="s">
        <v>225</v>
      </c>
      <c r="D86" s="539"/>
      <c r="E86" s="538" t="s">
        <v>226</v>
      </c>
      <c r="F86" s="539"/>
      <c r="G86" s="538" t="s">
        <v>211</v>
      </c>
      <c r="H86" s="539"/>
      <c r="I86" s="538" t="s">
        <v>211</v>
      </c>
      <c r="J86" s="539"/>
    </row>
    <row r="87" spans="2:10" ht="12">
      <c r="B87" s="308" t="s">
        <v>18</v>
      </c>
      <c r="C87" s="535" t="s">
        <v>227</v>
      </c>
      <c r="D87" s="512"/>
      <c r="E87" s="535" t="s">
        <v>227</v>
      </c>
      <c r="F87" s="512"/>
      <c r="G87" s="535" t="s">
        <v>227</v>
      </c>
      <c r="H87" s="512"/>
      <c r="I87" s="535" t="s">
        <v>171</v>
      </c>
      <c r="J87" s="512"/>
    </row>
    <row r="88" spans="2:10" ht="12">
      <c r="B88" s="249" t="s">
        <v>173</v>
      </c>
      <c r="C88" s="252"/>
      <c r="D88" s="253"/>
      <c r="E88" s="252"/>
      <c r="F88" s="253"/>
      <c r="G88" s="252"/>
      <c r="H88" s="253"/>
      <c r="I88" s="254"/>
      <c r="J88" s="253"/>
    </row>
    <row r="89" spans="2:10" ht="12">
      <c r="B89" s="256" t="s">
        <v>174</v>
      </c>
      <c r="C89" s="257"/>
      <c r="D89" s="233" t="s">
        <v>228</v>
      </c>
      <c r="E89" s="257" t="s">
        <v>175</v>
      </c>
      <c r="F89" s="233" t="s">
        <v>176</v>
      </c>
      <c r="G89" s="317" t="s">
        <v>177</v>
      </c>
      <c r="H89" s="233" t="s">
        <v>229</v>
      </c>
      <c r="I89" s="317" t="s">
        <v>179</v>
      </c>
      <c r="J89" s="233" t="s">
        <v>230</v>
      </c>
    </row>
    <row r="90" spans="2:10" ht="12">
      <c r="B90" s="256" t="s">
        <v>181</v>
      </c>
      <c r="C90" s="257"/>
      <c r="D90" s="299" t="s">
        <v>231</v>
      </c>
      <c r="E90" s="257" t="s">
        <v>232</v>
      </c>
      <c r="F90" s="233" t="s">
        <v>233</v>
      </c>
      <c r="G90" s="317" t="s">
        <v>234</v>
      </c>
      <c r="H90" s="299" t="s">
        <v>183</v>
      </c>
      <c r="I90" s="317" t="s">
        <v>184</v>
      </c>
      <c r="J90" s="299" t="s">
        <v>183</v>
      </c>
    </row>
    <row r="91" spans="2:10" ht="12">
      <c r="B91" s="256" t="s">
        <v>185</v>
      </c>
      <c r="C91" s="257" t="s">
        <v>216</v>
      </c>
      <c r="D91" s="233"/>
      <c r="E91" s="257" t="s">
        <v>216</v>
      </c>
      <c r="F91" s="233"/>
      <c r="G91" s="257" t="s">
        <v>186</v>
      </c>
      <c r="H91" s="233"/>
      <c r="I91" s="257" t="s">
        <v>186</v>
      </c>
      <c r="J91" s="233"/>
    </row>
    <row r="92" spans="2:10" ht="12">
      <c r="B92" s="264" t="s">
        <v>190</v>
      </c>
      <c r="C92" s="294"/>
      <c r="D92" s="300"/>
      <c r="E92" s="294" t="s">
        <v>191</v>
      </c>
      <c r="F92" s="300"/>
      <c r="G92" s="294" t="s">
        <v>191</v>
      </c>
      <c r="H92" s="300"/>
      <c r="I92" s="294" t="s">
        <v>191</v>
      </c>
      <c r="J92" s="300"/>
    </row>
    <row r="93" spans="2:10" ht="12" customHeight="1">
      <c r="B93" s="249" t="s">
        <v>193</v>
      </c>
      <c r="C93" s="570" t="s">
        <v>115</v>
      </c>
      <c r="D93" s="571"/>
      <c r="E93" s="570" t="s">
        <v>115</v>
      </c>
      <c r="F93" s="571"/>
      <c r="G93" s="570" t="s">
        <v>115</v>
      </c>
      <c r="H93" s="571"/>
      <c r="I93" s="570" t="s">
        <v>116</v>
      </c>
      <c r="J93" s="571"/>
    </row>
    <row r="94" spans="2:10" ht="13.5" customHeight="1">
      <c r="B94" s="256" t="s">
        <v>217</v>
      </c>
      <c r="C94" s="305"/>
      <c r="D94" s="233"/>
      <c r="E94" s="318"/>
      <c r="F94" s="319"/>
      <c r="G94" s="270"/>
      <c r="H94" s="271"/>
      <c r="I94" s="601" t="s">
        <v>235</v>
      </c>
      <c r="J94" s="596"/>
    </row>
    <row r="95" spans="2:10" ht="12">
      <c r="B95" s="320"/>
      <c r="C95" s="321"/>
      <c r="D95" s="322"/>
      <c r="E95" s="323"/>
      <c r="F95" s="324"/>
      <c r="G95" s="323"/>
      <c r="H95" s="324"/>
      <c r="I95" s="325" t="s">
        <v>236</v>
      </c>
      <c r="J95" s="322"/>
    </row>
    <row r="96" spans="2:10" ht="12" customHeight="1">
      <c r="B96" s="249" t="s">
        <v>196</v>
      </c>
      <c r="C96" s="570" t="s">
        <v>197</v>
      </c>
      <c r="D96" s="571"/>
      <c r="E96" s="570" t="s">
        <v>197</v>
      </c>
      <c r="F96" s="571"/>
      <c r="G96" s="570" t="s">
        <v>197</v>
      </c>
      <c r="H96" s="571"/>
      <c r="I96" s="570" t="s">
        <v>198</v>
      </c>
      <c r="J96" s="571"/>
    </row>
    <row r="97" spans="2:10" ht="12" customHeight="1">
      <c r="B97" s="320"/>
      <c r="C97" s="326"/>
      <c r="D97" s="322"/>
      <c r="E97" s="326"/>
      <c r="F97" s="322"/>
      <c r="G97" s="326"/>
      <c r="H97" s="322"/>
      <c r="I97" s="279" t="s">
        <v>202</v>
      </c>
      <c r="J97" s="327"/>
    </row>
    <row r="98" spans="2:10" ht="12">
      <c r="B98" s="256"/>
      <c r="C98" s="274"/>
      <c r="D98" s="275"/>
      <c r="E98" s="274"/>
      <c r="F98" s="275"/>
      <c r="G98" s="274"/>
      <c r="H98" s="328"/>
      <c r="I98" s="279" t="s">
        <v>205</v>
      </c>
      <c r="J98" s="280" t="s">
        <v>206</v>
      </c>
    </row>
    <row r="99" spans="2:10" ht="12">
      <c r="B99" s="286"/>
      <c r="C99" s="287"/>
      <c r="D99" s="288"/>
      <c r="E99" s="287"/>
      <c r="F99" s="288"/>
      <c r="G99" s="287"/>
      <c r="H99" s="310"/>
      <c r="I99" s="287" t="s">
        <v>207</v>
      </c>
      <c r="J99" s="288" t="s">
        <v>208</v>
      </c>
    </row>
    <row r="100" spans="8:10" ht="12">
      <c r="H100" s="116"/>
      <c r="I100" s="118"/>
      <c r="J100" s="117"/>
    </row>
    <row r="101" spans="2:10" ht="12">
      <c r="B101" s="540" t="s">
        <v>237</v>
      </c>
      <c r="C101" s="536" t="s">
        <v>224</v>
      </c>
      <c r="D101" s="537"/>
      <c r="E101" s="536" t="s">
        <v>362</v>
      </c>
      <c r="F101" s="537"/>
      <c r="G101" s="536" t="s">
        <v>351</v>
      </c>
      <c r="H101" s="537"/>
      <c r="I101" s="536" t="s">
        <v>361</v>
      </c>
      <c r="J101" s="537"/>
    </row>
    <row r="102" spans="2:10" ht="12">
      <c r="B102" s="541"/>
      <c r="C102" s="513" t="s">
        <v>225</v>
      </c>
      <c r="D102" s="514"/>
      <c r="E102" s="513" t="s">
        <v>226</v>
      </c>
      <c r="F102" s="514"/>
      <c r="G102" s="513" t="s">
        <v>211</v>
      </c>
      <c r="H102" s="514"/>
      <c r="I102" s="513" t="s">
        <v>211</v>
      </c>
      <c r="J102" s="514"/>
    </row>
    <row r="103" spans="2:10" ht="13.5" customHeight="1">
      <c r="B103" s="308" t="s">
        <v>18</v>
      </c>
      <c r="C103" s="572" t="s">
        <v>212</v>
      </c>
      <c r="D103" s="573"/>
      <c r="E103" s="572" t="s">
        <v>212</v>
      </c>
      <c r="F103" s="573"/>
      <c r="G103" s="572" t="s">
        <v>212</v>
      </c>
      <c r="H103" s="573"/>
      <c r="I103" s="572" t="s">
        <v>171</v>
      </c>
      <c r="J103" s="573"/>
    </row>
    <row r="104" spans="2:10" ht="13.5" customHeight="1">
      <c r="B104" s="249" t="s">
        <v>173</v>
      </c>
      <c r="C104" s="252"/>
      <c r="D104" s="253"/>
      <c r="E104" s="252"/>
      <c r="F104" s="253"/>
      <c r="G104" s="254"/>
      <c r="H104" s="253"/>
      <c r="I104" s="254"/>
      <c r="J104" s="253"/>
    </row>
    <row r="105" spans="2:10" ht="13.5" customHeight="1">
      <c r="B105" s="256" t="s">
        <v>174</v>
      </c>
      <c r="C105" s="257"/>
      <c r="D105" s="299" t="s">
        <v>238</v>
      </c>
      <c r="E105" s="257" t="s">
        <v>175</v>
      </c>
      <c r="F105" s="299" t="s">
        <v>239</v>
      </c>
      <c r="G105" s="317" t="s">
        <v>177</v>
      </c>
      <c r="H105" s="299" t="s">
        <v>240</v>
      </c>
      <c r="I105" s="317" t="s">
        <v>179</v>
      </c>
      <c r="J105" s="299" t="s">
        <v>241</v>
      </c>
    </row>
    <row r="106" spans="2:10" ht="13.5" customHeight="1">
      <c r="B106" s="256" t="s">
        <v>181</v>
      </c>
      <c r="C106" s="257"/>
      <c r="D106" s="233" t="s">
        <v>182</v>
      </c>
      <c r="E106" s="257" t="s">
        <v>175</v>
      </c>
      <c r="F106" s="233" t="s">
        <v>182</v>
      </c>
      <c r="G106" s="317" t="s">
        <v>177</v>
      </c>
      <c r="H106" s="299" t="s">
        <v>183</v>
      </c>
      <c r="I106" s="317" t="s">
        <v>184</v>
      </c>
      <c r="J106" s="299" t="s">
        <v>183</v>
      </c>
    </row>
    <row r="107" spans="2:10" ht="13.5" customHeight="1">
      <c r="B107" s="256" t="s">
        <v>185</v>
      </c>
      <c r="C107" s="257" t="s">
        <v>216</v>
      </c>
      <c r="D107" s="233"/>
      <c r="E107" s="257" t="s">
        <v>216</v>
      </c>
      <c r="F107" s="233"/>
      <c r="G107" s="317" t="s">
        <v>186</v>
      </c>
      <c r="H107" s="233"/>
      <c r="I107" s="317" t="s">
        <v>186</v>
      </c>
      <c r="J107" s="233"/>
    </row>
    <row r="108" spans="2:10" ht="13.5" customHeight="1">
      <c r="B108" s="264" t="s">
        <v>190</v>
      </c>
      <c r="C108" s="294"/>
      <c r="D108" s="300"/>
      <c r="E108" s="294" t="s">
        <v>191</v>
      </c>
      <c r="F108" s="300"/>
      <c r="G108" s="329" t="s">
        <v>191</v>
      </c>
      <c r="H108" s="300"/>
      <c r="I108" s="329" t="s">
        <v>191</v>
      </c>
      <c r="J108" s="300"/>
    </row>
    <row r="109" spans="2:10" ht="12">
      <c r="B109" s="249" t="s">
        <v>193</v>
      </c>
      <c r="C109" s="570" t="s">
        <v>115</v>
      </c>
      <c r="D109" s="571"/>
      <c r="E109" s="570" t="s">
        <v>115</v>
      </c>
      <c r="F109" s="571"/>
      <c r="G109" s="570" t="s">
        <v>115</v>
      </c>
      <c r="H109" s="571"/>
      <c r="I109" s="570" t="s">
        <v>116</v>
      </c>
      <c r="J109" s="571"/>
    </row>
    <row r="110" spans="2:10" ht="12" customHeight="1">
      <c r="B110" s="256" t="s">
        <v>217</v>
      </c>
      <c r="C110" s="318"/>
      <c r="D110" s="319"/>
      <c r="E110" s="318"/>
      <c r="F110" s="319"/>
      <c r="G110" s="270"/>
      <c r="H110" s="271"/>
      <c r="I110" s="601" t="s">
        <v>242</v>
      </c>
      <c r="J110" s="596"/>
    </row>
    <row r="111" spans="2:10" ht="12">
      <c r="B111" s="278"/>
      <c r="C111" s="330"/>
      <c r="D111" s="331"/>
      <c r="E111" s="330"/>
      <c r="F111" s="331"/>
      <c r="G111" s="330"/>
      <c r="H111" s="331"/>
      <c r="I111" s="601" t="s">
        <v>235</v>
      </c>
      <c r="J111" s="596"/>
    </row>
    <row r="112" spans="2:10" ht="12">
      <c r="B112" s="332"/>
      <c r="C112" s="287"/>
      <c r="D112" s="288"/>
      <c r="E112" s="287"/>
      <c r="F112" s="288"/>
      <c r="G112" s="287"/>
      <c r="H112" s="310"/>
      <c r="I112" s="309" t="s">
        <v>236</v>
      </c>
      <c r="J112" s="295"/>
    </row>
    <row r="113" spans="2:10" ht="12">
      <c r="B113" s="249" t="s">
        <v>196</v>
      </c>
      <c r="C113" s="570" t="s">
        <v>197</v>
      </c>
      <c r="D113" s="571"/>
      <c r="E113" s="570" t="s">
        <v>197</v>
      </c>
      <c r="F113" s="571"/>
      <c r="G113" s="570" t="s">
        <v>197</v>
      </c>
      <c r="H113" s="571"/>
      <c r="I113" s="279" t="s">
        <v>202</v>
      </c>
      <c r="J113" s="327"/>
    </row>
    <row r="114" spans="2:10" ht="12">
      <c r="B114" s="256"/>
      <c r="C114" s="274"/>
      <c r="D114" s="275"/>
      <c r="E114" s="274"/>
      <c r="F114" s="275"/>
      <c r="G114" s="274"/>
      <c r="H114" s="328"/>
      <c r="I114" s="279" t="s">
        <v>205</v>
      </c>
      <c r="J114" s="280" t="s">
        <v>206</v>
      </c>
    </row>
    <row r="115" spans="2:10" ht="12">
      <c r="B115" s="332"/>
      <c r="C115" s="287"/>
      <c r="D115" s="288"/>
      <c r="E115" s="287"/>
      <c r="F115" s="288"/>
      <c r="G115" s="287"/>
      <c r="H115" s="310"/>
      <c r="I115" s="287" t="s">
        <v>207</v>
      </c>
      <c r="J115" s="288" t="s">
        <v>208</v>
      </c>
    </row>
    <row r="116" spans="8:10" ht="12">
      <c r="H116" s="116"/>
      <c r="I116" s="118"/>
      <c r="J116" s="117"/>
    </row>
    <row r="117" spans="2:10" ht="12">
      <c r="B117" s="540" t="s">
        <v>243</v>
      </c>
      <c r="C117" s="536" t="s">
        <v>224</v>
      </c>
      <c r="D117" s="537"/>
      <c r="E117" s="536" t="s">
        <v>362</v>
      </c>
      <c r="F117" s="537"/>
      <c r="G117" s="536" t="s">
        <v>351</v>
      </c>
      <c r="H117" s="537"/>
      <c r="I117" s="536" t="s">
        <v>361</v>
      </c>
      <c r="J117" s="537"/>
    </row>
    <row r="118" spans="2:10" ht="12">
      <c r="B118" s="541"/>
      <c r="C118" s="538" t="s">
        <v>225</v>
      </c>
      <c r="D118" s="539"/>
      <c r="E118" s="538" t="s">
        <v>226</v>
      </c>
      <c r="F118" s="539"/>
      <c r="G118" s="538" t="s">
        <v>211</v>
      </c>
      <c r="H118" s="539"/>
      <c r="I118" s="538" t="s">
        <v>211</v>
      </c>
      <c r="J118" s="539"/>
    </row>
    <row r="119" spans="2:10" ht="12" customHeight="1">
      <c r="B119" s="308" t="s">
        <v>18</v>
      </c>
      <c r="C119" s="572" t="s">
        <v>212</v>
      </c>
      <c r="D119" s="573"/>
      <c r="E119" s="572" t="s">
        <v>212</v>
      </c>
      <c r="F119" s="573"/>
      <c r="G119" s="572" t="s">
        <v>212</v>
      </c>
      <c r="H119" s="573"/>
      <c r="I119" s="572" t="s">
        <v>212</v>
      </c>
      <c r="J119" s="573"/>
    </row>
    <row r="120" spans="2:10" ht="12" customHeight="1">
      <c r="B120" s="249" t="s">
        <v>173</v>
      </c>
      <c r="C120" s="570" t="s">
        <v>197</v>
      </c>
      <c r="D120" s="571"/>
      <c r="E120" s="570" t="s">
        <v>197</v>
      </c>
      <c r="F120" s="571"/>
      <c r="G120" s="570" t="s">
        <v>197</v>
      </c>
      <c r="H120" s="571"/>
      <c r="I120" s="570" t="s">
        <v>198</v>
      </c>
      <c r="J120" s="571"/>
    </row>
    <row r="121" spans="2:10" ht="12" customHeight="1">
      <c r="B121" s="256" t="s">
        <v>244</v>
      </c>
      <c r="C121" s="309"/>
      <c r="D121" s="300"/>
      <c r="E121" s="309"/>
      <c r="F121" s="300"/>
      <c r="G121" s="309"/>
      <c r="H121" s="300"/>
      <c r="I121" s="309"/>
      <c r="J121" s="300"/>
    </row>
    <row r="122" spans="2:10" ht="12" customHeight="1">
      <c r="B122" s="249" t="s">
        <v>196</v>
      </c>
      <c r="C122" s="570" t="s">
        <v>197</v>
      </c>
      <c r="D122" s="571"/>
      <c r="E122" s="570" t="s">
        <v>197</v>
      </c>
      <c r="F122" s="571"/>
      <c r="G122" s="570" t="s">
        <v>197</v>
      </c>
      <c r="H122" s="571"/>
      <c r="I122" s="570" t="s">
        <v>197</v>
      </c>
      <c r="J122" s="571"/>
    </row>
    <row r="123" spans="2:10" ht="12" customHeight="1">
      <c r="B123" s="332"/>
      <c r="C123" s="287"/>
      <c r="D123" s="288"/>
      <c r="E123" s="287"/>
      <c r="F123" s="288"/>
      <c r="G123" s="287"/>
      <c r="H123" s="310"/>
      <c r="I123" s="287"/>
      <c r="J123" s="311"/>
    </row>
    <row r="124" spans="4:10" ht="12" customHeight="1">
      <c r="D124" s="333"/>
      <c r="F124" s="116"/>
      <c r="G124" s="118"/>
      <c r="H124" s="117"/>
      <c r="J124" s="115"/>
    </row>
    <row r="125" spans="4:10" ht="12" customHeight="1">
      <c r="D125" s="333"/>
      <c r="F125" s="116"/>
      <c r="G125" s="118"/>
      <c r="H125" s="117"/>
      <c r="J125" s="115"/>
    </row>
    <row r="126" spans="1:2" ht="12" customHeight="1">
      <c r="A126" s="114" t="s">
        <v>245</v>
      </c>
      <c r="B126" s="113"/>
    </row>
    <row r="127" ht="14.25">
      <c r="B127" s="113"/>
    </row>
    <row r="128" spans="2:8" ht="12" customHeight="1">
      <c r="B128" s="142" t="s">
        <v>246</v>
      </c>
      <c r="C128" s="142" t="s">
        <v>19</v>
      </c>
      <c r="D128" s="597" t="s">
        <v>247</v>
      </c>
      <c r="E128" s="599"/>
      <c r="F128" s="598"/>
      <c r="G128" s="612"/>
      <c r="H128" s="613"/>
    </row>
    <row r="129" spans="2:8" ht="12">
      <c r="B129" s="124" t="s">
        <v>14</v>
      </c>
      <c r="C129" s="125">
        <v>400000</v>
      </c>
      <c r="D129" s="334" t="s">
        <v>248</v>
      </c>
      <c r="E129" s="335" t="s">
        <v>326</v>
      </c>
      <c r="F129" s="336"/>
      <c r="G129" s="129"/>
      <c r="H129" s="130"/>
    </row>
    <row r="130" spans="2:8" ht="12">
      <c r="B130" s="131" t="s">
        <v>15</v>
      </c>
      <c r="C130" s="132">
        <v>250000</v>
      </c>
      <c r="D130" s="337" t="s">
        <v>248</v>
      </c>
      <c r="E130" s="338" t="s">
        <v>326</v>
      </c>
      <c r="F130" s="339"/>
      <c r="G130" s="129"/>
      <c r="H130" s="130"/>
    </row>
    <row r="131" spans="2:8" ht="12">
      <c r="B131" s="135" t="s">
        <v>16</v>
      </c>
      <c r="C131" s="136">
        <v>200000</v>
      </c>
      <c r="D131" s="340" t="s">
        <v>248</v>
      </c>
      <c r="E131" s="341" t="s">
        <v>326</v>
      </c>
      <c r="F131" s="342"/>
      <c r="G131" s="138"/>
      <c r="H131" s="138"/>
    </row>
    <row r="132" spans="2:4" ht="12">
      <c r="B132" s="139"/>
      <c r="C132" s="140"/>
      <c r="D132" s="141"/>
    </row>
    <row r="133" spans="2:6" ht="12">
      <c r="B133" s="142" t="s">
        <v>125</v>
      </c>
      <c r="C133" s="142" t="s">
        <v>19</v>
      </c>
      <c r="D133" s="597" t="s">
        <v>247</v>
      </c>
      <c r="E133" s="599"/>
      <c r="F133" s="598"/>
    </row>
    <row r="134" spans="2:6" ht="12">
      <c r="B134" s="124" t="s">
        <v>14</v>
      </c>
      <c r="C134" s="143">
        <v>30000</v>
      </c>
      <c r="D134" s="334" t="s">
        <v>248</v>
      </c>
      <c r="E134" s="335" t="s">
        <v>326</v>
      </c>
      <c r="F134" s="336"/>
    </row>
    <row r="135" spans="2:6" ht="12">
      <c r="B135" s="131" t="s">
        <v>15</v>
      </c>
      <c r="C135" s="144">
        <v>25000</v>
      </c>
      <c r="D135" s="337" t="s">
        <v>248</v>
      </c>
      <c r="E135" s="338" t="s">
        <v>326</v>
      </c>
      <c r="F135" s="339"/>
    </row>
    <row r="136" spans="2:6" ht="12">
      <c r="B136" s="135" t="s">
        <v>16</v>
      </c>
      <c r="C136" s="136">
        <v>22000</v>
      </c>
      <c r="D136" s="340" t="s">
        <v>248</v>
      </c>
      <c r="E136" s="341" t="s">
        <v>326</v>
      </c>
      <c r="F136" s="342"/>
    </row>
    <row r="137" spans="2:4" ht="12">
      <c r="B137" s="139"/>
      <c r="C137" s="140"/>
      <c r="D137" s="141"/>
    </row>
    <row r="138" spans="2:10" ht="12">
      <c r="B138" s="343" t="s">
        <v>126</v>
      </c>
      <c r="C138" s="224" t="s">
        <v>127</v>
      </c>
      <c r="D138" s="597" t="s">
        <v>247</v>
      </c>
      <c r="E138" s="599"/>
      <c r="F138" s="599"/>
      <c r="G138" s="599"/>
      <c r="H138" s="599"/>
      <c r="I138" s="599"/>
      <c r="J138" s="598"/>
    </row>
    <row r="139" spans="2:10" ht="12">
      <c r="B139" s="235" t="s">
        <v>128</v>
      </c>
      <c r="C139" s="344">
        <v>5</v>
      </c>
      <c r="D139" s="345" t="s">
        <v>249</v>
      </c>
      <c r="E139" s="346"/>
      <c r="F139" s="346"/>
      <c r="G139" s="232"/>
      <c r="H139" s="232"/>
      <c r="I139" s="232"/>
      <c r="J139" s="347"/>
    </row>
    <row r="140" spans="2:10" ht="12.75" customHeight="1">
      <c r="B140" s="246" t="s">
        <v>129</v>
      </c>
      <c r="C140" s="348">
        <v>3</v>
      </c>
      <c r="D140" s="349" t="s">
        <v>250</v>
      </c>
      <c r="E140" s="350"/>
      <c r="F140" s="350"/>
      <c r="G140" s="244"/>
      <c r="H140" s="244"/>
      <c r="I140" s="244"/>
      <c r="J140" s="351"/>
    </row>
    <row r="141" spans="4:10" ht="12" customHeight="1">
      <c r="D141" s="333"/>
      <c r="F141" s="116"/>
      <c r="G141" s="118"/>
      <c r="H141" s="117"/>
      <c r="J141" s="115"/>
    </row>
    <row r="142" spans="2:10" ht="12" customHeight="1">
      <c r="B142" s="179" t="s">
        <v>251</v>
      </c>
      <c r="C142" s="142" t="s">
        <v>154</v>
      </c>
      <c r="D142" s="142" t="s">
        <v>252</v>
      </c>
      <c r="E142" s="582" t="s">
        <v>253</v>
      </c>
      <c r="F142" s="600"/>
      <c r="G142" s="581" t="s">
        <v>247</v>
      </c>
      <c r="H142" s="582"/>
      <c r="I142" s="582"/>
      <c r="J142" s="583"/>
    </row>
    <row r="143" spans="2:10" ht="12" customHeight="1">
      <c r="B143" s="352" t="s">
        <v>254</v>
      </c>
      <c r="C143" s="353" t="s">
        <v>255</v>
      </c>
      <c r="D143" s="143">
        <f>3860*1.05</f>
        <v>4053</v>
      </c>
      <c r="E143" s="252" t="s">
        <v>256</v>
      </c>
      <c r="F143" s="354"/>
      <c r="G143" s="591" t="s">
        <v>257</v>
      </c>
      <c r="H143" s="592"/>
      <c r="I143" s="592"/>
      <c r="J143" s="593"/>
    </row>
    <row r="144" spans="2:10" ht="12" customHeight="1">
      <c r="B144" s="358" t="s">
        <v>258</v>
      </c>
      <c r="C144" s="359" t="s">
        <v>55</v>
      </c>
      <c r="D144" s="144">
        <f>9050*1.05</f>
        <v>9502.5</v>
      </c>
      <c r="E144" s="360" t="s">
        <v>256</v>
      </c>
      <c r="F144" s="361"/>
      <c r="G144" s="594" t="s">
        <v>259</v>
      </c>
      <c r="H144" s="595"/>
      <c r="I144" s="595"/>
      <c r="J144" s="596"/>
    </row>
    <row r="145" spans="2:10" ht="12" customHeight="1">
      <c r="B145" s="180" t="s">
        <v>19</v>
      </c>
      <c r="C145" s="364"/>
      <c r="D145" s="365"/>
      <c r="E145" s="366"/>
      <c r="F145" s="367"/>
      <c r="G145" s="368"/>
      <c r="H145" s="316"/>
      <c r="I145" s="369"/>
      <c r="J145" s="370"/>
    </row>
    <row r="146" spans="4:10" ht="12" customHeight="1">
      <c r="D146" s="333"/>
      <c r="F146" s="116"/>
      <c r="G146" s="118"/>
      <c r="H146" s="117"/>
      <c r="J146" s="115"/>
    </row>
    <row r="147" spans="2:10" ht="12" customHeight="1">
      <c r="B147" s="179" t="s">
        <v>251</v>
      </c>
      <c r="C147" s="142" t="s">
        <v>154</v>
      </c>
      <c r="D147" s="142" t="s">
        <v>252</v>
      </c>
      <c r="E147" s="582" t="s">
        <v>253</v>
      </c>
      <c r="F147" s="600"/>
      <c r="G147" s="581" t="s">
        <v>247</v>
      </c>
      <c r="H147" s="582"/>
      <c r="I147" s="582"/>
      <c r="J147" s="583"/>
    </row>
    <row r="148" spans="2:10" ht="12" customHeight="1">
      <c r="B148" s="352" t="s">
        <v>254</v>
      </c>
      <c r="C148" s="353" t="s">
        <v>255</v>
      </c>
      <c r="D148" s="143">
        <f>2310*1.05</f>
        <v>2425.5</v>
      </c>
      <c r="E148" s="252" t="s">
        <v>256</v>
      </c>
      <c r="F148" s="354"/>
      <c r="G148" s="591" t="s">
        <v>260</v>
      </c>
      <c r="H148" s="592"/>
      <c r="I148" s="592"/>
      <c r="J148" s="593"/>
    </row>
    <row r="149" spans="2:10" ht="12" customHeight="1">
      <c r="B149" s="358" t="s">
        <v>261</v>
      </c>
      <c r="C149" s="359" t="s">
        <v>55</v>
      </c>
      <c r="D149" s="144">
        <f>3630*1.05</f>
        <v>3811.5</v>
      </c>
      <c r="E149" s="360" t="s">
        <v>256</v>
      </c>
      <c r="F149" s="361"/>
      <c r="G149" s="594" t="s">
        <v>262</v>
      </c>
      <c r="H149" s="595"/>
      <c r="I149" s="595"/>
      <c r="J149" s="596"/>
    </row>
    <row r="150" spans="2:10" ht="12" customHeight="1">
      <c r="B150" s="180" t="s">
        <v>19</v>
      </c>
      <c r="C150" s="371"/>
      <c r="D150" s="365"/>
      <c r="E150" s="366"/>
      <c r="F150" s="367"/>
      <c r="G150" s="368"/>
      <c r="H150" s="316"/>
      <c r="I150" s="369"/>
      <c r="J150" s="370"/>
    </row>
    <row r="151" spans="4:10" ht="12" customHeight="1">
      <c r="D151" s="333"/>
      <c r="F151" s="116"/>
      <c r="G151" s="118"/>
      <c r="H151" s="117"/>
      <c r="J151" s="115"/>
    </row>
    <row r="152" spans="2:10" ht="12" customHeight="1">
      <c r="B152" s="179" t="s">
        <v>251</v>
      </c>
      <c r="C152" s="142" t="s">
        <v>154</v>
      </c>
      <c r="D152" s="142" t="s">
        <v>252</v>
      </c>
      <c r="E152" s="582" t="s">
        <v>253</v>
      </c>
      <c r="F152" s="600"/>
      <c r="G152" s="581" t="s">
        <v>247</v>
      </c>
      <c r="H152" s="582"/>
      <c r="I152" s="582"/>
      <c r="J152" s="583"/>
    </row>
    <row r="153" spans="2:10" ht="12" customHeight="1">
      <c r="B153" s="352" t="s">
        <v>254</v>
      </c>
      <c r="C153" s="353" t="s">
        <v>263</v>
      </c>
      <c r="D153" s="143">
        <f>1980*1.05</f>
        <v>2079</v>
      </c>
      <c r="E153" s="252" t="s">
        <v>264</v>
      </c>
      <c r="F153" s="354"/>
      <c r="G153" s="355" t="s">
        <v>265</v>
      </c>
      <c r="H153" s="356"/>
      <c r="I153" s="356"/>
      <c r="J153" s="357"/>
    </row>
    <row r="154" spans="2:10" ht="12" customHeight="1">
      <c r="B154" s="358" t="s">
        <v>266</v>
      </c>
      <c r="C154" s="359"/>
      <c r="D154" s="372"/>
      <c r="E154" s="360"/>
      <c r="F154" s="361"/>
      <c r="G154" s="362"/>
      <c r="H154" s="363"/>
      <c r="I154" s="363"/>
      <c r="J154" s="299"/>
    </row>
    <row r="155" spans="2:10" ht="12" customHeight="1">
      <c r="B155" s="180" t="s">
        <v>19</v>
      </c>
      <c r="C155" s="371"/>
      <c r="D155" s="365"/>
      <c r="E155" s="366"/>
      <c r="F155" s="367"/>
      <c r="G155" s="368"/>
      <c r="H155" s="316"/>
      <c r="I155" s="369"/>
      <c r="J155" s="370"/>
    </row>
    <row r="156" spans="2:10" ht="12" customHeight="1">
      <c r="B156" s="118"/>
      <c r="C156" s="373"/>
      <c r="D156" s="374"/>
      <c r="E156" s="185"/>
      <c r="F156" s="375"/>
      <c r="G156" s="118"/>
      <c r="H156" s="376"/>
      <c r="I156" s="185"/>
      <c r="J156" s="377"/>
    </row>
    <row r="157" spans="2:10" ht="12" customHeight="1">
      <c r="B157" s="179" t="s">
        <v>267</v>
      </c>
      <c r="C157" s="142" t="s">
        <v>252</v>
      </c>
      <c r="D157" s="378" t="s">
        <v>268</v>
      </c>
      <c r="E157" s="582" t="s">
        <v>253</v>
      </c>
      <c r="F157" s="600"/>
      <c r="G157" s="581" t="s">
        <v>247</v>
      </c>
      <c r="H157" s="582"/>
      <c r="I157" s="582"/>
      <c r="J157" s="583"/>
    </row>
    <row r="158" spans="2:10" ht="12" customHeight="1">
      <c r="B158" s="358" t="s">
        <v>258</v>
      </c>
      <c r="C158" s="408">
        <f>ROUND(D158+D162+D166+D167+D168+D169+D170,-1)</f>
        <v>59220</v>
      </c>
      <c r="D158" s="379">
        <f>(E160-E159)*E161</f>
        <v>500</v>
      </c>
      <c r="E158" s="254" t="s">
        <v>199</v>
      </c>
      <c r="F158" s="354"/>
      <c r="G158" s="380" t="s">
        <v>269</v>
      </c>
      <c r="H158" s="381"/>
      <c r="I158" s="232"/>
      <c r="J158" s="382"/>
    </row>
    <row r="159" spans="2:10" ht="12" customHeight="1">
      <c r="B159" s="358" t="s">
        <v>19</v>
      </c>
      <c r="C159" s="132"/>
      <c r="D159" s="383"/>
      <c r="E159" s="384">
        <v>13700</v>
      </c>
      <c r="F159" s="385" t="s">
        <v>270</v>
      </c>
      <c r="G159" s="386" t="s">
        <v>271</v>
      </c>
      <c r="H159" s="387"/>
      <c r="I159" s="239"/>
      <c r="J159" s="388"/>
    </row>
    <row r="160" spans="2:10" ht="12" customHeight="1">
      <c r="B160" s="358"/>
      <c r="C160" s="132"/>
      <c r="D160" s="383"/>
      <c r="E160" s="389">
        <v>14700</v>
      </c>
      <c r="F160" s="385" t="s">
        <v>272</v>
      </c>
      <c r="G160" s="386" t="str">
        <f>G159</f>
        <v>円/m3　スランプ18　建設物価／2005・8月</v>
      </c>
      <c r="H160" s="390"/>
      <c r="I160" s="391"/>
      <c r="J160" s="392"/>
    </row>
    <row r="161" spans="2:10" ht="12" customHeight="1">
      <c r="B161" s="358"/>
      <c r="C161" s="132"/>
      <c r="D161" s="393"/>
      <c r="E161" s="394">
        <v>0.5</v>
      </c>
      <c r="F161" s="361" t="s">
        <v>273</v>
      </c>
      <c r="G161" s="395" t="s">
        <v>274</v>
      </c>
      <c r="H161" s="387"/>
      <c r="I161" s="239"/>
      <c r="J161" s="388"/>
    </row>
    <row r="162" spans="2:10" ht="12" customHeight="1">
      <c r="B162" s="396"/>
      <c r="C162" s="132"/>
      <c r="D162" s="409">
        <f>ROUNDDOWN(C129*E164*(E163-1),-1)</f>
        <v>26180</v>
      </c>
      <c r="E162" s="274" t="s">
        <v>201</v>
      </c>
      <c r="F162" s="397"/>
      <c r="G162" s="395" t="s">
        <v>275</v>
      </c>
      <c r="H162" s="387"/>
      <c r="I162" s="239"/>
      <c r="J162" s="388"/>
    </row>
    <row r="163" spans="2:10" ht="12" customHeight="1">
      <c r="B163" s="396"/>
      <c r="C163" s="132"/>
      <c r="D163" s="398"/>
      <c r="E163" s="394">
        <v>1.1</v>
      </c>
      <c r="F163" s="361" t="s">
        <v>276</v>
      </c>
      <c r="G163" s="594" t="s">
        <v>277</v>
      </c>
      <c r="H163" s="595"/>
      <c r="I163" s="595"/>
      <c r="J163" s="596"/>
    </row>
    <row r="164" spans="2:10" ht="12" customHeight="1">
      <c r="B164" s="396"/>
      <c r="C164" s="132"/>
      <c r="D164" s="399"/>
      <c r="E164" s="400">
        <v>0.6547</v>
      </c>
      <c r="F164" s="401" t="s">
        <v>278</v>
      </c>
      <c r="G164" s="395" t="s">
        <v>279</v>
      </c>
      <c r="H164" s="363"/>
      <c r="I164" s="363"/>
      <c r="J164" s="299"/>
    </row>
    <row r="165" spans="2:10" ht="12" customHeight="1">
      <c r="B165" s="396"/>
      <c r="C165" s="132"/>
      <c r="D165" s="402"/>
      <c r="E165" s="274" t="s">
        <v>202</v>
      </c>
      <c r="F165" s="361"/>
      <c r="G165" s="395" t="s">
        <v>280</v>
      </c>
      <c r="H165" s="387"/>
      <c r="I165" s="239"/>
      <c r="J165" s="388"/>
    </row>
    <row r="166" spans="2:10" ht="12" customHeight="1">
      <c r="B166" s="396"/>
      <c r="C166" s="132"/>
      <c r="D166" s="402">
        <v>3360</v>
      </c>
      <c r="E166" s="274" t="s">
        <v>203</v>
      </c>
      <c r="F166" s="361" t="s">
        <v>204</v>
      </c>
      <c r="G166" s="395" t="s">
        <v>281</v>
      </c>
      <c r="H166" s="387"/>
      <c r="I166" s="239" t="s">
        <v>282</v>
      </c>
      <c r="J166" s="388"/>
    </row>
    <row r="167" spans="2:10" ht="12" customHeight="1">
      <c r="B167" s="396"/>
      <c r="C167" s="132"/>
      <c r="D167" s="402">
        <v>16360</v>
      </c>
      <c r="E167" s="274" t="s">
        <v>205</v>
      </c>
      <c r="F167" s="361" t="s">
        <v>206</v>
      </c>
      <c r="G167" s="395" t="s">
        <v>283</v>
      </c>
      <c r="H167" s="387"/>
      <c r="I167" s="239" t="s">
        <v>284</v>
      </c>
      <c r="J167" s="388"/>
    </row>
    <row r="168" spans="2:10" ht="12" customHeight="1">
      <c r="B168" s="396"/>
      <c r="C168" s="132"/>
      <c r="D168" s="402">
        <v>1290</v>
      </c>
      <c r="E168" s="274" t="s">
        <v>207</v>
      </c>
      <c r="F168" s="361" t="s">
        <v>208</v>
      </c>
      <c r="G168" s="395" t="s">
        <v>281</v>
      </c>
      <c r="H168" s="387"/>
      <c r="I168" s="239" t="s">
        <v>285</v>
      </c>
      <c r="J168" s="388"/>
    </row>
    <row r="169" spans="2:10" ht="12" customHeight="1">
      <c r="B169" s="396"/>
      <c r="C169" s="132"/>
      <c r="D169" s="456">
        <v>8710</v>
      </c>
      <c r="E169" s="279" t="s">
        <v>209</v>
      </c>
      <c r="F169" s="462"/>
      <c r="G169" s="458" t="s">
        <v>286</v>
      </c>
      <c r="H169" s="459"/>
      <c r="I169" s="281" t="s">
        <v>287</v>
      </c>
      <c r="J169" s="460"/>
    </row>
    <row r="170" spans="2:10" ht="12" customHeight="1">
      <c r="B170" s="403"/>
      <c r="C170" s="410"/>
      <c r="D170" s="404">
        <f>ROUNDDOWN(SUM(D158:D169)*0.05,0)</f>
        <v>2820</v>
      </c>
      <c r="E170" s="287" t="s">
        <v>327</v>
      </c>
      <c r="F170" s="406"/>
      <c r="G170" s="405"/>
      <c r="H170" s="406"/>
      <c r="I170" s="244"/>
      <c r="J170" s="407"/>
    </row>
    <row r="171" spans="4:10" ht="12" customHeight="1">
      <c r="D171" s="333"/>
      <c r="F171" s="116"/>
      <c r="G171" s="118"/>
      <c r="H171" s="117"/>
      <c r="J171" s="115"/>
    </row>
    <row r="172" spans="2:10" ht="12" customHeight="1">
      <c r="B172" s="179" t="s">
        <v>267</v>
      </c>
      <c r="C172" s="142" t="s">
        <v>252</v>
      </c>
      <c r="D172" s="378" t="s">
        <v>268</v>
      </c>
      <c r="E172" s="582" t="s">
        <v>253</v>
      </c>
      <c r="F172" s="600"/>
      <c r="G172" s="581" t="s">
        <v>247</v>
      </c>
      <c r="H172" s="582"/>
      <c r="I172" s="582"/>
      <c r="J172" s="583"/>
    </row>
    <row r="173" spans="2:10" ht="12" customHeight="1">
      <c r="B173" s="358" t="s">
        <v>261</v>
      </c>
      <c r="C173" s="408">
        <f>ROUND(D173+D177+D181+D182+D183+D184,-1)</f>
        <v>34080</v>
      </c>
      <c r="D173" s="379">
        <f>(E175-E174)*E176</f>
        <v>600</v>
      </c>
      <c r="E173" s="254" t="s">
        <v>199</v>
      </c>
      <c r="F173" s="354"/>
      <c r="G173" s="380" t="s">
        <v>269</v>
      </c>
      <c r="H173" s="381"/>
      <c r="I173" s="232"/>
      <c r="J173" s="382"/>
    </row>
    <row r="174" spans="2:10" ht="12" customHeight="1">
      <c r="B174" s="358" t="s">
        <v>19</v>
      </c>
      <c r="C174" s="132"/>
      <c r="D174" s="383"/>
      <c r="E174" s="384">
        <v>13700</v>
      </c>
      <c r="F174" s="385" t="s">
        <v>270</v>
      </c>
      <c r="G174" s="386" t="s">
        <v>271</v>
      </c>
      <c r="H174" s="387"/>
      <c r="I174" s="239"/>
      <c r="J174" s="388"/>
    </row>
    <row r="175" spans="2:10" ht="12" customHeight="1">
      <c r="B175" s="358"/>
      <c r="C175" s="132"/>
      <c r="D175" s="383"/>
      <c r="E175" s="389">
        <v>14700</v>
      </c>
      <c r="F175" s="385" t="s">
        <v>272</v>
      </c>
      <c r="G175" s="386" t="str">
        <f>G174</f>
        <v>円/m3　スランプ18　建設物価／2005・8月</v>
      </c>
      <c r="H175" s="390"/>
      <c r="I175" s="391"/>
      <c r="J175" s="392"/>
    </row>
    <row r="176" spans="2:10" ht="12" customHeight="1">
      <c r="B176" s="358"/>
      <c r="C176" s="132"/>
      <c r="D176" s="393"/>
      <c r="E176" s="394">
        <v>0.6</v>
      </c>
      <c r="F176" s="361" t="s">
        <v>273</v>
      </c>
      <c r="G176" s="395" t="s">
        <v>279</v>
      </c>
      <c r="H176" s="387"/>
      <c r="I176" s="239"/>
      <c r="J176" s="388"/>
    </row>
    <row r="177" spans="2:10" ht="12" customHeight="1">
      <c r="B177" s="396"/>
      <c r="C177" s="132"/>
      <c r="D177" s="409">
        <f>ROUNDDOWN(C130*E179*(E163-1),-1)</f>
        <v>18500</v>
      </c>
      <c r="E177" s="274" t="s">
        <v>201</v>
      </c>
      <c r="F177" s="397"/>
      <c r="G177" s="395" t="s">
        <v>288</v>
      </c>
      <c r="H177" s="387"/>
      <c r="I177" s="239"/>
      <c r="J177" s="388"/>
    </row>
    <row r="178" spans="2:10" ht="12" customHeight="1">
      <c r="B178" s="396"/>
      <c r="C178" s="132"/>
      <c r="D178" s="398"/>
      <c r="E178" s="394">
        <v>1.1</v>
      </c>
      <c r="F178" s="361" t="s">
        <v>276</v>
      </c>
      <c r="G178" s="594" t="s">
        <v>289</v>
      </c>
      <c r="H178" s="595"/>
      <c r="I178" s="595"/>
      <c r="J178" s="596"/>
    </row>
    <row r="179" spans="2:10" ht="12" customHeight="1">
      <c r="B179" s="396"/>
      <c r="C179" s="132"/>
      <c r="D179" s="399"/>
      <c r="E179" s="400">
        <v>0.7403</v>
      </c>
      <c r="F179" s="401" t="s">
        <v>278</v>
      </c>
      <c r="G179" s="395" t="s">
        <v>274</v>
      </c>
      <c r="H179" s="363"/>
      <c r="I179" s="363"/>
      <c r="J179" s="299"/>
    </row>
    <row r="180" spans="2:10" ht="12" customHeight="1">
      <c r="B180" s="396"/>
      <c r="C180" s="132"/>
      <c r="D180" s="402"/>
      <c r="E180" s="274" t="s">
        <v>202</v>
      </c>
      <c r="F180" s="361"/>
      <c r="G180" s="395" t="s">
        <v>280</v>
      </c>
      <c r="H180" s="387"/>
      <c r="I180" s="239"/>
      <c r="J180" s="388"/>
    </row>
    <row r="181" spans="2:10" ht="12" customHeight="1">
      <c r="B181" s="396"/>
      <c r="C181" s="132"/>
      <c r="D181" s="402">
        <v>3360</v>
      </c>
      <c r="E181" s="274" t="s">
        <v>203</v>
      </c>
      <c r="F181" s="361" t="s">
        <v>204</v>
      </c>
      <c r="G181" s="395" t="s">
        <v>281</v>
      </c>
      <c r="H181" s="387"/>
      <c r="I181" s="239" t="s">
        <v>282</v>
      </c>
      <c r="J181" s="388"/>
    </row>
    <row r="182" spans="2:10" ht="12" customHeight="1">
      <c r="B182" s="396"/>
      <c r="C182" s="132"/>
      <c r="D182" s="402">
        <v>1290</v>
      </c>
      <c r="E182" s="274" t="s">
        <v>207</v>
      </c>
      <c r="F182" s="361" t="s">
        <v>208</v>
      </c>
      <c r="G182" s="395" t="s">
        <v>281</v>
      </c>
      <c r="H182" s="387"/>
      <c r="I182" s="239" t="s">
        <v>285</v>
      </c>
      <c r="J182" s="388"/>
    </row>
    <row r="183" spans="2:10" ht="12" customHeight="1">
      <c r="B183" s="396"/>
      <c r="C183" s="132"/>
      <c r="D183" s="456">
        <v>8710</v>
      </c>
      <c r="E183" s="279" t="s">
        <v>209</v>
      </c>
      <c r="F183" s="462"/>
      <c r="G183" s="458" t="s">
        <v>286</v>
      </c>
      <c r="H183" s="459"/>
      <c r="I183" s="281" t="s">
        <v>287</v>
      </c>
      <c r="J183" s="460"/>
    </row>
    <row r="184" spans="2:10" ht="12" customHeight="1">
      <c r="B184" s="403"/>
      <c r="C184" s="410"/>
      <c r="D184" s="404">
        <f>ROUNDDOWN(SUM(D173:D183)*0.05,0)</f>
        <v>1623</v>
      </c>
      <c r="E184" s="287" t="s">
        <v>327</v>
      </c>
      <c r="F184" s="406"/>
      <c r="G184" s="405"/>
      <c r="H184" s="406"/>
      <c r="I184" s="244"/>
      <c r="J184" s="407"/>
    </row>
    <row r="185" spans="4:10" ht="12" customHeight="1">
      <c r="D185" s="333"/>
      <c r="F185" s="116"/>
      <c r="G185" s="118"/>
      <c r="H185" s="117"/>
      <c r="J185" s="115"/>
    </row>
    <row r="186" spans="4:10" ht="12" customHeight="1">
      <c r="D186" s="333"/>
      <c r="F186" s="116"/>
      <c r="G186" s="118"/>
      <c r="H186" s="117"/>
      <c r="J186" s="115"/>
    </row>
    <row r="187" spans="1:10" ht="12" customHeight="1">
      <c r="A187" s="114" t="s">
        <v>290</v>
      </c>
      <c r="D187" s="333"/>
      <c r="F187" s="116"/>
      <c r="G187" s="118"/>
      <c r="H187" s="117"/>
      <c r="J187" s="115"/>
    </row>
    <row r="188" spans="2:10" ht="12">
      <c r="B188" s="153"/>
      <c r="C188" s="154"/>
      <c r="D188" s="154"/>
      <c r="E188" s="154"/>
      <c r="F188" s="155" t="s">
        <v>131</v>
      </c>
      <c r="G188" s="154" t="s">
        <v>132</v>
      </c>
      <c r="H188" s="154"/>
      <c r="I188" s="154"/>
      <c r="J188" s="154"/>
    </row>
    <row r="189" spans="2:10" ht="12" customHeight="1">
      <c r="B189" s="156" t="s">
        <v>36</v>
      </c>
      <c r="C189" s="536" t="s">
        <v>133</v>
      </c>
      <c r="D189" s="621"/>
      <c r="E189" s="621"/>
      <c r="F189" s="537"/>
      <c r="G189" s="618" t="s">
        <v>363</v>
      </c>
      <c r="H189" s="609" t="s">
        <v>364</v>
      </c>
      <c r="I189" s="615" t="s">
        <v>365</v>
      </c>
      <c r="J189" s="540" t="s">
        <v>247</v>
      </c>
    </row>
    <row r="190" spans="2:10" ht="12">
      <c r="B190" s="159" t="s">
        <v>291</v>
      </c>
      <c r="C190" s="160"/>
      <c r="D190" s="161"/>
      <c r="E190" s="161"/>
      <c r="F190" s="162"/>
      <c r="G190" s="619"/>
      <c r="H190" s="610"/>
      <c r="I190" s="616"/>
      <c r="J190" s="622"/>
    </row>
    <row r="191" spans="2:10" ht="12">
      <c r="B191" s="163"/>
      <c r="C191" s="164">
        <v>1970</v>
      </c>
      <c r="D191" s="165">
        <v>1980</v>
      </c>
      <c r="E191" s="165">
        <v>1990</v>
      </c>
      <c r="F191" s="166">
        <v>2000</v>
      </c>
      <c r="G191" s="620"/>
      <c r="H191" s="611"/>
      <c r="I191" s="617"/>
      <c r="J191" s="541"/>
    </row>
    <row r="192" spans="2:10" ht="12">
      <c r="B192" s="124" t="s">
        <v>14</v>
      </c>
      <c r="C192" s="444">
        <v>40000</v>
      </c>
      <c r="D192" s="126">
        <v>35000</v>
      </c>
      <c r="E192" s="126">
        <v>30000</v>
      </c>
      <c r="F192" s="127">
        <v>25000</v>
      </c>
      <c r="G192" s="444">
        <v>25000</v>
      </c>
      <c r="H192" s="126">
        <v>30000</v>
      </c>
      <c r="I192" s="127">
        <v>100000</v>
      </c>
      <c r="J192" s="411" t="s">
        <v>248</v>
      </c>
    </row>
    <row r="193" spans="2:11" ht="12">
      <c r="B193" s="131" t="s">
        <v>15</v>
      </c>
      <c r="C193" s="445">
        <v>50000</v>
      </c>
      <c r="D193" s="133">
        <v>50000</v>
      </c>
      <c r="E193" s="133">
        <v>45000</v>
      </c>
      <c r="F193" s="134">
        <v>45000</v>
      </c>
      <c r="G193" s="445">
        <v>45000</v>
      </c>
      <c r="H193" s="133">
        <v>45000</v>
      </c>
      <c r="I193" s="134">
        <v>105000</v>
      </c>
      <c r="J193" s="412" t="s">
        <v>368</v>
      </c>
      <c r="K193" s="117"/>
    </row>
    <row r="194" spans="2:10" ht="12">
      <c r="B194" s="135" t="s">
        <v>16</v>
      </c>
      <c r="C194" s="137" t="s">
        <v>292</v>
      </c>
      <c r="D194" s="476" t="s">
        <v>292</v>
      </c>
      <c r="E194" s="476" t="s">
        <v>292</v>
      </c>
      <c r="F194" s="477" t="s">
        <v>292</v>
      </c>
      <c r="G194" s="446">
        <v>91000</v>
      </c>
      <c r="H194" s="181">
        <v>91000</v>
      </c>
      <c r="I194" s="447">
        <v>28000</v>
      </c>
      <c r="J194" s="364" t="s">
        <v>248</v>
      </c>
    </row>
    <row r="195" spans="2:10" ht="12">
      <c r="B195" s="153"/>
      <c r="C195" s="153"/>
      <c r="D195" s="154"/>
      <c r="E195" s="154"/>
      <c r="F195" s="154"/>
      <c r="G195" s="154"/>
      <c r="H195" s="154"/>
      <c r="I195" s="154"/>
      <c r="J195" s="154"/>
    </row>
    <row r="196" spans="2:10" ht="13.5" customHeight="1">
      <c r="B196" s="145" t="s">
        <v>67</v>
      </c>
      <c r="C196" s="540" t="s">
        <v>98</v>
      </c>
      <c r="D196" s="540" t="s">
        <v>329</v>
      </c>
      <c r="E196" s="478" t="s">
        <v>247</v>
      </c>
      <c r="F196" s="479"/>
      <c r="G196" s="480"/>
      <c r="H196" s="129"/>
      <c r="I196" s="129"/>
      <c r="J196" s="129"/>
    </row>
    <row r="197" spans="2:10" ht="12" customHeight="1">
      <c r="B197" s="149" t="s">
        <v>291</v>
      </c>
      <c r="C197" s="541"/>
      <c r="D197" s="541"/>
      <c r="E197" s="481"/>
      <c r="F197" s="482"/>
      <c r="G197" s="483"/>
      <c r="H197" s="129"/>
      <c r="I197" s="129"/>
      <c r="J197" s="129"/>
    </row>
    <row r="198" spans="2:10" ht="12">
      <c r="B198" s="413" t="s">
        <v>14</v>
      </c>
      <c r="C198" s="550">
        <v>150000</v>
      </c>
      <c r="D198" s="127">
        <v>150000</v>
      </c>
      <c r="E198" s="334" t="s">
        <v>248</v>
      </c>
      <c r="F198" s="414" t="s">
        <v>326</v>
      </c>
      <c r="G198" s="415"/>
      <c r="H198" s="416"/>
      <c r="I198" s="154"/>
      <c r="J198" s="154"/>
    </row>
    <row r="199" spans="2:11" ht="12">
      <c r="B199" s="417" t="s">
        <v>15</v>
      </c>
      <c r="C199" s="551">
        <v>80000</v>
      </c>
      <c r="D199" s="134">
        <v>100000</v>
      </c>
      <c r="E199" s="337" t="s">
        <v>369</v>
      </c>
      <c r="F199" s="418" t="s">
        <v>326</v>
      </c>
      <c r="G199" s="419"/>
      <c r="H199" s="416"/>
      <c r="I199" s="154"/>
      <c r="J199" s="154"/>
      <c r="K199" s="511"/>
    </row>
    <row r="200" spans="2:10" ht="12">
      <c r="B200" s="420" t="s">
        <v>16</v>
      </c>
      <c r="C200" s="448">
        <v>91000</v>
      </c>
      <c r="D200" s="477" t="s">
        <v>292</v>
      </c>
      <c r="E200" s="340" t="s">
        <v>248</v>
      </c>
      <c r="F200" s="421" t="s">
        <v>326</v>
      </c>
      <c r="G200" s="422"/>
      <c r="H200" s="373"/>
      <c r="I200" s="154"/>
      <c r="J200" s="154"/>
    </row>
    <row r="201" spans="2:10" ht="12">
      <c r="B201" s="423"/>
      <c r="C201" s="423"/>
      <c r="D201" s="614"/>
      <c r="E201" s="614"/>
      <c r="F201" s="169"/>
      <c r="G201" s="129"/>
      <c r="H201" s="154"/>
      <c r="I201" s="154"/>
      <c r="J201" s="154"/>
    </row>
    <row r="202" spans="2:10" ht="12">
      <c r="B202" s="343" t="s">
        <v>126</v>
      </c>
      <c r="C202" s="224" t="s">
        <v>127</v>
      </c>
      <c r="D202" s="597" t="s">
        <v>247</v>
      </c>
      <c r="E202" s="599"/>
      <c r="F202" s="599"/>
      <c r="G202" s="599"/>
      <c r="H202" s="599"/>
      <c r="I202" s="599"/>
      <c r="J202" s="598"/>
    </row>
    <row r="203" spans="2:10" ht="12">
      <c r="B203" s="235" t="s">
        <v>36</v>
      </c>
      <c r="C203" s="552">
        <v>6</v>
      </c>
      <c r="D203" s="345" t="s">
        <v>330</v>
      </c>
      <c r="E203" s="346"/>
      <c r="F203" s="346"/>
      <c r="G203" s="254"/>
      <c r="H203" s="254"/>
      <c r="I203" s="254"/>
      <c r="J203" s="554"/>
    </row>
    <row r="204" spans="2:10" ht="12.75" customHeight="1">
      <c r="B204" s="246" t="s">
        <v>67</v>
      </c>
      <c r="C204" s="553">
        <v>4</v>
      </c>
      <c r="D204" s="349" t="s">
        <v>331</v>
      </c>
      <c r="E204" s="350"/>
      <c r="F204" s="350"/>
      <c r="G204" s="287"/>
      <c r="H204" s="287"/>
      <c r="I204" s="287"/>
      <c r="J204" s="288"/>
    </row>
    <row r="205" spans="2:10" ht="12">
      <c r="B205" s="121"/>
      <c r="C205" s="154"/>
      <c r="D205" s="138"/>
      <c r="E205" s="138"/>
      <c r="F205" s="184"/>
      <c r="G205" s="184"/>
      <c r="H205" s="154"/>
      <c r="I205" s="154"/>
      <c r="J205" s="154"/>
    </row>
    <row r="206" spans="2:10" ht="12" customHeight="1">
      <c r="B206" s="179" t="s">
        <v>135</v>
      </c>
      <c r="C206" s="142" t="s">
        <v>252</v>
      </c>
      <c r="D206" s="378" t="s">
        <v>268</v>
      </c>
      <c r="E206" s="603" t="s">
        <v>253</v>
      </c>
      <c r="F206" s="600"/>
      <c r="G206" s="581" t="s">
        <v>247</v>
      </c>
      <c r="H206" s="582"/>
      <c r="I206" s="582"/>
      <c r="J206" s="583"/>
    </row>
    <row r="207" spans="2:10" ht="12" customHeight="1">
      <c r="B207" s="358" t="s">
        <v>36</v>
      </c>
      <c r="C207" s="408">
        <v>22850</v>
      </c>
      <c r="D207" s="505"/>
      <c r="E207" s="425"/>
      <c r="F207" s="426"/>
      <c r="G207" s="254" t="s">
        <v>265</v>
      </c>
      <c r="H207" s="381"/>
      <c r="I207" s="232"/>
      <c r="J207" s="382"/>
    </row>
    <row r="208" spans="2:10" ht="12" customHeight="1">
      <c r="B208" s="358" t="s">
        <v>19</v>
      </c>
      <c r="C208" s="132"/>
      <c r="D208" s="402"/>
      <c r="E208" s="604"/>
      <c r="F208" s="605"/>
      <c r="G208" s="274"/>
      <c r="H208" s="387"/>
      <c r="I208" s="239"/>
      <c r="J208" s="388"/>
    </row>
    <row r="209" spans="2:10" ht="12" customHeight="1">
      <c r="B209" s="358"/>
      <c r="C209" s="132"/>
      <c r="D209" s="456"/>
      <c r="E209" s="463"/>
      <c r="F209" s="434"/>
      <c r="G209" s="279"/>
      <c r="H209" s="459"/>
      <c r="I209" s="281"/>
      <c r="J209" s="460"/>
    </row>
    <row r="210" spans="2:10" ht="12" customHeight="1">
      <c r="B210" s="403"/>
      <c r="C210" s="410"/>
      <c r="D210" s="475"/>
      <c r="E210" s="427"/>
      <c r="F210" s="428"/>
      <c r="G210" s="287"/>
      <c r="H210" s="406"/>
      <c r="I210" s="244"/>
      <c r="J210" s="407"/>
    </row>
    <row r="211" spans="2:10" ht="12" customHeight="1">
      <c r="B211" s="118"/>
      <c r="C211" s="373"/>
      <c r="D211" s="374"/>
      <c r="E211" s="185"/>
      <c r="F211" s="375"/>
      <c r="G211" s="118"/>
      <c r="H211" s="376"/>
      <c r="I211" s="185"/>
      <c r="J211" s="377"/>
    </row>
    <row r="212" spans="2:10" ht="12" customHeight="1">
      <c r="B212" s="179" t="s">
        <v>135</v>
      </c>
      <c r="C212" s="142" t="s">
        <v>252</v>
      </c>
      <c r="D212" s="378" t="s">
        <v>268</v>
      </c>
      <c r="E212" s="603" t="s">
        <v>253</v>
      </c>
      <c r="F212" s="600"/>
      <c r="G212" s="581" t="s">
        <v>247</v>
      </c>
      <c r="H212" s="582"/>
      <c r="I212" s="582"/>
      <c r="J212" s="583"/>
    </row>
    <row r="213" spans="2:10" ht="12" customHeight="1">
      <c r="B213" s="358" t="s">
        <v>67</v>
      </c>
      <c r="C213" s="408">
        <v>47690</v>
      </c>
      <c r="D213" s="424"/>
      <c r="E213" s="425"/>
      <c r="F213" s="426"/>
      <c r="G213" s="254" t="s">
        <v>265</v>
      </c>
      <c r="H213" s="381"/>
      <c r="I213" s="232"/>
      <c r="J213" s="382"/>
    </row>
    <row r="214" spans="2:10" ht="12" customHeight="1">
      <c r="B214" s="358" t="s">
        <v>19</v>
      </c>
      <c r="C214" s="132"/>
      <c r="D214" s="402"/>
      <c r="E214" s="604"/>
      <c r="F214" s="605"/>
      <c r="G214" s="274"/>
      <c r="H214" s="387"/>
      <c r="I214" s="239"/>
      <c r="J214" s="388"/>
    </row>
    <row r="215" spans="2:10" ht="12" customHeight="1">
      <c r="B215" s="358"/>
      <c r="C215" s="132"/>
      <c r="D215" s="456"/>
      <c r="E215" s="463"/>
      <c r="F215" s="434"/>
      <c r="G215" s="279"/>
      <c r="H215" s="459"/>
      <c r="I215" s="281"/>
      <c r="J215" s="460"/>
    </row>
    <row r="216" spans="2:10" ht="12" customHeight="1">
      <c r="B216" s="403"/>
      <c r="C216" s="410"/>
      <c r="D216" s="475"/>
      <c r="E216" s="427"/>
      <c r="F216" s="428"/>
      <c r="G216" s="287"/>
      <c r="H216" s="406"/>
      <c r="I216" s="244"/>
      <c r="J216" s="407"/>
    </row>
    <row r="217" spans="2:10" ht="12" customHeight="1">
      <c r="B217" s="118"/>
      <c r="C217" s="373"/>
      <c r="D217" s="374"/>
      <c r="E217" s="185"/>
      <c r="F217" s="375"/>
      <c r="G217" s="118"/>
      <c r="H217" s="376"/>
      <c r="I217" s="185"/>
      <c r="J217" s="377"/>
    </row>
    <row r="218" spans="2:10" ht="12" customHeight="1">
      <c r="B218" s="179" t="s">
        <v>251</v>
      </c>
      <c r="C218" s="142" t="s">
        <v>154</v>
      </c>
      <c r="D218" s="142" t="s">
        <v>252</v>
      </c>
      <c r="E218" s="582" t="s">
        <v>253</v>
      </c>
      <c r="F218" s="600"/>
      <c r="G218" s="581" t="s">
        <v>247</v>
      </c>
      <c r="H218" s="582"/>
      <c r="I218" s="582"/>
      <c r="J218" s="583"/>
    </row>
    <row r="219" spans="2:10" ht="12" customHeight="1">
      <c r="B219" s="352" t="s">
        <v>254</v>
      </c>
      <c r="C219" s="353" t="s">
        <v>255</v>
      </c>
      <c r="D219" s="143">
        <f>9400*1.05</f>
        <v>9870</v>
      </c>
      <c r="E219" s="252" t="s">
        <v>256</v>
      </c>
      <c r="F219" s="354"/>
      <c r="G219" s="591" t="s">
        <v>257</v>
      </c>
      <c r="H219" s="592"/>
      <c r="I219" s="592"/>
      <c r="J219" s="593"/>
    </row>
    <row r="220" spans="2:10" ht="12" customHeight="1">
      <c r="B220" s="358" t="s">
        <v>293</v>
      </c>
      <c r="C220" s="359" t="s">
        <v>55</v>
      </c>
      <c r="D220" s="144">
        <f>11500*1.05</f>
        <v>12075</v>
      </c>
      <c r="E220" s="360" t="s">
        <v>256</v>
      </c>
      <c r="F220" s="361"/>
      <c r="G220" s="594" t="s">
        <v>259</v>
      </c>
      <c r="H220" s="595"/>
      <c r="I220" s="595"/>
      <c r="J220" s="596"/>
    </row>
    <row r="221" spans="2:10" ht="12" customHeight="1">
      <c r="B221" s="180" t="s">
        <v>19</v>
      </c>
      <c r="C221" s="371" t="s">
        <v>294</v>
      </c>
      <c r="D221" s="136">
        <f>23000*1.05</f>
        <v>24150</v>
      </c>
      <c r="E221" s="366" t="s">
        <v>295</v>
      </c>
      <c r="F221" s="367"/>
      <c r="G221" s="588" t="s">
        <v>296</v>
      </c>
      <c r="H221" s="589"/>
      <c r="I221" s="589"/>
      <c r="J221" s="590"/>
    </row>
    <row r="222" spans="2:10" ht="12" customHeight="1">
      <c r="B222" s="485" t="s">
        <v>251</v>
      </c>
      <c r="C222" s="507">
        <v>1970</v>
      </c>
      <c r="D222" s="489">
        <v>25910</v>
      </c>
      <c r="E222" s="490"/>
      <c r="F222" s="487"/>
      <c r="G222" s="491"/>
      <c r="H222" s="491"/>
      <c r="I222" s="491"/>
      <c r="J222" s="492"/>
    </row>
    <row r="223" spans="2:10" ht="12" customHeight="1">
      <c r="B223" s="493" t="s">
        <v>333</v>
      </c>
      <c r="C223" s="508">
        <v>1980</v>
      </c>
      <c r="D223" s="494">
        <v>25910</v>
      </c>
      <c r="E223" s="495"/>
      <c r="F223" s="496"/>
      <c r="G223" s="497"/>
      <c r="H223" s="497"/>
      <c r="I223" s="497"/>
      <c r="J223" s="498"/>
    </row>
    <row r="224" spans="2:10" ht="12" customHeight="1">
      <c r="B224" s="499" t="s">
        <v>293</v>
      </c>
      <c r="C224" s="508">
        <v>1990</v>
      </c>
      <c r="D224" s="494">
        <v>25910</v>
      </c>
      <c r="E224" s="495"/>
      <c r="F224" s="496"/>
      <c r="G224" s="497"/>
      <c r="H224" s="497"/>
      <c r="I224" s="497"/>
      <c r="J224" s="498"/>
    </row>
    <row r="225" spans="2:10" ht="12" customHeight="1">
      <c r="B225" s="486" t="s">
        <v>19</v>
      </c>
      <c r="C225" s="500" t="s">
        <v>332</v>
      </c>
      <c r="D225" s="501">
        <v>-5590</v>
      </c>
      <c r="E225" s="502"/>
      <c r="F225" s="488"/>
      <c r="G225" s="503"/>
      <c r="H225" s="503"/>
      <c r="I225" s="503"/>
      <c r="J225" s="504"/>
    </row>
    <row r="226" spans="4:10" ht="12" customHeight="1">
      <c r="D226" s="333"/>
      <c r="F226" s="116"/>
      <c r="G226" s="118"/>
      <c r="H226" s="117"/>
      <c r="J226" s="115"/>
    </row>
    <row r="227" spans="2:10" ht="12" customHeight="1">
      <c r="B227" s="179" t="s">
        <v>251</v>
      </c>
      <c r="C227" s="142" t="s">
        <v>154</v>
      </c>
      <c r="D227" s="142" t="s">
        <v>252</v>
      </c>
      <c r="E227" s="582" t="s">
        <v>253</v>
      </c>
      <c r="F227" s="600"/>
      <c r="G227" s="581" t="s">
        <v>247</v>
      </c>
      <c r="H227" s="582"/>
      <c r="I227" s="582"/>
      <c r="J227" s="583"/>
    </row>
    <row r="228" spans="2:10" ht="12" customHeight="1">
      <c r="B228" s="352" t="s">
        <v>254</v>
      </c>
      <c r="C228" s="353" t="s">
        <v>255</v>
      </c>
      <c r="D228" s="143">
        <v>59499</v>
      </c>
      <c r="E228" s="252" t="s">
        <v>256</v>
      </c>
      <c r="F228" s="354"/>
      <c r="G228" s="591" t="s">
        <v>260</v>
      </c>
      <c r="H228" s="592"/>
      <c r="I228" s="592"/>
      <c r="J228" s="593"/>
    </row>
    <row r="229" spans="2:10" ht="12" customHeight="1">
      <c r="B229" s="358" t="s">
        <v>297</v>
      </c>
      <c r="C229" s="359" t="s">
        <v>55</v>
      </c>
      <c r="D229" s="144">
        <f>4790*1.05</f>
        <v>5029.5</v>
      </c>
      <c r="E229" s="360" t="s">
        <v>256</v>
      </c>
      <c r="F229" s="361"/>
      <c r="G229" s="594" t="s">
        <v>262</v>
      </c>
      <c r="H229" s="595"/>
      <c r="I229" s="595"/>
      <c r="J229" s="596"/>
    </row>
    <row r="230" spans="2:10" ht="12" customHeight="1">
      <c r="B230" s="180" t="s">
        <v>19</v>
      </c>
      <c r="C230" s="371" t="s">
        <v>294</v>
      </c>
      <c r="D230" s="136">
        <f>9900*1.05</f>
        <v>10395</v>
      </c>
      <c r="E230" s="366" t="s">
        <v>295</v>
      </c>
      <c r="F230" s="367"/>
      <c r="G230" s="588" t="s">
        <v>296</v>
      </c>
      <c r="H230" s="589"/>
      <c r="I230" s="589"/>
      <c r="J230" s="590"/>
    </row>
    <row r="231" spans="2:10" ht="12" customHeight="1">
      <c r="B231" s="485" t="s">
        <v>251</v>
      </c>
      <c r="C231" s="507">
        <v>1970</v>
      </c>
      <c r="D231" s="489">
        <v>96765</v>
      </c>
      <c r="E231" s="490"/>
      <c r="F231" s="487"/>
      <c r="G231" s="491"/>
      <c r="H231" s="491"/>
      <c r="I231" s="491"/>
      <c r="J231" s="492"/>
    </row>
    <row r="232" spans="2:10" ht="12" customHeight="1">
      <c r="B232" s="493" t="s">
        <v>333</v>
      </c>
      <c r="C232" s="508">
        <v>1980</v>
      </c>
      <c r="D232" s="494">
        <v>96765</v>
      </c>
      <c r="E232" s="495"/>
      <c r="F232" s="496"/>
      <c r="G232" s="497"/>
      <c r="H232" s="497"/>
      <c r="I232" s="497"/>
      <c r="J232" s="498"/>
    </row>
    <row r="233" spans="2:10" ht="12" customHeight="1">
      <c r="B233" s="499" t="s">
        <v>293</v>
      </c>
      <c r="C233" s="508">
        <v>1990</v>
      </c>
      <c r="D233" s="494">
        <v>96765</v>
      </c>
      <c r="E233" s="495"/>
      <c r="F233" s="496"/>
      <c r="G233" s="497"/>
      <c r="H233" s="497"/>
      <c r="I233" s="497"/>
      <c r="J233" s="498"/>
    </row>
    <row r="234" spans="2:10" ht="12" customHeight="1">
      <c r="B234" s="486" t="s">
        <v>19</v>
      </c>
      <c r="C234" s="500" t="s">
        <v>332</v>
      </c>
      <c r="D234" s="501">
        <v>81100</v>
      </c>
      <c r="E234" s="502"/>
      <c r="F234" s="488"/>
      <c r="G234" s="503"/>
      <c r="H234" s="503"/>
      <c r="I234" s="503"/>
      <c r="J234" s="504"/>
    </row>
    <row r="235" spans="4:10" ht="12" customHeight="1">
      <c r="D235" s="333"/>
      <c r="F235" s="116"/>
      <c r="G235" s="118"/>
      <c r="H235" s="117"/>
      <c r="J235" s="115"/>
    </row>
    <row r="236" spans="2:10" ht="12" customHeight="1">
      <c r="B236" s="179" t="s">
        <v>251</v>
      </c>
      <c r="C236" s="142" t="s">
        <v>154</v>
      </c>
      <c r="D236" s="142" t="s">
        <v>252</v>
      </c>
      <c r="E236" s="582" t="s">
        <v>253</v>
      </c>
      <c r="F236" s="600"/>
      <c r="G236" s="581" t="s">
        <v>247</v>
      </c>
      <c r="H236" s="582"/>
      <c r="I236" s="582"/>
      <c r="J236" s="583"/>
    </row>
    <row r="237" spans="2:10" ht="12" customHeight="1">
      <c r="B237" s="352" t="s">
        <v>254</v>
      </c>
      <c r="C237" s="353" t="s">
        <v>298</v>
      </c>
      <c r="D237" s="143">
        <f>1980*1.05</f>
        <v>2079</v>
      </c>
      <c r="E237" s="252" t="s">
        <v>264</v>
      </c>
      <c r="F237" s="354"/>
      <c r="G237" s="355" t="s">
        <v>265</v>
      </c>
      <c r="H237" s="356"/>
      <c r="I237" s="356"/>
      <c r="J237" s="357"/>
    </row>
    <row r="238" spans="2:10" ht="12" customHeight="1">
      <c r="B238" s="358" t="s">
        <v>299</v>
      </c>
      <c r="C238" s="359"/>
      <c r="D238" s="372"/>
      <c r="E238" s="360"/>
      <c r="F238" s="361"/>
      <c r="G238" s="362"/>
      <c r="H238" s="363"/>
      <c r="I238" s="363"/>
      <c r="J238" s="299"/>
    </row>
    <row r="239" spans="2:10" ht="12" customHeight="1">
      <c r="B239" s="180" t="s">
        <v>19</v>
      </c>
      <c r="C239" s="371"/>
      <c r="D239" s="365"/>
      <c r="E239" s="366"/>
      <c r="F239" s="367"/>
      <c r="G239" s="368"/>
      <c r="H239" s="316"/>
      <c r="I239" s="369"/>
      <c r="J239" s="370"/>
    </row>
    <row r="240" spans="2:10" ht="12" customHeight="1">
      <c r="B240" s="485" t="s">
        <v>251</v>
      </c>
      <c r="C240" s="507">
        <v>1970</v>
      </c>
      <c r="D240" s="489"/>
      <c r="E240" s="490"/>
      <c r="F240" s="487"/>
      <c r="G240" s="491"/>
      <c r="H240" s="491"/>
      <c r="I240" s="491"/>
      <c r="J240" s="492"/>
    </row>
    <row r="241" spans="2:10" ht="12" customHeight="1">
      <c r="B241" s="493" t="s">
        <v>333</v>
      </c>
      <c r="C241" s="508">
        <v>1980</v>
      </c>
      <c r="D241" s="494"/>
      <c r="E241" s="495"/>
      <c r="F241" s="496"/>
      <c r="G241" s="497"/>
      <c r="H241" s="497"/>
      <c r="I241" s="497"/>
      <c r="J241" s="498"/>
    </row>
    <row r="242" spans="2:10" ht="12" customHeight="1">
      <c r="B242" s="499" t="s">
        <v>293</v>
      </c>
      <c r="C242" s="508">
        <v>1990</v>
      </c>
      <c r="D242" s="494"/>
      <c r="E242" s="495"/>
      <c r="F242" s="496"/>
      <c r="G242" s="497"/>
      <c r="H242" s="497"/>
      <c r="I242" s="497"/>
      <c r="J242" s="498"/>
    </row>
    <row r="243" spans="2:10" ht="12" customHeight="1">
      <c r="B243" s="486" t="s">
        <v>19</v>
      </c>
      <c r="C243" s="500" t="s">
        <v>332</v>
      </c>
      <c r="D243" s="501">
        <v>0</v>
      </c>
      <c r="E243" s="502"/>
      <c r="F243" s="488"/>
      <c r="G243" s="503"/>
      <c r="H243" s="503"/>
      <c r="I243" s="503"/>
      <c r="J243" s="504"/>
    </row>
    <row r="244" spans="2:10" ht="12" customHeight="1">
      <c r="B244" s="118"/>
      <c r="C244" s="373"/>
      <c r="D244" s="374"/>
      <c r="E244" s="185"/>
      <c r="F244" s="375"/>
      <c r="G244" s="118"/>
      <c r="H244" s="376"/>
      <c r="I244" s="185"/>
      <c r="J244" s="377"/>
    </row>
    <row r="245" spans="2:10" ht="12" customHeight="1">
      <c r="B245" s="179" t="s">
        <v>300</v>
      </c>
      <c r="C245" s="142" t="s">
        <v>252</v>
      </c>
      <c r="D245" s="378" t="s">
        <v>268</v>
      </c>
      <c r="E245" s="582" t="s">
        <v>253</v>
      </c>
      <c r="F245" s="600"/>
      <c r="G245" s="581" t="s">
        <v>247</v>
      </c>
      <c r="H245" s="582"/>
      <c r="I245" s="582"/>
      <c r="J245" s="583"/>
    </row>
    <row r="246" spans="2:10" ht="12" customHeight="1">
      <c r="B246" s="352" t="s">
        <v>301</v>
      </c>
      <c r="C246" s="408">
        <f>ROUNDDOWN((D246+D247+D248+D249)*D250+D251,-1)</f>
        <v>10150</v>
      </c>
      <c r="D246" s="372">
        <f>13500*0.8</f>
        <v>10800</v>
      </c>
      <c r="E246" s="360" t="s">
        <v>302</v>
      </c>
      <c r="F246" s="401" t="s">
        <v>303</v>
      </c>
      <c r="G246" s="431" t="s">
        <v>304</v>
      </c>
      <c r="H246" s="363"/>
      <c r="I246" s="363"/>
      <c r="J246" s="299"/>
    </row>
    <row r="247" spans="2:10" ht="12" customHeight="1">
      <c r="B247" s="358" t="s">
        <v>293</v>
      </c>
      <c r="C247" s="132"/>
      <c r="D247" s="372">
        <v>5950</v>
      </c>
      <c r="E247" s="601" t="s">
        <v>305</v>
      </c>
      <c r="F247" s="602"/>
      <c r="G247" s="431" t="s">
        <v>306</v>
      </c>
      <c r="H247" s="363"/>
      <c r="I247" s="363"/>
      <c r="J247" s="299"/>
    </row>
    <row r="248" spans="2:10" ht="12" customHeight="1">
      <c r="B248" s="358" t="s">
        <v>307</v>
      </c>
      <c r="C248" s="132"/>
      <c r="D248" s="372">
        <v>-2110</v>
      </c>
      <c r="E248" s="360" t="s">
        <v>308</v>
      </c>
      <c r="F248" s="401"/>
      <c r="G248" s="431" t="s">
        <v>309</v>
      </c>
      <c r="H248" s="363"/>
      <c r="I248" s="363"/>
      <c r="J248" s="299"/>
    </row>
    <row r="249" spans="2:10" ht="12" customHeight="1">
      <c r="B249" s="358"/>
      <c r="C249" s="132"/>
      <c r="D249" s="432">
        <v>9360</v>
      </c>
      <c r="E249" s="433" t="s">
        <v>310</v>
      </c>
      <c r="F249" s="434"/>
      <c r="G249" s="274" t="s">
        <v>311</v>
      </c>
      <c r="H249" s="435"/>
      <c r="I249" s="435"/>
      <c r="J249" s="436"/>
    </row>
    <row r="250" spans="2:10" ht="12" customHeight="1">
      <c r="B250" s="358"/>
      <c r="C250" s="132"/>
      <c r="D250" s="464">
        <v>0.403</v>
      </c>
      <c r="E250" s="433" t="s">
        <v>312</v>
      </c>
      <c r="F250" s="434"/>
      <c r="G250" s="465" t="s">
        <v>313</v>
      </c>
      <c r="H250" s="435"/>
      <c r="I250" s="435"/>
      <c r="J250" s="436"/>
    </row>
    <row r="251" spans="2:10" ht="12" customHeight="1">
      <c r="B251" s="180"/>
      <c r="C251" s="410"/>
      <c r="D251" s="467">
        <f>ROUNDDOWN(SUM(D246:D249)*D250*0.05,0)</f>
        <v>483</v>
      </c>
      <c r="E251" s="287" t="s">
        <v>327</v>
      </c>
      <c r="F251" s="437"/>
      <c r="G251" s="466"/>
      <c r="H251" s="429"/>
      <c r="I251" s="429"/>
      <c r="J251" s="430"/>
    </row>
    <row r="252" spans="2:10" ht="12" customHeight="1">
      <c r="B252" s="121"/>
      <c r="C252" s="373"/>
      <c r="D252" s="373"/>
      <c r="E252" s="118"/>
      <c r="F252" s="438"/>
      <c r="G252" s="129"/>
      <c r="H252" s="439"/>
      <c r="I252" s="439"/>
      <c r="J252" s="439"/>
    </row>
    <row r="253" spans="2:10" ht="12" customHeight="1">
      <c r="B253" s="179" t="s">
        <v>300</v>
      </c>
      <c r="C253" s="142" t="s">
        <v>252</v>
      </c>
      <c r="D253" s="378" t="s">
        <v>268</v>
      </c>
      <c r="E253" s="582" t="s">
        <v>253</v>
      </c>
      <c r="F253" s="600"/>
      <c r="G253" s="581" t="s">
        <v>247</v>
      </c>
      <c r="H253" s="582"/>
      <c r="I253" s="582"/>
      <c r="J253" s="583"/>
    </row>
    <row r="254" spans="2:10" ht="12" customHeight="1">
      <c r="B254" s="352" t="s">
        <v>301</v>
      </c>
      <c r="C254" s="408">
        <f>ROUNDDOWN((D254+D255+D256+D257)*D258+D259,-1)</f>
        <v>1030</v>
      </c>
      <c r="D254" s="372">
        <f>13500*0.8</f>
        <v>10800</v>
      </c>
      <c r="E254" s="360" t="s">
        <v>302</v>
      </c>
      <c r="F254" s="401" t="s">
        <v>303</v>
      </c>
      <c r="G254" s="431" t="s">
        <v>304</v>
      </c>
      <c r="H254" s="363"/>
      <c r="I254" s="363"/>
      <c r="J254" s="299"/>
    </row>
    <row r="255" spans="2:10" ht="12" customHeight="1">
      <c r="B255" s="358" t="s">
        <v>297</v>
      </c>
      <c r="C255" s="132"/>
      <c r="D255" s="372">
        <v>5950</v>
      </c>
      <c r="E255" s="601" t="s">
        <v>305</v>
      </c>
      <c r="F255" s="602"/>
      <c r="G255" s="431" t="s">
        <v>306</v>
      </c>
      <c r="H255" s="363"/>
      <c r="I255" s="363"/>
      <c r="J255" s="299"/>
    </row>
    <row r="256" spans="2:10" ht="12" customHeight="1">
      <c r="B256" s="358" t="s">
        <v>307</v>
      </c>
      <c r="C256" s="132"/>
      <c r="D256" s="372">
        <v>-2110</v>
      </c>
      <c r="E256" s="360" t="s">
        <v>308</v>
      </c>
      <c r="F256" s="401"/>
      <c r="G256" s="431" t="s">
        <v>309</v>
      </c>
      <c r="H256" s="363"/>
      <c r="I256" s="363"/>
      <c r="J256" s="299"/>
    </row>
    <row r="257" spans="2:10" ht="12" customHeight="1">
      <c r="B257" s="358"/>
      <c r="C257" s="132"/>
      <c r="D257" s="432">
        <v>9360</v>
      </c>
      <c r="E257" s="433" t="s">
        <v>310</v>
      </c>
      <c r="F257" s="434"/>
      <c r="G257" s="274" t="s">
        <v>311</v>
      </c>
      <c r="H257" s="435"/>
      <c r="I257" s="435"/>
      <c r="J257" s="436"/>
    </row>
    <row r="258" spans="2:10" ht="12" customHeight="1">
      <c r="B258" s="358"/>
      <c r="C258" s="132"/>
      <c r="D258" s="464">
        <v>0.041</v>
      </c>
      <c r="E258" s="433" t="s">
        <v>312</v>
      </c>
      <c r="F258" s="434"/>
      <c r="G258" s="465" t="s">
        <v>313</v>
      </c>
      <c r="H258" s="435"/>
      <c r="I258" s="435"/>
      <c r="J258" s="436"/>
    </row>
    <row r="259" spans="2:10" ht="12" customHeight="1">
      <c r="B259" s="180"/>
      <c r="C259" s="410"/>
      <c r="D259" s="467">
        <f>ROUNDDOWN(SUM(D254:D257)*D258*0.05,0)</f>
        <v>49</v>
      </c>
      <c r="E259" s="287" t="s">
        <v>327</v>
      </c>
      <c r="F259" s="437"/>
      <c r="G259" s="466"/>
      <c r="H259" s="429"/>
      <c r="I259" s="429"/>
      <c r="J259" s="430"/>
    </row>
    <row r="260" spans="2:10" ht="12" customHeight="1">
      <c r="B260" s="118"/>
      <c r="C260" s="373"/>
      <c r="D260" s="374"/>
      <c r="E260" s="185"/>
      <c r="F260" s="375"/>
      <c r="G260" s="118"/>
      <c r="H260" s="376"/>
      <c r="I260" s="185"/>
      <c r="J260" s="377"/>
    </row>
    <row r="261" spans="2:10" ht="12" customHeight="1">
      <c r="B261" s="179" t="s">
        <v>267</v>
      </c>
      <c r="C261" s="142" t="s">
        <v>252</v>
      </c>
      <c r="D261" s="378" t="s">
        <v>268</v>
      </c>
      <c r="E261" s="582" t="s">
        <v>253</v>
      </c>
      <c r="F261" s="600"/>
      <c r="G261" s="581" t="s">
        <v>247</v>
      </c>
      <c r="H261" s="582"/>
      <c r="I261" s="582"/>
      <c r="J261" s="583"/>
    </row>
    <row r="262" spans="2:10" ht="12" customHeight="1">
      <c r="B262" s="358" t="s">
        <v>293</v>
      </c>
      <c r="C262" s="408">
        <f>ROUND(D263+D264+D265+D266,-1)</f>
        <v>18530</v>
      </c>
      <c r="D262" s="402"/>
      <c r="E262" s="274" t="s">
        <v>202</v>
      </c>
      <c r="F262" s="361"/>
      <c r="G262" s="395" t="s">
        <v>280</v>
      </c>
      <c r="H262" s="387"/>
      <c r="I262" s="239"/>
      <c r="J262" s="388"/>
    </row>
    <row r="263" spans="2:10" ht="12" customHeight="1">
      <c r="B263" s="358" t="s">
        <v>19</v>
      </c>
      <c r="C263" s="132"/>
      <c r="D263" s="402">
        <v>16360</v>
      </c>
      <c r="E263" s="274" t="s">
        <v>205</v>
      </c>
      <c r="F263" s="361" t="s">
        <v>206</v>
      </c>
      <c r="G263" s="395" t="s">
        <v>283</v>
      </c>
      <c r="H263" s="387"/>
      <c r="I263" s="239" t="s">
        <v>284</v>
      </c>
      <c r="J263" s="388"/>
    </row>
    <row r="264" spans="2:10" ht="12" customHeight="1">
      <c r="B264" s="358"/>
      <c r="C264" s="132"/>
      <c r="D264" s="456">
        <v>1290</v>
      </c>
      <c r="E264" s="279" t="s">
        <v>207</v>
      </c>
      <c r="F264" s="457" t="s">
        <v>208</v>
      </c>
      <c r="G264" s="458" t="s">
        <v>281</v>
      </c>
      <c r="H264" s="459"/>
      <c r="I264" s="281" t="s">
        <v>285</v>
      </c>
      <c r="J264" s="460"/>
    </row>
    <row r="265" spans="2:10" ht="12" customHeight="1">
      <c r="B265" s="358"/>
      <c r="C265" s="132"/>
      <c r="D265" s="469">
        <f>ROUNDDOWN(SUM(D262:D264)*0.05,0)</f>
        <v>882</v>
      </c>
      <c r="E265" s="360" t="s">
        <v>327</v>
      </c>
      <c r="F265" s="401"/>
      <c r="G265" s="468"/>
      <c r="H265" s="363"/>
      <c r="I265" s="363"/>
      <c r="J265" s="299"/>
    </row>
    <row r="266" spans="2:10" ht="12" customHeight="1">
      <c r="B266" s="455"/>
      <c r="C266" s="410"/>
      <c r="D266" s="467">
        <v>0</v>
      </c>
      <c r="E266" s="470" t="s">
        <v>325</v>
      </c>
      <c r="F266" s="506"/>
      <c r="G266" s="471" t="s">
        <v>265</v>
      </c>
      <c r="H266" s="429" t="s">
        <v>326</v>
      </c>
      <c r="I266" s="429"/>
      <c r="J266" s="430"/>
    </row>
    <row r="267" spans="4:10" ht="12" customHeight="1">
      <c r="D267" s="333"/>
      <c r="F267" s="116"/>
      <c r="G267" s="118"/>
      <c r="H267" s="117"/>
      <c r="J267" s="115"/>
    </row>
    <row r="268" spans="2:10" ht="12" customHeight="1">
      <c r="B268" s="179" t="s">
        <v>267</v>
      </c>
      <c r="C268" s="142" t="s">
        <v>252</v>
      </c>
      <c r="D268" s="378" t="s">
        <v>268</v>
      </c>
      <c r="E268" s="582" t="s">
        <v>253</v>
      </c>
      <c r="F268" s="600"/>
      <c r="G268" s="581" t="s">
        <v>247</v>
      </c>
      <c r="H268" s="582"/>
      <c r="I268" s="582"/>
      <c r="J268" s="583"/>
    </row>
    <row r="269" spans="2:10" ht="12" customHeight="1">
      <c r="B269" s="358" t="s">
        <v>297</v>
      </c>
      <c r="C269" s="408">
        <f>ROUND(D270+D272+D271,-1)</f>
        <v>1350</v>
      </c>
      <c r="D269" s="379"/>
      <c r="E269" s="274" t="s">
        <v>202</v>
      </c>
      <c r="F269" s="361"/>
      <c r="G269" s="395" t="s">
        <v>280</v>
      </c>
      <c r="H269" s="387"/>
      <c r="I269" s="239"/>
      <c r="J269" s="382"/>
    </row>
    <row r="270" spans="2:10" ht="12" customHeight="1">
      <c r="B270" s="358" t="s">
        <v>19</v>
      </c>
      <c r="C270" s="132"/>
      <c r="D270" s="456">
        <v>1290</v>
      </c>
      <c r="E270" s="279" t="s">
        <v>207</v>
      </c>
      <c r="F270" s="457" t="s">
        <v>208</v>
      </c>
      <c r="G270" s="458" t="s">
        <v>281</v>
      </c>
      <c r="H270" s="459"/>
      <c r="I270" s="281" t="s">
        <v>285</v>
      </c>
      <c r="J270" s="460"/>
    </row>
    <row r="271" spans="2:10" ht="12" customHeight="1">
      <c r="B271" s="461"/>
      <c r="C271" s="132"/>
      <c r="D271" s="456">
        <f>ROUNDDOWN(SUM(D269:D270)*0.05,0)</f>
        <v>64</v>
      </c>
      <c r="E271" s="279" t="s">
        <v>327</v>
      </c>
      <c r="F271" s="281"/>
      <c r="G271" s="279"/>
      <c r="H271" s="459"/>
      <c r="I271" s="281"/>
      <c r="J271" s="460"/>
    </row>
    <row r="272" spans="2:10" ht="12" customHeight="1">
      <c r="B272" s="455"/>
      <c r="C272" s="410"/>
      <c r="D272" s="404">
        <v>0</v>
      </c>
      <c r="E272" s="287" t="s">
        <v>325</v>
      </c>
      <c r="F272" s="406"/>
      <c r="G272" s="287" t="s">
        <v>265</v>
      </c>
      <c r="H272" s="244" t="s">
        <v>326</v>
      </c>
      <c r="I272" s="244"/>
      <c r="J272" s="407"/>
    </row>
    <row r="273" spans="4:10" ht="12" customHeight="1">
      <c r="D273" s="333"/>
      <c r="F273" s="116"/>
      <c r="G273" s="118"/>
      <c r="H273" s="117"/>
      <c r="J273" s="115"/>
    </row>
    <row r="274" spans="2:7" ht="12" customHeight="1">
      <c r="B274" s="113"/>
      <c r="F274" s="185"/>
      <c r="G274" s="185"/>
    </row>
    <row r="275" spans="1:4" ht="12" customHeight="1">
      <c r="A275" s="114" t="s">
        <v>314</v>
      </c>
      <c r="B275" s="139"/>
      <c r="C275" s="140"/>
      <c r="D275" s="141"/>
    </row>
    <row r="276" ht="12" customHeight="1">
      <c r="J276" s="115"/>
    </row>
    <row r="277" spans="2:10" ht="12" customHeight="1">
      <c r="B277" s="536" t="s">
        <v>140</v>
      </c>
      <c r="C277" s="119" t="s">
        <v>141</v>
      </c>
      <c r="D277" s="584" t="s">
        <v>247</v>
      </c>
      <c r="E277" s="515"/>
      <c r="F277" s="585"/>
      <c r="G277" s="168"/>
      <c r="J277" s="115"/>
    </row>
    <row r="278" spans="2:10" ht="12" customHeight="1">
      <c r="B278" s="538"/>
      <c r="C278" s="122" t="s">
        <v>19</v>
      </c>
      <c r="D278" s="586"/>
      <c r="E278" s="516"/>
      <c r="F278" s="587"/>
      <c r="G278" s="120"/>
      <c r="J278" s="115"/>
    </row>
    <row r="279" spans="2:10" ht="12" customHeight="1">
      <c r="B279" s="124" t="s">
        <v>14</v>
      </c>
      <c r="C279" s="125">
        <v>490</v>
      </c>
      <c r="D279" s="334" t="s">
        <v>248</v>
      </c>
      <c r="E279" s="414"/>
      <c r="F279" s="415"/>
      <c r="G279" s="183"/>
      <c r="J279" s="115"/>
    </row>
    <row r="280" spans="2:10" ht="12" customHeight="1">
      <c r="B280" s="131" t="s">
        <v>15</v>
      </c>
      <c r="C280" s="132">
        <v>580</v>
      </c>
      <c r="D280" s="337" t="s">
        <v>248</v>
      </c>
      <c r="E280" s="418"/>
      <c r="F280" s="419"/>
      <c r="G280" s="183"/>
      <c r="J280" s="115"/>
    </row>
    <row r="281" spans="2:10" ht="12" customHeight="1">
      <c r="B281" s="135" t="s">
        <v>16</v>
      </c>
      <c r="C281" s="136">
        <v>580</v>
      </c>
      <c r="D281" s="340" t="s">
        <v>248</v>
      </c>
      <c r="E281" s="421"/>
      <c r="F281" s="422"/>
      <c r="G281" s="176"/>
      <c r="J281" s="115"/>
    </row>
    <row r="282" spans="2:10" ht="12" customHeight="1">
      <c r="B282" s="121"/>
      <c r="C282" s="191"/>
      <c r="D282" s="118"/>
      <c r="E282" s="129"/>
      <c r="F282" s="118"/>
      <c r="G282" s="118"/>
      <c r="J282" s="115"/>
    </row>
    <row r="283" spans="2:10" ht="12" customHeight="1">
      <c r="B283" s="536" t="s">
        <v>142</v>
      </c>
      <c r="C283" s="119" t="s">
        <v>141</v>
      </c>
      <c r="D283" s="584" t="s">
        <v>247</v>
      </c>
      <c r="E283" s="515"/>
      <c r="F283" s="585"/>
      <c r="G283" s="168"/>
      <c r="J283" s="115"/>
    </row>
    <row r="284" spans="2:10" ht="12" customHeight="1">
      <c r="B284" s="538"/>
      <c r="C284" s="122" t="s">
        <v>19</v>
      </c>
      <c r="D284" s="586"/>
      <c r="E284" s="516"/>
      <c r="F284" s="587"/>
      <c r="G284" s="120"/>
      <c r="J284" s="115"/>
    </row>
    <row r="285" spans="2:11" ht="12" customHeight="1">
      <c r="B285" s="124" t="s">
        <v>14</v>
      </c>
      <c r="C285" s="125">
        <v>3395</v>
      </c>
      <c r="D285" s="334" t="s">
        <v>370</v>
      </c>
      <c r="E285" s="414" t="s">
        <v>371</v>
      </c>
      <c r="F285" s="415"/>
      <c r="G285" s="183"/>
      <c r="J285" s="115"/>
      <c r="K285" s="511"/>
    </row>
    <row r="286" spans="2:11" ht="12" customHeight="1">
      <c r="B286" s="131" t="s">
        <v>15</v>
      </c>
      <c r="C286" s="132">
        <v>661</v>
      </c>
      <c r="D286" s="337" t="s">
        <v>372</v>
      </c>
      <c r="E286" s="418" t="s">
        <v>373</v>
      </c>
      <c r="F286" s="419"/>
      <c r="G286" s="183"/>
      <c r="J286" s="115"/>
      <c r="K286" s="511"/>
    </row>
    <row r="287" spans="2:10" ht="12" customHeight="1">
      <c r="B287" s="135" t="s">
        <v>16</v>
      </c>
      <c r="C287" s="136">
        <v>0</v>
      </c>
      <c r="D287" s="340" t="s">
        <v>315</v>
      </c>
      <c r="E287" s="421"/>
      <c r="F287" s="422"/>
      <c r="G287" s="176"/>
      <c r="J287" s="115"/>
    </row>
    <row r="288" ht="12" customHeight="1">
      <c r="B288" s="113"/>
    </row>
    <row r="289" spans="2:7" ht="12" customHeight="1">
      <c r="B289" s="179" t="s">
        <v>18</v>
      </c>
      <c r="C289" s="119" t="s">
        <v>141</v>
      </c>
      <c r="D289" s="584" t="s">
        <v>247</v>
      </c>
      <c r="E289" s="515"/>
      <c r="F289" s="585"/>
      <c r="G289" s="168"/>
    </row>
    <row r="290" spans="2:7" ht="12" customHeight="1">
      <c r="B290" s="180" t="s">
        <v>316</v>
      </c>
      <c r="C290" s="122" t="s">
        <v>19</v>
      </c>
      <c r="D290" s="586"/>
      <c r="E290" s="516"/>
      <c r="F290" s="587"/>
      <c r="G290" s="120"/>
    </row>
    <row r="291" spans="2:11" ht="12" customHeight="1">
      <c r="B291" s="124" t="s">
        <v>14</v>
      </c>
      <c r="C291" s="125">
        <v>2064</v>
      </c>
      <c r="D291" s="334" t="s">
        <v>374</v>
      </c>
      <c r="E291" s="414" t="s">
        <v>375</v>
      </c>
      <c r="F291" s="415"/>
      <c r="G291" s="183"/>
      <c r="K291" s="511"/>
    </row>
    <row r="292" spans="2:7" ht="12" customHeight="1">
      <c r="B292" s="131" t="s">
        <v>15</v>
      </c>
      <c r="C292" s="440" t="s">
        <v>317</v>
      </c>
      <c r="D292" s="337"/>
      <c r="E292" s="418"/>
      <c r="F292" s="419"/>
      <c r="G292" s="183"/>
    </row>
    <row r="293" spans="2:7" ht="12" customHeight="1">
      <c r="B293" s="135" t="s">
        <v>16</v>
      </c>
      <c r="C293" s="371" t="s">
        <v>317</v>
      </c>
      <c r="D293" s="340"/>
      <c r="E293" s="421"/>
      <c r="F293" s="422"/>
      <c r="G293" s="176"/>
    </row>
    <row r="294" ht="12" customHeight="1">
      <c r="B294" s="113"/>
    </row>
    <row r="295" spans="2:10" ht="12">
      <c r="B295" s="114" t="s">
        <v>144</v>
      </c>
      <c r="J295" s="115"/>
    </row>
    <row r="296" spans="2:10" ht="12">
      <c r="B296" s="517" t="s">
        <v>118</v>
      </c>
      <c r="C296" s="606"/>
      <c r="D296" s="198"/>
      <c r="E296" s="199"/>
      <c r="F296" s="199"/>
      <c r="G296" s="157" t="s">
        <v>337</v>
      </c>
      <c r="H296" s="157" t="s">
        <v>350</v>
      </c>
      <c r="I296" s="157" t="s">
        <v>351</v>
      </c>
      <c r="J296" s="158" t="s">
        <v>361</v>
      </c>
    </row>
    <row r="297" spans="2:10" ht="12">
      <c r="B297" s="607"/>
      <c r="C297" s="608"/>
      <c r="D297" s="164">
        <v>1970</v>
      </c>
      <c r="E297" s="165">
        <v>1980</v>
      </c>
      <c r="F297" s="165">
        <v>1990</v>
      </c>
      <c r="G297" s="165">
        <v>2000</v>
      </c>
      <c r="H297" s="165"/>
      <c r="I297" s="165"/>
      <c r="J297" s="166"/>
    </row>
    <row r="298" spans="2:11" ht="12">
      <c r="B298" s="200" t="s">
        <v>14</v>
      </c>
      <c r="C298" s="201" t="s">
        <v>145</v>
      </c>
      <c r="D298" s="202">
        <v>5192</v>
      </c>
      <c r="E298" s="203">
        <v>4828</v>
      </c>
      <c r="F298" s="203">
        <v>4825</v>
      </c>
      <c r="G298" s="203">
        <v>4010</v>
      </c>
      <c r="H298" s="203">
        <v>4010</v>
      </c>
      <c r="I298" s="203">
        <v>3886</v>
      </c>
      <c r="J298" s="204" t="s">
        <v>376</v>
      </c>
      <c r="K298" s="511"/>
    </row>
    <row r="299" spans="2:10" ht="12">
      <c r="B299" s="205" t="s">
        <v>318</v>
      </c>
      <c r="C299" s="206" t="s">
        <v>34</v>
      </c>
      <c r="D299" s="207">
        <v>5043</v>
      </c>
      <c r="E299" s="208">
        <v>4678</v>
      </c>
      <c r="F299" s="208">
        <v>4675</v>
      </c>
      <c r="G299" s="208">
        <v>3856</v>
      </c>
      <c r="H299" s="208">
        <v>3856</v>
      </c>
      <c r="I299" s="208">
        <v>3731</v>
      </c>
      <c r="J299" s="209" t="s">
        <v>376</v>
      </c>
    </row>
    <row r="300" spans="2:10" ht="12">
      <c r="B300" s="205" t="s">
        <v>147</v>
      </c>
      <c r="C300" s="206" t="s">
        <v>32</v>
      </c>
      <c r="D300" s="207">
        <v>5264</v>
      </c>
      <c r="E300" s="208">
        <v>4903</v>
      </c>
      <c r="F300" s="208">
        <v>4900</v>
      </c>
      <c r="G300" s="208">
        <v>4100</v>
      </c>
      <c r="H300" s="208">
        <v>4100</v>
      </c>
      <c r="I300" s="208">
        <v>3987</v>
      </c>
      <c r="J300" s="209" t="s">
        <v>376</v>
      </c>
    </row>
    <row r="301" spans="2:10" ht="12">
      <c r="B301" s="210"/>
      <c r="C301" s="211" t="s">
        <v>319</v>
      </c>
      <c r="D301" s="212">
        <v>5092</v>
      </c>
      <c r="E301" s="213">
        <v>4728</v>
      </c>
      <c r="F301" s="213">
        <v>4725</v>
      </c>
      <c r="G301" s="213">
        <v>3914</v>
      </c>
      <c r="H301" s="213">
        <v>3914</v>
      </c>
      <c r="I301" s="213">
        <v>3787</v>
      </c>
      <c r="J301" s="197" t="s">
        <v>376</v>
      </c>
    </row>
    <row r="302" spans="2:10" ht="12">
      <c r="B302" s="200" t="s">
        <v>14</v>
      </c>
      <c r="C302" s="201" t="s">
        <v>145</v>
      </c>
      <c r="D302" s="555">
        <v>4481</v>
      </c>
      <c r="E302" s="556">
        <v>4117</v>
      </c>
      <c r="F302" s="203">
        <v>4114</v>
      </c>
      <c r="G302" s="203">
        <v>3299</v>
      </c>
      <c r="H302" s="203">
        <v>3299</v>
      </c>
      <c r="I302" s="203">
        <v>3175</v>
      </c>
      <c r="J302" s="204" t="s">
        <v>376</v>
      </c>
    </row>
    <row r="303" spans="2:10" ht="12">
      <c r="B303" s="205" t="s">
        <v>318</v>
      </c>
      <c r="C303" s="206" t="s">
        <v>34</v>
      </c>
      <c r="D303" s="557">
        <v>4448</v>
      </c>
      <c r="E303" s="558">
        <v>4083</v>
      </c>
      <c r="F303" s="208">
        <v>4080</v>
      </c>
      <c r="G303" s="208">
        <v>3261</v>
      </c>
      <c r="H303" s="208">
        <v>3261</v>
      </c>
      <c r="I303" s="208">
        <v>3136</v>
      </c>
      <c r="J303" s="209" t="s">
        <v>376</v>
      </c>
    </row>
    <row r="304" spans="2:10" ht="12">
      <c r="B304" s="205" t="s">
        <v>149</v>
      </c>
      <c r="C304" s="206" t="s">
        <v>32</v>
      </c>
      <c r="D304" s="557">
        <v>4579</v>
      </c>
      <c r="E304" s="558">
        <v>4218</v>
      </c>
      <c r="F304" s="208">
        <v>4215</v>
      </c>
      <c r="G304" s="208">
        <v>3415</v>
      </c>
      <c r="H304" s="208">
        <v>3415</v>
      </c>
      <c r="I304" s="208">
        <v>3302</v>
      </c>
      <c r="J304" s="209" t="s">
        <v>376</v>
      </c>
    </row>
    <row r="305" spans="2:10" ht="12">
      <c r="B305" s="210"/>
      <c r="C305" s="211" t="s">
        <v>319</v>
      </c>
      <c r="D305" s="559">
        <v>4662</v>
      </c>
      <c r="E305" s="560">
        <v>4298</v>
      </c>
      <c r="F305" s="213">
        <v>4295</v>
      </c>
      <c r="G305" s="213">
        <v>3484</v>
      </c>
      <c r="H305" s="213">
        <v>3484</v>
      </c>
      <c r="I305" s="213">
        <v>3357</v>
      </c>
      <c r="J305" s="197" t="s">
        <v>376</v>
      </c>
    </row>
    <row r="306" spans="2:10" ht="12">
      <c r="B306" s="200" t="s">
        <v>14</v>
      </c>
      <c r="C306" s="201" t="s">
        <v>145</v>
      </c>
      <c r="D306" s="441" t="s">
        <v>376</v>
      </c>
      <c r="E306" s="442" t="s">
        <v>376</v>
      </c>
      <c r="F306" s="203">
        <v>5219</v>
      </c>
      <c r="G306" s="203">
        <v>5025</v>
      </c>
      <c r="H306" s="203">
        <v>5025</v>
      </c>
      <c r="I306" s="203">
        <v>4680</v>
      </c>
      <c r="J306" s="561">
        <v>4467</v>
      </c>
    </row>
    <row r="307" spans="2:10" ht="12">
      <c r="B307" s="205" t="s">
        <v>320</v>
      </c>
      <c r="C307" s="206" t="s">
        <v>34</v>
      </c>
      <c r="D307" s="194" t="s">
        <v>376</v>
      </c>
      <c r="E307" s="195" t="s">
        <v>376</v>
      </c>
      <c r="F307" s="208">
        <v>5074</v>
      </c>
      <c r="G307" s="208">
        <v>4857</v>
      </c>
      <c r="H307" s="208">
        <v>4857</v>
      </c>
      <c r="I307" s="208">
        <v>4502</v>
      </c>
      <c r="J307" s="562">
        <v>4248</v>
      </c>
    </row>
    <row r="308" spans="2:10" ht="12">
      <c r="B308" s="205" t="s">
        <v>147</v>
      </c>
      <c r="C308" s="206" t="s">
        <v>32</v>
      </c>
      <c r="D308" s="194" t="s">
        <v>376</v>
      </c>
      <c r="E308" s="195" t="s">
        <v>376</v>
      </c>
      <c r="F308" s="208">
        <v>5292</v>
      </c>
      <c r="G308" s="208">
        <v>5054</v>
      </c>
      <c r="H308" s="208">
        <v>5054</v>
      </c>
      <c r="I308" s="208">
        <v>4709</v>
      </c>
      <c r="J308" s="562">
        <v>4436</v>
      </c>
    </row>
    <row r="309" spans="2:10" ht="12">
      <c r="B309" s="210"/>
      <c r="C309" s="211" t="s">
        <v>319</v>
      </c>
      <c r="D309" s="196" t="s">
        <v>376</v>
      </c>
      <c r="E309" s="443" t="s">
        <v>376</v>
      </c>
      <c r="F309" s="213">
        <v>5116</v>
      </c>
      <c r="G309" s="213">
        <v>4908</v>
      </c>
      <c r="H309" s="213">
        <v>4908</v>
      </c>
      <c r="I309" s="213">
        <v>4563</v>
      </c>
      <c r="J309" s="563">
        <v>4315</v>
      </c>
    </row>
    <row r="310" spans="2:10" ht="12">
      <c r="B310" s="200" t="s">
        <v>14</v>
      </c>
      <c r="C310" s="201" t="s">
        <v>145</v>
      </c>
      <c r="D310" s="441" t="s">
        <v>376</v>
      </c>
      <c r="E310" s="442" t="s">
        <v>376</v>
      </c>
      <c r="F310" s="203">
        <v>4508</v>
      </c>
      <c r="G310" s="203">
        <v>4314</v>
      </c>
      <c r="H310" s="203">
        <v>4314</v>
      </c>
      <c r="I310" s="203">
        <v>3969</v>
      </c>
      <c r="J310" s="561">
        <v>3756</v>
      </c>
    </row>
    <row r="311" spans="2:10" ht="12">
      <c r="B311" s="205" t="s">
        <v>320</v>
      </c>
      <c r="C311" s="206" t="s">
        <v>34</v>
      </c>
      <c r="D311" s="194" t="s">
        <v>376</v>
      </c>
      <c r="E311" s="195" t="s">
        <v>376</v>
      </c>
      <c r="F311" s="208">
        <v>4479</v>
      </c>
      <c r="G311" s="208">
        <v>4262</v>
      </c>
      <c r="H311" s="208">
        <v>4262</v>
      </c>
      <c r="I311" s="208">
        <v>3907</v>
      </c>
      <c r="J311" s="562">
        <v>3653</v>
      </c>
    </row>
    <row r="312" spans="2:10" ht="12">
      <c r="B312" s="205" t="s">
        <v>149</v>
      </c>
      <c r="C312" s="206" t="s">
        <v>32</v>
      </c>
      <c r="D312" s="194" t="s">
        <v>376</v>
      </c>
      <c r="E312" s="195" t="s">
        <v>376</v>
      </c>
      <c r="F312" s="208">
        <v>4607</v>
      </c>
      <c r="G312" s="208">
        <v>4369</v>
      </c>
      <c r="H312" s="208">
        <v>4369</v>
      </c>
      <c r="I312" s="208">
        <v>4024</v>
      </c>
      <c r="J312" s="562">
        <v>3751</v>
      </c>
    </row>
    <row r="313" spans="2:10" ht="12">
      <c r="B313" s="210"/>
      <c r="C313" s="211" t="s">
        <v>319</v>
      </c>
      <c r="D313" s="196" t="s">
        <v>376</v>
      </c>
      <c r="E313" s="443" t="s">
        <v>376</v>
      </c>
      <c r="F313" s="213">
        <v>4686</v>
      </c>
      <c r="G313" s="213">
        <v>4478</v>
      </c>
      <c r="H313" s="213">
        <v>4478</v>
      </c>
      <c r="I313" s="213">
        <v>4133</v>
      </c>
      <c r="J313" s="563">
        <v>3885</v>
      </c>
    </row>
    <row r="314" spans="2:10" ht="12">
      <c r="B314" s="200" t="s">
        <v>15</v>
      </c>
      <c r="C314" s="201" t="s">
        <v>145</v>
      </c>
      <c r="D314" s="564">
        <v>2157</v>
      </c>
      <c r="E314" s="565">
        <v>2136</v>
      </c>
      <c r="F314" s="203">
        <v>2126</v>
      </c>
      <c r="G314" s="203">
        <v>1907</v>
      </c>
      <c r="H314" s="203">
        <v>1885</v>
      </c>
      <c r="I314" s="203">
        <v>1793</v>
      </c>
      <c r="J314" s="561">
        <v>1781</v>
      </c>
    </row>
    <row r="315" spans="2:10" ht="12">
      <c r="B315" s="205" t="s">
        <v>318</v>
      </c>
      <c r="C315" s="206" t="s">
        <v>34</v>
      </c>
      <c r="D315" s="566">
        <v>1978</v>
      </c>
      <c r="E315" s="567">
        <v>1956</v>
      </c>
      <c r="F315" s="208">
        <v>1947</v>
      </c>
      <c r="G315" s="208">
        <v>1729</v>
      </c>
      <c r="H315" s="208">
        <v>1707</v>
      </c>
      <c r="I315" s="208">
        <v>1615</v>
      </c>
      <c r="J315" s="562">
        <v>1604</v>
      </c>
    </row>
    <row r="316" spans="2:10" ht="12">
      <c r="B316" s="205" t="s">
        <v>147</v>
      </c>
      <c r="C316" s="206" t="s">
        <v>32</v>
      </c>
      <c r="D316" s="566">
        <v>2199</v>
      </c>
      <c r="E316" s="567">
        <v>2180</v>
      </c>
      <c r="F316" s="208">
        <v>2175</v>
      </c>
      <c r="G316" s="208">
        <v>1977</v>
      </c>
      <c r="H316" s="208">
        <v>1963</v>
      </c>
      <c r="I316" s="208">
        <v>1882</v>
      </c>
      <c r="J316" s="562">
        <v>1875</v>
      </c>
    </row>
    <row r="317" spans="2:10" ht="12">
      <c r="B317" s="210"/>
      <c r="C317" s="211" t="s">
        <v>319</v>
      </c>
      <c r="D317" s="568">
        <v>1937</v>
      </c>
      <c r="E317" s="569">
        <v>1916</v>
      </c>
      <c r="F317" s="213">
        <v>1907</v>
      </c>
      <c r="G317" s="213">
        <v>1694</v>
      </c>
      <c r="H317" s="213">
        <v>1674</v>
      </c>
      <c r="I317" s="213">
        <v>1582</v>
      </c>
      <c r="J317" s="563">
        <v>1572</v>
      </c>
    </row>
    <row r="318" spans="2:10" ht="12">
      <c r="B318" s="200" t="s">
        <v>15</v>
      </c>
      <c r="C318" s="201" t="s">
        <v>145</v>
      </c>
      <c r="D318" s="202">
        <v>1565</v>
      </c>
      <c r="E318" s="203">
        <v>1544</v>
      </c>
      <c r="F318" s="203">
        <v>1534</v>
      </c>
      <c r="G318" s="203">
        <v>1315</v>
      </c>
      <c r="H318" s="203">
        <v>1293</v>
      </c>
      <c r="I318" s="203">
        <v>1201</v>
      </c>
      <c r="J318" s="561">
        <v>1189</v>
      </c>
    </row>
    <row r="319" spans="2:10" ht="12">
      <c r="B319" s="205" t="s">
        <v>318</v>
      </c>
      <c r="C319" s="206" t="s">
        <v>34</v>
      </c>
      <c r="D319" s="207">
        <v>1473</v>
      </c>
      <c r="E319" s="208">
        <v>1451</v>
      </c>
      <c r="F319" s="208">
        <v>1442</v>
      </c>
      <c r="G319" s="208">
        <v>1224</v>
      </c>
      <c r="H319" s="208">
        <v>1202</v>
      </c>
      <c r="I319" s="208">
        <v>1110</v>
      </c>
      <c r="J319" s="562">
        <v>1099</v>
      </c>
    </row>
    <row r="320" spans="2:10" ht="12">
      <c r="B320" s="205" t="s">
        <v>149</v>
      </c>
      <c r="C320" s="206" t="s">
        <v>32</v>
      </c>
      <c r="D320" s="207">
        <v>1625</v>
      </c>
      <c r="E320" s="208">
        <v>1606</v>
      </c>
      <c r="F320" s="208">
        <v>1601</v>
      </c>
      <c r="G320" s="208">
        <v>1403</v>
      </c>
      <c r="H320" s="208">
        <v>1389</v>
      </c>
      <c r="I320" s="208">
        <v>1308</v>
      </c>
      <c r="J320" s="562">
        <v>1301</v>
      </c>
    </row>
    <row r="321" spans="2:10" ht="12">
      <c r="B321" s="210"/>
      <c r="C321" s="211" t="s">
        <v>319</v>
      </c>
      <c r="D321" s="212">
        <v>1586</v>
      </c>
      <c r="E321" s="213">
        <v>1565</v>
      </c>
      <c r="F321" s="213">
        <v>1556</v>
      </c>
      <c r="G321" s="213">
        <v>1343</v>
      </c>
      <c r="H321" s="213">
        <v>1323</v>
      </c>
      <c r="I321" s="213">
        <v>1231</v>
      </c>
      <c r="J321" s="563">
        <v>1221</v>
      </c>
    </row>
    <row r="322" spans="2:10" ht="12">
      <c r="B322" s="200" t="s">
        <v>16</v>
      </c>
      <c r="C322" s="201" t="s">
        <v>145</v>
      </c>
      <c r="D322" s="202">
        <v>738.5</v>
      </c>
      <c r="E322" s="203">
        <v>738.5</v>
      </c>
      <c r="F322" s="203">
        <v>738.5</v>
      </c>
      <c r="G322" s="203">
        <v>738.5</v>
      </c>
      <c r="H322" s="203">
        <v>738.5</v>
      </c>
      <c r="I322" s="203">
        <v>738.5</v>
      </c>
      <c r="J322" s="561">
        <v>445.5</v>
      </c>
    </row>
    <row r="323" spans="2:10" ht="12">
      <c r="B323" s="205" t="s">
        <v>318</v>
      </c>
      <c r="C323" s="206" t="s">
        <v>34</v>
      </c>
      <c r="D323" s="207">
        <v>728.5</v>
      </c>
      <c r="E323" s="208">
        <v>728.5</v>
      </c>
      <c r="F323" s="208">
        <v>728.5</v>
      </c>
      <c r="G323" s="208">
        <v>728.5</v>
      </c>
      <c r="H323" s="208">
        <v>728.5</v>
      </c>
      <c r="I323" s="208">
        <v>728.5</v>
      </c>
      <c r="J323" s="562">
        <v>453.5</v>
      </c>
    </row>
    <row r="324" spans="2:10" ht="12">
      <c r="B324" s="205" t="s">
        <v>147</v>
      </c>
      <c r="C324" s="206" t="s">
        <v>32</v>
      </c>
      <c r="D324" s="207">
        <v>686.5</v>
      </c>
      <c r="E324" s="208">
        <v>686.5</v>
      </c>
      <c r="F324" s="208">
        <v>686.5</v>
      </c>
      <c r="G324" s="208">
        <v>686.5</v>
      </c>
      <c r="H324" s="208">
        <v>686.5</v>
      </c>
      <c r="I324" s="208">
        <v>686.5</v>
      </c>
      <c r="J324" s="562">
        <v>425.5</v>
      </c>
    </row>
    <row r="325" spans="2:10" ht="12">
      <c r="B325" s="210"/>
      <c r="C325" s="211" t="s">
        <v>319</v>
      </c>
      <c r="D325" s="212">
        <v>598.5</v>
      </c>
      <c r="E325" s="213">
        <v>598.5</v>
      </c>
      <c r="F325" s="213">
        <v>598.5</v>
      </c>
      <c r="G325" s="213">
        <v>598.5</v>
      </c>
      <c r="H325" s="213">
        <v>598.5</v>
      </c>
      <c r="I325" s="213">
        <v>598.5</v>
      </c>
      <c r="J325" s="563">
        <v>373.5</v>
      </c>
    </row>
    <row r="326" spans="2:10" ht="12">
      <c r="B326" s="153"/>
      <c r="C326" s="153"/>
      <c r="D326" s="154"/>
      <c r="E326" s="154"/>
      <c r="F326" s="154"/>
      <c r="G326" s="154"/>
      <c r="H326" s="154"/>
      <c r="I326" s="154"/>
      <c r="J326" s="154"/>
    </row>
    <row r="327" spans="2:10" ht="12">
      <c r="B327" s="114" t="s">
        <v>151</v>
      </c>
      <c r="J327" s="115"/>
    </row>
    <row r="328" spans="2:10" ht="12">
      <c r="B328" s="517" t="s">
        <v>118</v>
      </c>
      <c r="C328" s="606"/>
      <c r="D328" s="157" t="s">
        <v>353</v>
      </c>
      <c r="E328" s="158" t="s">
        <v>354</v>
      </c>
      <c r="F328" s="121"/>
      <c r="G328" s="121"/>
      <c r="H328" s="121"/>
      <c r="I328" s="121"/>
      <c r="J328" s="121"/>
    </row>
    <row r="329" spans="2:10" ht="12">
      <c r="B329" s="607"/>
      <c r="C329" s="608"/>
      <c r="D329" s="165"/>
      <c r="E329" s="166"/>
      <c r="F329" s="148"/>
      <c r="G329" s="121"/>
      <c r="H329" s="121"/>
      <c r="I329" s="121"/>
      <c r="J329" s="121"/>
    </row>
    <row r="330" spans="2:10" ht="12">
      <c r="B330" s="200" t="s">
        <v>14</v>
      </c>
      <c r="C330" s="201" t="s">
        <v>145</v>
      </c>
      <c r="D330" s="203">
        <v>3808</v>
      </c>
      <c r="E330" s="204" t="s">
        <v>376</v>
      </c>
      <c r="F330" s="154"/>
      <c r="G330" s="154"/>
      <c r="H330" s="154"/>
      <c r="I330" s="154"/>
      <c r="J330" s="154"/>
    </row>
    <row r="331" spans="2:10" ht="12">
      <c r="B331" s="205" t="s">
        <v>318</v>
      </c>
      <c r="C331" s="206" t="s">
        <v>34</v>
      </c>
      <c r="D331" s="208">
        <v>3619</v>
      </c>
      <c r="E331" s="209" t="s">
        <v>376</v>
      </c>
      <c r="F331" s="154"/>
      <c r="G331" s="154"/>
      <c r="H331" s="154"/>
      <c r="I331" s="154"/>
      <c r="J331" s="154"/>
    </row>
    <row r="332" spans="2:10" ht="12">
      <c r="B332" s="205" t="s">
        <v>147</v>
      </c>
      <c r="C332" s="206" t="s">
        <v>32</v>
      </c>
      <c r="D332" s="208">
        <v>3846</v>
      </c>
      <c r="E332" s="209" t="s">
        <v>376</v>
      </c>
      <c r="F332" s="154"/>
      <c r="G332" s="154"/>
      <c r="H332" s="154"/>
      <c r="I332" s="154"/>
      <c r="J332" s="154"/>
    </row>
    <row r="333" spans="2:10" ht="12">
      <c r="B333" s="210"/>
      <c r="C333" s="211" t="s">
        <v>319</v>
      </c>
      <c r="D333" s="213">
        <v>3695</v>
      </c>
      <c r="E333" s="197" t="s">
        <v>376</v>
      </c>
      <c r="F333" s="154"/>
      <c r="G333" s="154"/>
      <c r="H333" s="154"/>
      <c r="I333" s="154"/>
      <c r="J333" s="154"/>
    </row>
    <row r="334" spans="2:10" ht="12">
      <c r="B334" s="200" t="s">
        <v>14</v>
      </c>
      <c r="C334" s="201" t="s">
        <v>145</v>
      </c>
      <c r="D334" s="203">
        <v>3097</v>
      </c>
      <c r="E334" s="204" t="s">
        <v>376</v>
      </c>
      <c r="F334" s="154"/>
      <c r="G334" s="154"/>
      <c r="H334" s="154"/>
      <c r="I334" s="154"/>
      <c r="J334" s="154"/>
    </row>
    <row r="335" spans="2:10" ht="12">
      <c r="B335" s="205" t="s">
        <v>318</v>
      </c>
      <c r="C335" s="206" t="s">
        <v>34</v>
      </c>
      <c r="D335" s="208">
        <v>3024</v>
      </c>
      <c r="E335" s="209" t="s">
        <v>376</v>
      </c>
      <c r="F335" s="154"/>
      <c r="G335" s="154"/>
      <c r="H335" s="154"/>
      <c r="I335" s="154"/>
      <c r="J335" s="154"/>
    </row>
    <row r="336" spans="2:10" ht="12">
      <c r="B336" s="205" t="s">
        <v>149</v>
      </c>
      <c r="C336" s="206" t="s">
        <v>32</v>
      </c>
      <c r="D336" s="208">
        <v>3161</v>
      </c>
      <c r="E336" s="209" t="s">
        <v>376</v>
      </c>
      <c r="F336" s="154"/>
      <c r="G336" s="154"/>
      <c r="H336" s="154"/>
      <c r="I336" s="154"/>
      <c r="J336" s="154"/>
    </row>
    <row r="337" spans="2:10" ht="12">
      <c r="B337" s="210"/>
      <c r="C337" s="211" t="s">
        <v>319</v>
      </c>
      <c r="D337" s="213">
        <v>3265</v>
      </c>
      <c r="E337" s="197" t="s">
        <v>376</v>
      </c>
      <c r="F337" s="154"/>
      <c r="G337" s="154"/>
      <c r="H337" s="154"/>
      <c r="I337" s="154"/>
      <c r="J337" s="154"/>
    </row>
    <row r="338" spans="2:10" ht="12">
      <c r="B338" s="200" t="s">
        <v>14</v>
      </c>
      <c r="C338" s="201" t="s">
        <v>145</v>
      </c>
      <c r="D338" s="203">
        <v>4684</v>
      </c>
      <c r="E338" s="561">
        <v>4467</v>
      </c>
      <c r="F338" s="154"/>
      <c r="G338" s="154"/>
      <c r="H338" s="154"/>
      <c r="I338" s="154"/>
      <c r="J338" s="154"/>
    </row>
    <row r="339" spans="2:10" ht="12">
      <c r="B339" s="205" t="s">
        <v>320</v>
      </c>
      <c r="C339" s="206" t="s">
        <v>34</v>
      </c>
      <c r="D339" s="208">
        <v>4501</v>
      </c>
      <c r="E339" s="562">
        <v>4248</v>
      </c>
      <c r="F339" s="154"/>
      <c r="G339" s="154"/>
      <c r="H339" s="154"/>
      <c r="I339" s="154"/>
      <c r="J339" s="154"/>
    </row>
    <row r="340" spans="2:10" ht="12">
      <c r="B340" s="205" t="s">
        <v>147</v>
      </c>
      <c r="C340" s="206" t="s">
        <v>32</v>
      </c>
      <c r="D340" s="208">
        <v>4712</v>
      </c>
      <c r="E340" s="562">
        <v>4436</v>
      </c>
      <c r="F340" s="154"/>
      <c r="G340" s="154"/>
      <c r="H340" s="154"/>
      <c r="I340" s="154"/>
      <c r="J340" s="154"/>
    </row>
    <row r="341" spans="2:10" ht="12">
      <c r="B341" s="210"/>
      <c r="C341" s="211" t="s">
        <v>319</v>
      </c>
      <c r="D341" s="213">
        <v>4558</v>
      </c>
      <c r="E341" s="563">
        <v>4315</v>
      </c>
      <c r="F341" s="154"/>
      <c r="G341" s="154"/>
      <c r="H341" s="154"/>
      <c r="I341" s="154"/>
      <c r="J341" s="154"/>
    </row>
    <row r="342" spans="2:10" ht="12">
      <c r="B342" s="200" t="s">
        <v>14</v>
      </c>
      <c r="C342" s="201" t="s">
        <v>145</v>
      </c>
      <c r="D342" s="203">
        <v>3973</v>
      </c>
      <c r="E342" s="561">
        <v>3756</v>
      </c>
      <c r="F342" s="154"/>
      <c r="G342" s="154"/>
      <c r="H342" s="154"/>
      <c r="I342" s="154"/>
      <c r="J342" s="154"/>
    </row>
    <row r="343" spans="2:10" ht="12">
      <c r="B343" s="205" t="s">
        <v>320</v>
      </c>
      <c r="C343" s="206" t="s">
        <v>34</v>
      </c>
      <c r="D343" s="208">
        <v>3906</v>
      </c>
      <c r="E343" s="562">
        <v>3653</v>
      </c>
      <c r="F343" s="154"/>
      <c r="G343" s="154"/>
      <c r="H343" s="154"/>
      <c r="I343" s="154"/>
      <c r="J343" s="154"/>
    </row>
    <row r="344" spans="2:10" ht="12">
      <c r="B344" s="205" t="s">
        <v>149</v>
      </c>
      <c r="C344" s="206" t="s">
        <v>32</v>
      </c>
      <c r="D344" s="208">
        <v>4027</v>
      </c>
      <c r="E344" s="562">
        <v>3751</v>
      </c>
      <c r="F344" s="154"/>
      <c r="G344" s="154"/>
      <c r="H344" s="154"/>
      <c r="I344" s="154"/>
      <c r="J344" s="154"/>
    </row>
    <row r="345" spans="2:10" ht="12">
      <c r="B345" s="210"/>
      <c r="C345" s="211" t="s">
        <v>319</v>
      </c>
      <c r="D345" s="213">
        <v>4128</v>
      </c>
      <c r="E345" s="563">
        <v>3885</v>
      </c>
      <c r="F345" s="154"/>
      <c r="G345" s="154"/>
      <c r="H345" s="154"/>
      <c r="I345" s="154"/>
      <c r="J345" s="154"/>
    </row>
    <row r="346" spans="2:10" ht="12">
      <c r="B346" s="200" t="s">
        <v>15</v>
      </c>
      <c r="C346" s="201" t="s">
        <v>145</v>
      </c>
      <c r="D346" s="203">
        <v>1791</v>
      </c>
      <c r="E346" s="561">
        <v>1781</v>
      </c>
      <c r="F346" s="154"/>
      <c r="G346" s="154"/>
      <c r="H346" s="154"/>
      <c r="I346" s="154"/>
      <c r="J346" s="154"/>
    </row>
    <row r="347" spans="2:10" ht="12">
      <c r="B347" s="205" t="s">
        <v>318</v>
      </c>
      <c r="C347" s="206" t="s">
        <v>34</v>
      </c>
      <c r="D347" s="208">
        <v>1613</v>
      </c>
      <c r="E347" s="562">
        <v>1604</v>
      </c>
      <c r="F347" s="154"/>
      <c r="G347" s="154"/>
      <c r="H347" s="154"/>
      <c r="I347" s="154"/>
      <c r="J347" s="154"/>
    </row>
    <row r="348" spans="2:10" ht="12">
      <c r="B348" s="205" t="s">
        <v>147</v>
      </c>
      <c r="C348" s="206" t="s">
        <v>32</v>
      </c>
      <c r="D348" s="208">
        <v>1880</v>
      </c>
      <c r="E348" s="562">
        <v>1875</v>
      </c>
      <c r="F348" s="154"/>
      <c r="G348" s="154"/>
      <c r="H348" s="154"/>
      <c r="I348" s="154"/>
      <c r="J348" s="154"/>
    </row>
    <row r="349" spans="2:10" ht="12">
      <c r="B349" s="210"/>
      <c r="C349" s="211" t="s">
        <v>319</v>
      </c>
      <c r="D349" s="213">
        <v>1580</v>
      </c>
      <c r="E349" s="563">
        <v>1572</v>
      </c>
      <c r="F349" s="154"/>
      <c r="G349" s="154"/>
      <c r="H349" s="154"/>
      <c r="I349" s="154"/>
      <c r="J349" s="154"/>
    </row>
    <row r="350" spans="2:10" ht="12">
      <c r="B350" s="200" t="s">
        <v>15</v>
      </c>
      <c r="C350" s="201" t="s">
        <v>145</v>
      </c>
      <c r="D350" s="203">
        <v>1199</v>
      </c>
      <c r="E350" s="561">
        <v>1189</v>
      </c>
      <c r="F350" s="154"/>
      <c r="G350" s="154"/>
      <c r="H350" s="154"/>
      <c r="I350" s="154"/>
      <c r="J350" s="154"/>
    </row>
    <row r="351" spans="2:10" ht="12">
      <c r="B351" s="205" t="s">
        <v>318</v>
      </c>
      <c r="C351" s="206" t="s">
        <v>34</v>
      </c>
      <c r="D351" s="208">
        <v>1108</v>
      </c>
      <c r="E351" s="562">
        <v>1099</v>
      </c>
      <c r="F351" s="154"/>
      <c r="G351" s="154"/>
      <c r="H351" s="154"/>
      <c r="I351" s="154"/>
      <c r="J351" s="154"/>
    </row>
    <row r="352" spans="2:10" ht="12">
      <c r="B352" s="205" t="s">
        <v>149</v>
      </c>
      <c r="C352" s="206" t="s">
        <v>32</v>
      </c>
      <c r="D352" s="208">
        <v>1306</v>
      </c>
      <c r="E352" s="562">
        <v>1301</v>
      </c>
      <c r="F352" s="154"/>
      <c r="G352" s="154"/>
      <c r="H352" s="154"/>
      <c r="I352" s="154"/>
      <c r="J352" s="154"/>
    </row>
    <row r="353" spans="2:10" ht="12">
      <c r="B353" s="210"/>
      <c r="C353" s="211" t="s">
        <v>319</v>
      </c>
      <c r="D353" s="213">
        <v>1229</v>
      </c>
      <c r="E353" s="563">
        <v>1221</v>
      </c>
      <c r="F353" s="154"/>
      <c r="G353" s="154"/>
      <c r="H353" s="154"/>
      <c r="I353" s="154"/>
      <c r="J353" s="154"/>
    </row>
    <row r="354" spans="2:10" ht="12">
      <c r="B354" s="200" t="s">
        <v>16</v>
      </c>
      <c r="C354" s="201" t="s">
        <v>145</v>
      </c>
      <c r="D354" s="203">
        <v>738.5</v>
      </c>
      <c r="E354" s="561">
        <v>445.5</v>
      </c>
      <c r="F354" s="154"/>
      <c r="G354" s="154"/>
      <c r="H354" s="154"/>
      <c r="I354" s="154"/>
      <c r="J354" s="154"/>
    </row>
    <row r="355" spans="2:10" ht="12">
      <c r="B355" s="205" t="s">
        <v>318</v>
      </c>
      <c r="C355" s="206" t="s">
        <v>34</v>
      </c>
      <c r="D355" s="208">
        <v>728.5</v>
      </c>
      <c r="E355" s="562">
        <v>453.5</v>
      </c>
      <c r="F355" s="154"/>
      <c r="G355" s="154"/>
      <c r="H355" s="154"/>
      <c r="I355" s="154"/>
      <c r="J355" s="154"/>
    </row>
    <row r="356" spans="2:10" ht="12">
      <c r="B356" s="205" t="s">
        <v>147</v>
      </c>
      <c r="C356" s="206" t="s">
        <v>32</v>
      </c>
      <c r="D356" s="208">
        <v>686.5</v>
      </c>
      <c r="E356" s="562">
        <v>425.5</v>
      </c>
      <c r="F356" s="154"/>
      <c r="G356" s="154"/>
      <c r="H356" s="154"/>
      <c r="I356" s="154"/>
      <c r="J356" s="154"/>
    </row>
    <row r="357" spans="2:10" ht="12">
      <c r="B357" s="210"/>
      <c r="C357" s="211" t="s">
        <v>319</v>
      </c>
      <c r="D357" s="213">
        <v>598.5</v>
      </c>
      <c r="E357" s="563">
        <v>373.5</v>
      </c>
      <c r="F357" s="154"/>
      <c r="G357" s="154"/>
      <c r="H357" s="154"/>
      <c r="I357" s="154"/>
      <c r="J357" s="154"/>
    </row>
    <row r="358" ht="12" customHeight="1">
      <c r="B358" s="113"/>
    </row>
    <row r="359" ht="12" customHeight="1">
      <c r="B359" s="113"/>
    </row>
    <row r="360" ht="12" customHeight="1">
      <c r="B360" s="113"/>
    </row>
    <row r="361" ht="12" customHeight="1">
      <c r="B361" s="113"/>
    </row>
    <row r="362" ht="12" customHeight="1">
      <c r="B362" s="113"/>
    </row>
    <row r="363" ht="12" customHeight="1">
      <c r="B363" s="113"/>
    </row>
    <row r="364" ht="12" customHeight="1">
      <c r="B364" s="113"/>
    </row>
    <row r="365" ht="12" customHeight="1">
      <c r="B365" s="113"/>
    </row>
    <row r="366" ht="12" customHeight="1">
      <c r="B366" s="113"/>
    </row>
    <row r="367" ht="12" customHeight="1">
      <c r="B367" s="113"/>
    </row>
    <row r="368" ht="12" customHeight="1">
      <c r="B368" s="113"/>
    </row>
    <row r="369" ht="12" customHeight="1">
      <c r="B369" s="113"/>
    </row>
    <row r="370" ht="12" customHeight="1">
      <c r="B370" s="113"/>
    </row>
    <row r="371" ht="12" customHeight="1">
      <c r="B371" s="113"/>
    </row>
    <row r="372" ht="12" customHeight="1">
      <c r="B372" s="113"/>
    </row>
    <row r="373" ht="12" customHeight="1">
      <c r="B373" s="113"/>
    </row>
    <row r="374" ht="12" customHeight="1">
      <c r="B374" s="113"/>
    </row>
    <row r="375" ht="12" customHeight="1">
      <c r="B375" s="113"/>
    </row>
    <row r="376" ht="12" customHeight="1">
      <c r="B376" s="113"/>
    </row>
    <row r="377" ht="12" customHeight="1">
      <c r="B377" s="113"/>
    </row>
    <row r="378" ht="12" customHeight="1">
      <c r="B378" s="113"/>
    </row>
    <row r="379" ht="12" customHeight="1">
      <c r="B379" s="113"/>
    </row>
    <row r="380" ht="12" customHeight="1">
      <c r="B380" s="113"/>
    </row>
    <row r="381" ht="12" customHeight="1">
      <c r="B381" s="113"/>
    </row>
    <row r="382" ht="12" customHeight="1">
      <c r="B382" s="113"/>
    </row>
    <row r="383" ht="12" customHeight="1">
      <c r="B383" s="113"/>
    </row>
    <row r="384" ht="12" customHeight="1">
      <c r="B384" s="113"/>
    </row>
    <row r="385" ht="12" customHeight="1">
      <c r="B385" s="113"/>
    </row>
    <row r="386" ht="12" customHeight="1">
      <c r="B386" s="113"/>
    </row>
    <row r="387" ht="12" customHeight="1">
      <c r="B387" s="113"/>
    </row>
    <row r="388" ht="12" customHeight="1">
      <c r="B388" s="113"/>
    </row>
    <row r="389" ht="12" customHeight="1">
      <c r="B389" s="113"/>
    </row>
    <row r="390" ht="12" customHeight="1">
      <c r="B390" s="113"/>
    </row>
    <row r="391" ht="12" customHeight="1">
      <c r="B391" s="113"/>
    </row>
    <row r="392" ht="12" customHeight="1">
      <c r="B392" s="113"/>
    </row>
    <row r="393" ht="12" customHeight="1">
      <c r="B393" s="113"/>
    </row>
    <row r="394" ht="12" customHeight="1">
      <c r="B394" s="113"/>
    </row>
    <row r="395" ht="12" customHeight="1">
      <c r="B395" s="113"/>
    </row>
    <row r="396" ht="12" customHeight="1">
      <c r="B396" s="113"/>
    </row>
    <row r="397" ht="12" customHeight="1">
      <c r="B397" s="113"/>
    </row>
    <row r="398" ht="12" customHeight="1">
      <c r="B398" s="113"/>
    </row>
    <row r="399" ht="12" customHeight="1">
      <c r="B399" s="113"/>
    </row>
    <row r="400" ht="12" customHeight="1">
      <c r="B400" s="113"/>
    </row>
    <row r="401" ht="12" customHeight="1">
      <c r="B401" s="113"/>
    </row>
    <row r="402" ht="12" customHeight="1">
      <c r="B402" s="113"/>
    </row>
    <row r="403" ht="12" customHeight="1">
      <c r="B403" s="113"/>
    </row>
    <row r="404" ht="12" customHeight="1">
      <c r="B404" s="113"/>
    </row>
    <row r="405" ht="12" customHeight="1">
      <c r="B405" s="113"/>
    </row>
    <row r="406" ht="12" customHeight="1">
      <c r="B406" s="113"/>
    </row>
    <row r="407" ht="12" customHeight="1">
      <c r="B407" s="113"/>
    </row>
    <row r="408" ht="12" customHeight="1">
      <c r="B408" s="113"/>
    </row>
    <row r="409" ht="12" customHeight="1">
      <c r="B409" s="113"/>
    </row>
    <row r="410" ht="12" customHeight="1">
      <c r="B410" s="113"/>
    </row>
    <row r="411" ht="12" customHeight="1">
      <c r="B411" s="113"/>
    </row>
    <row r="412" ht="12" customHeight="1">
      <c r="B412" s="113"/>
    </row>
    <row r="413" ht="12" customHeight="1">
      <c r="B413" s="113"/>
    </row>
    <row r="414" spans="2:10" ht="12">
      <c r="B414" s="153"/>
      <c r="C414" s="153"/>
      <c r="D414" s="154"/>
      <c r="E414" s="154"/>
      <c r="F414" s="154"/>
      <c r="G414" s="154"/>
      <c r="H414" s="154"/>
      <c r="I414" s="154"/>
      <c r="J414" s="154"/>
    </row>
    <row r="415" spans="2:10" ht="12">
      <c r="B415" s="153"/>
      <c r="C415" s="153"/>
      <c r="D415" s="154"/>
      <c r="E415" s="154"/>
      <c r="F415" s="154"/>
      <c r="G415" s="154"/>
      <c r="H415" s="154"/>
      <c r="I415" s="154"/>
      <c r="J415" s="154"/>
    </row>
    <row r="416" spans="1:10" ht="12">
      <c r="A416" s="223"/>
      <c r="B416" s="153"/>
      <c r="C416" s="153"/>
      <c r="D416" s="154"/>
      <c r="E416" s="154"/>
      <c r="F416" s="154"/>
      <c r="G416" s="154"/>
      <c r="H416" s="154"/>
      <c r="I416" s="154"/>
      <c r="J416" s="154"/>
    </row>
    <row r="417" spans="1:10" ht="12">
      <c r="A417" s="223"/>
      <c r="B417" s="153"/>
      <c r="C417" s="153"/>
      <c r="D417" s="154"/>
      <c r="E417" s="154"/>
      <c r="F417" s="154"/>
      <c r="G417" s="154"/>
      <c r="H417" s="154"/>
      <c r="I417" s="154"/>
      <c r="J417" s="154"/>
    </row>
    <row r="418" spans="2:10" ht="12">
      <c r="B418" s="153"/>
      <c r="C418" s="153"/>
      <c r="D418" s="154"/>
      <c r="E418" s="154"/>
      <c r="F418" s="154"/>
      <c r="G418" s="154"/>
      <c r="H418" s="154"/>
      <c r="I418" s="154"/>
      <c r="J418" s="154"/>
    </row>
    <row r="419" spans="2:10" ht="12">
      <c r="B419" s="153"/>
      <c r="C419" s="153"/>
      <c r="D419" s="154"/>
      <c r="E419" s="154"/>
      <c r="F419" s="154"/>
      <c r="G419" s="154"/>
      <c r="H419" s="154"/>
      <c r="I419" s="154"/>
      <c r="J419" s="154"/>
    </row>
    <row r="420" spans="2:10" ht="12">
      <c r="B420" s="153"/>
      <c r="C420" s="153"/>
      <c r="D420" s="154"/>
      <c r="E420" s="154"/>
      <c r="F420" s="154"/>
      <c r="G420" s="154"/>
      <c r="H420" s="154"/>
      <c r="I420" s="154"/>
      <c r="J420" s="154"/>
    </row>
    <row r="421" spans="2:10" ht="12">
      <c r="B421" s="153"/>
      <c r="C421" s="153"/>
      <c r="D421" s="154"/>
      <c r="E421" s="154"/>
      <c r="F421" s="154"/>
      <c r="G421" s="154"/>
      <c r="H421" s="154"/>
      <c r="I421" s="154"/>
      <c r="J421" s="154"/>
    </row>
    <row r="422" spans="2:10" ht="12">
      <c r="B422" s="153"/>
      <c r="C422" s="153"/>
      <c r="D422" s="154"/>
      <c r="E422" s="154"/>
      <c r="F422" s="154"/>
      <c r="G422" s="154"/>
      <c r="H422" s="154"/>
      <c r="I422" s="154"/>
      <c r="J422" s="154"/>
    </row>
    <row r="423" spans="2:10" ht="12">
      <c r="B423" s="153"/>
      <c r="C423" s="153"/>
      <c r="D423" s="154"/>
      <c r="E423" s="154"/>
      <c r="F423" s="154"/>
      <c r="G423" s="154"/>
      <c r="H423" s="154"/>
      <c r="I423" s="154"/>
      <c r="J423" s="154"/>
    </row>
    <row r="424" spans="2:10" ht="12">
      <c r="B424" s="153"/>
      <c r="C424" s="153"/>
      <c r="D424" s="154"/>
      <c r="E424" s="154"/>
      <c r="F424" s="154"/>
      <c r="G424" s="154"/>
      <c r="H424" s="154"/>
      <c r="I424" s="154"/>
      <c r="J424" s="154"/>
    </row>
    <row r="425" spans="2:10" ht="12">
      <c r="B425" s="153"/>
      <c r="C425" s="153"/>
      <c r="D425" s="154"/>
      <c r="E425" s="154"/>
      <c r="F425" s="154"/>
      <c r="G425" s="154"/>
      <c r="H425" s="154"/>
      <c r="I425" s="154"/>
      <c r="J425" s="154"/>
    </row>
    <row r="426" spans="2:10" ht="12">
      <c r="B426" s="153"/>
      <c r="C426" s="153"/>
      <c r="D426" s="154"/>
      <c r="E426" s="154"/>
      <c r="F426" s="154"/>
      <c r="G426" s="154"/>
      <c r="H426" s="154"/>
      <c r="I426" s="154"/>
      <c r="J426" s="154"/>
    </row>
    <row r="427" spans="2:10" ht="12">
      <c r="B427" s="153"/>
      <c r="C427" s="153"/>
      <c r="D427" s="154"/>
      <c r="E427" s="154"/>
      <c r="F427" s="154"/>
      <c r="G427" s="154"/>
      <c r="H427" s="154"/>
      <c r="I427" s="154"/>
      <c r="J427" s="154"/>
    </row>
    <row r="428" spans="2:10" ht="12">
      <c r="B428" s="153"/>
      <c r="C428" s="153"/>
      <c r="D428" s="154"/>
      <c r="E428" s="154"/>
      <c r="F428" s="154"/>
      <c r="G428" s="154"/>
      <c r="H428" s="154"/>
      <c r="I428" s="154"/>
      <c r="J428" s="154"/>
    </row>
    <row r="429" spans="2:10" ht="12">
      <c r="B429" s="153"/>
      <c r="C429" s="153"/>
      <c r="D429" s="154"/>
      <c r="E429" s="154"/>
      <c r="F429" s="154"/>
      <c r="G429" s="154"/>
      <c r="H429" s="154"/>
      <c r="I429" s="154"/>
      <c r="J429" s="154"/>
    </row>
    <row r="430" spans="2:10" ht="12">
      <c r="B430" s="153"/>
      <c r="C430" s="153"/>
      <c r="D430" s="154"/>
      <c r="E430" s="154"/>
      <c r="F430" s="154"/>
      <c r="G430" s="154"/>
      <c r="H430" s="154"/>
      <c r="I430" s="154"/>
      <c r="J430" s="154"/>
    </row>
    <row r="431" spans="2:10" ht="12">
      <c r="B431" s="153"/>
      <c r="C431" s="153"/>
      <c r="D431" s="154"/>
      <c r="E431" s="154"/>
      <c r="F431" s="154"/>
      <c r="G431" s="154"/>
      <c r="H431" s="154"/>
      <c r="I431" s="154"/>
      <c r="J431" s="154"/>
    </row>
    <row r="432" spans="2:10" ht="12">
      <c r="B432" s="153"/>
      <c r="C432" s="153"/>
      <c r="D432" s="154"/>
      <c r="E432" s="154"/>
      <c r="F432" s="154"/>
      <c r="G432" s="154"/>
      <c r="H432" s="154"/>
      <c r="I432" s="154"/>
      <c r="J432" s="154"/>
    </row>
    <row r="433" spans="2:10" ht="12">
      <c r="B433" s="153"/>
      <c r="C433" s="153"/>
      <c r="D433" s="154"/>
      <c r="E433" s="154"/>
      <c r="F433" s="154"/>
      <c r="G433" s="154"/>
      <c r="H433" s="154"/>
      <c r="I433" s="154"/>
      <c r="J433" s="154"/>
    </row>
  </sheetData>
  <mergeCells count="190">
    <mergeCell ref="D202:J202"/>
    <mergeCell ref="G163:J163"/>
    <mergeCell ref="E172:F172"/>
    <mergeCell ref="G172:J172"/>
    <mergeCell ref="G178:J178"/>
    <mergeCell ref="G189:G191"/>
    <mergeCell ref="C189:F189"/>
    <mergeCell ref="D196:D197"/>
    <mergeCell ref="J189:J191"/>
    <mergeCell ref="C196:C197"/>
    <mergeCell ref="G147:J147"/>
    <mergeCell ref="G148:J148"/>
    <mergeCell ref="G149:J149"/>
    <mergeCell ref="D201:E201"/>
    <mergeCell ref="I189:I191"/>
    <mergeCell ref="G152:J152"/>
    <mergeCell ref="E157:F157"/>
    <mergeCell ref="G157:J157"/>
    <mergeCell ref="G128:H128"/>
    <mergeCell ref="D128:F128"/>
    <mergeCell ref="D133:F133"/>
    <mergeCell ref="D138:J138"/>
    <mergeCell ref="G253:J253"/>
    <mergeCell ref="E255:F255"/>
    <mergeCell ref="E142:F142"/>
    <mergeCell ref="G142:J142"/>
    <mergeCell ref="G143:J143"/>
    <mergeCell ref="G144:J144"/>
    <mergeCell ref="E212:F212"/>
    <mergeCell ref="G212:J212"/>
    <mergeCell ref="E152:F152"/>
    <mergeCell ref="H189:H191"/>
    <mergeCell ref="C96:D96"/>
    <mergeCell ref="E96:F96"/>
    <mergeCell ref="G96:H96"/>
    <mergeCell ref="I96:J96"/>
    <mergeCell ref="C67:D67"/>
    <mergeCell ref="E67:F67"/>
    <mergeCell ref="G67:H67"/>
    <mergeCell ref="C79:D79"/>
    <mergeCell ref="E79:F79"/>
    <mergeCell ref="G79:H79"/>
    <mergeCell ref="G77:H77"/>
    <mergeCell ref="C78:D78"/>
    <mergeCell ref="E78:F78"/>
    <mergeCell ref="G78:H78"/>
    <mergeCell ref="C39:D39"/>
    <mergeCell ref="E39:F39"/>
    <mergeCell ref="G39:H39"/>
    <mergeCell ref="C65:D65"/>
    <mergeCell ref="E65:F65"/>
    <mergeCell ref="G65:H65"/>
    <mergeCell ref="C45:D45"/>
    <mergeCell ref="E45:F45"/>
    <mergeCell ref="G45:H45"/>
    <mergeCell ref="C47:D47"/>
    <mergeCell ref="E47:F47"/>
    <mergeCell ref="G47:H47"/>
    <mergeCell ref="E214:F214"/>
    <mergeCell ref="E218:F218"/>
    <mergeCell ref="G119:H119"/>
    <mergeCell ref="G93:H93"/>
    <mergeCell ref="G85:H85"/>
    <mergeCell ref="G57:H57"/>
    <mergeCell ref="G58:H58"/>
    <mergeCell ref="G122:H122"/>
    <mergeCell ref="B277:B278"/>
    <mergeCell ref="B283:B284"/>
    <mergeCell ref="B296:C297"/>
    <mergeCell ref="B328:C329"/>
    <mergeCell ref="D277:F278"/>
    <mergeCell ref="D283:F284"/>
    <mergeCell ref="D289:F290"/>
    <mergeCell ref="C119:D119"/>
    <mergeCell ref="E119:F119"/>
    <mergeCell ref="C122:D122"/>
    <mergeCell ref="E122:F122"/>
    <mergeCell ref="E268:F268"/>
    <mergeCell ref="E253:F253"/>
    <mergeCell ref="E147:F147"/>
    <mergeCell ref="B117:B118"/>
    <mergeCell ref="C117:D117"/>
    <mergeCell ref="E117:F117"/>
    <mergeCell ref="C113:D113"/>
    <mergeCell ref="E113:F113"/>
    <mergeCell ref="C118:D118"/>
    <mergeCell ref="E118:F118"/>
    <mergeCell ref="C103:D103"/>
    <mergeCell ref="E103:F103"/>
    <mergeCell ref="G103:H103"/>
    <mergeCell ref="I103:J103"/>
    <mergeCell ref="B101:B102"/>
    <mergeCell ref="C101:D101"/>
    <mergeCell ref="E101:F101"/>
    <mergeCell ref="G101:H101"/>
    <mergeCell ref="C102:D102"/>
    <mergeCell ref="E102:F102"/>
    <mergeCell ref="G102:H102"/>
    <mergeCell ref="G109:H109"/>
    <mergeCell ref="I85:J85"/>
    <mergeCell ref="C86:D86"/>
    <mergeCell ref="E86:F86"/>
    <mergeCell ref="G86:H86"/>
    <mergeCell ref="I86:J86"/>
    <mergeCell ref="I93:J93"/>
    <mergeCell ref="I101:J101"/>
    <mergeCell ref="I94:J94"/>
    <mergeCell ref="I102:J102"/>
    <mergeCell ref="E77:F77"/>
    <mergeCell ref="I87:J87"/>
    <mergeCell ref="C93:D93"/>
    <mergeCell ref="E93:F93"/>
    <mergeCell ref="C81:D81"/>
    <mergeCell ref="E81:F81"/>
    <mergeCell ref="G81:H81"/>
    <mergeCell ref="E87:F87"/>
    <mergeCell ref="G87:H87"/>
    <mergeCell ref="C87:D87"/>
    <mergeCell ref="B85:B86"/>
    <mergeCell ref="C85:D85"/>
    <mergeCell ref="E85:F85"/>
    <mergeCell ref="B57:B58"/>
    <mergeCell ref="C57:D57"/>
    <mergeCell ref="E57:F57"/>
    <mergeCell ref="C58:D58"/>
    <mergeCell ref="E58:F58"/>
    <mergeCell ref="B76:B77"/>
    <mergeCell ref="C76:D76"/>
    <mergeCell ref="C46:D46"/>
    <mergeCell ref="E46:F46"/>
    <mergeCell ref="G46:H46"/>
    <mergeCell ref="C120:D120"/>
    <mergeCell ref="E120:F120"/>
    <mergeCell ref="G120:H120"/>
    <mergeCell ref="C59:D59"/>
    <mergeCell ref="E76:F76"/>
    <mergeCell ref="G76:H76"/>
    <mergeCell ref="C77:D77"/>
    <mergeCell ref="D43:D44"/>
    <mergeCell ref="F43:F44"/>
    <mergeCell ref="H43:H44"/>
    <mergeCell ref="I110:J110"/>
    <mergeCell ref="I109:J109"/>
    <mergeCell ref="E59:F59"/>
    <mergeCell ref="G59:H59"/>
    <mergeCell ref="C66:H66"/>
    <mergeCell ref="C109:D109"/>
    <mergeCell ref="E109:F109"/>
    <mergeCell ref="C38:D38"/>
    <mergeCell ref="E38:F38"/>
    <mergeCell ref="G38:H38"/>
    <mergeCell ref="B37:B38"/>
    <mergeCell ref="C37:D37"/>
    <mergeCell ref="E37:F37"/>
    <mergeCell ref="G37:H37"/>
    <mergeCell ref="G236:J236"/>
    <mergeCell ref="G218:J218"/>
    <mergeCell ref="G219:J219"/>
    <mergeCell ref="G220:J220"/>
    <mergeCell ref="G227:J227"/>
    <mergeCell ref="G206:J206"/>
    <mergeCell ref="I111:J111"/>
    <mergeCell ref="G113:H113"/>
    <mergeCell ref="I122:J122"/>
    <mergeCell ref="I119:J119"/>
    <mergeCell ref="G117:H117"/>
    <mergeCell ref="I117:J117"/>
    <mergeCell ref="G118:H118"/>
    <mergeCell ref="I118:J118"/>
    <mergeCell ref="I120:J120"/>
    <mergeCell ref="B6:C6"/>
    <mergeCell ref="B18:D18"/>
    <mergeCell ref="E18:F18"/>
    <mergeCell ref="E261:F261"/>
    <mergeCell ref="E245:F245"/>
    <mergeCell ref="E247:F247"/>
    <mergeCell ref="E236:F236"/>
    <mergeCell ref="E227:F227"/>
    <mergeCell ref="E206:F206"/>
    <mergeCell ref="E208:F208"/>
    <mergeCell ref="G268:J268"/>
    <mergeCell ref="G245:J245"/>
    <mergeCell ref="I37:J38"/>
    <mergeCell ref="G221:J221"/>
    <mergeCell ref="G230:J230"/>
    <mergeCell ref="G261:J261"/>
    <mergeCell ref="I57:J58"/>
    <mergeCell ref="I76:J77"/>
    <mergeCell ref="G228:J228"/>
    <mergeCell ref="G229:J229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75"/>
  <sheetViews>
    <sheetView view="pageBreakPreview" zoomScaleSheetLayoutView="100" workbookViewId="0" topLeftCell="A1">
      <selection activeCell="J20" sqref="J20"/>
    </sheetView>
  </sheetViews>
  <sheetFormatPr defaultColWidth="9.00390625" defaultRowHeight="13.5"/>
  <cols>
    <col min="1" max="1" width="3.125" style="114" customWidth="1"/>
    <col min="2" max="2" width="13.00390625" style="114" customWidth="1"/>
    <col min="3" max="10" width="9.625" style="114" customWidth="1"/>
    <col min="11" max="16384" width="9.00390625" style="114" customWidth="1"/>
  </cols>
  <sheetData>
    <row r="1" spans="1:10" ht="14.25">
      <c r="A1" s="113" t="s">
        <v>119</v>
      </c>
      <c r="J1" s="115"/>
    </row>
    <row r="2" spans="4:10" ht="12">
      <c r="D2" s="116"/>
      <c r="E2" s="118"/>
      <c r="F2" s="130"/>
      <c r="G2" s="118"/>
      <c r="H2" s="118"/>
      <c r="I2" s="117"/>
      <c r="J2" s="115"/>
    </row>
    <row r="3" spans="6:10" ht="12">
      <c r="F3" s="116"/>
      <c r="G3" s="118"/>
      <c r="H3" s="117"/>
      <c r="J3" s="115"/>
    </row>
    <row r="4" spans="1:2" ht="12" customHeight="1">
      <c r="A4" s="114" t="s">
        <v>120</v>
      </c>
      <c r="B4" s="113"/>
    </row>
    <row r="5" ht="11.25" customHeight="1">
      <c r="B5" s="113"/>
    </row>
    <row r="6" spans="2:8" ht="12" customHeight="1">
      <c r="B6" s="536" t="s">
        <v>121</v>
      </c>
      <c r="C6" s="119" t="s">
        <v>122</v>
      </c>
      <c r="D6" s="536" t="s">
        <v>123</v>
      </c>
      <c r="E6" s="537"/>
      <c r="F6" s="120"/>
      <c r="G6" s="612"/>
      <c r="H6" s="613"/>
    </row>
    <row r="7" spans="2:8" ht="12">
      <c r="B7" s="538"/>
      <c r="C7" s="122" t="s">
        <v>19</v>
      </c>
      <c r="D7" s="574" t="s">
        <v>353</v>
      </c>
      <c r="E7" s="575" t="s">
        <v>354</v>
      </c>
      <c r="F7" s="120"/>
      <c r="G7" s="121"/>
      <c r="H7" s="121"/>
    </row>
    <row r="8" spans="2:8" ht="12">
      <c r="B8" s="124" t="s">
        <v>14</v>
      </c>
      <c r="C8" s="125">
        <f>'LCC算出標準データ設定'!C129</f>
        <v>400000</v>
      </c>
      <c r="D8" s="126">
        <f>'LCC算出標準データ設定'!D143</f>
        <v>4053</v>
      </c>
      <c r="E8" s="127">
        <f>'LCC算出標準データ設定'!D144+'LCC算出標準データ設定'!C158</f>
        <v>68722.5</v>
      </c>
      <c r="F8" s="128"/>
      <c r="G8" s="129"/>
      <c r="H8" s="130"/>
    </row>
    <row r="9" spans="2:8" ht="12">
      <c r="B9" s="131" t="s">
        <v>15</v>
      </c>
      <c r="C9" s="132">
        <f>'LCC算出標準データ設定'!C130</f>
        <v>250000</v>
      </c>
      <c r="D9" s="133">
        <f>'LCC算出標準データ設定'!D148</f>
        <v>2425.5</v>
      </c>
      <c r="E9" s="134">
        <f>'LCC算出標準データ設定'!D149+'LCC算出標準データ設定'!C173</f>
        <v>37891.5</v>
      </c>
      <c r="F9" s="128"/>
      <c r="G9" s="129"/>
      <c r="H9" s="130"/>
    </row>
    <row r="10" spans="2:8" ht="12">
      <c r="B10" s="135" t="s">
        <v>16</v>
      </c>
      <c r="C10" s="136">
        <f>'LCC算出標準データ設定'!C131</f>
        <v>200000</v>
      </c>
      <c r="D10" s="137" t="s">
        <v>124</v>
      </c>
      <c r="E10" s="447">
        <f>'LCC算出標準データ設定'!D153</f>
        <v>2079</v>
      </c>
      <c r="F10" s="128"/>
      <c r="G10" s="138"/>
      <c r="H10" s="138"/>
    </row>
    <row r="11" spans="2:4" ht="12">
      <c r="B11" s="139"/>
      <c r="C11" s="140"/>
      <c r="D11" s="141"/>
    </row>
    <row r="12" spans="2:4" ht="12">
      <c r="B12" s="142" t="s">
        <v>125</v>
      </c>
      <c r="C12" s="142" t="s">
        <v>19</v>
      </c>
      <c r="D12" s="141"/>
    </row>
    <row r="13" spans="2:4" ht="12">
      <c r="B13" s="124" t="s">
        <v>14</v>
      </c>
      <c r="C13" s="143">
        <f>'LCC算出標準データ設定'!C134</f>
        <v>30000</v>
      </c>
      <c r="D13" s="141"/>
    </row>
    <row r="14" spans="2:4" ht="12">
      <c r="B14" s="131" t="s">
        <v>15</v>
      </c>
      <c r="C14" s="144">
        <f>'LCC算出標準データ設定'!C135</f>
        <v>25000</v>
      </c>
      <c r="D14" s="141"/>
    </row>
    <row r="15" spans="2:4" ht="12">
      <c r="B15" s="135" t="s">
        <v>16</v>
      </c>
      <c r="C15" s="136">
        <f>'LCC算出標準データ設定'!C136</f>
        <v>22000</v>
      </c>
      <c r="D15" s="141"/>
    </row>
    <row r="16" spans="2:4" ht="12">
      <c r="B16" s="139"/>
      <c r="C16" s="140"/>
      <c r="D16" s="141"/>
    </row>
    <row r="17" spans="2:6" ht="12" customHeight="1">
      <c r="B17" s="623" t="s">
        <v>126</v>
      </c>
      <c r="C17" s="536" t="s">
        <v>127</v>
      </c>
      <c r="D17" s="537"/>
      <c r="E17" s="129"/>
      <c r="F17" s="129"/>
    </row>
    <row r="18" spans="2:6" ht="12">
      <c r="B18" s="624"/>
      <c r="C18" s="146" t="s">
        <v>128</v>
      </c>
      <c r="D18" s="147" t="s">
        <v>129</v>
      </c>
      <c r="E18" s="148"/>
      <c r="F18" s="148"/>
    </row>
    <row r="19" spans="2:6" ht="12.75" customHeight="1">
      <c r="B19" s="625"/>
      <c r="C19" s="150">
        <f>'LCC算出標準データ設定'!C139</f>
        <v>5</v>
      </c>
      <c r="D19" s="151">
        <f>'LCC算出標準データ設定'!C140</f>
        <v>3</v>
      </c>
      <c r="E19" s="152"/>
      <c r="F19" s="152"/>
    </row>
    <row r="20" ht="12" customHeight="1">
      <c r="B20" s="113"/>
    </row>
    <row r="21" ht="12" customHeight="1">
      <c r="B21" s="113"/>
    </row>
    <row r="22" spans="1:4" ht="12">
      <c r="A22" s="114" t="s">
        <v>130</v>
      </c>
      <c r="B22" s="139"/>
      <c r="C22" s="140"/>
      <c r="D22" s="141"/>
    </row>
    <row r="23" spans="2:9" ht="12">
      <c r="B23" s="153"/>
      <c r="C23" s="154"/>
      <c r="D23" s="154"/>
      <c r="E23" s="154"/>
      <c r="F23" s="155" t="s">
        <v>131</v>
      </c>
      <c r="G23" s="154" t="s">
        <v>132</v>
      </c>
      <c r="H23" s="154"/>
      <c r="I23" s="154"/>
    </row>
    <row r="24" spans="2:10" ht="12">
      <c r="B24" s="156" t="s">
        <v>36</v>
      </c>
      <c r="C24" s="536" t="s">
        <v>133</v>
      </c>
      <c r="D24" s="621"/>
      <c r="E24" s="621"/>
      <c r="F24" s="537"/>
      <c r="G24" s="618" t="s">
        <v>363</v>
      </c>
      <c r="H24" s="609" t="s">
        <v>364</v>
      </c>
      <c r="I24" s="615" t="s">
        <v>365</v>
      </c>
      <c r="J24" s="154"/>
    </row>
    <row r="25" spans="2:10" ht="12">
      <c r="B25" s="159" t="s">
        <v>134</v>
      </c>
      <c r="C25" s="160"/>
      <c r="D25" s="161"/>
      <c r="E25" s="161"/>
      <c r="F25" s="162" t="s">
        <v>98</v>
      </c>
      <c r="G25" s="619"/>
      <c r="H25" s="610"/>
      <c r="I25" s="616"/>
      <c r="J25" s="626"/>
    </row>
    <row r="26" spans="2:10" ht="12">
      <c r="B26" s="163"/>
      <c r="C26" s="164">
        <v>1970</v>
      </c>
      <c r="D26" s="165">
        <v>1980</v>
      </c>
      <c r="E26" s="165">
        <v>1990</v>
      </c>
      <c r="F26" s="166">
        <v>2000</v>
      </c>
      <c r="G26" s="620"/>
      <c r="H26" s="611"/>
      <c r="I26" s="617"/>
      <c r="J26" s="626"/>
    </row>
    <row r="27" spans="2:10" ht="12">
      <c r="B27" s="124" t="s">
        <v>14</v>
      </c>
      <c r="C27" s="444">
        <f>'LCC算出標準データ設定'!C192</f>
        <v>40000</v>
      </c>
      <c r="D27" s="126">
        <f>'LCC算出標準データ設定'!D192</f>
        <v>35000</v>
      </c>
      <c r="E27" s="126">
        <f>'LCC算出標準データ設定'!E192</f>
        <v>30000</v>
      </c>
      <c r="F27" s="127">
        <f>'LCC算出標準データ設定'!F192</f>
        <v>25000</v>
      </c>
      <c r="G27" s="444">
        <f>'LCC算出標準データ設定'!G192</f>
        <v>25000</v>
      </c>
      <c r="H27" s="126">
        <f>'LCC算出標準データ設定'!H192</f>
        <v>30000</v>
      </c>
      <c r="I27" s="127">
        <f>'LCC算出標準データ設定'!I192</f>
        <v>100000</v>
      </c>
      <c r="J27" s="167"/>
    </row>
    <row r="28" spans="2:10" ht="12">
      <c r="B28" s="131" t="s">
        <v>15</v>
      </c>
      <c r="C28" s="445">
        <f>'LCC算出標準データ設定'!C193</f>
        <v>50000</v>
      </c>
      <c r="D28" s="133">
        <f>'LCC算出標準データ設定'!D193</f>
        <v>50000</v>
      </c>
      <c r="E28" s="133">
        <f>'LCC算出標準データ設定'!E193</f>
        <v>45000</v>
      </c>
      <c r="F28" s="134">
        <f>'LCC算出標準データ設定'!F193</f>
        <v>45000</v>
      </c>
      <c r="G28" s="445">
        <f>'LCC算出標準データ設定'!G193</f>
        <v>45000</v>
      </c>
      <c r="H28" s="133">
        <f>'LCC算出標準データ設定'!H193</f>
        <v>45000</v>
      </c>
      <c r="I28" s="134">
        <f>'LCC算出標準データ設定'!I193</f>
        <v>105000</v>
      </c>
      <c r="J28" s="167"/>
    </row>
    <row r="29" spans="2:10" ht="12">
      <c r="B29" s="135" t="s">
        <v>16</v>
      </c>
      <c r="C29" s="137" t="str">
        <f>'LCC算出標準データ設定'!C194</f>
        <v>-</v>
      </c>
      <c r="D29" s="476" t="str">
        <f>'LCC算出標準データ設定'!D194</f>
        <v>-</v>
      </c>
      <c r="E29" s="476" t="str">
        <f>'LCC算出標準データ設定'!E194</f>
        <v>-</v>
      </c>
      <c r="F29" s="477" t="str">
        <f>'LCC算出標準データ設定'!F194</f>
        <v>-</v>
      </c>
      <c r="G29" s="446">
        <f>'LCC算出標準データ設定'!G194</f>
        <v>91000</v>
      </c>
      <c r="H29" s="181">
        <f>'LCC算出標準データ設定'!H194</f>
        <v>91000</v>
      </c>
      <c r="I29" s="447">
        <f>'LCC算出標準データ設定'!I194</f>
        <v>28000</v>
      </c>
      <c r="J29" s="167"/>
    </row>
    <row r="30" spans="2:10" ht="12" customHeight="1">
      <c r="B30" s="156" t="s">
        <v>135</v>
      </c>
      <c r="C30" s="536" t="s">
        <v>18</v>
      </c>
      <c r="D30" s="537"/>
      <c r="E30" s="168"/>
      <c r="F30" s="169"/>
      <c r="G30" s="169"/>
      <c r="H30" s="154"/>
      <c r="I30" s="170"/>
      <c r="J30" s="154"/>
    </row>
    <row r="31" spans="2:10" ht="12">
      <c r="B31" s="171" t="s">
        <v>136</v>
      </c>
      <c r="C31" s="172" t="s">
        <v>137</v>
      </c>
      <c r="D31" s="147" t="s">
        <v>138</v>
      </c>
      <c r="E31" s="120"/>
      <c r="F31" s="121"/>
      <c r="G31" s="121"/>
      <c r="H31" s="154"/>
      <c r="I31" s="154"/>
      <c r="J31" s="154"/>
    </row>
    <row r="32" spans="2:10" ht="12">
      <c r="B32" s="124" t="s">
        <v>14</v>
      </c>
      <c r="C32" s="484">
        <f>'LCC算出標準データ設定'!C207</f>
        <v>22850</v>
      </c>
      <c r="D32" s="127">
        <v>0</v>
      </c>
      <c r="E32" s="173"/>
      <c r="F32" s="129"/>
      <c r="G32" s="130"/>
      <c r="H32" s="154"/>
      <c r="I32" s="154"/>
      <c r="J32" s="154"/>
    </row>
    <row r="33" spans="2:10" ht="12">
      <c r="B33" s="131" t="s">
        <v>15</v>
      </c>
      <c r="C33" s="174" t="s">
        <v>124</v>
      </c>
      <c r="D33" s="175" t="s">
        <v>124</v>
      </c>
      <c r="E33" s="176"/>
      <c r="F33" s="129"/>
      <c r="G33" s="130"/>
      <c r="H33" s="154"/>
      <c r="I33" s="154"/>
      <c r="J33" s="154"/>
    </row>
    <row r="34" spans="2:10" ht="12">
      <c r="B34" s="135" t="s">
        <v>16</v>
      </c>
      <c r="C34" s="177" t="s">
        <v>124</v>
      </c>
      <c r="D34" s="178" t="s">
        <v>124</v>
      </c>
      <c r="E34" s="176"/>
      <c r="F34" s="138"/>
      <c r="G34" s="138"/>
      <c r="H34" s="154"/>
      <c r="I34" s="154"/>
      <c r="J34" s="154"/>
    </row>
    <row r="35" spans="2:10" ht="12">
      <c r="B35" s="153"/>
      <c r="C35" s="153"/>
      <c r="D35" s="154"/>
      <c r="E35" s="154"/>
      <c r="F35" s="154"/>
      <c r="G35" s="154"/>
      <c r="H35" s="154"/>
      <c r="I35" s="154"/>
      <c r="J35" s="154"/>
    </row>
    <row r="36" spans="2:10" ht="12" customHeight="1">
      <c r="B36" s="156" t="s">
        <v>67</v>
      </c>
      <c r="C36" s="158" t="s">
        <v>98</v>
      </c>
      <c r="D36" s="540" t="s">
        <v>329</v>
      </c>
      <c r="E36" s="597" t="s">
        <v>123</v>
      </c>
      <c r="F36" s="599"/>
      <c r="G36" s="599"/>
      <c r="H36" s="599"/>
      <c r="I36" s="599"/>
      <c r="J36" s="598"/>
    </row>
    <row r="37" spans="2:10" ht="12" customHeight="1">
      <c r="B37" s="159" t="s">
        <v>134</v>
      </c>
      <c r="C37" s="123"/>
      <c r="D37" s="622"/>
      <c r="E37" s="179" t="s">
        <v>350</v>
      </c>
      <c r="F37" s="179" t="s">
        <v>351</v>
      </c>
      <c r="G37" s="536" t="s">
        <v>352</v>
      </c>
      <c r="H37" s="621"/>
      <c r="I37" s="621"/>
      <c r="J37" s="537"/>
    </row>
    <row r="38" spans="2:10" ht="12">
      <c r="B38" s="171"/>
      <c r="C38" s="166">
        <v>2000</v>
      </c>
      <c r="D38" s="541"/>
      <c r="E38" s="358"/>
      <c r="F38" s="358"/>
      <c r="G38" s="549">
        <v>1970</v>
      </c>
      <c r="H38" s="165">
        <v>1980</v>
      </c>
      <c r="I38" s="165">
        <v>1990</v>
      </c>
      <c r="J38" s="166">
        <v>2000</v>
      </c>
    </row>
    <row r="39" spans="2:10" ht="12">
      <c r="B39" s="124" t="s">
        <v>14</v>
      </c>
      <c r="C39" s="449">
        <f>'LCC算出標準データ設定'!C198</f>
        <v>150000</v>
      </c>
      <c r="D39" s="449">
        <f>'LCC算出標準データ設定'!D198</f>
        <v>150000</v>
      </c>
      <c r="E39" s="449">
        <f>'LCC算出標準データ設定'!D219</f>
        <v>9870</v>
      </c>
      <c r="F39" s="449">
        <f>'LCC算出標準データ設定'!D220</f>
        <v>12075</v>
      </c>
      <c r="G39" s="202">
        <f>'LCC算出標準データ設定'!D221+'LCC算出標準データ設定'!C246+'LCC算出標準データ設定'!C262+'LCC算出標準データ設定'!D222</f>
        <v>78740</v>
      </c>
      <c r="H39" s="576">
        <f>'LCC算出標準データ設定'!D221+'LCC算出標準データ設定'!C246+'LCC算出標準データ設定'!C262+'LCC算出標準データ設定'!D223</f>
        <v>78740</v>
      </c>
      <c r="I39" s="576">
        <f>'LCC算出標準データ設定'!D221+'LCC算出標準データ設定'!C246+'LCC算出標準データ設定'!C262+'LCC算出標準データ設定'!D224</f>
        <v>78740</v>
      </c>
      <c r="J39" s="561">
        <f>'LCC算出標準データ設定'!D221+'LCC算出標準データ設定'!C246+'LCC算出標準データ設定'!C262+'LCC算出標準データ設定'!D225</f>
        <v>47240</v>
      </c>
    </row>
    <row r="40" spans="2:10" ht="12">
      <c r="B40" s="131" t="s">
        <v>15</v>
      </c>
      <c r="C40" s="450">
        <f>'LCC算出標準データ設定'!C199</f>
        <v>80000</v>
      </c>
      <c r="D40" s="450">
        <f>'LCC算出標準データ設定'!D199</f>
        <v>100000</v>
      </c>
      <c r="E40" s="450">
        <f>'LCC算出標準データ設定'!D228</f>
        <v>59499</v>
      </c>
      <c r="F40" s="450">
        <f>'LCC算出標準データ設定'!D229</f>
        <v>5029.5</v>
      </c>
      <c r="G40" s="207">
        <f>'LCC算出標準データ設定'!D230+'LCC算出標準データ設定'!C254+'LCC算出標準データ設定'!C269+'LCC算出標準データ設定'!D231</f>
        <v>109540</v>
      </c>
      <c r="H40" s="577">
        <f>'LCC算出標準データ設定'!D230+'LCC算出標準データ設定'!C254+'LCC算出標準データ設定'!C269+'LCC算出標準データ設定'!D232</f>
        <v>109540</v>
      </c>
      <c r="I40" s="577">
        <f>'LCC算出標準データ設定'!D230+'LCC算出標準データ設定'!C254+'LCC算出標準データ設定'!C269+'LCC算出標準データ設定'!D233</f>
        <v>109540</v>
      </c>
      <c r="J40" s="562">
        <f>'LCC算出標準データ設定'!D230+'LCC算出標準データ設定'!C254+'LCC算出標準データ設定'!C269+'LCC算出標準データ設定'!D234</f>
        <v>93875</v>
      </c>
    </row>
    <row r="41" spans="2:10" ht="12">
      <c r="B41" s="135" t="s">
        <v>16</v>
      </c>
      <c r="C41" s="451">
        <f>'LCC算出標準データ設定'!C200</f>
        <v>91000</v>
      </c>
      <c r="D41" s="371" t="str">
        <f>'LCC算出標準データ設定'!D200</f>
        <v>-</v>
      </c>
      <c r="E41" s="451">
        <v>0</v>
      </c>
      <c r="F41" s="451">
        <v>0</v>
      </c>
      <c r="G41" s="212">
        <f>'LCC算出標準データ設定'!D237+'LCC算出標準データ設定'!D240</f>
        <v>2079</v>
      </c>
      <c r="H41" s="578">
        <f>'LCC算出標準データ設定'!D237+'LCC算出標準データ設定'!D241</f>
        <v>2079</v>
      </c>
      <c r="I41" s="578">
        <f>'LCC算出標準データ設定'!D237+'LCC算出標準データ設定'!D242</f>
        <v>2079</v>
      </c>
      <c r="J41" s="563">
        <f>'LCC算出標準データ設定'!D237+'LCC算出標準データ設定'!D243</f>
        <v>2079</v>
      </c>
    </row>
    <row r="42" spans="2:10" ht="12" customHeight="1">
      <c r="B42" s="182" t="s">
        <v>135</v>
      </c>
      <c r="C42" s="627" t="s">
        <v>18</v>
      </c>
      <c r="D42" s="628"/>
      <c r="E42" s="168"/>
      <c r="F42" s="612"/>
      <c r="G42" s="612"/>
      <c r="H42" s="154"/>
      <c r="I42" s="154"/>
      <c r="J42" s="154"/>
    </row>
    <row r="43" spans="2:10" ht="12">
      <c r="B43" s="163" t="s">
        <v>136</v>
      </c>
      <c r="C43" s="172" t="s">
        <v>137</v>
      </c>
      <c r="D43" s="147" t="s">
        <v>138</v>
      </c>
      <c r="E43" s="120"/>
      <c r="F43" s="121"/>
      <c r="G43" s="121"/>
      <c r="H43" s="154"/>
      <c r="I43" s="154"/>
      <c r="J43" s="154"/>
    </row>
    <row r="44" spans="2:10" ht="12">
      <c r="B44" s="124" t="s">
        <v>14</v>
      </c>
      <c r="C44" s="484">
        <f>'LCC算出標準データ設定'!C213</f>
        <v>47690</v>
      </c>
      <c r="D44" s="127">
        <v>0</v>
      </c>
      <c r="E44" s="183"/>
      <c r="F44" s="129"/>
      <c r="G44" s="130"/>
      <c r="H44" s="154"/>
      <c r="I44" s="154"/>
      <c r="J44" s="154"/>
    </row>
    <row r="45" spans="2:10" ht="12">
      <c r="B45" s="131" t="s">
        <v>15</v>
      </c>
      <c r="C45" s="174" t="s">
        <v>124</v>
      </c>
      <c r="D45" s="175" t="s">
        <v>124</v>
      </c>
      <c r="E45" s="176"/>
      <c r="F45" s="129"/>
      <c r="G45" s="130"/>
      <c r="H45" s="154"/>
      <c r="I45" s="154"/>
      <c r="J45" s="154"/>
    </row>
    <row r="46" spans="2:10" ht="12">
      <c r="B46" s="135" t="s">
        <v>16</v>
      </c>
      <c r="C46" s="177" t="s">
        <v>124</v>
      </c>
      <c r="D46" s="178" t="s">
        <v>124</v>
      </c>
      <c r="E46" s="176"/>
      <c r="F46" s="184"/>
      <c r="G46" s="184"/>
      <c r="H46" s="154"/>
      <c r="I46" s="154"/>
      <c r="J46" s="154"/>
    </row>
    <row r="47" spans="2:7" ht="12" customHeight="1">
      <c r="B47" s="113"/>
      <c r="F47" s="185"/>
      <c r="G47" s="185"/>
    </row>
    <row r="48" spans="2:6" ht="12" customHeight="1">
      <c r="B48" s="623" t="s">
        <v>126</v>
      </c>
      <c r="C48" s="536" t="s">
        <v>127</v>
      </c>
      <c r="D48" s="537"/>
      <c r="E48" s="129"/>
      <c r="F48" s="129"/>
    </row>
    <row r="49" spans="2:6" ht="12">
      <c r="B49" s="624"/>
      <c r="C49" s="146" t="s">
        <v>36</v>
      </c>
      <c r="D49" s="147" t="s">
        <v>67</v>
      </c>
      <c r="E49" s="148"/>
      <c r="F49" s="148"/>
    </row>
    <row r="50" spans="2:6" ht="12.75" customHeight="1">
      <c r="B50" s="625"/>
      <c r="C50" s="579">
        <f>'LCC算出標準データ設定'!C203</f>
        <v>6</v>
      </c>
      <c r="D50" s="580">
        <f>'LCC算出標準データ設定'!C204</f>
        <v>4</v>
      </c>
      <c r="E50" s="152"/>
      <c r="F50" s="152"/>
    </row>
    <row r="51" ht="12" customHeight="1">
      <c r="B51" s="113"/>
    </row>
    <row r="52" ht="12" customHeight="1">
      <c r="B52" s="113"/>
    </row>
    <row r="53" spans="1:4" ht="12" customHeight="1">
      <c r="A53" s="114" t="s">
        <v>139</v>
      </c>
      <c r="B53" s="139"/>
      <c r="C53" s="140"/>
      <c r="D53" s="141"/>
    </row>
    <row r="54" ht="12" customHeight="1">
      <c r="J54" s="115"/>
    </row>
    <row r="55" spans="2:10" ht="12" customHeight="1">
      <c r="B55" s="536" t="s">
        <v>140</v>
      </c>
      <c r="C55" s="119" t="s">
        <v>141</v>
      </c>
      <c r="D55" s="168"/>
      <c r="E55" s="129"/>
      <c r="F55" s="129"/>
      <c r="G55" s="129"/>
      <c r="J55" s="115"/>
    </row>
    <row r="56" spans="2:10" ht="12" customHeight="1">
      <c r="B56" s="538"/>
      <c r="C56" s="122" t="s">
        <v>19</v>
      </c>
      <c r="D56" s="120"/>
      <c r="E56" s="121"/>
      <c r="F56" s="121"/>
      <c r="G56" s="121"/>
      <c r="J56" s="115"/>
    </row>
    <row r="57" spans="2:10" ht="12" customHeight="1">
      <c r="B57" s="124" t="s">
        <v>14</v>
      </c>
      <c r="C57" s="186">
        <f>'LCC算出標準データ設定'!C279</f>
        <v>490</v>
      </c>
      <c r="D57" s="168"/>
      <c r="E57" s="130"/>
      <c r="F57" s="129"/>
      <c r="G57" s="130"/>
      <c r="J57" s="115"/>
    </row>
    <row r="58" spans="2:10" ht="12" customHeight="1">
      <c r="B58" s="131" t="s">
        <v>15</v>
      </c>
      <c r="C58" s="187">
        <f>'LCC算出標準データ設定'!C280</f>
        <v>580</v>
      </c>
      <c r="D58" s="188"/>
      <c r="E58" s="189"/>
      <c r="F58" s="129"/>
      <c r="G58" s="130"/>
      <c r="J58" s="115"/>
    </row>
    <row r="59" spans="2:10" ht="12" customHeight="1">
      <c r="B59" s="135" t="s">
        <v>16</v>
      </c>
      <c r="C59" s="190">
        <f>'LCC算出標準データ設定'!C281</f>
        <v>580</v>
      </c>
      <c r="D59" s="176"/>
      <c r="E59" s="138"/>
      <c r="F59" s="138"/>
      <c r="G59" s="138"/>
      <c r="J59" s="115"/>
    </row>
    <row r="60" spans="2:10" ht="12" customHeight="1">
      <c r="B60" s="121"/>
      <c r="C60" s="191"/>
      <c r="D60" s="118"/>
      <c r="E60" s="129"/>
      <c r="F60" s="118"/>
      <c r="G60" s="118"/>
      <c r="J60" s="115"/>
    </row>
    <row r="61" spans="2:10" ht="12" customHeight="1">
      <c r="B61" s="536" t="s">
        <v>142</v>
      </c>
      <c r="C61" s="119" t="s">
        <v>141</v>
      </c>
      <c r="D61" s="536" t="s">
        <v>143</v>
      </c>
      <c r="E61" s="537"/>
      <c r="F61" s="168"/>
      <c r="G61" s="129"/>
      <c r="J61" s="115"/>
    </row>
    <row r="62" spans="2:10" ht="12" customHeight="1">
      <c r="B62" s="538"/>
      <c r="C62" s="122" t="s">
        <v>19</v>
      </c>
      <c r="D62" s="172" t="s">
        <v>137</v>
      </c>
      <c r="E62" s="147" t="s">
        <v>138</v>
      </c>
      <c r="F62" s="120"/>
      <c r="G62" s="121"/>
      <c r="J62" s="115"/>
    </row>
    <row r="63" spans="2:10" ht="12" customHeight="1">
      <c r="B63" s="124" t="s">
        <v>14</v>
      </c>
      <c r="C63" s="186">
        <f>'LCC算出標準データ設定'!C285</f>
        <v>3395</v>
      </c>
      <c r="D63" s="192">
        <f>'LCC算出標準データ設定'!C291</f>
        <v>2064</v>
      </c>
      <c r="E63" s="193">
        <v>0</v>
      </c>
      <c r="F63" s="168"/>
      <c r="G63" s="130"/>
      <c r="J63" s="115"/>
    </row>
    <row r="64" spans="2:10" ht="12" customHeight="1">
      <c r="B64" s="131" t="s">
        <v>15</v>
      </c>
      <c r="C64" s="187">
        <f>'LCC算出標準データ設定'!C286</f>
        <v>661</v>
      </c>
      <c r="D64" s="194" t="s">
        <v>124</v>
      </c>
      <c r="E64" s="195" t="s">
        <v>124</v>
      </c>
      <c r="F64" s="168"/>
      <c r="G64" s="130"/>
      <c r="J64" s="115"/>
    </row>
    <row r="65" spans="2:10" ht="12" customHeight="1">
      <c r="B65" s="135" t="s">
        <v>16</v>
      </c>
      <c r="C65" s="190">
        <f>'LCC算出標準データ設定'!C287</f>
        <v>0</v>
      </c>
      <c r="D65" s="196" t="s">
        <v>124</v>
      </c>
      <c r="E65" s="197" t="s">
        <v>124</v>
      </c>
      <c r="F65" s="176"/>
      <c r="G65" s="138"/>
      <c r="J65" s="115"/>
    </row>
    <row r="66" ht="12" customHeight="1">
      <c r="B66" s="113"/>
    </row>
    <row r="67" spans="2:10" ht="12">
      <c r="B67" s="114" t="s">
        <v>144</v>
      </c>
      <c r="J67" s="115"/>
    </row>
    <row r="68" spans="2:10" ht="12">
      <c r="B68" s="517" t="s">
        <v>118</v>
      </c>
      <c r="C68" s="606"/>
      <c r="D68" s="198"/>
      <c r="E68" s="199"/>
      <c r="F68" s="199"/>
      <c r="G68" s="157" t="s">
        <v>337</v>
      </c>
      <c r="H68" s="157" t="s">
        <v>350</v>
      </c>
      <c r="I68" s="157" t="s">
        <v>351</v>
      </c>
      <c r="J68" s="158" t="s">
        <v>352</v>
      </c>
    </row>
    <row r="69" spans="2:10" ht="12">
      <c r="B69" s="607"/>
      <c r="C69" s="608"/>
      <c r="D69" s="164">
        <v>1970</v>
      </c>
      <c r="E69" s="165">
        <v>1980</v>
      </c>
      <c r="F69" s="165">
        <v>1990</v>
      </c>
      <c r="G69" s="165">
        <v>2000</v>
      </c>
      <c r="H69" s="165"/>
      <c r="I69" s="165"/>
      <c r="J69" s="166"/>
    </row>
    <row r="70" spans="2:10" ht="12">
      <c r="B70" s="200" t="s">
        <v>14</v>
      </c>
      <c r="C70" s="201" t="s">
        <v>145</v>
      </c>
      <c r="D70" s="202">
        <f>'LCC算出標準データ設定'!D298</f>
        <v>5192</v>
      </c>
      <c r="E70" s="203">
        <f>'LCC算出標準データ設定'!E298</f>
        <v>4828</v>
      </c>
      <c r="F70" s="203">
        <f>'LCC算出標準データ設定'!F298</f>
        <v>4825</v>
      </c>
      <c r="G70" s="203">
        <f>'LCC算出標準データ設定'!G298</f>
        <v>4010</v>
      </c>
      <c r="H70" s="203">
        <f>'LCC算出標準データ設定'!H298</f>
        <v>4010</v>
      </c>
      <c r="I70" s="203">
        <f>'LCC算出標準データ設定'!I298</f>
        <v>3886</v>
      </c>
      <c r="J70" s="204" t="str">
        <f>'LCC算出標準データ設定'!J298</f>
        <v>－</v>
      </c>
    </row>
    <row r="71" spans="2:10" ht="12">
      <c r="B71" s="205" t="s">
        <v>146</v>
      </c>
      <c r="C71" s="206" t="s">
        <v>34</v>
      </c>
      <c r="D71" s="207">
        <f>'LCC算出標準データ設定'!D299</f>
        <v>5043</v>
      </c>
      <c r="E71" s="208">
        <f>'LCC算出標準データ設定'!E299</f>
        <v>4678</v>
      </c>
      <c r="F71" s="208">
        <f>'LCC算出標準データ設定'!F299</f>
        <v>4675</v>
      </c>
      <c r="G71" s="208">
        <f>'LCC算出標準データ設定'!G299</f>
        <v>3856</v>
      </c>
      <c r="H71" s="208">
        <f>'LCC算出標準データ設定'!H299</f>
        <v>3856</v>
      </c>
      <c r="I71" s="208">
        <f>'LCC算出標準データ設定'!I299</f>
        <v>3731</v>
      </c>
      <c r="J71" s="209" t="str">
        <f>'LCC算出標準データ設定'!J299</f>
        <v>－</v>
      </c>
    </row>
    <row r="72" spans="2:10" ht="12">
      <c r="B72" s="205" t="s">
        <v>147</v>
      </c>
      <c r="C72" s="206" t="s">
        <v>32</v>
      </c>
      <c r="D72" s="207">
        <f>'LCC算出標準データ設定'!D300</f>
        <v>5264</v>
      </c>
      <c r="E72" s="208">
        <f>'LCC算出標準データ設定'!E300</f>
        <v>4903</v>
      </c>
      <c r="F72" s="208">
        <f>'LCC算出標準データ設定'!F300</f>
        <v>4900</v>
      </c>
      <c r="G72" s="208">
        <f>'LCC算出標準データ設定'!G300</f>
        <v>4100</v>
      </c>
      <c r="H72" s="208">
        <f>'LCC算出標準データ設定'!H300</f>
        <v>4100</v>
      </c>
      <c r="I72" s="208">
        <f>'LCC算出標準データ設定'!I300</f>
        <v>3987</v>
      </c>
      <c r="J72" s="209" t="str">
        <f>'LCC算出標準データ設定'!J300</f>
        <v>－</v>
      </c>
    </row>
    <row r="73" spans="2:10" ht="12">
      <c r="B73" s="210"/>
      <c r="C73" s="211" t="s">
        <v>148</v>
      </c>
      <c r="D73" s="212">
        <f>'LCC算出標準データ設定'!D301</f>
        <v>5092</v>
      </c>
      <c r="E73" s="213">
        <f>'LCC算出標準データ設定'!E301</f>
        <v>4728</v>
      </c>
      <c r="F73" s="213">
        <f>'LCC算出標準データ設定'!F301</f>
        <v>4725</v>
      </c>
      <c r="G73" s="213">
        <f>'LCC算出標準データ設定'!G301</f>
        <v>3914</v>
      </c>
      <c r="H73" s="213">
        <f>'LCC算出標準データ設定'!H301</f>
        <v>3914</v>
      </c>
      <c r="I73" s="213">
        <f>'LCC算出標準データ設定'!I301</f>
        <v>3787</v>
      </c>
      <c r="J73" s="197" t="str">
        <f>'LCC算出標準データ設定'!J301</f>
        <v>－</v>
      </c>
    </row>
    <row r="74" spans="2:10" ht="12">
      <c r="B74" s="200" t="s">
        <v>14</v>
      </c>
      <c r="C74" s="201" t="s">
        <v>145</v>
      </c>
      <c r="D74" s="202">
        <f>'LCC算出標準データ設定'!D302</f>
        <v>4481</v>
      </c>
      <c r="E74" s="203">
        <f>'LCC算出標準データ設定'!E302</f>
        <v>4117</v>
      </c>
      <c r="F74" s="203">
        <f>'LCC算出標準データ設定'!F302</f>
        <v>4114</v>
      </c>
      <c r="G74" s="203">
        <f>'LCC算出標準データ設定'!G302</f>
        <v>3299</v>
      </c>
      <c r="H74" s="203">
        <f>'LCC算出標準データ設定'!H302</f>
        <v>3299</v>
      </c>
      <c r="I74" s="203">
        <f>'LCC算出標準データ設定'!I302</f>
        <v>3175</v>
      </c>
      <c r="J74" s="204" t="str">
        <f>'LCC算出標準データ設定'!J302</f>
        <v>－</v>
      </c>
    </row>
    <row r="75" spans="2:10" ht="12">
      <c r="B75" s="205" t="s">
        <v>146</v>
      </c>
      <c r="C75" s="206" t="s">
        <v>34</v>
      </c>
      <c r="D75" s="207">
        <f>'LCC算出標準データ設定'!D303</f>
        <v>4448</v>
      </c>
      <c r="E75" s="208">
        <f>'LCC算出標準データ設定'!E303</f>
        <v>4083</v>
      </c>
      <c r="F75" s="208">
        <f>'LCC算出標準データ設定'!F303</f>
        <v>4080</v>
      </c>
      <c r="G75" s="208">
        <f>'LCC算出標準データ設定'!G303</f>
        <v>3261</v>
      </c>
      <c r="H75" s="208">
        <f>'LCC算出標準データ設定'!H303</f>
        <v>3261</v>
      </c>
      <c r="I75" s="208">
        <f>'LCC算出標準データ設定'!I303</f>
        <v>3136</v>
      </c>
      <c r="J75" s="209" t="str">
        <f>'LCC算出標準データ設定'!J303</f>
        <v>－</v>
      </c>
    </row>
    <row r="76" spans="2:10" ht="12">
      <c r="B76" s="205" t="s">
        <v>149</v>
      </c>
      <c r="C76" s="206" t="s">
        <v>32</v>
      </c>
      <c r="D76" s="207">
        <f>'LCC算出標準データ設定'!D304</f>
        <v>4579</v>
      </c>
      <c r="E76" s="208">
        <f>'LCC算出標準データ設定'!E304</f>
        <v>4218</v>
      </c>
      <c r="F76" s="208">
        <f>'LCC算出標準データ設定'!F304</f>
        <v>4215</v>
      </c>
      <c r="G76" s="208">
        <f>'LCC算出標準データ設定'!G304</f>
        <v>3415</v>
      </c>
      <c r="H76" s="208">
        <f>'LCC算出標準データ設定'!H304</f>
        <v>3415</v>
      </c>
      <c r="I76" s="208">
        <f>'LCC算出標準データ設定'!I304</f>
        <v>3302</v>
      </c>
      <c r="J76" s="209" t="str">
        <f>'LCC算出標準データ設定'!J304</f>
        <v>－</v>
      </c>
    </row>
    <row r="77" spans="2:10" ht="12">
      <c r="B77" s="210"/>
      <c r="C77" s="211" t="s">
        <v>148</v>
      </c>
      <c r="D77" s="212">
        <f>'LCC算出標準データ設定'!D305</f>
        <v>4662</v>
      </c>
      <c r="E77" s="213">
        <f>'LCC算出標準データ設定'!E305</f>
        <v>4298</v>
      </c>
      <c r="F77" s="213">
        <f>'LCC算出標準データ設定'!F305</f>
        <v>4295</v>
      </c>
      <c r="G77" s="213">
        <f>'LCC算出標準データ設定'!G305</f>
        <v>3484</v>
      </c>
      <c r="H77" s="213">
        <f>'LCC算出標準データ設定'!H305</f>
        <v>3484</v>
      </c>
      <c r="I77" s="213">
        <f>'LCC算出標準データ設定'!I305</f>
        <v>3357</v>
      </c>
      <c r="J77" s="197" t="str">
        <f>'LCC算出標準データ設定'!J305</f>
        <v>－</v>
      </c>
    </row>
    <row r="78" spans="2:10" ht="12">
      <c r="B78" s="200" t="s">
        <v>14</v>
      </c>
      <c r="C78" s="201" t="s">
        <v>145</v>
      </c>
      <c r="D78" s="214" t="str">
        <f>'LCC算出標準データ設定'!D306</f>
        <v>－</v>
      </c>
      <c r="E78" s="215" t="str">
        <f>'LCC算出標準データ設定'!E306</f>
        <v>－</v>
      </c>
      <c r="F78" s="203">
        <f>'LCC算出標準データ設定'!F306</f>
        <v>5219</v>
      </c>
      <c r="G78" s="203">
        <f>'LCC算出標準データ設定'!G306</f>
        <v>5025</v>
      </c>
      <c r="H78" s="203">
        <f>'LCC算出標準データ設定'!H306</f>
        <v>5025</v>
      </c>
      <c r="I78" s="203">
        <f>'LCC算出標準データ設定'!I306</f>
        <v>4680</v>
      </c>
      <c r="J78" s="216">
        <f>'LCC算出標準データ設定'!J306</f>
        <v>4467</v>
      </c>
    </row>
    <row r="79" spans="2:10" ht="12">
      <c r="B79" s="205" t="s">
        <v>150</v>
      </c>
      <c r="C79" s="206" t="s">
        <v>34</v>
      </c>
      <c r="D79" s="217" t="str">
        <f>'LCC算出標準データ設定'!D307</f>
        <v>－</v>
      </c>
      <c r="E79" s="218" t="str">
        <f>'LCC算出標準データ設定'!E307</f>
        <v>－</v>
      </c>
      <c r="F79" s="208">
        <f>'LCC算出標準データ設定'!F307</f>
        <v>5074</v>
      </c>
      <c r="G79" s="208">
        <f>'LCC算出標準データ設定'!G307</f>
        <v>4857</v>
      </c>
      <c r="H79" s="208">
        <f>'LCC算出標準データ設定'!H307</f>
        <v>4857</v>
      </c>
      <c r="I79" s="208">
        <f>'LCC算出標準データ設定'!I307</f>
        <v>4502</v>
      </c>
      <c r="J79" s="219">
        <f>'LCC算出標準データ設定'!J307</f>
        <v>4248</v>
      </c>
    </row>
    <row r="80" spans="2:10" ht="12">
      <c r="B80" s="205" t="s">
        <v>147</v>
      </c>
      <c r="C80" s="206" t="s">
        <v>32</v>
      </c>
      <c r="D80" s="217" t="str">
        <f>'LCC算出標準データ設定'!D308</f>
        <v>－</v>
      </c>
      <c r="E80" s="218" t="str">
        <f>'LCC算出標準データ設定'!E308</f>
        <v>－</v>
      </c>
      <c r="F80" s="208">
        <f>'LCC算出標準データ設定'!F308</f>
        <v>5292</v>
      </c>
      <c r="G80" s="208">
        <f>'LCC算出標準データ設定'!G308</f>
        <v>5054</v>
      </c>
      <c r="H80" s="208">
        <f>'LCC算出標準データ設定'!H308</f>
        <v>5054</v>
      </c>
      <c r="I80" s="208">
        <f>'LCC算出標準データ設定'!I308</f>
        <v>4709</v>
      </c>
      <c r="J80" s="219">
        <f>'LCC算出標準データ設定'!J308</f>
        <v>4436</v>
      </c>
    </row>
    <row r="81" spans="2:10" ht="12">
      <c r="B81" s="210"/>
      <c r="C81" s="211" t="s">
        <v>148</v>
      </c>
      <c r="D81" s="220" t="str">
        <f>'LCC算出標準データ設定'!D309</f>
        <v>－</v>
      </c>
      <c r="E81" s="221" t="str">
        <f>'LCC算出標準データ設定'!E309</f>
        <v>－</v>
      </c>
      <c r="F81" s="213">
        <f>'LCC算出標準データ設定'!F309</f>
        <v>5116</v>
      </c>
      <c r="G81" s="213">
        <f>'LCC算出標準データ設定'!G309</f>
        <v>4908</v>
      </c>
      <c r="H81" s="213">
        <f>'LCC算出標準データ設定'!H309</f>
        <v>4908</v>
      </c>
      <c r="I81" s="213">
        <f>'LCC算出標準データ設定'!I309</f>
        <v>4563</v>
      </c>
      <c r="J81" s="222">
        <f>'LCC算出標準データ設定'!J309</f>
        <v>4315</v>
      </c>
    </row>
    <row r="82" spans="2:10" ht="12">
      <c r="B82" s="200" t="s">
        <v>14</v>
      </c>
      <c r="C82" s="201" t="s">
        <v>145</v>
      </c>
      <c r="D82" s="214" t="str">
        <f>'LCC算出標準データ設定'!D310</f>
        <v>－</v>
      </c>
      <c r="E82" s="215" t="str">
        <f>'LCC算出標準データ設定'!E310</f>
        <v>－</v>
      </c>
      <c r="F82" s="203">
        <f>'LCC算出標準データ設定'!F310</f>
        <v>4508</v>
      </c>
      <c r="G82" s="203">
        <f>'LCC算出標準データ設定'!G310</f>
        <v>4314</v>
      </c>
      <c r="H82" s="203">
        <f>'LCC算出標準データ設定'!H310</f>
        <v>4314</v>
      </c>
      <c r="I82" s="203">
        <f>'LCC算出標準データ設定'!I310</f>
        <v>3969</v>
      </c>
      <c r="J82" s="216">
        <f>'LCC算出標準データ設定'!J310</f>
        <v>3756</v>
      </c>
    </row>
    <row r="83" spans="2:10" ht="12">
      <c r="B83" s="205" t="s">
        <v>150</v>
      </c>
      <c r="C83" s="206" t="s">
        <v>34</v>
      </c>
      <c r="D83" s="217" t="str">
        <f>'LCC算出標準データ設定'!D311</f>
        <v>－</v>
      </c>
      <c r="E83" s="218" t="str">
        <f>'LCC算出標準データ設定'!E311</f>
        <v>－</v>
      </c>
      <c r="F83" s="208">
        <f>'LCC算出標準データ設定'!F311</f>
        <v>4479</v>
      </c>
      <c r="G83" s="208">
        <f>'LCC算出標準データ設定'!G311</f>
        <v>4262</v>
      </c>
      <c r="H83" s="208">
        <f>'LCC算出標準データ設定'!H311</f>
        <v>4262</v>
      </c>
      <c r="I83" s="208">
        <f>'LCC算出標準データ設定'!I311</f>
        <v>3907</v>
      </c>
      <c r="J83" s="219">
        <f>'LCC算出標準データ設定'!J311</f>
        <v>3653</v>
      </c>
    </row>
    <row r="84" spans="2:10" ht="12">
      <c r="B84" s="205" t="s">
        <v>149</v>
      </c>
      <c r="C84" s="206" t="s">
        <v>32</v>
      </c>
      <c r="D84" s="217" t="str">
        <f>'LCC算出標準データ設定'!D312</f>
        <v>－</v>
      </c>
      <c r="E84" s="218" t="str">
        <f>'LCC算出標準データ設定'!E312</f>
        <v>－</v>
      </c>
      <c r="F84" s="208">
        <f>'LCC算出標準データ設定'!F312</f>
        <v>4607</v>
      </c>
      <c r="G84" s="208">
        <f>'LCC算出標準データ設定'!G312</f>
        <v>4369</v>
      </c>
      <c r="H84" s="208">
        <f>'LCC算出標準データ設定'!H312</f>
        <v>4369</v>
      </c>
      <c r="I84" s="208">
        <f>'LCC算出標準データ設定'!I312</f>
        <v>4024</v>
      </c>
      <c r="J84" s="219">
        <f>'LCC算出標準データ設定'!J312</f>
        <v>3751</v>
      </c>
    </row>
    <row r="85" spans="2:10" ht="12">
      <c r="B85" s="210"/>
      <c r="C85" s="211" t="s">
        <v>148</v>
      </c>
      <c r="D85" s="220" t="str">
        <f>'LCC算出標準データ設定'!D313</f>
        <v>－</v>
      </c>
      <c r="E85" s="221" t="str">
        <f>'LCC算出標準データ設定'!E313</f>
        <v>－</v>
      </c>
      <c r="F85" s="213">
        <f>'LCC算出標準データ設定'!F313</f>
        <v>4686</v>
      </c>
      <c r="G85" s="213">
        <f>'LCC算出標準データ設定'!G313</f>
        <v>4478</v>
      </c>
      <c r="H85" s="213">
        <f>'LCC算出標準データ設定'!H313</f>
        <v>4478</v>
      </c>
      <c r="I85" s="213">
        <f>'LCC算出標準データ設定'!I313</f>
        <v>4133</v>
      </c>
      <c r="J85" s="222">
        <f>'LCC算出標準データ設定'!J313</f>
        <v>3885</v>
      </c>
    </row>
    <row r="86" spans="2:10" ht="12">
      <c r="B86" s="200" t="s">
        <v>15</v>
      </c>
      <c r="C86" s="201" t="s">
        <v>145</v>
      </c>
      <c r="D86" s="202">
        <f>'LCC算出標準データ設定'!D314</f>
        <v>2157</v>
      </c>
      <c r="E86" s="203">
        <f>'LCC算出標準データ設定'!E314</f>
        <v>2136</v>
      </c>
      <c r="F86" s="203">
        <f>'LCC算出標準データ設定'!F314</f>
        <v>2126</v>
      </c>
      <c r="G86" s="203">
        <f>'LCC算出標準データ設定'!G314</f>
        <v>1907</v>
      </c>
      <c r="H86" s="203">
        <f>'LCC算出標準データ設定'!H314</f>
        <v>1885</v>
      </c>
      <c r="I86" s="203">
        <f>'LCC算出標準データ設定'!I314</f>
        <v>1793</v>
      </c>
      <c r="J86" s="216">
        <f>'LCC算出標準データ設定'!J314</f>
        <v>1781</v>
      </c>
    </row>
    <row r="87" spans="2:10" ht="12">
      <c r="B87" s="205" t="s">
        <v>146</v>
      </c>
      <c r="C87" s="206" t="s">
        <v>34</v>
      </c>
      <c r="D87" s="207">
        <f>'LCC算出標準データ設定'!D315</f>
        <v>1978</v>
      </c>
      <c r="E87" s="208">
        <f>'LCC算出標準データ設定'!E315</f>
        <v>1956</v>
      </c>
      <c r="F87" s="208">
        <f>'LCC算出標準データ設定'!F315</f>
        <v>1947</v>
      </c>
      <c r="G87" s="208">
        <f>'LCC算出標準データ設定'!G315</f>
        <v>1729</v>
      </c>
      <c r="H87" s="208">
        <f>'LCC算出標準データ設定'!H315</f>
        <v>1707</v>
      </c>
      <c r="I87" s="208">
        <f>'LCC算出標準データ設定'!I315</f>
        <v>1615</v>
      </c>
      <c r="J87" s="219">
        <f>'LCC算出標準データ設定'!J315</f>
        <v>1604</v>
      </c>
    </row>
    <row r="88" spans="2:10" ht="12">
      <c r="B88" s="205" t="s">
        <v>147</v>
      </c>
      <c r="C88" s="206" t="s">
        <v>32</v>
      </c>
      <c r="D88" s="207">
        <f>'LCC算出標準データ設定'!D316</f>
        <v>2199</v>
      </c>
      <c r="E88" s="208">
        <f>'LCC算出標準データ設定'!E316</f>
        <v>2180</v>
      </c>
      <c r="F88" s="208">
        <f>'LCC算出標準データ設定'!F316</f>
        <v>2175</v>
      </c>
      <c r="G88" s="208">
        <f>'LCC算出標準データ設定'!G316</f>
        <v>1977</v>
      </c>
      <c r="H88" s="208">
        <f>'LCC算出標準データ設定'!H316</f>
        <v>1963</v>
      </c>
      <c r="I88" s="208">
        <f>'LCC算出標準データ設定'!I316</f>
        <v>1882</v>
      </c>
      <c r="J88" s="219">
        <f>'LCC算出標準データ設定'!J316</f>
        <v>1875</v>
      </c>
    </row>
    <row r="89" spans="2:10" ht="12">
      <c r="B89" s="210"/>
      <c r="C89" s="211" t="s">
        <v>148</v>
      </c>
      <c r="D89" s="212">
        <f>'LCC算出標準データ設定'!D317</f>
        <v>1937</v>
      </c>
      <c r="E89" s="213">
        <f>'LCC算出標準データ設定'!E317</f>
        <v>1916</v>
      </c>
      <c r="F89" s="213">
        <f>'LCC算出標準データ設定'!F317</f>
        <v>1907</v>
      </c>
      <c r="G89" s="213">
        <f>'LCC算出標準データ設定'!G317</f>
        <v>1694</v>
      </c>
      <c r="H89" s="213">
        <f>'LCC算出標準データ設定'!H317</f>
        <v>1674</v>
      </c>
      <c r="I89" s="213">
        <f>'LCC算出標準データ設定'!I317</f>
        <v>1582</v>
      </c>
      <c r="J89" s="222">
        <f>'LCC算出標準データ設定'!J317</f>
        <v>1572</v>
      </c>
    </row>
    <row r="90" spans="2:10" ht="12">
      <c r="B90" s="200" t="s">
        <v>15</v>
      </c>
      <c r="C90" s="201" t="s">
        <v>145</v>
      </c>
      <c r="D90" s="202">
        <f>'LCC算出標準データ設定'!D318</f>
        <v>1565</v>
      </c>
      <c r="E90" s="203">
        <f>'LCC算出標準データ設定'!E318</f>
        <v>1544</v>
      </c>
      <c r="F90" s="203">
        <f>'LCC算出標準データ設定'!F318</f>
        <v>1534</v>
      </c>
      <c r="G90" s="203">
        <f>'LCC算出標準データ設定'!G318</f>
        <v>1315</v>
      </c>
      <c r="H90" s="203">
        <f>'LCC算出標準データ設定'!H318</f>
        <v>1293</v>
      </c>
      <c r="I90" s="203">
        <f>'LCC算出標準データ設定'!I318</f>
        <v>1201</v>
      </c>
      <c r="J90" s="216">
        <f>'LCC算出標準データ設定'!J318</f>
        <v>1189</v>
      </c>
    </row>
    <row r="91" spans="2:10" ht="12">
      <c r="B91" s="205" t="s">
        <v>146</v>
      </c>
      <c r="C91" s="206" t="s">
        <v>34</v>
      </c>
      <c r="D91" s="207">
        <f>'LCC算出標準データ設定'!D319</f>
        <v>1473</v>
      </c>
      <c r="E91" s="208">
        <f>'LCC算出標準データ設定'!E319</f>
        <v>1451</v>
      </c>
      <c r="F91" s="208">
        <f>'LCC算出標準データ設定'!F319</f>
        <v>1442</v>
      </c>
      <c r="G91" s="208">
        <f>'LCC算出標準データ設定'!G319</f>
        <v>1224</v>
      </c>
      <c r="H91" s="208">
        <f>'LCC算出標準データ設定'!H319</f>
        <v>1202</v>
      </c>
      <c r="I91" s="208">
        <f>'LCC算出標準データ設定'!I319</f>
        <v>1110</v>
      </c>
      <c r="J91" s="219">
        <f>'LCC算出標準データ設定'!J319</f>
        <v>1099</v>
      </c>
    </row>
    <row r="92" spans="2:10" ht="12">
      <c r="B92" s="205" t="s">
        <v>149</v>
      </c>
      <c r="C92" s="206" t="s">
        <v>32</v>
      </c>
      <c r="D92" s="207">
        <f>'LCC算出標準データ設定'!D320</f>
        <v>1625</v>
      </c>
      <c r="E92" s="208">
        <f>'LCC算出標準データ設定'!E320</f>
        <v>1606</v>
      </c>
      <c r="F92" s="208">
        <f>'LCC算出標準データ設定'!F320</f>
        <v>1601</v>
      </c>
      <c r="G92" s="208">
        <f>'LCC算出標準データ設定'!G320</f>
        <v>1403</v>
      </c>
      <c r="H92" s="208">
        <f>'LCC算出標準データ設定'!H320</f>
        <v>1389</v>
      </c>
      <c r="I92" s="208">
        <f>'LCC算出標準データ設定'!I320</f>
        <v>1308</v>
      </c>
      <c r="J92" s="219">
        <f>'LCC算出標準データ設定'!J320</f>
        <v>1301</v>
      </c>
    </row>
    <row r="93" spans="2:10" ht="12">
      <c r="B93" s="210"/>
      <c r="C93" s="211" t="s">
        <v>148</v>
      </c>
      <c r="D93" s="212">
        <f>'LCC算出標準データ設定'!D321</f>
        <v>1586</v>
      </c>
      <c r="E93" s="213">
        <f>'LCC算出標準データ設定'!E321</f>
        <v>1565</v>
      </c>
      <c r="F93" s="213">
        <f>'LCC算出標準データ設定'!F321</f>
        <v>1556</v>
      </c>
      <c r="G93" s="213">
        <f>'LCC算出標準データ設定'!G321</f>
        <v>1343</v>
      </c>
      <c r="H93" s="213">
        <f>'LCC算出標準データ設定'!H321</f>
        <v>1323</v>
      </c>
      <c r="I93" s="213">
        <f>'LCC算出標準データ設定'!I321</f>
        <v>1231</v>
      </c>
      <c r="J93" s="222">
        <f>'LCC算出標準データ設定'!J321</f>
        <v>1221</v>
      </c>
    </row>
    <row r="94" spans="2:10" ht="12">
      <c r="B94" s="200" t="s">
        <v>16</v>
      </c>
      <c r="C94" s="201" t="s">
        <v>145</v>
      </c>
      <c r="D94" s="202">
        <f>'LCC算出標準データ設定'!D322</f>
        <v>738.5</v>
      </c>
      <c r="E94" s="203">
        <f>'LCC算出標準データ設定'!E322</f>
        <v>738.5</v>
      </c>
      <c r="F94" s="203">
        <f>'LCC算出標準データ設定'!F322</f>
        <v>738.5</v>
      </c>
      <c r="G94" s="203">
        <f>'LCC算出標準データ設定'!G322</f>
        <v>738.5</v>
      </c>
      <c r="H94" s="203">
        <f>'LCC算出標準データ設定'!H322</f>
        <v>738.5</v>
      </c>
      <c r="I94" s="203">
        <f>'LCC算出標準データ設定'!I322</f>
        <v>738.5</v>
      </c>
      <c r="J94" s="216">
        <f>'LCC算出標準データ設定'!J322</f>
        <v>445.5</v>
      </c>
    </row>
    <row r="95" spans="2:10" ht="12">
      <c r="B95" s="205" t="s">
        <v>146</v>
      </c>
      <c r="C95" s="206" t="s">
        <v>34</v>
      </c>
      <c r="D95" s="207">
        <f>'LCC算出標準データ設定'!D323</f>
        <v>728.5</v>
      </c>
      <c r="E95" s="208">
        <f>'LCC算出標準データ設定'!E323</f>
        <v>728.5</v>
      </c>
      <c r="F95" s="208">
        <f>'LCC算出標準データ設定'!F323</f>
        <v>728.5</v>
      </c>
      <c r="G95" s="208">
        <f>'LCC算出標準データ設定'!G323</f>
        <v>728.5</v>
      </c>
      <c r="H95" s="208">
        <f>'LCC算出標準データ設定'!H323</f>
        <v>728.5</v>
      </c>
      <c r="I95" s="208">
        <f>'LCC算出標準データ設定'!I323</f>
        <v>728.5</v>
      </c>
      <c r="J95" s="219">
        <f>'LCC算出標準データ設定'!J323</f>
        <v>453.5</v>
      </c>
    </row>
    <row r="96" spans="2:10" ht="12">
      <c r="B96" s="205" t="s">
        <v>147</v>
      </c>
      <c r="C96" s="206" t="s">
        <v>32</v>
      </c>
      <c r="D96" s="207">
        <f>'LCC算出標準データ設定'!D324</f>
        <v>686.5</v>
      </c>
      <c r="E96" s="208">
        <f>'LCC算出標準データ設定'!E324</f>
        <v>686.5</v>
      </c>
      <c r="F96" s="208">
        <f>'LCC算出標準データ設定'!F324</f>
        <v>686.5</v>
      </c>
      <c r="G96" s="208">
        <f>'LCC算出標準データ設定'!G324</f>
        <v>686.5</v>
      </c>
      <c r="H96" s="208">
        <f>'LCC算出標準データ設定'!H324</f>
        <v>686.5</v>
      </c>
      <c r="I96" s="208">
        <f>'LCC算出標準データ設定'!I324</f>
        <v>686.5</v>
      </c>
      <c r="J96" s="219">
        <f>'LCC算出標準データ設定'!J324</f>
        <v>425.5</v>
      </c>
    </row>
    <row r="97" spans="2:10" ht="12">
      <c r="B97" s="210"/>
      <c r="C97" s="211" t="s">
        <v>148</v>
      </c>
      <c r="D97" s="212">
        <f>'LCC算出標準データ設定'!D325</f>
        <v>598.5</v>
      </c>
      <c r="E97" s="213">
        <f>'LCC算出標準データ設定'!E325</f>
        <v>598.5</v>
      </c>
      <c r="F97" s="213">
        <f>'LCC算出標準データ設定'!F325</f>
        <v>598.5</v>
      </c>
      <c r="G97" s="213">
        <f>'LCC算出標準データ設定'!G325</f>
        <v>598.5</v>
      </c>
      <c r="H97" s="213">
        <f>'LCC算出標準データ設定'!H325</f>
        <v>598.5</v>
      </c>
      <c r="I97" s="213">
        <f>'LCC算出標準データ設定'!I325</f>
        <v>598.5</v>
      </c>
      <c r="J97" s="222">
        <f>'LCC算出標準データ設定'!J325</f>
        <v>373.5</v>
      </c>
    </row>
    <row r="98" spans="2:10" ht="12">
      <c r="B98" s="153"/>
      <c r="C98" s="153"/>
      <c r="D98" s="154"/>
      <c r="E98" s="154"/>
      <c r="F98" s="154"/>
      <c r="G98" s="154"/>
      <c r="H98" s="154"/>
      <c r="I98" s="154"/>
      <c r="J98" s="154"/>
    </row>
    <row r="99" spans="2:10" ht="12">
      <c r="B99" s="114" t="s">
        <v>151</v>
      </c>
      <c r="J99" s="115"/>
    </row>
    <row r="100" spans="2:10" ht="12">
      <c r="B100" s="517" t="s">
        <v>118</v>
      </c>
      <c r="C100" s="606"/>
      <c r="D100" s="157" t="s">
        <v>353</v>
      </c>
      <c r="E100" s="158" t="s">
        <v>354</v>
      </c>
      <c r="F100" s="121"/>
      <c r="G100" s="121"/>
      <c r="H100" s="121"/>
      <c r="I100" s="121"/>
      <c r="J100" s="121"/>
    </row>
    <row r="101" spans="2:10" ht="12">
      <c r="B101" s="607"/>
      <c r="C101" s="608"/>
      <c r="D101" s="165"/>
      <c r="E101" s="166"/>
      <c r="F101" s="148"/>
      <c r="G101" s="121"/>
      <c r="H101" s="121"/>
      <c r="I101" s="121"/>
      <c r="J101" s="121"/>
    </row>
    <row r="102" spans="2:10" ht="12">
      <c r="B102" s="200" t="s">
        <v>14</v>
      </c>
      <c r="C102" s="201" t="s">
        <v>145</v>
      </c>
      <c r="D102" s="202">
        <f>'LCC算出標準データ設定'!D330</f>
        <v>3808</v>
      </c>
      <c r="E102" s="204" t="str">
        <f>'LCC算出標準データ設定'!E330</f>
        <v>－</v>
      </c>
      <c r="F102" s="154"/>
      <c r="G102" s="154"/>
      <c r="H102" s="154"/>
      <c r="I102" s="154"/>
      <c r="J102" s="154"/>
    </row>
    <row r="103" spans="2:10" ht="12">
      <c r="B103" s="205" t="s">
        <v>146</v>
      </c>
      <c r="C103" s="206" t="s">
        <v>34</v>
      </c>
      <c r="D103" s="207">
        <f>'LCC算出標準データ設定'!D331</f>
        <v>3619</v>
      </c>
      <c r="E103" s="209" t="str">
        <f>'LCC算出標準データ設定'!E331</f>
        <v>－</v>
      </c>
      <c r="F103" s="154"/>
      <c r="G103" s="154"/>
      <c r="H103" s="154"/>
      <c r="I103" s="154"/>
      <c r="J103" s="154"/>
    </row>
    <row r="104" spans="2:10" ht="12">
      <c r="B104" s="205" t="s">
        <v>147</v>
      </c>
      <c r="C104" s="206" t="s">
        <v>32</v>
      </c>
      <c r="D104" s="207">
        <f>'LCC算出標準データ設定'!D332</f>
        <v>3846</v>
      </c>
      <c r="E104" s="209" t="str">
        <f>'LCC算出標準データ設定'!E332</f>
        <v>－</v>
      </c>
      <c r="F104" s="154"/>
      <c r="G104" s="154"/>
      <c r="H104" s="154"/>
      <c r="I104" s="154"/>
      <c r="J104" s="154"/>
    </row>
    <row r="105" spans="2:10" ht="12">
      <c r="B105" s="210"/>
      <c r="C105" s="211" t="s">
        <v>148</v>
      </c>
      <c r="D105" s="212">
        <f>'LCC算出標準データ設定'!D333</f>
        <v>3695</v>
      </c>
      <c r="E105" s="197" t="str">
        <f>'LCC算出標準データ設定'!E333</f>
        <v>－</v>
      </c>
      <c r="F105" s="154"/>
      <c r="G105" s="154"/>
      <c r="H105" s="154"/>
      <c r="I105" s="154"/>
      <c r="J105" s="154"/>
    </row>
    <row r="106" spans="2:10" ht="12">
      <c r="B106" s="200" t="s">
        <v>14</v>
      </c>
      <c r="C106" s="201" t="s">
        <v>145</v>
      </c>
      <c r="D106" s="202">
        <f>'LCC算出標準データ設定'!D334</f>
        <v>3097</v>
      </c>
      <c r="E106" s="204" t="str">
        <f>'LCC算出標準データ設定'!E334</f>
        <v>－</v>
      </c>
      <c r="F106" s="154"/>
      <c r="G106" s="154"/>
      <c r="H106" s="154"/>
      <c r="I106" s="154"/>
      <c r="J106" s="154"/>
    </row>
    <row r="107" spans="2:10" ht="12">
      <c r="B107" s="205" t="s">
        <v>146</v>
      </c>
      <c r="C107" s="206" t="s">
        <v>34</v>
      </c>
      <c r="D107" s="207">
        <f>'LCC算出標準データ設定'!D335</f>
        <v>3024</v>
      </c>
      <c r="E107" s="209" t="str">
        <f>'LCC算出標準データ設定'!E335</f>
        <v>－</v>
      </c>
      <c r="F107" s="154"/>
      <c r="G107" s="154"/>
      <c r="H107" s="154"/>
      <c r="I107" s="154"/>
      <c r="J107" s="154"/>
    </row>
    <row r="108" spans="2:10" ht="12">
      <c r="B108" s="205" t="s">
        <v>149</v>
      </c>
      <c r="C108" s="206" t="s">
        <v>32</v>
      </c>
      <c r="D108" s="207">
        <f>'LCC算出標準データ設定'!D336</f>
        <v>3161</v>
      </c>
      <c r="E108" s="209" t="str">
        <f>'LCC算出標準データ設定'!E336</f>
        <v>－</v>
      </c>
      <c r="F108" s="154"/>
      <c r="G108" s="154"/>
      <c r="H108" s="154"/>
      <c r="I108" s="154"/>
      <c r="J108" s="154"/>
    </row>
    <row r="109" spans="2:10" ht="12">
      <c r="B109" s="210"/>
      <c r="C109" s="211" t="s">
        <v>148</v>
      </c>
      <c r="D109" s="212">
        <f>'LCC算出標準データ設定'!D337</f>
        <v>3265</v>
      </c>
      <c r="E109" s="197" t="str">
        <f>'LCC算出標準データ設定'!E337</f>
        <v>－</v>
      </c>
      <c r="F109" s="154"/>
      <c r="G109" s="154"/>
      <c r="H109" s="154"/>
      <c r="I109" s="154"/>
      <c r="J109" s="154"/>
    </row>
    <row r="110" spans="2:10" ht="12">
      <c r="B110" s="200" t="s">
        <v>14</v>
      </c>
      <c r="C110" s="201" t="s">
        <v>145</v>
      </c>
      <c r="D110" s="202">
        <f>'LCC算出標準データ設定'!D338</f>
        <v>4684</v>
      </c>
      <c r="E110" s="216">
        <f>'LCC算出標準データ設定'!E338</f>
        <v>4467</v>
      </c>
      <c r="F110" s="154"/>
      <c r="G110" s="154"/>
      <c r="H110" s="154"/>
      <c r="I110" s="154"/>
      <c r="J110" s="154"/>
    </row>
    <row r="111" spans="2:10" ht="12">
      <c r="B111" s="205" t="s">
        <v>150</v>
      </c>
      <c r="C111" s="206" t="s">
        <v>34</v>
      </c>
      <c r="D111" s="207">
        <f>'LCC算出標準データ設定'!D339</f>
        <v>4501</v>
      </c>
      <c r="E111" s="219">
        <f>'LCC算出標準データ設定'!E339</f>
        <v>4248</v>
      </c>
      <c r="F111" s="154"/>
      <c r="G111" s="154"/>
      <c r="H111" s="154"/>
      <c r="I111" s="154"/>
      <c r="J111" s="154"/>
    </row>
    <row r="112" spans="2:10" ht="12">
      <c r="B112" s="205" t="s">
        <v>147</v>
      </c>
      <c r="C112" s="206" t="s">
        <v>32</v>
      </c>
      <c r="D112" s="207">
        <f>'LCC算出標準データ設定'!D340</f>
        <v>4712</v>
      </c>
      <c r="E112" s="219">
        <f>'LCC算出標準データ設定'!E340</f>
        <v>4436</v>
      </c>
      <c r="F112" s="154"/>
      <c r="G112" s="154"/>
      <c r="H112" s="154"/>
      <c r="I112" s="154"/>
      <c r="J112" s="154"/>
    </row>
    <row r="113" spans="2:10" ht="12">
      <c r="B113" s="210"/>
      <c r="C113" s="211" t="s">
        <v>148</v>
      </c>
      <c r="D113" s="212">
        <f>'LCC算出標準データ設定'!D341</f>
        <v>4558</v>
      </c>
      <c r="E113" s="222">
        <f>'LCC算出標準データ設定'!E341</f>
        <v>4315</v>
      </c>
      <c r="F113" s="154"/>
      <c r="G113" s="154"/>
      <c r="H113" s="154"/>
      <c r="I113" s="154"/>
      <c r="J113" s="154"/>
    </row>
    <row r="114" spans="2:10" ht="12">
      <c r="B114" s="200" t="s">
        <v>14</v>
      </c>
      <c r="C114" s="201" t="s">
        <v>145</v>
      </c>
      <c r="D114" s="202">
        <f>'LCC算出標準データ設定'!D342</f>
        <v>3973</v>
      </c>
      <c r="E114" s="216">
        <f>'LCC算出標準データ設定'!E342</f>
        <v>3756</v>
      </c>
      <c r="F114" s="154"/>
      <c r="G114" s="154"/>
      <c r="H114" s="154"/>
      <c r="I114" s="154"/>
      <c r="J114" s="154"/>
    </row>
    <row r="115" spans="2:10" ht="12">
      <c r="B115" s="205" t="s">
        <v>150</v>
      </c>
      <c r="C115" s="206" t="s">
        <v>34</v>
      </c>
      <c r="D115" s="207">
        <f>'LCC算出標準データ設定'!D343</f>
        <v>3906</v>
      </c>
      <c r="E115" s="219">
        <f>'LCC算出標準データ設定'!E343</f>
        <v>3653</v>
      </c>
      <c r="F115" s="154"/>
      <c r="G115" s="154"/>
      <c r="H115" s="154"/>
      <c r="I115" s="154"/>
      <c r="J115" s="154"/>
    </row>
    <row r="116" spans="2:10" ht="12">
      <c r="B116" s="205" t="s">
        <v>149</v>
      </c>
      <c r="C116" s="206" t="s">
        <v>32</v>
      </c>
      <c r="D116" s="207">
        <f>'LCC算出標準データ設定'!D344</f>
        <v>4027</v>
      </c>
      <c r="E116" s="219">
        <f>'LCC算出標準データ設定'!E344</f>
        <v>3751</v>
      </c>
      <c r="F116" s="154"/>
      <c r="G116" s="154"/>
      <c r="H116" s="154"/>
      <c r="I116" s="154"/>
      <c r="J116" s="154"/>
    </row>
    <row r="117" spans="2:10" ht="12">
      <c r="B117" s="210"/>
      <c r="C117" s="211" t="s">
        <v>148</v>
      </c>
      <c r="D117" s="212">
        <f>'LCC算出標準データ設定'!D345</f>
        <v>4128</v>
      </c>
      <c r="E117" s="222">
        <f>'LCC算出標準データ設定'!E345</f>
        <v>3885</v>
      </c>
      <c r="F117" s="154"/>
      <c r="G117" s="154"/>
      <c r="H117" s="154"/>
      <c r="I117" s="154"/>
      <c r="J117" s="154"/>
    </row>
    <row r="118" spans="2:10" ht="12">
      <c r="B118" s="200" t="s">
        <v>15</v>
      </c>
      <c r="C118" s="201" t="s">
        <v>145</v>
      </c>
      <c r="D118" s="202">
        <f>'LCC算出標準データ設定'!D346</f>
        <v>1791</v>
      </c>
      <c r="E118" s="216">
        <f>'LCC算出標準データ設定'!E346</f>
        <v>1781</v>
      </c>
      <c r="F118" s="154"/>
      <c r="G118" s="154"/>
      <c r="H118" s="154"/>
      <c r="I118" s="154"/>
      <c r="J118" s="154"/>
    </row>
    <row r="119" spans="2:10" ht="12">
      <c r="B119" s="205" t="s">
        <v>146</v>
      </c>
      <c r="C119" s="206" t="s">
        <v>34</v>
      </c>
      <c r="D119" s="207">
        <f>'LCC算出標準データ設定'!D347</f>
        <v>1613</v>
      </c>
      <c r="E119" s="219">
        <f>'LCC算出標準データ設定'!E347</f>
        <v>1604</v>
      </c>
      <c r="F119" s="154"/>
      <c r="G119" s="154"/>
      <c r="H119" s="154"/>
      <c r="I119" s="154"/>
      <c r="J119" s="154"/>
    </row>
    <row r="120" spans="2:10" ht="12">
      <c r="B120" s="205" t="s">
        <v>147</v>
      </c>
      <c r="C120" s="206" t="s">
        <v>32</v>
      </c>
      <c r="D120" s="207">
        <f>'LCC算出標準データ設定'!D348</f>
        <v>1880</v>
      </c>
      <c r="E120" s="219">
        <f>'LCC算出標準データ設定'!E348</f>
        <v>1875</v>
      </c>
      <c r="F120" s="154"/>
      <c r="G120" s="154"/>
      <c r="H120" s="154"/>
      <c r="I120" s="154"/>
      <c r="J120" s="154"/>
    </row>
    <row r="121" spans="2:10" ht="12">
      <c r="B121" s="210"/>
      <c r="C121" s="211" t="s">
        <v>148</v>
      </c>
      <c r="D121" s="212">
        <f>'LCC算出標準データ設定'!D349</f>
        <v>1580</v>
      </c>
      <c r="E121" s="222">
        <f>'LCC算出標準データ設定'!E349</f>
        <v>1572</v>
      </c>
      <c r="F121" s="154"/>
      <c r="G121" s="154"/>
      <c r="H121" s="154"/>
      <c r="I121" s="154"/>
      <c r="J121" s="154"/>
    </row>
    <row r="122" spans="2:10" ht="12">
      <c r="B122" s="200" t="s">
        <v>15</v>
      </c>
      <c r="C122" s="201" t="s">
        <v>145</v>
      </c>
      <c r="D122" s="202">
        <f>'LCC算出標準データ設定'!D350</f>
        <v>1199</v>
      </c>
      <c r="E122" s="216">
        <f>'LCC算出標準データ設定'!E350</f>
        <v>1189</v>
      </c>
      <c r="F122" s="154"/>
      <c r="G122" s="154"/>
      <c r="H122" s="154"/>
      <c r="I122" s="154"/>
      <c r="J122" s="154"/>
    </row>
    <row r="123" spans="2:10" ht="12">
      <c r="B123" s="205" t="s">
        <v>146</v>
      </c>
      <c r="C123" s="206" t="s">
        <v>34</v>
      </c>
      <c r="D123" s="207">
        <f>'LCC算出標準データ設定'!D351</f>
        <v>1108</v>
      </c>
      <c r="E123" s="219">
        <f>'LCC算出標準データ設定'!E351</f>
        <v>1099</v>
      </c>
      <c r="F123" s="154"/>
      <c r="G123" s="154"/>
      <c r="H123" s="154"/>
      <c r="I123" s="154"/>
      <c r="J123" s="154"/>
    </row>
    <row r="124" spans="2:10" ht="12">
      <c r="B124" s="205" t="s">
        <v>149</v>
      </c>
      <c r="C124" s="206" t="s">
        <v>32</v>
      </c>
      <c r="D124" s="207">
        <f>'LCC算出標準データ設定'!D352</f>
        <v>1306</v>
      </c>
      <c r="E124" s="219">
        <f>'LCC算出標準データ設定'!E352</f>
        <v>1301</v>
      </c>
      <c r="F124" s="154"/>
      <c r="G124" s="154"/>
      <c r="H124" s="154"/>
      <c r="I124" s="154"/>
      <c r="J124" s="154"/>
    </row>
    <row r="125" spans="2:10" ht="12">
      <c r="B125" s="210"/>
      <c r="C125" s="211" t="s">
        <v>148</v>
      </c>
      <c r="D125" s="212">
        <f>'LCC算出標準データ設定'!D353</f>
        <v>1229</v>
      </c>
      <c r="E125" s="222">
        <f>'LCC算出標準データ設定'!E353</f>
        <v>1221</v>
      </c>
      <c r="F125" s="154"/>
      <c r="G125" s="154"/>
      <c r="H125" s="154"/>
      <c r="I125" s="154"/>
      <c r="J125" s="154"/>
    </row>
    <row r="126" spans="2:10" ht="12">
      <c r="B126" s="200" t="s">
        <v>16</v>
      </c>
      <c r="C126" s="201" t="s">
        <v>145</v>
      </c>
      <c r="D126" s="202">
        <f>'LCC算出標準データ設定'!D354</f>
        <v>738.5</v>
      </c>
      <c r="E126" s="216">
        <f>'LCC算出標準データ設定'!E354</f>
        <v>445.5</v>
      </c>
      <c r="F126" s="154"/>
      <c r="G126" s="154"/>
      <c r="H126" s="154"/>
      <c r="I126" s="154"/>
      <c r="J126" s="154"/>
    </row>
    <row r="127" spans="2:10" ht="12">
      <c r="B127" s="205" t="s">
        <v>146</v>
      </c>
      <c r="C127" s="206" t="s">
        <v>34</v>
      </c>
      <c r="D127" s="207">
        <f>'LCC算出標準データ設定'!D355</f>
        <v>728.5</v>
      </c>
      <c r="E127" s="219">
        <f>'LCC算出標準データ設定'!E355</f>
        <v>453.5</v>
      </c>
      <c r="F127" s="154"/>
      <c r="G127" s="154"/>
      <c r="H127" s="154"/>
      <c r="I127" s="154"/>
      <c r="J127" s="154"/>
    </row>
    <row r="128" spans="2:10" ht="12">
      <c r="B128" s="205" t="s">
        <v>147</v>
      </c>
      <c r="C128" s="206" t="s">
        <v>32</v>
      </c>
      <c r="D128" s="207">
        <f>'LCC算出標準データ設定'!D356</f>
        <v>686.5</v>
      </c>
      <c r="E128" s="219">
        <f>'LCC算出標準データ設定'!E356</f>
        <v>425.5</v>
      </c>
      <c r="F128" s="154"/>
      <c r="G128" s="154"/>
      <c r="H128" s="154"/>
      <c r="I128" s="154"/>
      <c r="J128" s="154"/>
    </row>
    <row r="129" spans="2:10" ht="12">
      <c r="B129" s="210"/>
      <c r="C129" s="211" t="s">
        <v>148</v>
      </c>
      <c r="D129" s="212">
        <f>'LCC算出標準データ設定'!D357</f>
        <v>598.5</v>
      </c>
      <c r="E129" s="222">
        <f>'LCC算出標準データ設定'!E357</f>
        <v>373.5</v>
      </c>
      <c r="F129" s="154"/>
      <c r="G129" s="154"/>
      <c r="H129" s="154"/>
      <c r="I129" s="154"/>
      <c r="J129" s="154"/>
    </row>
    <row r="130" ht="12" customHeight="1">
      <c r="B130" s="113"/>
    </row>
    <row r="131" spans="2:4" ht="12">
      <c r="B131" s="139"/>
      <c r="C131" s="140"/>
      <c r="D131" s="141"/>
    </row>
    <row r="132" spans="2:4" ht="12">
      <c r="B132" s="139"/>
      <c r="C132" s="140"/>
      <c r="D132" s="141"/>
    </row>
    <row r="133" spans="2:4" ht="12">
      <c r="B133" s="139"/>
      <c r="C133" s="140"/>
      <c r="D133" s="141"/>
    </row>
    <row r="134" spans="2:4" ht="12">
      <c r="B134" s="139"/>
      <c r="C134" s="140"/>
      <c r="D134" s="141"/>
    </row>
    <row r="135" spans="2:4" ht="12">
      <c r="B135" s="139"/>
      <c r="C135" s="140"/>
      <c r="D135" s="141"/>
    </row>
    <row r="136" spans="2:4" ht="12">
      <c r="B136" s="139"/>
      <c r="C136" s="140"/>
      <c r="D136" s="141"/>
    </row>
    <row r="137" spans="2:4" ht="12">
      <c r="B137" s="139"/>
      <c r="C137" s="140"/>
      <c r="D137" s="141"/>
    </row>
    <row r="138" spans="2:4" ht="12">
      <c r="B138" s="139"/>
      <c r="C138" s="140"/>
      <c r="D138" s="141"/>
    </row>
    <row r="139" spans="2:4" ht="12">
      <c r="B139" s="139"/>
      <c r="C139" s="140"/>
      <c r="D139" s="141"/>
    </row>
    <row r="140" spans="2:4" ht="12">
      <c r="B140" s="139"/>
      <c r="C140" s="140"/>
      <c r="D140" s="141"/>
    </row>
    <row r="141" spans="2:4" ht="12">
      <c r="B141" s="139"/>
      <c r="C141" s="140"/>
      <c r="D141" s="141"/>
    </row>
    <row r="142" spans="2:4" ht="12">
      <c r="B142" s="139"/>
      <c r="C142" s="140"/>
      <c r="D142" s="141"/>
    </row>
    <row r="143" spans="2:4" ht="12">
      <c r="B143" s="139"/>
      <c r="C143" s="140"/>
      <c r="D143" s="141"/>
    </row>
    <row r="144" spans="2:4" ht="12">
      <c r="B144" s="139"/>
      <c r="C144" s="140"/>
      <c r="D144" s="141"/>
    </row>
    <row r="145" spans="2:4" ht="12">
      <c r="B145" s="139"/>
      <c r="C145" s="140"/>
      <c r="D145" s="141"/>
    </row>
    <row r="146" spans="2:4" ht="12">
      <c r="B146" s="139"/>
      <c r="C146" s="140"/>
      <c r="D146" s="141"/>
    </row>
    <row r="147" spans="2:4" ht="12">
      <c r="B147" s="139"/>
      <c r="C147" s="140"/>
      <c r="D147" s="141"/>
    </row>
    <row r="148" spans="2:4" ht="12">
      <c r="B148" s="139"/>
      <c r="C148" s="140"/>
      <c r="D148" s="141"/>
    </row>
    <row r="149" spans="2:4" ht="12">
      <c r="B149" s="139"/>
      <c r="C149" s="140"/>
      <c r="D149" s="141"/>
    </row>
    <row r="150" spans="2:4" ht="12">
      <c r="B150" s="139"/>
      <c r="C150" s="140"/>
      <c r="D150" s="141"/>
    </row>
    <row r="151" spans="2:4" ht="12">
      <c r="B151" s="139"/>
      <c r="C151" s="140"/>
      <c r="D151" s="141"/>
    </row>
    <row r="152" spans="2:4" ht="12">
      <c r="B152" s="139"/>
      <c r="C152" s="140"/>
      <c r="D152" s="141"/>
    </row>
    <row r="153" spans="2:4" ht="12">
      <c r="B153" s="139"/>
      <c r="C153" s="140"/>
      <c r="D153" s="141"/>
    </row>
    <row r="154" spans="2:4" ht="12">
      <c r="B154" s="139"/>
      <c r="C154" s="140"/>
      <c r="D154" s="141"/>
    </row>
    <row r="155" spans="2:4" ht="12">
      <c r="B155" s="139"/>
      <c r="C155" s="140"/>
      <c r="D155" s="141"/>
    </row>
    <row r="156" spans="2:10" ht="12">
      <c r="B156" s="153"/>
      <c r="C156" s="153"/>
      <c r="D156" s="154"/>
      <c r="E156" s="154"/>
      <c r="F156" s="154"/>
      <c r="G156" s="154"/>
      <c r="H156" s="154"/>
      <c r="I156" s="154"/>
      <c r="J156" s="154"/>
    </row>
    <row r="157" spans="2:10" ht="12">
      <c r="B157" s="153"/>
      <c r="C157" s="153"/>
      <c r="D157" s="154"/>
      <c r="E157" s="154"/>
      <c r="F157" s="154"/>
      <c r="G157" s="154"/>
      <c r="H157" s="154"/>
      <c r="I157" s="154"/>
      <c r="J157" s="154"/>
    </row>
    <row r="158" spans="1:10" ht="12">
      <c r="A158" s="223"/>
      <c r="B158" s="153"/>
      <c r="C158" s="153"/>
      <c r="D158" s="154"/>
      <c r="E158" s="154"/>
      <c r="F158" s="154"/>
      <c r="G158" s="154"/>
      <c r="H158" s="154"/>
      <c r="I158" s="154"/>
      <c r="J158" s="154"/>
    </row>
    <row r="159" spans="1:10" ht="12">
      <c r="A159" s="223"/>
      <c r="B159" s="153"/>
      <c r="C159" s="153"/>
      <c r="D159" s="154"/>
      <c r="E159" s="154"/>
      <c r="F159" s="154"/>
      <c r="G159" s="154"/>
      <c r="H159" s="154"/>
      <c r="I159" s="154"/>
      <c r="J159" s="154"/>
    </row>
    <row r="160" spans="2:10" ht="12">
      <c r="B160" s="153"/>
      <c r="C160" s="153"/>
      <c r="D160" s="154"/>
      <c r="E160" s="154"/>
      <c r="F160" s="154"/>
      <c r="G160" s="154"/>
      <c r="H160" s="154"/>
      <c r="I160" s="154"/>
      <c r="J160" s="154"/>
    </row>
    <row r="161" spans="2:10" ht="12">
      <c r="B161" s="153"/>
      <c r="C161" s="153"/>
      <c r="D161" s="154"/>
      <c r="E161" s="154"/>
      <c r="F161" s="154"/>
      <c r="G161" s="154"/>
      <c r="H161" s="154"/>
      <c r="I161" s="154"/>
      <c r="J161" s="154"/>
    </row>
    <row r="162" spans="2:10" ht="12">
      <c r="B162" s="153"/>
      <c r="C162" s="153"/>
      <c r="D162" s="154"/>
      <c r="E162" s="154"/>
      <c r="F162" s="154"/>
      <c r="G162" s="154"/>
      <c r="H162" s="154"/>
      <c r="I162" s="154"/>
      <c r="J162" s="154"/>
    </row>
    <row r="163" spans="2:10" ht="12">
      <c r="B163" s="153"/>
      <c r="C163" s="153"/>
      <c r="D163" s="154"/>
      <c r="E163" s="154"/>
      <c r="F163" s="154"/>
      <c r="G163" s="154"/>
      <c r="H163" s="154"/>
      <c r="I163" s="154"/>
      <c r="J163" s="154"/>
    </row>
    <row r="164" spans="2:10" ht="12">
      <c r="B164" s="153"/>
      <c r="C164" s="153"/>
      <c r="D164" s="154"/>
      <c r="E164" s="154"/>
      <c r="F164" s="154"/>
      <c r="G164" s="154"/>
      <c r="H164" s="154"/>
      <c r="I164" s="154"/>
      <c r="J164" s="154"/>
    </row>
    <row r="165" spans="2:10" ht="12">
      <c r="B165" s="153"/>
      <c r="C165" s="153"/>
      <c r="D165" s="154"/>
      <c r="E165" s="154"/>
      <c r="F165" s="154"/>
      <c r="G165" s="154"/>
      <c r="H165" s="154"/>
      <c r="I165" s="154"/>
      <c r="J165" s="154"/>
    </row>
    <row r="166" spans="2:10" ht="12">
      <c r="B166" s="153"/>
      <c r="C166" s="153"/>
      <c r="D166" s="154"/>
      <c r="E166" s="154"/>
      <c r="F166" s="154"/>
      <c r="G166" s="154"/>
      <c r="H166" s="154"/>
      <c r="I166" s="154"/>
      <c r="J166" s="154"/>
    </row>
    <row r="167" spans="2:10" ht="12">
      <c r="B167" s="153"/>
      <c r="C167" s="153"/>
      <c r="D167" s="154"/>
      <c r="E167" s="154"/>
      <c r="F167" s="154"/>
      <c r="G167" s="154"/>
      <c r="H167" s="154"/>
      <c r="I167" s="154"/>
      <c r="J167" s="154"/>
    </row>
    <row r="168" spans="2:10" ht="12">
      <c r="B168" s="153"/>
      <c r="C168" s="153"/>
      <c r="D168" s="154"/>
      <c r="E168" s="154"/>
      <c r="F168" s="154"/>
      <c r="G168" s="154"/>
      <c r="H168" s="154"/>
      <c r="I168" s="154"/>
      <c r="J168" s="154"/>
    </row>
    <row r="169" spans="2:10" ht="12">
      <c r="B169" s="153"/>
      <c r="C169" s="153"/>
      <c r="D169" s="154"/>
      <c r="E169" s="154"/>
      <c r="F169" s="154"/>
      <c r="G169" s="154"/>
      <c r="H169" s="154"/>
      <c r="I169" s="154"/>
      <c r="J169" s="154"/>
    </row>
    <row r="170" spans="2:10" ht="12">
      <c r="B170" s="153"/>
      <c r="C170" s="153"/>
      <c r="D170" s="154"/>
      <c r="E170" s="154"/>
      <c r="F170" s="154"/>
      <c r="G170" s="154"/>
      <c r="H170" s="154"/>
      <c r="I170" s="154"/>
      <c r="J170" s="154"/>
    </row>
    <row r="171" spans="2:10" ht="12">
      <c r="B171" s="153"/>
      <c r="C171" s="153"/>
      <c r="D171" s="154"/>
      <c r="E171" s="154"/>
      <c r="F171" s="154"/>
      <c r="G171" s="154"/>
      <c r="H171" s="154"/>
      <c r="I171" s="154"/>
      <c r="J171" s="154"/>
    </row>
    <row r="172" spans="2:10" ht="12">
      <c r="B172" s="153"/>
      <c r="C172" s="153"/>
      <c r="D172" s="154"/>
      <c r="E172" s="154"/>
      <c r="F172" s="154"/>
      <c r="G172" s="154"/>
      <c r="H172" s="154"/>
      <c r="I172" s="154"/>
      <c r="J172" s="154"/>
    </row>
    <row r="173" spans="2:10" ht="12">
      <c r="B173" s="153"/>
      <c r="C173" s="153"/>
      <c r="D173" s="154"/>
      <c r="E173" s="154"/>
      <c r="F173" s="154"/>
      <c r="G173" s="154"/>
      <c r="H173" s="154"/>
      <c r="I173" s="154"/>
      <c r="J173" s="154"/>
    </row>
    <row r="174" spans="2:10" ht="12">
      <c r="B174" s="153"/>
      <c r="C174" s="153"/>
      <c r="D174" s="154"/>
      <c r="E174" s="154"/>
      <c r="F174" s="154"/>
      <c r="G174" s="154"/>
      <c r="H174" s="154"/>
      <c r="I174" s="154"/>
      <c r="J174" s="154"/>
    </row>
    <row r="175" spans="2:10" ht="12">
      <c r="B175" s="153"/>
      <c r="C175" s="153"/>
      <c r="D175" s="154"/>
      <c r="E175" s="154"/>
      <c r="F175" s="154"/>
      <c r="G175" s="154"/>
      <c r="H175" s="154"/>
      <c r="I175" s="154"/>
      <c r="J175" s="154"/>
    </row>
  </sheetData>
  <mergeCells count="23">
    <mergeCell ref="B68:C69"/>
    <mergeCell ref="B100:C101"/>
    <mergeCell ref="B61:B62"/>
    <mergeCell ref="D61:E61"/>
    <mergeCell ref="C48:D48"/>
    <mergeCell ref="J25:J26"/>
    <mergeCell ref="G24:G26"/>
    <mergeCell ref="H24:H26"/>
    <mergeCell ref="I24:I26"/>
    <mergeCell ref="E36:J36"/>
    <mergeCell ref="G37:J37"/>
    <mergeCell ref="F42:G42"/>
    <mergeCell ref="C42:D42"/>
    <mergeCell ref="B6:B7"/>
    <mergeCell ref="D6:E6"/>
    <mergeCell ref="G6:H6"/>
    <mergeCell ref="B55:B56"/>
    <mergeCell ref="B17:B19"/>
    <mergeCell ref="C17:D17"/>
    <mergeCell ref="D36:D38"/>
    <mergeCell ref="C30:D30"/>
    <mergeCell ref="C24:F24"/>
    <mergeCell ref="B48:B50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(株)日本設計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hirama-h</dc:creator>
  <cp:keywords/>
  <dc:description/>
  <cp:lastModifiedBy> </cp:lastModifiedBy>
  <cp:lastPrinted>2007-02-21T05:10:43Z</cp:lastPrinted>
  <dcterms:created xsi:type="dcterms:W3CDTF">2005-09-07T12:06:41Z</dcterms:created>
  <dcterms:modified xsi:type="dcterms:W3CDTF">2007-03-16T06:43:27Z</dcterms:modified>
  <cp:category/>
  <cp:version/>
  <cp:contentType/>
  <cp:contentStatus/>
</cp:coreProperties>
</file>