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FaPUDLcyEoyuaRh7UkJmNv0i1/a9Iv2jLoExTdLtJiWxq1pT5pJeCmpDqcI5ji9eg54hN6ZX4XuY5LLC5G7jVg==" workbookSaltValue="Gngu46prcq4pW06IChV5cA==" workbookSpinCount="100000" lockStructure="1"/>
  <bookViews>
    <workbookView xWindow="0" yWindow="0" windowWidth="15360" windowHeight="7635"/>
  </bookViews>
  <sheets>
    <sheet name="法適用_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I10" i="4" s="1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N85" i="4"/>
  <c r="M85" i="4"/>
  <c r="L85" i="4"/>
  <c r="K85" i="4"/>
  <c r="J85" i="4"/>
  <c r="I85" i="4"/>
  <c r="H85" i="4"/>
  <c r="G85" i="4"/>
  <c r="F85" i="4"/>
  <c r="E85" i="4"/>
  <c r="BB10" i="4"/>
  <c r="AT10" i="4"/>
  <c r="AL10" i="4"/>
  <c r="W10" i="4"/>
  <c r="P10" i="4"/>
  <c r="B10" i="4"/>
  <c r="BB8" i="4"/>
  <c r="AT8" i="4"/>
  <c r="AL8" i="4"/>
  <c r="AD8" i="4"/>
  <c r="W8" i="4"/>
  <c r="P8" i="4"/>
  <c r="I8" i="4"/>
  <c r="B8" i="4"/>
  <c r="B6" i="4"/>
  <c r="C10" i="5" l="1"/>
  <c r="E10" i="5"/>
  <c r="B10" i="5"/>
</calcChain>
</file>

<file path=xl/sharedStrings.xml><?xml version="1.0" encoding="utf-8"?>
<sst xmlns="http://schemas.openxmlformats.org/spreadsheetml/2006/main" count="232" uniqueCount="120">
  <si>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</si>
  <si>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</si>
  <si>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</si>
  <si>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</si>
  <si>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</si>
  <si>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</si>
  <si>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</si>
  <si>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</si>
  <si>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</si>
  <si>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</si>
  <si>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</si>
  <si>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</si>
  <si>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</si>
  <si>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</si>
  <si>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</si>
  <si>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</si>
  <si>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</si>
  <si>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</si>
  <si>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</si>
  <si>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</si>
  <si>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</si>
  <si>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</si>
  <si>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</si>
  <si>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</si>
  <si>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</si>
  <si>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</si>
  <si>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「経常損益」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</si>
  <si>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</si>
  <si>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</si>
  <si>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</si>
  <si>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</si>
  <si>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</si>
  <si>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</si>
  <si>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</si>
  <si>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「供給した配水量の効率性」</t>
    <rPh sb="1" eb="3">
      <t>キョウキュウ</t>
    </rPh>
    <rPh sb="5" eb="7">
      <t>ハイスイ</t>
    </rPh>
    <rPh sb="7" eb="8">
      <t>リョウ</t>
    </rPh>
    <rPh sb="9" eb="11">
      <t>コウリツ</t>
    </rPh>
    <rPh sb="11" eb="12">
      <t>セイ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</si>
  <si>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</si>
  <si>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</si>
  <si>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</si>
  <si>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「管路の経年化の状況」</t>
    <rPh sb="1" eb="3">
      <t>カンロ</t>
    </rPh>
    <rPh sb="4" eb="7">
      <t>ケイネンカ</t>
    </rPh>
    <rPh sb="8" eb="10">
      <t>ジョウキョウ</t>
    </rPh>
    <phoneticPr fontId="4"/>
  </si>
  <si>
    <t>「管路の更新投資の実施状況」</t>
    <rPh sb="1" eb="3">
      <t>カンロ</t>
    </rPh>
    <rPh sb="4" eb="6">
      <t>コウシン</t>
    </rPh>
    <rPh sb="6" eb="8">
      <t>トウシ</t>
    </rPh>
    <rPh sb="9" eb="11">
      <t>ジッシ</t>
    </rPh>
    <rPh sb="11" eb="13">
      <t>ジョウキョウ</t>
    </rPh>
    <phoneticPr fontId="4"/>
  </si>
  <si>
    <t>※　平成25年度における各指標の類似団体平均値は、当時の事業数を基に算出していますが、管路経年化率及び管路更新率については、平成26年度の事業数を基に類似団体平均値を算出しています。</t>
    <phoneticPr fontId="3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</si>
  <si>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</si>
  <si>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</si>
  <si>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</si>
  <si>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</si>
  <si>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</si>
  <si>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</si>
  <si>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</si>
  <si>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</si>
  <si>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</si>
  <si>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</si>
  <si>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</si>
  <si>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</si>
  <si>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水道事業(法適用)</t>
    <rPh sb="0" eb="2">
      <t>スイドウ</t>
    </rPh>
    <rPh sb="2" eb="4">
      <t>ジギョウ</t>
    </rPh>
    <rPh sb="5" eb="6">
      <t>ホウ</t>
    </rPh>
    <rPh sb="6" eb="8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</si>
  <si>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</si>
  <si>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</si>
  <si>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</si>
  <si>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</si>
  <si>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</si>
  <si>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</si>
  <si>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</si>
  <si>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</si>
  <si>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</si>
  <si>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</si>
  <si>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</si>
  <si>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</si>
  <si>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①経常収支比率(％)</t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</si>
  <si>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</si>
  <si>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</si>
  <si>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</si>
  <si>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</si>
  <si>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</si>
  <si>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</si>
  <si>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</si>
  <si>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</si>
  <si>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</si>
  <si>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</si>
  <si>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</si>
  <si>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</si>
  <si>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</si>
  <si>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</si>
  <si>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</si>
  <si>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</si>
  <si>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</si>
  <si>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</si>
  <si>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</si>
  <si>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</si>
  <si>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</si>
  <si>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</si>
  <si>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</si>
  <si>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  <rPh sb="0" eb="2">
      <t>キュウスイ</t>
    </rPh>
    <rPh sb="2" eb="4">
      <t>ジンコウ</t>
    </rPh>
    <phoneticPr fontId="4"/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</si>
  <si>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</si>
  <si>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</si>
  <si>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</si>
  <si>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</si>
  <si>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</si>
  <si>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</si>
  <si>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</si>
  <si>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</si>
  <si>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</si>
  <si>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</si>
  <si>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</si>
  <si>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</si>
  <si>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</si>
  <si>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</si>
  <si>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青森県　鶴田町</t>
  </si>
  <si>
    <t>法適用</t>
  </si>
  <si>
    <t>水道事業</t>
  </si>
  <si>
    <t>末端給水事業</t>
  </si>
  <si>
    <t>A7</t>
  </si>
  <si>
    <t>非設置</t>
  </si>
  <si>
    <t>-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</si>
  <si>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</si>
  <si>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</si>
  <si>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</si>
  <si>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</si>
  <si>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</si>
  <si>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管路経年化率に関して、昭和50年代に布設した管が法定耐用年数を経過し更新時期を迎えている。当時、全町一斉に布設したことにより、今後も微増する予定である。今後、計画的に管路更新する必要がある。</t>
    <rPh sb="1" eb="3">
      <t>カンロ</t>
    </rPh>
    <rPh sb="3" eb="5">
      <t>ケイネン</t>
    </rPh>
    <rPh sb="5" eb="6">
      <t>カ</t>
    </rPh>
    <rPh sb="6" eb="7">
      <t>リツ</t>
    </rPh>
    <rPh sb="8" eb="9">
      <t>カン</t>
    </rPh>
    <rPh sb="12" eb="14">
      <t>ショウワ</t>
    </rPh>
    <rPh sb="16" eb="18">
      <t>ネンダイ</t>
    </rPh>
    <rPh sb="19" eb="21">
      <t>フセツ</t>
    </rPh>
    <rPh sb="23" eb="24">
      <t>カン</t>
    </rPh>
    <rPh sb="25" eb="27">
      <t>ホウテイ</t>
    </rPh>
    <rPh sb="27" eb="29">
      <t>タイヨウ</t>
    </rPh>
    <rPh sb="29" eb="31">
      <t>ネンスウ</t>
    </rPh>
    <rPh sb="32" eb="34">
      <t>ケイカ</t>
    </rPh>
    <rPh sb="35" eb="37">
      <t>コウシン</t>
    </rPh>
    <rPh sb="37" eb="39">
      <t>ジキ</t>
    </rPh>
    <rPh sb="40" eb="41">
      <t>ムカ</t>
    </rPh>
    <rPh sb="46" eb="48">
      <t>トウジ</t>
    </rPh>
    <rPh sb="49" eb="51">
      <t>ゼンチョウ</t>
    </rPh>
    <rPh sb="51" eb="53">
      <t>イッセイ</t>
    </rPh>
    <rPh sb="54" eb="56">
      <t>フセツ</t>
    </rPh>
    <rPh sb="64" eb="66">
      <t>コンゴ</t>
    </rPh>
    <rPh sb="67" eb="69">
      <t>ビゾウ</t>
    </rPh>
    <rPh sb="71" eb="73">
      <t>ヨテイ</t>
    </rPh>
    <rPh sb="77" eb="79">
      <t>コンゴ</t>
    </rPh>
    <rPh sb="80" eb="82">
      <t>ケイカク</t>
    </rPh>
    <rPh sb="82" eb="83">
      <t>テキ</t>
    </rPh>
    <rPh sb="84" eb="86">
      <t>カンロ</t>
    </rPh>
    <rPh sb="86" eb="88">
      <t>コウシン</t>
    </rPh>
    <rPh sb="90" eb="92">
      <t>ヒツヨウ</t>
    </rPh>
    <phoneticPr fontId="4"/>
  </si>
  <si>
    <t>当町において、現時点では経営の健全性、効率性及については概ね良好と判断していますが、今後、人口減に伴う給水収益の減少等、厳しい財政状況が予想されることから、料金改定を含め、各指標を分析し対策を講じる必要がある。
　また、法定耐用年数を経過した管の布設替えの為、投資計画を見直し、更なる老朽管の更新をしていかなければならない。</t>
    <rPh sb="42" eb="44">
      <t>コンゴ</t>
    </rPh>
    <rPh sb="78" eb="80">
      <t>リョウキン</t>
    </rPh>
    <rPh sb="80" eb="82">
      <t>カイテイ</t>
    </rPh>
    <rPh sb="83" eb="84">
      <t>フク</t>
    </rPh>
    <phoneticPr fontId="4"/>
  </si>
  <si>
    <t>平成29年度の「経常収支比率」は平均値までは届かなかったものの、経常収益が上回っており、今後、増大する更新投資の為に更なる健全経営に努めたい。「料金回収率」は、全国平均、類似団体平均と概ね同水準となっているが、健全な経営状況にするため、一層の経営努力が必要である。
　「企業債残高対給水収益比率」は給水収益の増加により数値は減少しているが、管路更新による企業債の残高は増えており、給水収益の増加を図らなければならない。「流動比率」に関しては全国平均を超えており適正な値だと考えられる。
　「給水原価」は全国平均、類似団体平均より高くなっているが「施設利用率」、「有収率」ともに高い水準にあり、「料金回収率」も１００％を超えていることから、設備投資、それに係る財源の調達が適正に行われている。</t>
    <rPh sb="16" eb="19">
      <t>ヘイキンチ</t>
    </rPh>
    <rPh sb="22" eb="23">
      <t>トド</t>
    </rPh>
    <rPh sb="32" eb="34">
      <t>ケイジョウ</t>
    </rPh>
    <rPh sb="34" eb="36">
      <t>シュウエキ</t>
    </rPh>
    <rPh sb="37" eb="39">
      <t>ウワマワ</t>
    </rPh>
    <rPh sb="44" eb="46">
      <t>コンゴ</t>
    </rPh>
    <rPh sb="47" eb="49">
      <t>ゾウダイ</t>
    </rPh>
    <rPh sb="51" eb="53">
      <t>コウシン</t>
    </rPh>
    <rPh sb="53" eb="55">
      <t>トウシ</t>
    </rPh>
    <rPh sb="56" eb="57">
      <t>タメ</t>
    </rPh>
    <rPh sb="58" eb="59">
      <t>サラ</t>
    </rPh>
    <rPh sb="61" eb="63">
      <t>ケンゼン</t>
    </rPh>
    <rPh sb="63" eb="65">
      <t>ケイエイ</t>
    </rPh>
    <rPh sb="66" eb="67">
      <t>ツト</t>
    </rPh>
    <rPh sb="149" eb="151">
      <t>キュウスイ</t>
    </rPh>
    <rPh sb="151" eb="153">
      <t>シュウエキ</t>
    </rPh>
    <rPh sb="154" eb="156">
      <t>ゾウカ</t>
    </rPh>
    <rPh sb="159" eb="161">
      <t>スウチ</t>
    </rPh>
    <rPh sb="162" eb="164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</si>
</sst>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#,##0.00;&quot;△ &quot;#,##0.00"/>
    <numFmt numFmtId="180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Border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8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10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10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12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15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NumberFormat="1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178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NumberFormat="1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179" fontId="0" fillId="0" borderId="0" xfId="1" applyNumberFormat="1" applyFont="1" applyBorder="1" applyAlignment="1">
      <alignment vertical="center" shrinkToFit="1"/>
    </xf>
    <xf numFmtId="0" fontId="0" fillId="5" borderId="5" xfId="0" applyFill="1" applyBorder="1">
      <alignment vertical="center"/>
    </xf>
    <xf numFmtId="180" fontId="0" fillId="0" borderId="5" xfId="0" applyNumberFormat="1" applyBorder="1">
      <alignment vertical="center"/>
    </xf>
    <xf numFmtId="0" fontId="12" fillId="0" borderId="6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0" xfId="0" applyFont="1" applyBorder="1" applyAlignment="1" applyProtection="1">
      <alignment horizontal="left" vertical="top" wrapText="1"/>
      <protection locked="0"/>
    </xf>
    <xf numFmtId="0" fontId="5" fillId="0" borderId="11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177" fontId="5" fillId="0" borderId="3" xfId="0" applyNumberFormat="1" applyFont="1" applyBorder="1" applyAlignment="1" applyProtection="1">
      <alignment horizontal="center" vertical="center" shrinkToFit="1"/>
      <protection hidden="1"/>
    </xf>
    <xf numFmtId="177" fontId="5" fillId="0" borderId="4" xfId="0" applyNumberFormat="1" applyFont="1" applyBorder="1" applyAlignment="1" applyProtection="1">
      <alignment horizontal="center" vertical="center" shrinkToFit="1"/>
      <protection hidden="1"/>
    </xf>
    <xf numFmtId="177" fontId="5" fillId="0" borderId="5" xfId="0" applyNumberFormat="1" applyFont="1" applyBorder="1" applyAlignment="1" applyProtection="1">
      <alignment horizontal="center" vertical="center" shrinkToFit="1"/>
      <protection hidden="1"/>
    </xf>
    <xf numFmtId="176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3" fillId="2" borderId="3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3" xfId="0" applyNumberFormat="1" applyFont="1" applyBorder="1" applyAlignment="1" applyProtection="1">
      <alignment horizontal="center" vertical="center" shrinkToFit="1"/>
      <protection hidden="1"/>
    </xf>
    <xf numFmtId="0" fontId="5" fillId="0" borderId="4" xfId="0" applyNumberFormat="1" applyFont="1" applyBorder="1" applyAlignment="1" applyProtection="1">
      <alignment horizontal="center" vertical="center" shrinkToFit="1"/>
      <protection hidden="1"/>
    </xf>
    <xf numFmtId="0" fontId="5" fillId="0" borderId="5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49" fontId="3" fillId="0" borderId="0" xfId="0" applyNumberFormat="1" applyFont="1" applyBorder="1" applyAlignment="1" applyProtection="1">
      <alignment horizontal="left" vertical="center"/>
      <protection hidden="1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7"/>
          <c:y val="0.15806945669028524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3.66</c:v>
                </c:pt>
                <c:pt idx="1">
                  <c:v>1.59</c:v>
                </c:pt>
                <c:pt idx="2">
                  <c:v>1.49</c:v>
                </c:pt>
                <c:pt idx="3">
                  <c:v>1.25</c:v>
                </c:pt>
                <c:pt idx="4">
                  <c:v>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DB-4BA2-8F0B-3AE5F9A6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269312"/>
        <c:axId val="74767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0.71</c:v>
                </c:pt>
                <c:pt idx="1">
                  <c:v>0.68</c:v>
                </c:pt>
                <c:pt idx="2">
                  <c:v>1.65</c:v>
                </c:pt>
                <c:pt idx="3">
                  <c:v>0.47</c:v>
                </c:pt>
                <c:pt idx="4">
                  <c:v>0.39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8DB-4BA2-8F0B-3AE5F9A6EC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9312"/>
        <c:axId val="74767744"/>
      </c:lineChart>
      <c:dateAx>
        <c:axId val="622693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74767744"/>
        <c:crosses val="autoZero"/>
        <c:auto val="1"/>
        <c:lblOffset val="100"/>
        <c:baseTimeUnit val="years"/>
      </c:dateAx>
      <c:valAx>
        <c:axId val="74767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622693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77" l="0.70000000000000062" r="0.70000000000000062" t="0.75000000000001277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68.290000000000006</c:v>
                </c:pt>
                <c:pt idx="1">
                  <c:v>69.25</c:v>
                </c:pt>
                <c:pt idx="2">
                  <c:v>68.38</c:v>
                </c:pt>
                <c:pt idx="3">
                  <c:v>68.89</c:v>
                </c:pt>
                <c:pt idx="4">
                  <c:v>71.5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908-4240-97AA-12A7E303C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69184"/>
        <c:axId val="538713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54.47</c:v>
                </c:pt>
                <c:pt idx="1">
                  <c:v>53.61</c:v>
                </c:pt>
                <c:pt idx="2">
                  <c:v>53.52</c:v>
                </c:pt>
                <c:pt idx="3">
                  <c:v>54.24</c:v>
                </c:pt>
                <c:pt idx="4">
                  <c:v>55.88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908-4240-97AA-12A7E303C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69184"/>
        <c:axId val="53871360"/>
      </c:lineChart>
      <c:dateAx>
        <c:axId val="538691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871360"/>
        <c:crosses val="autoZero"/>
        <c:auto val="1"/>
        <c:lblOffset val="100"/>
        <c:baseTimeUnit val="years"/>
      </c:dateAx>
      <c:valAx>
        <c:axId val="538713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86918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91.74</c:v>
                </c:pt>
                <c:pt idx="1">
                  <c:v>90.6</c:v>
                </c:pt>
                <c:pt idx="2">
                  <c:v>90.55</c:v>
                </c:pt>
                <c:pt idx="3">
                  <c:v>89.85</c:v>
                </c:pt>
                <c:pt idx="4">
                  <c:v>89.79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AAB-4FC8-8C9B-D04BCAEFA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90048"/>
        <c:axId val="53896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81.459999999999994</c:v>
                </c:pt>
                <c:pt idx="1">
                  <c:v>81.31</c:v>
                </c:pt>
                <c:pt idx="2">
                  <c:v>81.459999999999994</c:v>
                </c:pt>
                <c:pt idx="3">
                  <c:v>81.680000000000007</c:v>
                </c:pt>
                <c:pt idx="4">
                  <c:v>80.989999999999995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AAB-4FC8-8C9B-D04BCAEFA9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90048"/>
        <c:axId val="53896320"/>
      </c:lineChart>
      <c:dateAx>
        <c:axId val="5389004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896320"/>
        <c:crosses val="autoZero"/>
        <c:auto val="1"/>
        <c:lblOffset val="100"/>
        <c:baseTimeUnit val="years"/>
      </c:dateAx>
      <c:valAx>
        <c:axId val="53896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8900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77"/>
          <c:y val="0.15806945669028497"/>
          <c:w val="0.8602616255212191"/>
          <c:h val="0.54627248298936959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85.62</c:v>
                </c:pt>
                <c:pt idx="1">
                  <c:v>105.38</c:v>
                </c:pt>
                <c:pt idx="2">
                  <c:v>104.68</c:v>
                </c:pt>
                <c:pt idx="3">
                  <c:v>99.95</c:v>
                </c:pt>
                <c:pt idx="4">
                  <c:v>106.38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C9-4EE7-801E-3626941D4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43456"/>
        <c:axId val="12147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107.95</c:v>
                </c:pt>
                <c:pt idx="1">
                  <c:v>109.49</c:v>
                </c:pt>
                <c:pt idx="2">
                  <c:v>111.06</c:v>
                </c:pt>
                <c:pt idx="3">
                  <c:v>111.34</c:v>
                </c:pt>
                <c:pt idx="4">
                  <c:v>110.02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C9-4EE7-801E-3626941D4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443456"/>
        <c:axId val="121473664"/>
      </c:lineChart>
      <c:dateAx>
        <c:axId val="1214434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21473664"/>
        <c:crosses val="autoZero"/>
        <c:auto val="1"/>
        <c:lblOffset val="100"/>
        <c:baseTimeUnit val="years"/>
      </c:dateAx>
      <c:valAx>
        <c:axId val="121473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214434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21" l="0.70000000000000062" r="0.70000000000000062" t="0.7500000000000122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データ!$DH$6:$DL$6</c:f>
              <c:numCache>
                <c:formatCode>#,##0.00;"△"#,##0.00;"-"</c:formatCode>
                <c:ptCount val="5"/>
                <c:pt idx="0">
                  <c:v>42.76</c:v>
                </c:pt>
                <c:pt idx="1">
                  <c:v>44.24</c:v>
                </c:pt>
                <c:pt idx="2">
                  <c:v>45.86</c:v>
                </c:pt>
                <c:pt idx="3">
                  <c:v>47.42</c:v>
                </c:pt>
                <c:pt idx="4">
                  <c:v>48.83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01-4FC1-8D9B-74939E279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11232"/>
        <c:axId val="53713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#,##0.00;"△"#,##0.00;"-"</c:formatCode>
                <c:ptCount val="5"/>
                <c:pt idx="0">
                  <c:v>38.520000000000003</c:v>
                </c:pt>
                <c:pt idx="1">
                  <c:v>46.67</c:v>
                </c:pt>
                <c:pt idx="2">
                  <c:v>47.7</c:v>
                </c:pt>
                <c:pt idx="3">
                  <c:v>48.14</c:v>
                </c:pt>
                <c:pt idx="4">
                  <c:v>46.61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01-4FC1-8D9B-74939E2797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11232"/>
        <c:axId val="53713152"/>
      </c:lineChart>
      <c:dateAx>
        <c:axId val="537112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13152"/>
        <c:crosses val="autoZero"/>
        <c:auto val="1"/>
        <c:lblOffset val="100"/>
        <c:baseTimeUnit val="years"/>
      </c:dateAx>
      <c:valAx>
        <c:axId val="53713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112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4"/>
          <c:y val="0.15806945669028519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.00;&quot;△&quot;#,##0.00;&quot;-&quot;">
                  <c:v>45.96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123-4AF4-BFBE-9719B253F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32096"/>
        <c:axId val="537340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#,##0.00;"△"#,##0.00;"-"</c:formatCode>
                <c:ptCount val="5"/>
                <c:pt idx="0">
                  <c:v>9.43</c:v>
                </c:pt>
                <c:pt idx="1">
                  <c:v>10.029999999999999</c:v>
                </c:pt>
                <c:pt idx="2">
                  <c:v>7.26</c:v>
                </c:pt>
                <c:pt idx="3">
                  <c:v>11.13</c:v>
                </c:pt>
                <c:pt idx="4">
                  <c:v>10.84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123-4AF4-BFBE-9719B253FF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32096"/>
        <c:axId val="53734016"/>
      </c:lineChart>
      <c:dateAx>
        <c:axId val="537320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34016"/>
        <c:crosses val="autoZero"/>
        <c:auto val="1"/>
        <c:lblOffset val="100"/>
        <c:baseTimeUnit val="years"/>
      </c:dateAx>
      <c:valAx>
        <c:axId val="537340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320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66" l="0.70000000000000062" r="0.70000000000000062" t="0.75000000000001266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99-4BCB-8E79-CD5BE4B8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48864"/>
        <c:axId val="537507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#,##0.00;"△"#,##0.00;"-"</c:formatCode>
                <c:ptCount val="5"/>
                <c:pt idx="0">
                  <c:v>13.47</c:v>
                </c:pt>
                <c:pt idx="1">
                  <c:v>9.49</c:v>
                </c:pt>
                <c:pt idx="2">
                  <c:v>9.35</c:v>
                </c:pt>
                <c:pt idx="3">
                  <c:v>10.130000000000001</c:v>
                </c:pt>
                <c:pt idx="4">
                  <c:v>7.31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B99-4BCB-8E79-CD5BE4B8C6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48864"/>
        <c:axId val="53750784"/>
      </c:lineChart>
      <c:dateAx>
        <c:axId val="537488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50784"/>
        <c:crosses val="autoZero"/>
        <c:auto val="1"/>
        <c:lblOffset val="100"/>
        <c:baseTimeUnit val="years"/>
      </c:dateAx>
      <c:valAx>
        <c:axId val="5375078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488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データ!$AT$6:$AX$6</c:f>
              <c:numCache>
                <c:formatCode>#,##0.00;"△"#,##0.00;"-"</c:formatCode>
                <c:ptCount val="5"/>
                <c:pt idx="0">
                  <c:v>317.45</c:v>
                </c:pt>
                <c:pt idx="1">
                  <c:v>294.89999999999998</c:v>
                </c:pt>
                <c:pt idx="2">
                  <c:v>360.37</c:v>
                </c:pt>
                <c:pt idx="3">
                  <c:v>400.87</c:v>
                </c:pt>
                <c:pt idx="4">
                  <c:v>324.77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1EF-4E07-9D7A-46D9E9110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65632"/>
        <c:axId val="537675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#,##0.00;"△"#,##0.00;"-"</c:formatCode>
                <c:ptCount val="5"/>
                <c:pt idx="0">
                  <c:v>1081.23</c:v>
                </c:pt>
                <c:pt idx="1">
                  <c:v>406.37</c:v>
                </c:pt>
                <c:pt idx="2">
                  <c:v>398.29</c:v>
                </c:pt>
                <c:pt idx="3">
                  <c:v>388.67</c:v>
                </c:pt>
                <c:pt idx="4">
                  <c:v>355.27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1EF-4E07-9D7A-46D9E91102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65632"/>
        <c:axId val="53767552"/>
      </c:lineChart>
      <c:dateAx>
        <c:axId val="53765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67552"/>
        <c:crosses val="autoZero"/>
        <c:auto val="1"/>
        <c:lblOffset val="100"/>
        <c:baseTimeUnit val="years"/>
      </c:dateAx>
      <c:valAx>
        <c:axId val="5376755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65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519.4</c:v>
                </c:pt>
                <c:pt idx="1">
                  <c:v>523.67999999999995</c:v>
                </c:pt>
                <c:pt idx="2">
                  <c:v>527.23</c:v>
                </c:pt>
                <c:pt idx="3">
                  <c:v>523.45000000000005</c:v>
                </c:pt>
                <c:pt idx="4">
                  <c:v>503.65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64F-4ADA-9783-792DA5819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786496"/>
        <c:axId val="5379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443.13</c:v>
                </c:pt>
                <c:pt idx="1">
                  <c:v>442.54</c:v>
                </c:pt>
                <c:pt idx="2">
                  <c:v>431</c:v>
                </c:pt>
                <c:pt idx="3">
                  <c:v>422.5</c:v>
                </c:pt>
                <c:pt idx="4">
                  <c:v>458.27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64F-4ADA-9783-792DA58197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786496"/>
        <c:axId val="53796864"/>
      </c:lineChart>
      <c:dateAx>
        <c:axId val="53786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796864"/>
        <c:crosses val="autoZero"/>
        <c:auto val="1"/>
        <c:lblOffset val="100"/>
        <c:baseTimeUnit val="years"/>
      </c:dateAx>
      <c:valAx>
        <c:axId val="537968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</a:schemeClr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786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84.83</c:v>
                </c:pt>
                <c:pt idx="1">
                  <c:v>104.37</c:v>
                </c:pt>
                <c:pt idx="2">
                  <c:v>104.13</c:v>
                </c:pt>
                <c:pt idx="3">
                  <c:v>99.35</c:v>
                </c:pt>
                <c:pt idx="4">
                  <c:v>105.94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2E-4680-B4A5-FFA1E2D4A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15552"/>
        <c:axId val="53817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95.4</c:v>
                </c:pt>
                <c:pt idx="1">
                  <c:v>98.6</c:v>
                </c:pt>
                <c:pt idx="2">
                  <c:v>100.82</c:v>
                </c:pt>
                <c:pt idx="3">
                  <c:v>101.64</c:v>
                </c:pt>
                <c:pt idx="4">
                  <c:v>96.77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2E-4680-B4A5-FFA1E2D4A4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15552"/>
        <c:axId val="53817728"/>
      </c:lineChart>
      <c:dateAx>
        <c:axId val="5381555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817728"/>
        <c:crosses val="autoZero"/>
        <c:auto val="1"/>
        <c:lblOffset val="100"/>
        <c:baseTimeUnit val="years"/>
      </c:dateAx>
      <c:valAx>
        <c:axId val="53817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81555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8"/>
          <c:y val="0.15806945669028508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262.83999999999997</c:v>
                </c:pt>
                <c:pt idx="1">
                  <c:v>214.1</c:v>
                </c:pt>
                <c:pt idx="2">
                  <c:v>214.81</c:v>
                </c:pt>
                <c:pt idx="3">
                  <c:v>225.1</c:v>
                </c:pt>
                <c:pt idx="4">
                  <c:v>210.67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C85-4124-A570-BB17059C9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840128"/>
        <c:axId val="538464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186.15</c:v>
                </c:pt>
                <c:pt idx="1">
                  <c:v>181.67</c:v>
                </c:pt>
                <c:pt idx="2">
                  <c:v>179.55</c:v>
                </c:pt>
                <c:pt idx="3">
                  <c:v>179.16</c:v>
                </c:pt>
                <c:pt idx="4">
                  <c:v>187.18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C85-4124-A570-BB17059C9F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840128"/>
        <c:axId val="53846400"/>
      </c:lineChart>
      <c:dateAx>
        <c:axId val="538401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53846400"/>
        <c:crosses val="autoZero"/>
        <c:auto val="1"/>
        <c:lblOffset val="100"/>
        <c:baseTimeUnit val="years"/>
      </c:dateAx>
      <c:valAx>
        <c:axId val="538464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538401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243" l="0.70000000000000062" r="0.70000000000000062" t="0.75000000000001243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xmlns="" id="{00000000-0008-0000-00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①経常収支比率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xmlns="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xmlns="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BC2758-5321-4041-965F-0EF08C1D3DF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【113.39】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$F$85">
      <xdr:nvSpPr>
        <xdr:cNvPr id="25" name="テキスト ボックス 24">
          <a:extLst>
            <a:ext uri="{FF2B5EF4-FFF2-40B4-BE49-F238E27FC236}">
              <a16:creationId xmlns:a16="http://schemas.microsoft.com/office/drawing/2014/main" xmlns="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E285CF0-BBF6-4A13-890E-079AA8E0E45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【0.85】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$G$85">
      <xdr:nvSpPr>
        <xdr:cNvPr id="26" name="テキスト ボックス 25">
          <a:extLst>
            <a:ext uri="{FF2B5EF4-FFF2-40B4-BE49-F238E27FC236}">
              <a16:creationId xmlns:a16="http://schemas.microsoft.com/office/drawing/2014/main" xmlns="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C46B18C-0F29-46C1-8F9A-768D9EB6B0A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【264.34】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9DEEFCE-E179-4C50-A692-474CAF362C1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【274.27】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A3FDF3C-FA24-4A3E-8D99-83D416EEA85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【89.93】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40BA124-597C-489D-94E0-CA4FA00ACA8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【60.41】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3E629F87-B074-453F-8C0B-058FD3A32D7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【165.71】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5D7ECA0-C957-4A3F-9AE7-C96A35579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$M$85">
      <xdr:nvSpPr>
        <xdr:cNvPr id="32" name="テキスト ボックス 31">
          <a:extLst>
            <a:ext uri="{FF2B5EF4-FFF2-40B4-BE49-F238E27FC236}">
              <a16:creationId xmlns:a16="http://schemas.microsoft.com/office/drawing/2014/main" xmlns="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60A3F31-55CD-45AF-BDAF-042A71EA65B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【48.12】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$N$85">
      <xdr:nvSpPr>
        <xdr:cNvPr id="33" name="テキスト ボックス 32">
          <a:extLst>
            <a:ext uri="{FF2B5EF4-FFF2-40B4-BE49-F238E27FC236}">
              <a16:creationId xmlns:a16="http://schemas.microsoft.com/office/drawing/2014/main" xmlns="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AE79841-E68C-4060-850C-8D3AED046C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【15.89】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xmlns="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6D0A34F-6281-47EA-A847-A1FC951CF5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【0.69】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R11" zoomScaleNormal="100" workbookViewId="0">
      <selection activeCell="CA16" sqref="CA16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83" t="s">
        <v>0</v>
      </c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  <c r="BJ2" s="83"/>
      <c r="BK2" s="83"/>
      <c r="BL2" s="83"/>
      <c r="BM2" s="83"/>
      <c r="BN2" s="83"/>
      <c r="BO2" s="83"/>
      <c r="BP2" s="83"/>
      <c r="BQ2" s="83"/>
      <c r="BR2" s="83"/>
      <c r="BS2" s="83"/>
      <c r="BT2" s="83"/>
      <c r="BU2" s="83"/>
      <c r="BV2" s="83"/>
      <c r="BW2" s="83"/>
      <c r="BX2" s="83"/>
      <c r="BY2" s="83"/>
      <c r="BZ2" s="83"/>
    </row>
    <row r="3" spans="1:78" ht="9.75" customHeight="1" x14ac:dyDescent="0.15">
      <c r="A3" s="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83"/>
      <c r="AM3" s="83"/>
      <c r="AN3" s="83"/>
      <c r="AO3" s="83"/>
      <c r="AP3" s="83"/>
      <c r="AQ3" s="83"/>
      <c r="AR3" s="83"/>
      <c r="AS3" s="83"/>
      <c r="AT3" s="83"/>
      <c r="AU3" s="83"/>
      <c r="AV3" s="83"/>
      <c r="AW3" s="83"/>
      <c r="AX3" s="83"/>
      <c r="AY3" s="83"/>
      <c r="AZ3" s="83"/>
      <c r="BA3" s="83"/>
      <c r="BB3" s="83"/>
      <c r="BC3" s="83"/>
      <c r="BD3" s="83"/>
      <c r="BE3" s="83"/>
      <c r="BF3" s="83"/>
      <c r="BG3" s="83"/>
      <c r="BH3" s="83"/>
      <c r="BI3" s="83"/>
      <c r="BJ3" s="83"/>
      <c r="BK3" s="83"/>
      <c r="BL3" s="83"/>
      <c r="BM3" s="83"/>
      <c r="BN3" s="83"/>
      <c r="BO3" s="83"/>
      <c r="BP3" s="83"/>
      <c r="BQ3" s="83"/>
      <c r="BR3" s="83"/>
      <c r="BS3" s="83"/>
      <c r="BT3" s="83"/>
      <c r="BU3" s="83"/>
      <c r="BV3" s="83"/>
      <c r="BW3" s="83"/>
      <c r="BX3" s="83"/>
      <c r="BY3" s="83"/>
      <c r="BZ3" s="83"/>
    </row>
    <row r="4" spans="1:78" ht="9.75" customHeight="1" x14ac:dyDescent="0.15">
      <c r="A4" s="2"/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  <c r="BM4" s="83"/>
      <c r="BN4" s="83"/>
      <c r="BO4" s="83"/>
      <c r="BP4" s="83"/>
      <c r="BQ4" s="83"/>
      <c r="BR4" s="83"/>
      <c r="BS4" s="83"/>
      <c r="BT4" s="83"/>
      <c r="BU4" s="83"/>
      <c r="BV4" s="83"/>
      <c r="BW4" s="83"/>
      <c r="BX4" s="83"/>
      <c r="BY4" s="83"/>
      <c r="BZ4" s="83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84" t="str">
        <f>データ!H6</f>
        <v>青森県　鶴田町</v>
      </c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5"/>
      <c r="AE6" s="85"/>
      <c r="AF6" s="85"/>
      <c r="AG6" s="85"/>
      <c r="AH6" s="4"/>
      <c r="AI6" s="4"/>
      <c r="AJ6" s="4"/>
      <c r="AK6" s="4"/>
      <c r="AL6" s="4"/>
      <c r="AM6" s="4"/>
      <c r="AN6" s="4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75" t="s">
        <v>1</v>
      </c>
      <c r="C7" s="76"/>
      <c r="D7" s="76"/>
      <c r="E7" s="76"/>
      <c r="F7" s="76"/>
      <c r="G7" s="76"/>
      <c r="H7" s="76"/>
      <c r="I7" s="75" t="s">
        <v>2</v>
      </c>
      <c r="J7" s="76"/>
      <c r="K7" s="76"/>
      <c r="L7" s="76"/>
      <c r="M7" s="76"/>
      <c r="N7" s="76"/>
      <c r="O7" s="77"/>
      <c r="P7" s="78" t="s">
        <v>3</v>
      </c>
      <c r="Q7" s="78"/>
      <c r="R7" s="78"/>
      <c r="S7" s="78"/>
      <c r="T7" s="78"/>
      <c r="U7" s="78"/>
      <c r="V7" s="78"/>
      <c r="W7" s="78" t="s">
        <v>4</v>
      </c>
      <c r="X7" s="78"/>
      <c r="Y7" s="78"/>
      <c r="Z7" s="78"/>
      <c r="AA7" s="78"/>
      <c r="AB7" s="78"/>
      <c r="AC7" s="78"/>
      <c r="AD7" s="78" t="s">
        <v>5</v>
      </c>
      <c r="AE7" s="78"/>
      <c r="AF7" s="78"/>
      <c r="AG7" s="78"/>
      <c r="AH7" s="78"/>
      <c r="AI7" s="78"/>
      <c r="AJ7" s="78"/>
      <c r="AK7" s="4"/>
      <c r="AL7" s="78" t="s">
        <v>6</v>
      </c>
      <c r="AM7" s="78"/>
      <c r="AN7" s="78"/>
      <c r="AO7" s="78"/>
      <c r="AP7" s="78"/>
      <c r="AQ7" s="78"/>
      <c r="AR7" s="78"/>
      <c r="AS7" s="78"/>
      <c r="AT7" s="75" t="s">
        <v>7</v>
      </c>
      <c r="AU7" s="76"/>
      <c r="AV7" s="76"/>
      <c r="AW7" s="76"/>
      <c r="AX7" s="76"/>
      <c r="AY7" s="76"/>
      <c r="AZ7" s="76"/>
      <c r="BA7" s="76"/>
      <c r="BB7" s="78" t="s">
        <v>8</v>
      </c>
      <c r="BC7" s="78"/>
      <c r="BD7" s="78"/>
      <c r="BE7" s="78"/>
      <c r="BF7" s="78"/>
      <c r="BG7" s="78"/>
      <c r="BH7" s="78"/>
      <c r="BI7" s="78"/>
      <c r="BJ7" s="3"/>
      <c r="BK7" s="3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 x14ac:dyDescent="0.15">
      <c r="A8" s="2"/>
      <c r="B8" s="79" t="str">
        <f>データ!$I$6</f>
        <v>法適用</v>
      </c>
      <c r="C8" s="80"/>
      <c r="D8" s="80"/>
      <c r="E8" s="80"/>
      <c r="F8" s="80"/>
      <c r="G8" s="80"/>
      <c r="H8" s="80"/>
      <c r="I8" s="79" t="str">
        <f>データ!$J$6</f>
        <v>水道事業</v>
      </c>
      <c r="J8" s="80"/>
      <c r="K8" s="80"/>
      <c r="L8" s="80"/>
      <c r="M8" s="80"/>
      <c r="N8" s="80"/>
      <c r="O8" s="81"/>
      <c r="P8" s="82" t="str">
        <f>データ!$K$6</f>
        <v>末端給水事業</v>
      </c>
      <c r="Q8" s="82"/>
      <c r="R8" s="82"/>
      <c r="S8" s="82"/>
      <c r="T8" s="82"/>
      <c r="U8" s="82"/>
      <c r="V8" s="82"/>
      <c r="W8" s="82" t="str">
        <f>データ!$L$6</f>
        <v>A7</v>
      </c>
      <c r="X8" s="82"/>
      <c r="Y8" s="82"/>
      <c r="Z8" s="82"/>
      <c r="AA8" s="82"/>
      <c r="AB8" s="82"/>
      <c r="AC8" s="82"/>
      <c r="AD8" s="82" t="str">
        <f>データ!$M$6</f>
        <v>非設置</v>
      </c>
      <c r="AE8" s="82"/>
      <c r="AF8" s="82"/>
      <c r="AG8" s="82"/>
      <c r="AH8" s="82"/>
      <c r="AI8" s="82"/>
      <c r="AJ8" s="82"/>
      <c r="AK8" s="4"/>
      <c r="AL8" s="70">
        <f>データ!$R$6</f>
        <v>13228</v>
      </c>
      <c r="AM8" s="70"/>
      <c r="AN8" s="70"/>
      <c r="AO8" s="70"/>
      <c r="AP8" s="70"/>
      <c r="AQ8" s="70"/>
      <c r="AR8" s="70"/>
      <c r="AS8" s="70"/>
      <c r="AT8" s="66">
        <f>データ!$S$6</f>
        <v>46.43</v>
      </c>
      <c r="AU8" s="67"/>
      <c r="AV8" s="67"/>
      <c r="AW8" s="67"/>
      <c r="AX8" s="67"/>
      <c r="AY8" s="67"/>
      <c r="AZ8" s="67"/>
      <c r="BA8" s="67"/>
      <c r="BB8" s="69">
        <f>データ!$T$6</f>
        <v>284.89999999999998</v>
      </c>
      <c r="BC8" s="69"/>
      <c r="BD8" s="69"/>
      <c r="BE8" s="69"/>
      <c r="BF8" s="69"/>
      <c r="BG8" s="69"/>
      <c r="BH8" s="69"/>
      <c r="BI8" s="69"/>
      <c r="BJ8" s="3"/>
      <c r="BK8" s="3"/>
      <c r="BL8" s="73" t="s">
        <v>10</v>
      </c>
      <c r="BM8" s="74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 x14ac:dyDescent="0.15">
      <c r="A9" s="2"/>
      <c r="B9" s="75" t="s">
        <v>12</v>
      </c>
      <c r="C9" s="76"/>
      <c r="D9" s="76"/>
      <c r="E9" s="76"/>
      <c r="F9" s="76"/>
      <c r="G9" s="76"/>
      <c r="H9" s="76"/>
      <c r="I9" s="75" t="s">
        <v>13</v>
      </c>
      <c r="J9" s="76"/>
      <c r="K9" s="76"/>
      <c r="L9" s="76"/>
      <c r="M9" s="76"/>
      <c r="N9" s="76"/>
      <c r="O9" s="77"/>
      <c r="P9" s="78" t="s">
        <v>14</v>
      </c>
      <c r="Q9" s="78"/>
      <c r="R9" s="78"/>
      <c r="S9" s="78"/>
      <c r="T9" s="78"/>
      <c r="U9" s="78"/>
      <c r="V9" s="78"/>
      <c r="W9" s="78" t="s">
        <v>15</v>
      </c>
      <c r="X9" s="78"/>
      <c r="Y9" s="78"/>
      <c r="Z9" s="78"/>
      <c r="AA9" s="78"/>
      <c r="AB9" s="78"/>
      <c r="AC9" s="78"/>
      <c r="AD9" s="2"/>
      <c r="AE9" s="2"/>
      <c r="AF9" s="2"/>
      <c r="AG9" s="2"/>
      <c r="AH9" s="4"/>
      <c r="AI9" s="4"/>
      <c r="AJ9" s="4"/>
      <c r="AK9" s="4"/>
      <c r="AL9" s="78" t="s">
        <v>16</v>
      </c>
      <c r="AM9" s="78"/>
      <c r="AN9" s="78"/>
      <c r="AO9" s="78"/>
      <c r="AP9" s="78"/>
      <c r="AQ9" s="78"/>
      <c r="AR9" s="78"/>
      <c r="AS9" s="78"/>
      <c r="AT9" s="75" t="s">
        <v>17</v>
      </c>
      <c r="AU9" s="76"/>
      <c r="AV9" s="76"/>
      <c r="AW9" s="76"/>
      <c r="AX9" s="76"/>
      <c r="AY9" s="76"/>
      <c r="AZ9" s="76"/>
      <c r="BA9" s="76"/>
      <c r="BB9" s="78" t="s">
        <v>18</v>
      </c>
      <c r="BC9" s="78"/>
      <c r="BD9" s="78"/>
      <c r="BE9" s="78"/>
      <c r="BF9" s="78"/>
      <c r="BG9" s="78"/>
      <c r="BH9" s="78"/>
      <c r="BI9" s="78"/>
      <c r="BJ9" s="3"/>
      <c r="BK9" s="3"/>
      <c r="BL9" s="64" t="s">
        <v>19</v>
      </c>
      <c r="BM9" s="65"/>
      <c r="BN9" s="11" t="s">
        <v>20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 x14ac:dyDescent="0.15">
      <c r="A10" s="2"/>
      <c r="B10" s="66" t="str">
        <f>データ!$N$6</f>
        <v>-</v>
      </c>
      <c r="C10" s="67"/>
      <c r="D10" s="67"/>
      <c r="E10" s="67"/>
      <c r="F10" s="67"/>
      <c r="G10" s="67"/>
      <c r="H10" s="67"/>
      <c r="I10" s="66">
        <f>データ!$O$6</f>
        <v>41.32</v>
      </c>
      <c r="J10" s="67"/>
      <c r="K10" s="67"/>
      <c r="L10" s="67"/>
      <c r="M10" s="67"/>
      <c r="N10" s="67"/>
      <c r="O10" s="68"/>
      <c r="P10" s="69">
        <f>データ!$P$6</f>
        <v>97.3</v>
      </c>
      <c r="Q10" s="69"/>
      <c r="R10" s="69"/>
      <c r="S10" s="69"/>
      <c r="T10" s="69"/>
      <c r="U10" s="69"/>
      <c r="V10" s="69"/>
      <c r="W10" s="70">
        <f>データ!$Q$6</f>
        <v>4492</v>
      </c>
      <c r="X10" s="70"/>
      <c r="Y10" s="70"/>
      <c r="Z10" s="70"/>
      <c r="AA10" s="70"/>
      <c r="AB10" s="70"/>
      <c r="AC10" s="70"/>
      <c r="AD10" s="2"/>
      <c r="AE10" s="2"/>
      <c r="AF10" s="2"/>
      <c r="AG10" s="2"/>
      <c r="AH10" s="4"/>
      <c r="AI10" s="4"/>
      <c r="AJ10" s="4"/>
      <c r="AK10" s="4"/>
      <c r="AL10" s="70">
        <f>データ!$U$6</f>
        <v>12755</v>
      </c>
      <c r="AM10" s="70"/>
      <c r="AN10" s="70"/>
      <c r="AO10" s="70"/>
      <c r="AP10" s="70"/>
      <c r="AQ10" s="70"/>
      <c r="AR10" s="70"/>
      <c r="AS10" s="70"/>
      <c r="AT10" s="66">
        <f>データ!$V$6</f>
        <v>46.4</v>
      </c>
      <c r="AU10" s="67"/>
      <c r="AV10" s="67"/>
      <c r="AW10" s="67"/>
      <c r="AX10" s="67"/>
      <c r="AY10" s="67"/>
      <c r="AZ10" s="67"/>
      <c r="BA10" s="67"/>
      <c r="BB10" s="69">
        <f>データ!$W$6</f>
        <v>274.89</v>
      </c>
      <c r="BC10" s="69"/>
      <c r="BD10" s="69"/>
      <c r="BE10" s="69"/>
      <c r="BF10" s="69"/>
      <c r="BG10" s="69"/>
      <c r="BH10" s="69"/>
      <c r="BI10" s="69"/>
      <c r="BJ10" s="2"/>
      <c r="BK10" s="2"/>
      <c r="BL10" s="71" t="s">
        <v>21</v>
      </c>
      <c r="BM10" s="72"/>
      <c r="BN10" s="14" t="s">
        <v>22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9" t="s">
        <v>23</v>
      </c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9"/>
      <c r="BM12" s="59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0"/>
      <c r="BM13" s="60"/>
      <c r="BN13" s="60"/>
      <c r="BO13" s="60"/>
      <c r="BP13" s="60"/>
      <c r="BQ13" s="60"/>
      <c r="BR13" s="60"/>
      <c r="BS13" s="60"/>
      <c r="BT13" s="60"/>
      <c r="BU13" s="60"/>
      <c r="BV13" s="60"/>
      <c r="BW13" s="60"/>
      <c r="BX13" s="60"/>
      <c r="BY13" s="60"/>
      <c r="BZ13" s="60"/>
    </row>
    <row r="14" spans="1:78" ht="13.5" customHeight="1" x14ac:dyDescent="0.15">
      <c r="A14" s="2"/>
      <c r="B14" s="61" t="s">
        <v>24</v>
      </c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/>
      <c r="AM14" s="62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62"/>
      <c r="BE14" s="62"/>
      <c r="BF14" s="62"/>
      <c r="BG14" s="62"/>
      <c r="BH14" s="62"/>
      <c r="BI14" s="62"/>
      <c r="BJ14" s="63"/>
      <c r="BK14" s="2"/>
      <c r="BL14" s="43" t="s">
        <v>25</v>
      </c>
      <c r="BM14" s="44"/>
      <c r="BN14" s="44"/>
      <c r="BO14" s="44"/>
      <c r="BP14" s="44"/>
      <c r="BQ14" s="44"/>
      <c r="BR14" s="44"/>
      <c r="BS14" s="44"/>
      <c r="BT14" s="44"/>
      <c r="BU14" s="44"/>
      <c r="BV14" s="44"/>
      <c r="BW14" s="44"/>
      <c r="BX14" s="44"/>
      <c r="BY14" s="44"/>
      <c r="BZ14" s="45"/>
    </row>
    <row r="15" spans="1:78" ht="13.5" customHeight="1" x14ac:dyDescent="0.15">
      <c r="A15" s="2"/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58"/>
      <c r="BK15" s="2"/>
      <c r="BL15" s="46"/>
      <c r="BM15" s="47"/>
      <c r="BN15" s="47"/>
      <c r="BO15" s="47"/>
      <c r="BP15" s="47"/>
      <c r="BQ15" s="47"/>
      <c r="BR15" s="47"/>
      <c r="BS15" s="47"/>
      <c r="BT15" s="47"/>
      <c r="BU15" s="47"/>
      <c r="BV15" s="47"/>
      <c r="BW15" s="47"/>
      <c r="BX15" s="47"/>
      <c r="BY15" s="47"/>
      <c r="BZ15" s="48"/>
    </row>
    <row r="16" spans="1:78" ht="13.5" customHeight="1" x14ac:dyDescent="0.15">
      <c r="A16" s="2"/>
      <c r="B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18"/>
      <c r="BK16" s="2"/>
      <c r="BL16" s="49" t="s">
        <v>119</v>
      </c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1"/>
    </row>
    <row r="17" spans="1:78" ht="13.5" customHeight="1" x14ac:dyDescent="0.15">
      <c r="A17" s="2"/>
      <c r="B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18"/>
      <c r="BK17" s="2"/>
      <c r="BL17" s="49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1"/>
    </row>
    <row r="18" spans="1:78" ht="13.5" customHeight="1" x14ac:dyDescent="0.15">
      <c r="A18" s="2"/>
      <c r="B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18"/>
      <c r="BK18" s="2"/>
      <c r="BL18" s="49"/>
      <c r="BM18" s="50"/>
      <c r="BN18" s="50"/>
      <c r="BO18" s="50"/>
      <c r="BP18" s="50"/>
      <c r="BQ18" s="50"/>
      <c r="BR18" s="50"/>
      <c r="BS18" s="50"/>
      <c r="BT18" s="50"/>
      <c r="BU18" s="50"/>
      <c r="BV18" s="50"/>
      <c r="BW18" s="50"/>
      <c r="BX18" s="50"/>
      <c r="BY18" s="50"/>
      <c r="BZ18" s="51"/>
    </row>
    <row r="19" spans="1:78" ht="13.5" customHeight="1" x14ac:dyDescent="0.15">
      <c r="A19" s="2"/>
      <c r="B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18"/>
      <c r="BK19" s="2"/>
      <c r="BL19" s="49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1"/>
    </row>
    <row r="20" spans="1:78" ht="13.5" customHeight="1" x14ac:dyDescent="0.15">
      <c r="A20" s="2"/>
      <c r="B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18"/>
      <c r="BK20" s="2"/>
      <c r="BL20" s="49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1"/>
    </row>
    <row r="21" spans="1:78" ht="13.5" customHeight="1" x14ac:dyDescent="0.15">
      <c r="A21" s="2"/>
      <c r="B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18"/>
      <c r="BK21" s="2"/>
      <c r="BL21" s="49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1"/>
    </row>
    <row r="22" spans="1:78" ht="13.5" customHeight="1" x14ac:dyDescent="0.15">
      <c r="A22" s="2"/>
      <c r="B22" s="17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18"/>
      <c r="BK22" s="2"/>
      <c r="BL22" s="49"/>
      <c r="BM22" s="50"/>
      <c r="BN22" s="50"/>
      <c r="BO22" s="50"/>
      <c r="BP22" s="50"/>
      <c r="BQ22" s="50"/>
      <c r="BR22" s="50"/>
      <c r="BS22" s="50"/>
      <c r="BT22" s="50"/>
      <c r="BU22" s="50"/>
      <c r="BV22" s="50"/>
      <c r="BW22" s="50"/>
      <c r="BX22" s="50"/>
      <c r="BY22" s="50"/>
      <c r="BZ22" s="51"/>
    </row>
    <row r="23" spans="1:78" ht="13.5" customHeight="1" x14ac:dyDescent="0.15">
      <c r="A23" s="2"/>
      <c r="B23" s="17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18"/>
      <c r="BK23" s="2"/>
      <c r="BL23" s="49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1"/>
    </row>
    <row r="24" spans="1:78" ht="13.5" customHeight="1" x14ac:dyDescent="0.15">
      <c r="A24" s="2"/>
      <c r="B24" s="17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18"/>
      <c r="BK24" s="2"/>
      <c r="BL24" s="49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1"/>
    </row>
    <row r="25" spans="1:78" ht="13.5" customHeight="1" x14ac:dyDescent="0.15">
      <c r="A25" s="2"/>
      <c r="B25" s="17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18"/>
      <c r="BK25" s="2"/>
      <c r="BL25" s="49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1"/>
    </row>
    <row r="26" spans="1:78" ht="13.5" customHeight="1" x14ac:dyDescent="0.15">
      <c r="A26" s="2"/>
      <c r="B26" s="17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18"/>
      <c r="BK26" s="2"/>
      <c r="BL26" s="49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1"/>
    </row>
    <row r="27" spans="1:78" ht="13.5" customHeight="1" x14ac:dyDescent="0.15">
      <c r="A27" s="2"/>
      <c r="B27" s="17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18"/>
      <c r="BK27" s="2"/>
      <c r="BL27" s="49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1"/>
    </row>
    <row r="28" spans="1:78" ht="13.5" customHeight="1" x14ac:dyDescent="0.15">
      <c r="A28" s="2"/>
      <c r="B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18"/>
      <c r="BK28" s="2"/>
      <c r="BL28" s="49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1"/>
    </row>
    <row r="29" spans="1:78" ht="13.5" customHeight="1" x14ac:dyDescent="0.15">
      <c r="A29" s="2"/>
      <c r="B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18"/>
      <c r="BK29" s="2"/>
      <c r="BL29" s="49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1"/>
    </row>
    <row r="30" spans="1:78" ht="13.5" customHeight="1" x14ac:dyDescent="0.15">
      <c r="A30" s="2"/>
      <c r="B30" s="17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18"/>
      <c r="BK30" s="2"/>
      <c r="BL30" s="49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1"/>
    </row>
    <row r="31" spans="1:78" ht="13.5" customHeight="1" x14ac:dyDescent="0.15">
      <c r="A31" s="2"/>
      <c r="B31" s="17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18"/>
      <c r="BK31" s="2"/>
      <c r="BL31" s="49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1"/>
    </row>
    <row r="32" spans="1:78" ht="13.5" customHeight="1" x14ac:dyDescent="0.15">
      <c r="A32" s="2"/>
      <c r="B32" s="17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18"/>
      <c r="BK32" s="2"/>
      <c r="BL32" s="49"/>
      <c r="BM32" s="50"/>
      <c r="BN32" s="50"/>
      <c r="BO32" s="50"/>
      <c r="BP32" s="50"/>
      <c r="BQ32" s="50"/>
      <c r="BR32" s="50"/>
      <c r="BS32" s="50"/>
      <c r="BT32" s="50"/>
      <c r="BU32" s="50"/>
      <c r="BV32" s="50"/>
      <c r="BW32" s="50"/>
      <c r="BX32" s="50"/>
      <c r="BY32" s="50"/>
      <c r="BZ32" s="51"/>
    </row>
    <row r="33" spans="1:78" ht="13.5" customHeight="1" x14ac:dyDescent="0.15">
      <c r="A33" s="2"/>
      <c r="B33" s="17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18"/>
      <c r="BK33" s="2"/>
      <c r="BL33" s="49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1"/>
    </row>
    <row r="34" spans="1:78" ht="13.5" customHeight="1" x14ac:dyDescent="0.15">
      <c r="A34" s="2"/>
      <c r="B34" s="17"/>
      <c r="C34" s="55" t="s">
        <v>26</v>
      </c>
      <c r="D34" s="55"/>
      <c r="E34" s="55"/>
      <c r="F34" s="55"/>
      <c r="G34" s="55"/>
      <c r="H34" s="55"/>
      <c r="I34" s="55"/>
      <c r="J34" s="55"/>
      <c r="K34" s="55"/>
      <c r="L34" s="55"/>
      <c r="M34" s="55"/>
      <c r="N34" s="55"/>
      <c r="O34" s="55"/>
      <c r="P34" s="55"/>
      <c r="Q34" s="19"/>
      <c r="R34" s="55" t="s">
        <v>27</v>
      </c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5"/>
      <c r="AE34" s="55"/>
      <c r="AF34" s="19"/>
      <c r="AG34" s="55" t="s">
        <v>28</v>
      </c>
      <c r="AH34" s="55"/>
      <c r="AI34" s="55"/>
      <c r="AJ34" s="55"/>
      <c r="AK34" s="55"/>
      <c r="AL34" s="55"/>
      <c r="AM34" s="55"/>
      <c r="AN34" s="55"/>
      <c r="AO34" s="55"/>
      <c r="AP34" s="55"/>
      <c r="AQ34" s="55"/>
      <c r="AR34" s="55"/>
      <c r="AS34" s="55"/>
      <c r="AT34" s="55"/>
      <c r="AU34" s="19"/>
      <c r="AV34" s="55" t="s">
        <v>29</v>
      </c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18"/>
      <c r="BK34" s="2"/>
      <c r="BL34" s="49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1"/>
    </row>
    <row r="35" spans="1:78" ht="13.5" customHeight="1" x14ac:dyDescent="0.15">
      <c r="A35" s="2"/>
      <c r="B35" s="17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19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19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19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8"/>
      <c r="BK35" s="2"/>
      <c r="BL35" s="49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1"/>
    </row>
    <row r="36" spans="1:78" ht="13.5" customHeight="1" x14ac:dyDescent="0.15">
      <c r="A36" s="2"/>
      <c r="B36" s="17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18"/>
      <c r="BK36" s="2"/>
      <c r="BL36" s="49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1"/>
    </row>
    <row r="37" spans="1:78" ht="13.5" customHeight="1" x14ac:dyDescent="0.15">
      <c r="A37" s="2"/>
      <c r="B37" s="17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18"/>
      <c r="BK37" s="2"/>
      <c r="BL37" s="49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1"/>
    </row>
    <row r="38" spans="1:78" ht="13.5" customHeight="1" x14ac:dyDescent="0.15">
      <c r="A38" s="2"/>
      <c r="B38" s="17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18"/>
      <c r="BK38" s="2"/>
      <c r="BL38" s="49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1"/>
    </row>
    <row r="39" spans="1:78" ht="13.5" customHeight="1" x14ac:dyDescent="0.15">
      <c r="A39" s="2"/>
      <c r="B39" s="17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18"/>
      <c r="BK39" s="2"/>
      <c r="BL39" s="49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1"/>
    </row>
    <row r="40" spans="1:78" ht="13.5" customHeight="1" x14ac:dyDescent="0.15">
      <c r="A40" s="2"/>
      <c r="B40" s="17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18"/>
      <c r="BK40" s="2"/>
      <c r="BL40" s="49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1"/>
    </row>
    <row r="41" spans="1:78" ht="13.5" customHeight="1" x14ac:dyDescent="0.15">
      <c r="A41" s="2"/>
      <c r="B41" s="17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18"/>
      <c r="BK41" s="2"/>
      <c r="BL41" s="49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1"/>
    </row>
    <row r="42" spans="1:78" ht="13.5" customHeight="1" x14ac:dyDescent="0.15">
      <c r="A42" s="2"/>
      <c r="B42" s="17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18"/>
      <c r="BK42" s="2"/>
      <c r="BL42" s="49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1"/>
    </row>
    <row r="43" spans="1:78" ht="13.5" customHeight="1" x14ac:dyDescent="0.15">
      <c r="A43" s="2"/>
      <c r="B43" s="17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18"/>
      <c r="BK43" s="2"/>
      <c r="BL43" s="49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1"/>
    </row>
    <row r="44" spans="1:78" ht="13.5" customHeight="1" x14ac:dyDescent="0.15">
      <c r="A44" s="2"/>
      <c r="B44" s="17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 x14ac:dyDescent="0.15">
      <c r="A45" s="2"/>
      <c r="B45" s="17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18"/>
      <c r="BK45" s="2"/>
      <c r="BL45" s="43" t="s">
        <v>30</v>
      </c>
      <c r="BM45" s="44"/>
      <c r="BN45" s="44"/>
      <c r="BO45" s="44"/>
      <c r="BP45" s="44"/>
      <c r="BQ45" s="44"/>
      <c r="BR45" s="44"/>
      <c r="BS45" s="44"/>
      <c r="BT45" s="44"/>
      <c r="BU45" s="44"/>
      <c r="BV45" s="44"/>
      <c r="BW45" s="44"/>
      <c r="BX45" s="44"/>
      <c r="BY45" s="44"/>
      <c r="BZ45" s="45"/>
    </row>
    <row r="46" spans="1:78" ht="13.5" customHeight="1" x14ac:dyDescent="0.15">
      <c r="A46" s="2"/>
      <c r="B46" s="17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18"/>
      <c r="BK46" s="2"/>
      <c r="BL46" s="46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8"/>
    </row>
    <row r="47" spans="1:78" ht="13.5" customHeight="1" x14ac:dyDescent="0.15">
      <c r="A47" s="2"/>
      <c r="B47" s="17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18"/>
      <c r="BK47" s="2"/>
      <c r="BL47" s="49" t="s">
        <v>117</v>
      </c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1"/>
    </row>
    <row r="48" spans="1:78" ht="13.5" customHeight="1" x14ac:dyDescent="0.15">
      <c r="A48" s="2"/>
      <c r="B48" s="17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18"/>
      <c r="BK48" s="2"/>
      <c r="BL48" s="49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1"/>
    </row>
    <row r="49" spans="1:78" ht="13.5" customHeight="1" x14ac:dyDescent="0.15">
      <c r="A49" s="2"/>
      <c r="B49" s="17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18"/>
      <c r="BK49" s="2"/>
      <c r="BL49" s="49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1"/>
    </row>
    <row r="50" spans="1:78" ht="13.5" customHeight="1" x14ac:dyDescent="0.15">
      <c r="A50" s="2"/>
      <c r="B50" s="17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18"/>
      <c r="BK50" s="2"/>
      <c r="BL50" s="49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1"/>
    </row>
    <row r="51" spans="1:78" ht="13.5" customHeight="1" x14ac:dyDescent="0.15">
      <c r="A51" s="2"/>
      <c r="B51" s="17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18"/>
      <c r="BK51" s="2"/>
      <c r="BL51" s="49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1"/>
    </row>
    <row r="52" spans="1:78" ht="13.5" customHeight="1" x14ac:dyDescent="0.15">
      <c r="A52" s="2"/>
      <c r="B52" s="17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18"/>
      <c r="BK52" s="2"/>
      <c r="BL52" s="49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1"/>
    </row>
    <row r="53" spans="1:78" ht="13.5" customHeight="1" x14ac:dyDescent="0.15">
      <c r="A53" s="2"/>
      <c r="B53" s="17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18"/>
      <c r="BK53" s="2"/>
      <c r="BL53" s="49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1"/>
    </row>
    <row r="54" spans="1:78" ht="13.5" customHeight="1" x14ac:dyDescent="0.15">
      <c r="A54" s="2"/>
      <c r="B54" s="17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18"/>
      <c r="BK54" s="2"/>
      <c r="BL54" s="49"/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1"/>
    </row>
    <row r="55" spans="1:78" ht="13.5" customHeight="1" x14ac:dyDescent="0.15">
      <c r="A55" s="2"/>
      <c r="B55" s="17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18"/>
      <c r="BK55" s="2"/>
      <c r="BL55" s="49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1"/>
    </row>
    <row r="56" spans="1:78" ht="13.5" customHeight="1" x14ac:dyDescent="0.15">
      <c r="A56" s="2"/>
      <c r="B56" s="17"/>
      <c r="C56" s="55" t="s">
        <v>31</v>
      </c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9"/>
      <c r="R56" s="55" t="s">
        <v>32</v>
      </c>
      <c r="S56" s="55"/>
      <c r="T56" s="55"/>
      <c r="U56" s="55"/>
      <c r="V56" s="55"/>
      <c r="W56" s="55"/>
      <c r="X56" s="55"/>
      <c r="Y56" s="55"/>
      <c r="Z56" s="55"/>
      <c r="AA56" s="55"/>
      <c r="AB56" s="55"/>
      <c r="AC56" s="55"/>
      <c r="AD56" s="55"/>
      <c r="AE56" s="55"/>
      <c r="AF56" s="19"/>
      <c r="AG56" s="55" t="s">
        <v>33</v>
      </c>
      <c r="AH56" s="55"/>
      <c r="AI56" s="55"/>
      <c r="AJ56" s="55"/>
      <c r="AK56" s="55"/>
      <c r="AL56" s="55"/>
      <c r="AM56" s="55"/>
      <c r="AN56" s="55"/>
      <c r="AO56" s="55"/>
      <c r="AP56" s="55"/>
      <c r="AQ56" s="55"/>
      <c r="AR56" s="55"/>
      <c r="AS56" s="55"/>
      <c r="AT56" s="55"/>
      <c r="AU56" s="19"/>
      <c r="AV56" s="55" t="s">
        <v>34</v>
      </c>
      <c r="AW56" s="55"/>
      <c r="AX56" s="55"/>
      <c r="AY56" s="55"/>
      <c r="AZ56" s="55"/>
      <c r="BA56" s="55"/>
      <c r="BB56" s="55"/>
      <c r="BC56" s="55"/>
      <c r="BD56" s="55"/>
      <c r="BE56" s="55"/>
      <c r="BF56" s="55"/>
      <c r="BG56" s="55"/>
      <c r="BH56" s="55"/>
      <c r="BI56" s="55"/>
      <c r="BJ56" s="18"/>
      <c r="BK56" s="2"/>
      <c r="BL56" s="49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1"/>
    </row>
    <row r="57" spans="1:78" ht="13.5" customHeight="1" x14ac:dyDescent="0.15">
      <c r="A57" s="2"/>
      <c r="B57" s="17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55"/>
      <c r="O57" s="55"/>
      <c r="P57" s="55"/>
      <c r="Q57" s="19"/>
      <c r="R57" s="55"/>
      <c r="S57" s="55"/>
      <c r="T57" s="55"/>
      <c r="U57" s="55"/>
      <c r="V57" s="55"/>
      <c r="W57" s="55"/>
      <c r="X57" s="55"/>
      <c r="Y57" s="55"/>
      <c r="Z57" s="55"/>
      <c r="AA57" s="55"/>
      <c r="AB57" s="55"/>
      <c r="AC57" s="55"/>
      <c r="AD57" s="55"/>
      <c r="AE57" s="55"/>
      <c r="AF57" s="19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19"/>
      <c r="AV57" s="55"/>
      <c r="AW57" s="55"/>
      <c r="AX57" s="55"/>
      <c r="AY57" s="55"/>
      <c r="AZ57" s="55"/>
      <c r="BA57" s="55"/>
      <c r="BB57" s="55"/>
      <c r="BC57" s="55"/>
      <c r="BD57" s="55"/>
      <c r="BE57" s="55"/>
      <c r="BF57" s="55"/>
      <c r="BG57" s="55"/>
      <c r="BH57" s="55"/>
      <c r="BI57" s="55"/>
      <c r="BJ57" s="18"/>
      <c r="BK57" s="2"/>
      <c r="BL57" s="49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1"/>
    </row>
    <row r="58" spans="1:78" ht="13.5" customHeight="1" x14ac:dyDescent="0.15">
      <c r="A58" s="2"/>
      <c r="B58" s="17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9"/>
      <c r="BM58" s="50"/>
      <c r="BN58" s="50"/>
      <c r="BO58" s="50"/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1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9"/>
      <c r="BM59" s="50"/>
      <c r="BN59" s="50"/>
      <c r="BO59" s="50"/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1"/>
    </row>
    <row r="60" spans="1:78" ht="13.5" customHeight="1" x14ac:dyDescent="0.15">
      <c r="A60" s="2"/>
      <c r="B60" s="56" t="s">
        <v>35</v>
      </c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  <c r="AA60" s="57"/>
      <c r="AB60" s="57"/>
      <c r="AC60" s="57"/>
      <c r="AD60" s="57"/>
      <c r="AE60" s="57"/>
      <c r="AF60" s="57"/>
      <c r="AG60" s="57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8"/>
      <c r="BK60" s="2"/>
      <c r="BL60" s="49"/>
      <c r="BM60" s="50"/>
      <c r="BN60" s="50"/>
      <c r="BO60" s="50"/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1"/>
    </row>
    <row r="61" spans="1:78" ht="13.5" customHeight="1" x14ac:dyDescent="0.15">
      <c r="A61" s="2"/>
      <c r="B61" s="56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  <c r="AA61" s="57"/>
      <c r="AB61" s="57"/>
      <c r="AC61" s="57"/>
      <c r="AD61" s="57"/>
      <c r="AE61" s="57"/>
      <c r="AF61" s="57"/>
      <c r="AG61" s="57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8"/>
      <c r="BK61" s="2"/>
      <c r="BL61" s="49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1"/>
    </row>
    <row r="62" spans="1:78" ht="13.5" customHeight="1" x14ac:dyDescent="0.15">
      <c r="A62" s="2"/>
      <c r="B62" s="17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18"/>
      <c r="BK62" s="2"/>
      <c r="BL62" s="49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1"/>
    </row>
    <row r="63" spans="1:78" ht="13.5" customHeight="1" x14ac:dyDescent="0.15">
      <c r="A63" s="2"/>
      <c r="B63" s="17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 x14ac:dyDescent="0.15">
      <c r="A64" s="2"/>
      <c r="B64" s="17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18"/>
      <c r="BK64" s="2"/>
      <c r="BL64" s="43" t="s">
        <v>36</v>
      </c>
      <c r="BM64" s="44"/>
      <c r="BN64" s="44"/>
      <c r="BO64" s="44"/>
      <c r="BP64" s="44"/>
      <c r="BQ64" s="44"/>
      <c r="BR64" s="44"/>
      <c r="BS64" s="44"/>
      <c r="BT64" s="44"/>
      <c r="BU64" s="44"/>
      <c r="BV64" s="44"/>
      <c r="BW64" s="44"/>
      <c r="BX64" s="44"/>
      <c r="BY64" s="44"/>
      <c r="BZ64" s="45"/>
    </row>
    <row r="65" spans="1:78" ht="13.5" customHeight="1" x14ac:dyDescent="0.15">
      <c r="A65" s="2"/>
      <c r="B65" s="17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18"/>
      <c r="BK65" s="2"/>
      <c r="BL65" s="46"/>
      <c r="BM65" s="47"/>
      <c r="BN65" s="47"/>
      <c r="BO65" s="47"/>
      <c r="BP65" s="47"/>
      <c r="BQ65" s="47"/>
      <c r="BR65" s="47"/>
      <c r="BS65" s="47"/>
      <c r="BT65" s="47"/>
      <c r="BU65" s="47"/>
      <c r="BV65" s="47"/>
      <c r="BW65" s="47"/>
      <c r="BX65" s="47"/>
      <c r="BY65" s="47"/>
      <c r="BZ65" s="48"/>
    </row>
    <row r="66" spans="1:78" ht="13.5" customHeight="1" x14ac:dyDescent="0.15">
      <c r="A66" s="2"/>
      <c r="B66" s="17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18"/>
      <c r="BK66" s="2"/>
      <c r="BL66" s="49" t="s">
        <v>118</v>
      </c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1"/>
    </row>
    <row r="67" spans="1:78" ht="13.5" customHeight="1" x14ac:dyDescent="0.15">
      <c r="A67" s="2"/>
      <c r="B67" s="17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18"/>
      <c r="BK67" s="2"/>
      <c r="BL67" s="49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1"/>
    </row>
    <row r="68" spans="1:78" ht="13.5" customHeight="1" x14ac:dyDescent="0.15">
      <c r="A68" s="2"/>
      <c r="B68" s="17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18"/>
      <c r="BK68" s="2"/>
      <c r="BL68" s="49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1"/>
    </row>
    <row r="69" spans="1:78" ht="13.5" customHeight="1" x14ac:dyDescent="0.15">
      <c r="A69" s="2"/>
      <c r="B69" s="17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18"/>
      <c r="BK69" s="2"/>
      <c r="BL69" s="49"/>
      <c r="BM69" s="50"/>
      <c r="BN69" s="50"/>
      <c r="BO69" s="50"/>
      <c r="BP69" s="50"/>
      <c r="BQ69" s="50"/>
      <c r="BR69" s="50"/>
      <c r="BS69" s="50"/>
      <c r="BT69" s="50"/>
      <c r="BU69" s="50"/>
      <c r="BV69" s="50"/>
      <c r="BW69" s="50"/>
      <c r="BX69" s="50"/>
      <c r="BY69" s="50"/>
      <c r="BZ69" s="51"/>
    </row>
    <row r="70" spans="1:78" ht="13.5" customHeight="1" x14ac:dyDescent="0.15">
      <c r="A70" s="2"/>
      <c r="B70" s="17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18"/>
      <c r="BK70" s="2"/>
      <c r="BL70" s="49"/>
      <c r="BM70" s="50"/>
      <c r="BN70" s="50"/>
      <c r="BO70" s="50"/>
      <c r="BP70" s="50"/>
      <c r="BQ70" s="50"/>
      <c r="BR70" s="50"/>
      <c r="BS70" s="50"/>
      <c r="BT70" s="50"/>
      <c r="BU70" s="50"/>
      <c r="BV70" s="50"/>
      <c r="BW70" s="50"/>
      <c r="BX70" s="50"/>
      <c r="BY70" s="50"/>
      <c r="BZ70" s="51"/>
    </row>
    <row r="71" spans="1:78" ht="13.5" customHeight="1" x14ac:dyDescent="0.15">
      <c r="A71" s="2"/>
      <c r="B71" s="17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18"/>
      <c r="BK71" s="2"/>
      <c r="BL71" s="49"/>
      <c r="BM71" s="50"/>
      <c r="BN71" s="50"/>
      <c r="BO71" s="50"/>
      <c r="BP71" s="50"/>
      <c r="BQ71" s="50"/>
      <c r="BR71" s="50"/>
      <c r="BS71" s="50"/>
      <c r="BT71" s="50"/>
      <c r="BU71" s="50"/>
      <c r="BV71" s="50"/>
      <c r="BW71" s="50"/>
      <c r="BX71" s="50"/>
      <c r="BY71" s="50"/>
      <c r="BZ71" s="51"/>
    </row>
    <row r="72" spans="1:78" ht="13.5" customHeight="1" x14ac:dyDescent="0.15">
      <c r="A72" s="2"/>
      <c r="B72" s="17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18"/>
      <c r="BK72" s="2"/>
      <c r="BL72" s="49"/>
      <c r="BM72" s="50"/>
      <c r="BN72" s="50"/>
      <c r="BO72" s="50"/>
      <c r="BP72" s="50"/>
      <c r="BQ72" s="50"/>
      <c r="BR72" s="50"/>
      <c r="BS72" s="50"/>
      <c r="BT72" s="50"/>
      <c r="BU72" s="50"/>
      <c r="BV72" s="50"/>
      <c r="BW72" s="50"/>
      <c r="BX72" s="50"/>
      <c r="BY72" s="50"/>
      <c r="BZ72" s="51"/>
    </row>
    <row r="73" spans="1:78" ht="13.5" customHeight="1" x14ac:dyDescent="0.15">
      <c r="A73" s="2"/>
      <c r="B73" s="17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18"/>
      <c r="BK73" s="2"/>
      <c r="BL73" s="49"/>
      <c r="BM73" s="50"/>
      <c r="BN73" s="50"/>
      <c r="BO73" s="50"/>
      <c r="BP73" s="50"/>
      <c r="BQ73" s="50"/>
      <c r="BR73" s="50"/>
      <c r="BS73" s="50"/>
      <c r="BT73" s="50"/>
      <c r="BU73" s="50"/>
      <c r="BV73" s="50"/>
      <c r="BW73" s="50"/>
      <c r="BX73" s="50"/>
      <c r="BY73" s="50"/>
      <c r="BZ73" s="51"/>
    </row>
    <row r="74" spans="1:78" ht="13.5" customHeight="1" x14ac:dyDescent="0.15">
      <c r="A74" s="2"/>
      <c r="B74" s="17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18"/>
      <c r="BK74" s="2"/>
      <c r="BL74" s="49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1"/>
    </row>
    <row r="75" spans="1:78" ht="13.5" customHeight="1" x14ac:dyDescent="0.15">
      <c r="A75" s="2"/>
      <c r="B75" s="17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18"/>
      <c r="BK75" s="2"/>
      <c r="BL75" s="49"/>
      <c r="BM75" s="50"/>
      <c r="BN75" s="50"/>
      <c r="BO75" s="50"/>
      <c r="BP75" s="50"/>
      <c r="BQ75" s="50"/>
      <c r="BR75" s="50"/>
      <c r="BS75" s="50"/>
      <c r="BT75" s="50"/>
      <c r="BU75" s="50"/>
      <c r="BV75" s="50"/>
      <c r="BW75" s="50"/>
      <c r="BX75" s="50"/>
      <c r="BY75" s="50"/>
      <c r="BZ75" s="51"/>
    </row>
    <row r="76" spans="1:78" ht="13.5" customHeight="1" x14ac:dyDescent="0.15">
      <c r="A76" s="2"/>
      <c r="B76" s="17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18"/>
      <c r="BK76" s="2"/>
      <c r="BL76" s="49"/>
      <c r="BM76" s="50"/>
      <c r="BN76" s="50"/>
      <c r="BO76" s="50"/>
      <c r="BP76" s="50"/>
      <c r="BQ76" s="50"/>
      <c r="BR76" s="50"/>
      <c r="BS76" s="50"/>
      <c r="BT76" s="50"/>
      <c r="BU76" s="50"/>
      <c r="BV76" s="50"/>
      <c r="BW76" s="50"/>
      <c r="BX76" s="50"/>
      <c r="BY76" s="50"/>
      <c r="BZ76" s="51"/>
    </row>
    <row r="77" spans="1:78" ht="13.5" customHeight="1" x14ac:dyDescent="0.15">
      <c r="A77" s="2"/>
      <c r="B77" s="17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18"/>
      <c r="BK77" s="2"/>
      <c r="BL77" s="49"/>
      <c r="BM77" s="50"/>
      <c r="BN77" s="50"/>
      <c r="BO77" s="50"/>
      <c r="BP77" s="50"/>
      <c r="BQ77" s="50"/>
      <c r="BR77" s="50"/>
      <c r="BS77" s="50"/>
      <c r="BT77" s="50"/>
      <c r="BU77" s="50"/>
      <c r="BV77" s="50"/>
      <c r="BW77" s="50"/>
      <c r="BX77" s="50"/>
      <c r="BY77" s="50"/>
      <c r="BZ77" s="51"/>
    </row>
    <row r="78" spans="1:78" ht="13.5" customHeight="1" x14ac:dyDescent="0.15">
      <c r="A78" s="2"/>
      <c r="B78" s="17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18"/>
      <c r="BK78" s="2"/>
      <c r="BL78" s="49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1"/>
    </row>
    <row r="79" spans="1:78" ht="13.5" customHeight="1" x14ac:dyDescent="0.15">
      <c r="A79" s="2"/>
      <c r="B79" s="17"/>
      <c r="C79" s="55" t="s">
        <v>37</v>
      </c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19"/>
      <c r="V79" s="19"/>
      <c r="W79" s="55" t="s">
        <v>38</v>
      </c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19"/>
      <c r="AP79" s="19"/>
      <c r="AQ79" s="55" t="s">
        <v>39</v>
      </c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  <c r="BI79" s="4"/>
      <c r="BJ79" s="18"/>
      <c r="BK79" s="2"/>
      <c r="BL79" s="49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1"/>
    </row>
    <row r="80" spans="1:78" ht="13.5" customHeight="1" x14ac:dyDescent="0.15">
      <c r="A80" s="2"/>
      <c r="B80" s="17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19"/>
      <c r="V80" s="19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19"/>
      <c r="AP80" s="19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  <c r="BI80" s="4"/>
      <c r="BJ80" s="18"/>
      <c r="BK80" s="2"/>
      <c r="BL80" s="49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1"/>
    </row>
    <row r="81" spans="1:78" ht="13.5" customHeight="1" x14ac:dyDescent="0.15">
      <c r="A81" s="2"/>
      <c r="B81" s="17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4"/>
      <c r="V81" s="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4"/>
      <c r="AP81" s="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4"/>
      <c r="BJ81" s="18"/>
      <c r="BK81" s="2"/>
      <c r="BL81" s="49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1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52"/>
      <c r="BM82" s="53"/>
      <c r="BN82" s="53"/>
      <c r="BO82" s="53"/>
      <c r="BP82" s="53"/>
      <c r="BQ82" s="53"/>
      <c r="BR82" s="53"/>
      <c r="BS82" s="53"/>
      <c r="BT82" s="53"/>
      <c r="BU82" s="53"/>
      <c r="BV82" s="53"/>
      <c r="BW82" s="53"/>
      <c r="BX82" s="53"/>
      <c r="BY82" s="53"/>
      <c r="BZ82" s="54"/>
    </row>
    <row r="83" spans="1:78" x14ac:dyDescent="0.15">
      <c r="C83" s="25" t="s">
        <v>40</v>
      </c>
    </row>
    <row r="84" spans="1:78" hidden="1" x14ac:dyDescent="0.15">
      <c r="B84" s="26" t="s">
        <v>41</v>
      </c>
      <c r="C84" s="26"/>
      <c r="D84" s="26"/>
      <c r="E84" s="26" t="s">
        <v>42</v>
      </c>
      <c r="F84" s="26" t="s">
        <v>43</v>
      </c>
      <c r="G84" s="26" t="s">
        <v>44</v>
      </c>
      <c r="H84" s="26" t="s">
        <v>45</v>
      </c>
      <c r="I84" s="26" t="s">
        <v>46</v>
      </c>
      <c r="J84" s="26" t="s">
        <v>47</v>
      </c>
      <c r="K84" s="26" t="s">
        <v>48</v>
      </c>
      <c r="L84" s="26" t="s">
        <v>49</v>
      </c>
      <c r="M84" s="26" t="s">
        <v>50</v>
      </c>
      <c r="N84" s="26" t="s">
        <v>51</v>
      </c>
      <c r="O84" s="26" t="s">
        <v>52</v>
      </c>
    </row>
    <row r="85" spans="1:78" hidden="1" x14ac:dyDescent="0.15">
      <c r="B85" s="26"/>
      <c r="C85" s="26"/>
      <c r="D85" s="26"/>
      <c r="E85" s="26" t="str">
        <f>データ!AH6</f>
        <v>【113.39】</v>
      </c>
      <c r="F85" s="26" t="str">
        <f>データ!AS6</f>
        <v>【0.85】</v>
      </c>
      <c r="G85" s="26" t="str">
        <f>データ!BD6</f>
        <v>【264.34】</v>
      </c>
      <c r="H85" s="26" t="str">
        <f>データ!BO6</f>
        <v>【274.27】</v>
      </c>
      <c r="I85" s="26" t="str">
        <f>データ!BZ6</f>
        <v>【104.36】</v>
      </c>
      <c r="J85" s="26" t="str">
        <f>データ!CK6</f>
        <v>【165.71】</v>
      </c>
      <c r="K85" s="26" t="str">
        <f>データ!CV6</f>
        <v>【60.41】</v>
      </c>
      <c r="L85" s="26" t="str">
        <f>データ!DG6</f>
        <v>【89.93】</v>
      </c>
      <c r="M85" s="26" t="str">
        <f>データ!DR6</f>
        <v>【48.12】</v>
      </c>
      <c r="N85" s="26" t="str">
        <f>データ!EC6</f>
        <v>【15.89】</v>
      </c>
      <c r="O85" s="26" t="str">
        <f>データ!EN6</f>
        <v>【0.69】</v>
      </c>
    </row>
  </sheetData>
  <sheetProtection algorithmName="SHA-512" hashValue="iLMz60GgCMJe6u5qJGqm1/FgGsipvNwN9n2ZIUahqbgB7xNCyZDhXtoBMmCXrFEdPdjxzt77bbuP/AlkFI4NaQ==" saltValue="iKBoJCqkJVEC9cCzDUkDXg==" spinCount="100000" sheet="1" objects="1" scenarios="1" formatCells="0" formatColumns="0" formatRows="0"/>
  <mergeCells count="55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 x14ac:dyDescent="0.15"/>
  <cols>
    <col min="2" max="144" width="11.875" customWidth="1"/>
  </cols>
  <sheetData>
    <row r="1" spans="1:144" x14ac:dyDescent="0.15">
      <c r="A1" t="s">
        <v>53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>
        <v>1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/>
      <c r="AI1" s="27">
        <v>1</v>
      </c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/>
      <c r="AT1" s="27">
        <v>1</v>
      </c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/>
      <c r="BE1" s="27">
        <v>1</v>
      </c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/>
      <c r="BP1" s="27">
        <v>1</v>
      </c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/>
      <c r="CA1" s="27">
        <v>1</v>
      </c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/>
      <c r="CL1" s="27">
        <v>1</v>
      </c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/>
      <c r="CW1" s="27">
        <v>1</v>
      </c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/>
      <c r="DH1" s="27">
        <v>1</v>
      </c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/>
      <c r="DS1" s="27">
        <v>1</v>
      </c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/>
      <c r="ED1" s="27">
        <v>1</v>
      </c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/>
    </row>
    <row r="2" spans="1:144" x14ac:dyDescent="0.15">
      <c r="A2" s="28" t="s">
        <v>54</v>
      </c>
      <c r="B2" s="28">
        <f>COLUMN()-1</f>
        <v>1</v>
      </c>
      <c r="C2" s="28">
        <f t="shared" ref="C2:BR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ref="BS2:ED2" si="1">COLUMN()-1</f>
        <v>70</v>
      </c>
      <c r="BT2" s="28">
        <f t="shared" si="1"/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ref="EE2:EN2" si="2">COLUMN()-1</f>
        <v>134</v>
      </c>
      <c r="EF2" s="28">
        <f t="shared" si="2"/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</row>
    <row r="3" spans="1:144" x14ac:dyDescent="0.15">
      <c r="A3" s="28" t="s">
        <v>55</v>
      </c>
      <c r="B3" s="29" t="s">
        <v>56</v>
      </c>
      <c r="C3" s="29" t="s">
        <v>57</v>
      </c>
      <c r="D3" s="29" t="s">
        <v>58</v>
      </c>
      <c r="E3" s="29" t="s">
        <v>59</v>
      </c>
      <c r="F3" s="29" t="s">
        <v>60</v>
      </c>
      <c r="G3" s="29" t="s">
        <v>61</v>
      </c>
      <c r="H3" s="87" t="s">
        <v>62</v>
      </c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9"/>
      <c r="X3" s="93" t="s">
        <v>63</v>
      </c>
      <c r="Y3" s="86"/>
      <c r="Z3" s="86"/>
      <c r="AA3" s="86"/>
      <c r="AB3" s="86"/>
      <c r="AC3" s="86"/>
      <c r="AD3" s="86"/>
      <c r="AE3" s="86"/>
      <c r="AF3" s="86"/>
      <c r="AG3" s="86"/>
      <c r="AH3" s="86"/>
      <c r="AI3" s="86"/>
      <c r="AJ3" s="86"/>
      <c r="AK3" s="86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  <c r="AX3" s="86"/>
      <c r="AY3" s="86"/>
      <c r="AZ3" s="86"/>
      <c r="BA3" s="86"/>
      <c r="BB3" s="86"/>
      <c r="BC3" s="86"/>
      <c r="BD3" s="86"/>
      <c r="BE3" s="86"/>
      <c r="BF3" s="86"/>
      <c r="BG3" s="86"/>
      <c r="BH3" s="86"/>
      <c r="BI3" s="86"/>
      <c r="BJ3" s="86"/>
      <c r="BK3" s="86"/>
      <c r="BL3" s="86"/>
      <c r="BM3" s="86"/>
      <c r="BN3" s="86"/>
      <c r="BO3" s="86"/>
      <c r="BP3" s="86"/>
      <c r="BQ3" s="86"/>
      <c r="BR3" s="86"/>
      <c r="BS3" s="86"/>
      <c r="BT3" s="86"/>
      <c r="BU3" s="86"/>
      <c r="BV3" s="86"/>
      <c r="BW3" s="86"/>
      <c r="BX3" s="86"/>
      <c r="BY3" s="86"/>
      <c r="BZ3" s="86"/>
      <c r="CA3" s="86"/>
      <c r="CB3" s="86"/>
      <c r="CC3" s="86"/>
      <c r="CD3" s="86"/>
      <c r="CE3" s="86"/>
      <c r="CF3" s="86"/>
      <c r="CG3" s="86"/>
      <c r="CH3" s="86"/>
      <c r="CI3" s="86"/>
      <c r="CJ3" s="86"/>
      <c r="CK3" s="86"/>
      <c r="CL3" s="86"/>
      <c r="CM3" s="86"/>
      <c r="CN3" s="86"/>
      <c r="CO3" s="86"/>
      <c r="CP3" s="86"/>
      <c r="CQ3" s="86"/>
      <c r="CR3" s="86"/>
      <c r="CS3" s="86"/>
      <c r="CT3" s="86"/>
      <c r="CU3" s="86"/>
      <c r="CV3" s="86"/>
      <c r="CW3" s="86"/>
      <c r="CX3" s="86"/>
      <c r="CY3" s="86"/>
      <c r="CZ3" s="86"/>
      <c r="DA3" s="86"/>
      <c r="DB3" s="86"/>
      <c r="DC3" s="86"/>
      <c r="DD3" s="86"/>
      <c r="DE3" s="86"/>
      <c r="DF3" s="86"/>
      <c r="DG3" s="86"/>
      <c r="DH3" s="86" t="s">
        <v>64</v>
      </c>
      <c r="DI3" s="86"/>
      <c r="DJ3" s="86"/>
      <c r="DK3" s="86"/>
      <c r="DL3" s="86"/>
      <c r="DM3" s="86"/>
      <c r="DN3" s="86"/>
      <c r="DO3" s="86"/>
      <c r="DP3" s="86"/>
      <c r="DQ3" s="86"/>
      <c r="DR3" s="86"/>
      <c r="DS3" s="86"/>
      <c r="DT3" s="86"/>
      <c r="DU3" s="86"/>
      <c r="DV3" s="86"/>
      <c r="DW3" s="86"/>
      <c r="DX3" s="86"/>
      <c r="DY3" s="86"/>
      <c r="DZ3" s="86"/>
      <c r="EA3" s="86"/>
      <c r="EB3" s="86"/>
      <c r="EC3" s="86"/>
      <c r="ED3" s="86"/>
      <c r="EE3" s="86"/>
      <c r="EF3" s="86"/>
      <c r="EG3" s="86"/>
      <c r="EH3" s="86"/>
      <c r="EI3" s="86"/>
      <c r="EJ3" s="86"/>
      <c r="EK3" s="86"/>
      <c r="EL3" s="86"/>
      <c r="EM3" s="86"/>
      <c r="EN3" s="86"/>
    </row>
    <row r="4" spans="1:144" x14ac:dyDescent="0.15">
      <c r="A4" s="28" t="s">
        <v>65</v>
      </c>
      <c r="B4" s="30"/>
      <c r="C4" s="30"/>
      <c r="D4" s="30"/>
      <c r="E4" s="30"/>
      <c r="F4" s="30"/>
      <c r="G4" s="30"/>
      <c r="H4" s="90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2"/>
      <c r="X4" s="86" t="s">
        <v>66</v>
      </c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 t="s">
        <v>67</v>
      </c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 t="s">
        <v>68</v>
      </c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 t="s">
        <v>69</v>
      </c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 t="s">
        <v>70</v>
      </c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 t="s">
        <v>71</v>
      </c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 t="s">
        <v>72</v>
      </c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 t="s">
        <v>73</v>
      </c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 t="s">
        <v>74</v>
      </c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 t="s">
        <v>75</v>
      </c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 t="s">
        <v>76</v>
      </c>
      <c r="EE4" s="86"/>
      <c r="EF4" s="86"/>
      <c r="EG4" s="86"/>
      <c r="EH4" s="86"/>
      <c r="EI4" s="86"/>
      <c r="EJ4" s="86"/>
      <c r="EK4" s="86"/>
      <c r="EL4" s="86"/>
      <c r="EM4" s="86"/>
      <c r="EN4" s="86"/>
    </row>
    <row r="5" spans="1:144" x14ac:dyDescent="0.15">
      <c r="A5" s="28" t="s">
        <v>77</v>
      </c>
      <c r="B5" s="31"/>
      <c r="C5" s="31"/>
      <c r="D5" s="31"/>
      <c r="E5" s="31"/>
      <c r="F5" s="31"/>
      <c r="G5" s="31"/>
      <c r="H5" s="32" t="s">
        <v>78</v>
      </c>
      <c r="I5" s="32" t="s">
        <v>79</v>
      </c>
      <c r="J5" s="32" t="s">
        <v>80</v>
      </c>
      <c r="K5" s="32" t="s">
        <v>81</v>
      </c>
      <c r="L5" s="32" t="s">
        <v>82</v>
      </c>
      <c r="M5" s="32" t="s">
        <v>5</v>
      </c>
      <c r="N5" s="32" t="s">
        <v>83</v>
      </c>
      <c r="O5" s="32" t="s">
        <v>84</v>
      </c>
      <c r="P5" s="32" t="s">
        <v>85</v>
      </c>
      <c r="Q5" s="32" t="s">
        <v>86</v>
      </c>
      <c r="R5" s="32" t="s">
        <v>87</v>
      </c>
      <c r="S5" s="32" t="s">
        <v>88</v>
      </c>
      <c r="T5" s="32" t="s">
        <v>89</v>
      </c>
      <c r="U5" s="32" t="s">
        <v>90</v>
      </c>
      <c r="V5" s="32" t="s">
        <v>91</v>
      </c>
      <c r="W5" s="32" t="s">
        <v>92</v>
      </c>
      <c r="X5" s="32" t="s">
        <v>93</v>
      </c>
      <c r="Y5" s="32" t="s">
        <v>94</v>
      </c>
      <c r="Z5" s="32" t="s">
        <v>95</v>
      </c>
      <c r="AA5" s="32" t="s">
        <v>96</v>
      </c>
      <c r="AB5" s="32" t="s">
        <v>97</v>
      </c>
      <c r="AC5" s="32" t="s">
        <v>98</v>
      </c>
      <c r="AD5" s="32" t="s">
        <v>99</v>
      </c>
      <c r="AE5" s="32" t="s">
        <v>100</v>
      </c>
      <c r="AF5" s="32" t="s">
        <v>101</v>
      </c>
      <c r="AG5" s="32" t="s">
        <v>102</v>
      </c>
      <c r="AH5" s="32" t="s">
        <v>41</v>
      </c>
      <c r="AI5" s="32" t="s">
        <v>93</v>
      </c>
      <c r="AJ5" s="32" t="s">
        <v>94</v>
      </c>
      <c r="AK5" s="32" t="s">
        <v>95</v>
      </c>
      <c r="AL5" s="32" t="s">
        <v>96</v>
      </c>
      <c r="AM5" s="32" t="s">
        <v>97</v>
      </c>
      <c r="AN5" s="32" t="s">
        <v>98</v>
      </c>
      <c r="AO5" s="32" t="s">
        <v>99</v>
      </c>
      <c r="AP5" s="32" t="s">
        <v>100</v>
      </c>
      <c r="AQ5" s="32" t="s">
        <v>101</v>
      </c>
      <c r="AR5" s="32" t="s">
        <v>102</v>
      </c>
      <c r="AS5" s="32" t="s">
        <v>103</v>
      </c>
      <c r="AT5" s="32" t="s">
        <v>93</v>
      </c>
      <c r="AU5" s="32" t="s">
        <v>94</v>
      </c>
      <c r="AV5" s="32" t="s">
        <v>95</v>
      </c>
      <c r="AW5" s="32" t="s">
        <v>96</v>
      </c>
      <c r="AX5" s="32" t="s">
        <v>97</v>
      </c>
      <c r="AY5" s="32" t="s">
        <v>98</v>
      </c>
      <c r="AZ5" s="32" t="s">
        <v>99</v>
      </c>
      <c r="BA5" s="32" t="s">
        <v>100</v>
      </c>
      <c r="BB5" s="32" t="s">
        <v>101</v>
      </c>
      <c r="BC5" s="32" t="s">
        <v>102</v>
      </c>
      <c r="BD5" s="32" t="s">
        <v>103</v>
      </c>
      <c r="BE5" s="32" t="s">
        <v>93</v>
      </c>
      <c r="BF5" s="32" t="s">
        <v>94</v>
      </c>
      <c r="BG5" s="32" t="s">
        <v>95</v>
      </c>
      <c r="BH5" s="32" t="s">
        <v>96</v>
      </c>
      <c r="BI5" s="32" t="s">
        <v>97</v>
      </c>
      <c r="BJ5" s="32" t="s">
        <v>98</v>
      </c>
      <c r="BK5" s="32" t="s">
        <v>99</v>
      </c>
      <c r="BL5" s="32" t="s">
        <v>100</v>
      </c>
      <c r="BM5" s="32" t="s">
        <v>101</v>
      </c>
      <c r="BN5" s="32" t="s">
        <v>102</v>
      </c>
      <c r="BO5" s="32" t="s">
        <v>103</v>
      </c>
      <c r="BP5" s="32" t="s">
        <v>93</v>
      </c>
      <c r="BQ5" s="32" t="s">
        <v>94</v>
      </c>
      <c r="BR5" s="32" t="s">
        <v>95</v>
      </c>
      <c r="BS5" s="32" t="s">
        <v>96</v>
      </c>
      <c r="BT5" s="32" t="s">
        <v>97</v>
      </c>
      <c r="BU5" s="32" t="s">
        <v>98</v>
      </c>
      <c r="BV5" s="32" t="s">
        <v>99</v>
      </c>
      <c r="BW5" s="32" t="s">
        <v>100</v>
      </c>
      <c r="BX5" s="32" t="s">
        <v>101</v>
      </c>
      <c r="BY5" s="32" t="s">
        <v>102</v>
      </c>
      <c r="BZ5" s="32" t="s">
        <v>103</v>
      </c>
      <c r="CA5" s="32" t="s">
        <v>93</v>
      </c>
      <c r="CB5" s="32" t="s">
        <v>94</v>
      </c>
      <c r="CC5" s="32" t="s">
        <v>95</v>
      </c>
      <c r="CD5" s="32" t="s">
        <v>96</v>
      </c>
      <c r="CE5" s="32" t="s">
        <v>97</v>
      </c>
      <c r="CF5" s="32" t="s">
        <v>98</v>
      </c>
      <c r="CG5" s="32" t="s">
        <v>99</v>
      </c>
      <c r="CH5" s="32" t="s">
        <v>100</v>
      </c>
      <c r="CI5" s="32" t="s">
        <v>101</v>
      </c>
      <c r="CJ5" s="32" t="s">
        <v>102</v>
      </c>
      <c r="CK5" s="32" t="s">
        <v>103</v>
      </c>
      <c r="CL5" s="32" t="s">
        <v>93</v>
      </c>
      <c r="CM5" s="32" t="s">
        <v>94</v>
      </c>
      <c r="CN5" s="32" t="s">
        <v>95</v>
      </c>
      <c r="CO5" s="32" t="s">
        <v>96</v>
      </c>
      <c r="CP5" s="32" t="s">
        <v>97</v>
      </c>
      <c r="CQ5" s="32" t="s">
        <v>98</v>
      </c>
      <c r="CR5" s="32" t="s">
        <v>99</v>
      </c>
      <c r="CS5" s="32" t="s">
        <v>100</v>
      </c>
      <c r="CT5" s="32" t="s">
        <v>101</v>
      </c>
      <c r="CU5" s="32" t="s">
        <v>102</v>
      </c>
      <c r="CV5" s="32" t="s">
        <v>103</v>
      </c>
      <c r="CW5" s="32" t="s">
        <v>93</v>
      </c>
      <c r="CX5" s="32" t="s">
        <v>94</v>
      </c>
      <c r="CY5" s="32" t="s">
        <v>95</v>
      </c>
      <c r="CZ5" s="32" t="s">
        <v>96</v>
      </c>
      <c r="DA5" s="32" t="s">
        <v>97</v>
      </c>
      <c r="DB5" s="32" t="s">
        <v>98</v>
      </c>
      <c r="DC5" s="32" t="s">
        <v>99</v>
      </c>
      <c r="DD5" s="32" t="s">
        <v>100</v>
      </c>
      <c r="DE5" s="32" t="s">
        <v>101</v>
      </c>
      <c r="DF5" s="32" t="s">
        <v>102</v>
      </c>
      <c r="DG5" s="32" t="s">
        <v>103</v>
      </c>
      <c r="DH5" s="32" t="s">
        <v>93</v>
      </c>
      <c r="DI5" s="32" t="s">
        <v>94</v>
      </c>
      <c r="DJ5" s="32" t="s">
        <v>95</v>
      </c>
      <c r="DK5" s="32" t="s">
        <v>96</v>
      </c>
      <c r="DL5" s="32" t="s">
        <v>97</v>
      </c>
      <c r="DM5" s="32" t="s">
        <v>98</v>
      </c>
      <c r="DN5" s="32" t="s">
        <v>99</v>
      </c>
      <c r="DO5" s="32" t="s">
        <v>100</v>
      </c>
      <c r="DP5" s="32" t="s">
        <v>101</v>
      </c>
      <c r="DQ5" s="32" t="s">
        <v>102</v>
      </c>
      <c r="DR5" s="32" t="s">
        <v>103</v>
      </c>
      <c r="DS5" s="32" t="s">
        <v>93</v>
      </c>
      <c r="DT5" s="32" t="s">
        <v>94</v>
      </c>
      <c r="DU5" s="32" t="s">
        <v>95</v>
      </c>
      <c r="DV5" s="32" t="s">
        <v>96</v>
      </c>
      <c r="DW5" s="32" t="s">
        <v>97</v>
      </c>
      <c r="DX5" s="32" t="s">
        <v>98</v>
      </c>
      <c r="DY5" s="32" t="s">
        <v>99</v>
      </c>
      <c r="DZ5" s="32" t="s">
        <v>100</v>
      </c>
      <c r="EA5" s="32" t="s">
        <v>101</v>
      </c>
      <c r="EB5" s="32" t="s">
        <v>102</v>
      </c>
      <c r="EC5" s="32" t="s">
        <v>103</v>
      </c>
      <c r="ED5" s="32" t="s">
        <v>93</v>
      </c>
      <c r="EE5" s="32" t="s">
        <v>94</v>
      </c>
      <c r="EF5" s="32" t="s">
        <v>95</v>
      </c>
      <c r="EG5" s="32" t="s">
        <v>96</v>
      </c>
      <c r="EH5" s="32" t="s">
        <v>97</v>
      </c>
      <c r="EI5" s="32" t="s">
        <v>98</v>
      </c>
      <c r="EJ5" s="32" t="s">
        <v>99</v>
      </c>
      <c r="EK5" s="32" t="s">
        <v>100</v>
      </c>
      <c r="EL5" s="32" t="s">
        <v>101</v>
      </c>
      <c r="EM5" s="32" t="s">
        <v>102</v>
      </c>
      <c r="EN5" s="32" t="s">
        <v>103</v>
      </c>
    </row>
    <row r="6" spans="1:144" s="36" customFormat="1" x14ac:dyDescent="0.15">
      <c r="A6" s="28" t="s">
        <v>104</v>
      </c>
      <c r="B6" s="33">
        <f>B7</f>
        <v>2017</v>
      </c>
      <c r="C6" s="33">
        <f t="shared" ref="C6:W6" si="3">C7</f>
        <v>23841</v>
      </c>
      <c r="D6" s="33">
        <f t="shared" si="3"/>
        <v>46</v>
      </c>
      <c r="E6" s="33">
        <f t="shared" si="3"/>
        <v>1</v>
      </c>
      <c r="F6" s="33">
        <f t="shared" si="3"/>
        <v>0</v>
      </c>
      <c r="G6" s="33">
        <f t="shared" si="3"/>
        <v>1</v>
      </c>
      <c r="H6" s="33" t="str">
        <f t="shared" si="3"/>
        <v>青森県　鶴田町</v>
      </c>
      <c r="I6" s="33" t="str">
        <f t="shared" si="3"/>
        <v>法適用</v>
      </c>
      <c r="J6" s="33" t="str">
        <f t="shared" si="3"/>
        <v>水道事業</v>
      </c>
      <c r="K6" s="33" t="str">
        <f t="shared" si="3"/>
        <v>末端給水事業</v>
      </c>
      <c r="L6" s="33" t="str">
        <f t="shared" si="3"/>
        <v>A7</v>
      </c>
      <c r="M6" s="33" t="str">
        <f t="shared" si="3"/>
        <v>非設置</v>
      </c>
      <c r="N6" s="34" t="str">
        <f t="shared" si="3"/>
        <v>-</v>
      </c>
      <c r="O6" s="34">
        <f t="shared" si="3"/>
        <v>41.32</v>
      </c>
      <c r="P6" s="34">
        <f t="shared" si="3"/>
        <v>97.3</v>
      </c>
      <c r="Q6" s="34">
        <f t="shared" si="3"/>
        <v>4492</v>
      </c>
      <c r="R6" s="34">
        <f t="shared" si="3"/>
        <v>13228</v>
      </c>
      <c r="S6" s="34">
        <f t="shared" si="3"/>
        <v>46.43</v>
      </c>
      <c r="T6" s="34">
        <f t="shared" si="3"/>
        <v>284.89999999999998</v>
      </c>
      <c r="U6" s="34">
        <f t="shared" si="3"/>
        <v>12755</v>
      </c>
      <c r="V6" s="34">
        <f t="shared" si="3"/>
        <v>46.4</v>
      </c>
      <c r="W6" s="34">
        <f t="shared" si="3"/>
        <v>274.89</v>
      </c>
      <c r="X6" s="35">
        <f>IF(X7="",NA(),X7)</f>
        <v>85.62</v>
      </c>
      <c r="Y6" s="35">
        <f t="shared" ref="Y6:AG6" si="4">IF(Y7="",NA(),Y7)</f>
        <v>105.38</v>
      </c>
      <c r="Z6" s="35">
        <f t="shared" si="4"/>
        <v>104.68</v>
      </c>
      <c r="AA6" s="35">
        <f t="shared" si="4"/>
        <v>99.95</v>
      </c>
      <c r="AB6" s="35">
        <f t="shared" si="4"/>
        <v>106.38</v>
      </c>
      <c r="AC6" s="35">
        <f t="shared" si="4"/>
        <v>107.95</v>
      </c>
      <c r="AD6" s="35">
        <f t="shared" si="4"/>
        <v>109.49</v>
      </c>
      <c r="AE6" s="35">
        <f t="shared" si="4"/>
        <v>111.06</v>
      </c>
      <c r="AF6" s="35">
        <f t="shared" si="4"/>
        <v>111.34</v>
      </c>
      <c r="AG6" s="35">
        <f t="shared" si="4"/>
        <v>110.02</v>
      </c>
      <c r="AH6" s="34" t="str">
        <f>IF(AH7="","",IF(AH7="-","【-】","【"&amp;SUBSTITUTE(TEXT(AH7,"#,##0.00"),"-","△")&amp;"】"))</f>
        <v>【113.39】</v>
      </c>
      <c r="AI6" s="34">
        <f>IF(AI7="",NA(),AI7)</f>
        <v>0</v>
      </c>
      <c r="AJ6" s="34">
        <f t="shared" ref="AJ6:AR6" si="5">IF(AJ7="",NA(),AJ7)</f>
        <v>0</v>
      </c>
      <c r="AK6" s="34">
        <f t="shared" si="5"/>
        <v>0</v>
      </c>
      <c r="AL6" s="34">
        <f t="shared" si="5"/>
        <v>0</v>
      </c>
      <c r="AM6" s="34">
        <f t="shared" si="5"/>
        <v>0</v>
      </c>
      <c r="AN6" s="35">
        <f t="shared" si="5"/>
        <v>13.47</v>
      </c>
      <c r="AO6" s="35">
        <f t="shared" si="5"/>
        <v>9.49</v>
      </c>
      <c r="AP6" s="35">
        <f t="shared" si="5"/>
        <v>9.35</v>
      </c>
      <c r="AQ6" s="35">
        <f t="shared" si="5"/>
        <v>10.130000000000001</v>
      </c>
      <c r="AR6" s="35">
        <f t="shared" si="5"/>
        <v>7.31</v>
      </c>
      <c r="AS6" s="34" t="str">
        <f>IF(AS7="","",IF(AS7="-","【-】","【"&amp;SUBSTITUTE(TEXT(AS7,"#,##0.00"),"-","△")&amp;"】"))</f>
        <v>【0.85】</v>
      </c>
      <c r="AT6" s="35">
        <f>IF(AT7="",NA(),AT7)</f>
        <v>317.45</v>
      </c>
      <c r="AU6" s="35">
        <f t="shared" ref="AU6:BC6" si="6">IF(AU7="",NA(),AU7)</f>
        <v>294.89999999999998</v>
      </c>
      <c r="AV6" s="35">
        <f t="shared" si="6"/>
        <v>360.37</v>
      </c>
      <c r="AW6" s="35">
        <f t="shared" si="6"/>
        <v>400.87</v>
      </c>
      <c r="AX6" s="35">
        <f t="shared" si="6"/>
        <v>324.77</v>
      </c>
      <c r="AY6" s="35">
        <f t="shared" si="6"/>
        <v>1081.23</v>
      </c>
      <c r="AZ6" s="35">
        <f t="shared" si="6"/>
        <v>406.37</v>
      </c>
      <c r="BA6" s="35">
        <f t="shared" si="6"/>
        <v>398.29</v>
      </c>
      <c r="BB6" s="35">
        <f t="shared" si="6"/>
        <v>388.67</v>
      </c>
      <c r="BC6" s="35">
        <f t="shared" si="6"/>
        <v>355.27</v>
      </c>
      <c r="BD6" s="34" t="str">
        <f>IF(BD7="","",IF(BD7="-","【-】","【"&amp;SUBSTITUTE(TEXT(BD7,"#,##0.00"),"-","△")&amp;"】"))</f>
        <v>【264.34】</v>
      </c>
      <c r="BE6" s="35">
        <f>IF(BE7="",NA(),BE7)</f>
        <v>519.4</v>
      </c>
      <c r="BF6" s="35">
        <f t="shared" ref="BF6:BN6" si="7">IF(BF7="",NA(),BF7)</f>
        <v>523.67999999999995</v>
      </c>
      <c r="BG6" s="35">
        <f t="shared" si="7"/>
        <v>527.23</v>
      </c>
      <c r="BH6" s="35">
        <f t="shared" si="7"/>
        <v>523.45000000000005</v>
      </c>
      <c r="BI6" s="35">
        <f t="shared" si="7"/>
        <v>503.65</v>
      </c>
      <c r="BJ6" s="35">
        <f t="shared" si="7"/>
        <v>443.13</v>
      </c>
      <c r="BK6" s="35">
        <f t="shared" si="7"/>
        <v>442.54</v>
      </c>
      <c r="BL6" s="35">
        <f t="shared" si="7"/>
        <v>431</v>
      </c>
      <c r="BM6" s="35">
        <f t="shared" si="7"/>
        <v>422.5</v>
      </c>
      <c r="BN6" s="35">
        <f t="shared" si="7"/>
        <v>458.27</v>
      </c>
      <c r="BO6" s="34" t="str">
        <f>IF(BO7="","",IF(BO7="-","【-】","【"&amp;SUBSTITUTE(TEXT(BO7,"#,##0.00"),"-","△")&amp;"】"))</f>
        <v>【274.27】</v>
      </c>
      <c r="BP6" s="35">
        <f>IF(BP7="",NA(),BP7)</f>
        <v>84.83</v>
      </c>
      <c r="BQ6" s="35">
        <f t="shared" ref="BQ6:BY6" si="8">IF(BQ7="",NA(),BQ7)</f>
        <v>104.37</v>
      </c>
      <c r="BR6" s="35">
        <f t="shared" si="8"/>
        <v>104.13</v>
      </c>
      <c r="BS6" s="35">
        <f t="shared" si="8"/>
        <v>99.35</v>
      </c>
      <c r="BT6" s="35">
        <f t="shared" si="8"/>
        <v>105.94</v>
      </c>
      <c r="BU6" s="35">
        <f t="shared" si="8"/>
        <v>95.4</v>
      </c>
      <c r="BV6" s="35">
        <f t="shared" si="8"/>
        <v>98.6</v>
      </c>
      <c r="BW6" s="35">
        <f t="shared" si="8"/>
        <v>100.82</v>
      </c>
      <c r="BX6" s="35">
        <f t="shared" si="8"/>
        <v>101.64</v>
      </c>
      <c r="BY6" s="35">
        <f t="shared" si="8"/>
        <v>96.77</v>
      </c>
      <c r="BZ6" s="34" t="str">
        <f>IF(BZ7="","",IF(BZ7="-","【-】","【"&amp;SUBSTITUTE(TEXT(BZ7,"#,##0.00"),"-","△")&amp;"】"))</f>
        <v>【104.36】</v>
      </c>
      <c r="CA6" s="35">
        <f>IF(CA7="",NA(),CA7)</f>
        <v>262.83999999999997</v>
      </c>
      <c r="CB6" s="35">
        <f t="shared" ref="CB6:CJ6" si="9">IF(CB7="",NA(),CB7)</f>
        <v>214.1</v>
      </c>
      <c r="CC6" s="35">
        <f t="shared" si="9"/>
        <v>214.81</v>
      </c>
      <c r="CD6" s="35">
        <f t="shared" si="9"/>
        <v>225.1</v>
      </c>
      <c r="CE6" s="35">
        <f t="shared" si="9"/>
        <v>210.67</v>
      </c>
      <c r="CF6" s="35">
        <f t="shared" si="9"/>
        <v>186.15</v>
      </c>
      <c r="CG6" s="35">
        <f t="shared" si="9"/>
        <v>181.67</v>
      </c>
      <c r="CH6" s="35">
        <f t="shared" si="9"/>
        <v>179.55</v>
      </c>
      <c r="CI6" s="35">
        <f t="shared" si="9"/>
        <v>179.16</v>
      </c>
      <c r="CJ6" s="35">
        <f t="shared" si="9"/>
        <v>187.18</v>
      </c>
      <c r="CK6" s="34" t="str">
        <f>IF(CK7="","",IF(CK7="-","【-】","【"&amp;SUBSTITUTE(TEXT(CK7,"#,##0.00"),"-","△")&amp;"】"))</f>
        <v>【165.71】</v>
      </c>
      <c r="CL6" s="35">
        <f>IF(CL7="",NA(),CL7)</f>
        <v>68.290000000000006</v>
      </c>
      <c r="CM6" s="35">
        <f t="shared" ref="CM6:CU6" si="10">IF(CM7="",NA(),CM7)</f>
        <v>69.25</v>
      </c>
      <c r="CN6" s="35">
        <f t="shared" si="10"/>
        <v>68.38</v>
      </c>
      <c r="CO6" s="35">
        <f t="shared" si="10"/>
        <v>68.89</v>
      </c>
      <c r="CP6" s="35">
        <f t="shared" si="10"/>
        <v>71.5</v>
      </c>
      <c r="CQ6" s="35">
        <f t="shared" si="10"/>
        <v>54.47</v>
      </c>
      <c r="CR6" s="35">
        <f t="shared" si="10"/>
        <v>53.61</v>
      </c>
      <c r="CS6" s="35">
        <f t="shared" si="10"/>
        <v>53.52</v>
      </c>
      <c r="CT6" s="35">
        <f t="shared" si="10"/>
        <v>54.24</v>
      </c>
      <c r="CU6" s="35">
        <f t="shared" si="10"/>
        <v>55.88</v>
      </c>
      <c r="CV6" s="34" t="str">
        <f>IF(CV7="","",IF(CV7="-","【-】","【"&amp;SUBSTITUTE(TEXT(CV7,"#,##0.00"),"-","△")&amp;"】"))</f>
        <v>【60.41】</v>
      </c>
      <c r="CW6" s="35">
        <f>IF(CW7="",NA(),CW7)</f>
        <v>91.74</v>
      </c>
      <c r="CX6" s="35">
        <f t="shared" ref="CX6:DF6" si="11">IF(CX7="",NA(),CX7)</f>
        <v>90.6</v>
      </c>
      <c r="CY6" s="35">
        <f t="shared" si="11"/>
        <v>90.55</v>
      </c>
      <c r="CZ6" s="35">
        <f t="shared" si="11"/>
        <v>89.85</v>
      </c>
      <c r="DA6" s="35">
        <f t="shared" si="11"/>
        <v>89.79</v>
      </c>
      <c r="DB6" s="35">
        <f t="shared" si="11"/>
        <v>81.459999999999994</v>
      </c>
      <c r="DC6" s="35">
        <f t="shared" si="11"/>
        <v>81.31</v>
      </c>
      <c r="DD6" s="35">
        <f t="shared" si="11"/>
        <v>81.459999999999994</v>
      </c>
      <c r="DE6" s="35">
        <f t="shared" si="11"/>
        <v>81.680000000000007</v>
      </c>
      <c r="DF6" s="35">
        <f t="shared" si="11"/>
        <v>80.989999999999995</v>
      </c>
      <c r="DG6" s="34" t="str">
        <f>IF(DG7="","",IF(DG7="-","【-】","【"&amp;SUBSTITUTE(TEXT(DG7,"#,##0.00"),"-","△")&amp;"】"))</f>
        <v>【89.93】</v>
      </c>
      <c r="DH6" s="35">
        <f>IF(DH7="",NA(),DH7)</f>
        <v>42.76</v>
      </c>
      <c r="DI6" s="35">
        <f t="shared" ref="DI6:DQ6" si="12">IF(DI7="",NA(),DI7)</f>
        <v>44.24</v>
      </c>
      <c r="DJ6" s="35">
        <f t="shared" si="12"/>
        <v>45.86</v>
      </c>
      <c r="DK6" s="35">
        <f t="shared" si="12"/>
        <v>47.42</v>
      </c>
      <c r="DL6" s="35">
        <f t="shared" si="12"/>
        <v>48.83</v>
      </c>
      <c r="DM6" s="35">
        <f t="shared" si="12"/>
        <v>38.520000000000003</v>
      </c>
      <c r="DN6" s="35">
        <f t="shared" si="12"/>
        <v>46.67</v>
      </c>
      <c r="DO6" s="35">
        <f t="shared" si="12"/>
        <v>47.7</v>
      </c>
      <c r="DP6" s="35">
        <f t="shared" si="12"/>
        <v>48.14</v>
      </c>
      <c r="DQ6" s="35">
        <f t="shared" si="12"/>
        <v>46.61</v>
      </c>
      <c r="DR6" s="34" t="str">
        <f>IF(DR7="","",IF(DR7="-","【-】","【"&amp;SUBSTITUTE(TEXT(DR7,"#,##0.00"),"-","△")&amp;"】"))</f>
        <v>【48.12】</v>
      </c>
      <c r="DS6" s="34">
        <f>IF(DS7="",NA(),DS7)</f>
        <v>0</v>
      </c>
      <c r="DT6" s="34">
        <f t="shared" ref="DT6:EB6" si="13">IF(DT7="",NA(),DT7)</f>
        <v>0</v>
      </c>
      <c r="DU6" s="34">
        <f t="shared" si="13"/>
        <v>0</v>
      </c>
      <c r="DV6" s="34">
        <f t="shared" si="13"/>
        <v>0</v>
      </c>
      <c r="DW6" s="35">
        <f t="shared" si="13"/>
        <v>45.96</v>
      </c>
      <c r="DX6" s="35">
        <f t="shared" si="13"/>
        <v>9.43</v>
      </c>
      <c r="DY6" s="35">
        <f t="shared" si="13"/>
        <v>10.029999999999999</v>
      </c>
      <c r="DZ6" s="35">
        <f t="shared" si="13"/>
        <v>7.26</v>
      </c>
      <c r="EA6" s="35">
        <f t="shared" si="13"/>
        <v>11.13</v>
      </c>
      <c r="EB6" s="35">
        <f t="shared" si="13"/>
        <v>10.84</v>
      </c>
      <c r="EC6" s="34" t="str">
        <f>IF(EC7="","",IF(EC7="-","【-】","【"&amp;SUBSTITUTE(TEXT(EC7,"#,##0.00"),"-","△")&amp;"】"))</f>
        <v>【15.89】</v>
      </c>
      <c r="ED6" s="35">
        <f>IF(ED7="",NA(),ED7)</f>
        <v>3.66</v>
      </c>
      <c r="EE6" s="35">
        <f t="shared" ref="EE6:EM6" si="14">IF(EE7="",NA(),EE7)</f>
        <v>1.59</v>
      </c>
      <c r="EF6" s="35">
        <f t="shared" si="14"/>
        <v>1.49</v>
      </c>
      <c r="EG6" s="35">
        <f t="shared" si="14"/>
        <v>1.25</v>
      </c>
      <c r="EH6" s="35">
        <f t="shared" si="14"/>
        <v>1.33</v>
      </c>
      <c r="EI6" s="35">
        <f t="shared" si="14"/>
        <v>0.71</v>
      </c>
      <c r="EJ6" s="35">
        <f t="shared" si="14"/>
        <v>0.68</v>
      </c>
      <c r="EK6" s="35">
        <f t="shared" si="14"/>
        <v>1.65</v>
      </c>
      <c r="EL6" s="35">
        <f t="shared" si="14"/>
        <v>0.47</v>
      </c>
      <c r="EM6" s="35">
        <f t="shared" si="14"/>
        <v>0.39</v>
      </c>
      <c r="EN6" s="34" t="str">
        <f>IF(EN7="","",IF(EN7="-","【-】","【"&amp;SUBSTITUTE(TEXT(EN7,"#,##0.00"),"-","△")&amp;"】"))</f>
        <v>【0.69】</v>
      </c>
    </row>
    <row r="7" spans="1:144" s="36" customFormat="1" x14ac:dyDescent="0.15">
      <c r="A7" s="28"/>
      <c r="B7" s="37">
        <v>2017</v>
      </c>
      <c r="C7" s="37">
        <v>23841</v>
      </c>
      <c r="D7" s="37">
        <v>46</v>
      </c>
      <c r="E7" s="37">
        <v>1</v>
      </c>
      <c r="F7" s="37">
        <v>0</v>
      </c>
      <c r="G7" s="37">
        <v>1</v>
      </c>
      <c r="H7" s="37" t="s">
        <v>105</v>
      </c>
      <c r="I7" s="37" t="s">
        <v>106</v>
      </c>
      <c r="J7" s="37" t="s">
        <v>107</v>
      </c>
      <c r="K7" s="37" t="s">
        <v>108</v>
      </c>
      <c r="L7" s="37" t="s">
        <v>109</v>
      </c>
      <c r="M7" s="37" t="s">
        <v>110</v>
      </c>
      <c r="N7" s="38" t="s">
        <v>111</v>
      </c>
      <c r="O7" s="38">
        <v>41.32</v>
      </c>
      <c r="P7" s="38">
        <v>97.3</v>
      </c>
      <c r="Q7" s="38">
        <v>4492</v>
      </c>
      <c r="R7" s="38">
        <v>13228</v>
      </c>
      <c r="S7" s="38">
        <v>46.43</v>
      </c>
      <c r="T7" s="38">
        <v>284.89999999999998</v>
      </c>
      <c r="U7" s="38">
        <v>12755</v>
      </c>
      <c r="V7" s="38">
        <v>46.4</v>
      </c>
      <c r="W7" s="38">
        <v>274.89</v>
      </c>
      <c r="X7" s="38">
        <v>85.62</v>
      </c>
      <c r="Y7" s="38">
        <v>105.38</v>
      </c>
      <c r="Z7" s="38">
        <v>104.68</v>
      </c>
      <c r="AA7" s="38">
        <v>99.95</v>
      </c>
      <c r="AB7" s="38">
        <v>106.38</v>
      </c>
      <c r="AC7" s="38">
        <v>107.95</v>
      </c>
      <c r="AD7" s="38">
        <v>109.49</v>
      </c>
      <c r="AE7" s="38">
        <v>111.06</v>
      </c>
      <c r="AF7" s="38">
        <v>111.34</v>
      </c>
      <c r="AG7" s="38">
        <v>110.02</v>
      </c>
      <c r="AH7" s="38">
        <v>113.39</v>
      </c>
      <c r="AI7" s="38">
        <v>0</v>
      </c>
      <c r="AJ7" s="38">
        <v>0</v>
      </c>
      <c r="AK7" s="38">
        <v>0</v>
      </c>
      <c r="AL7" s="38">
        <v>0</v>
      </c>
      <c r="AM7" s="38">
        <v>0</v>
      </c>
      <c r="AN7" s="38">
        <v>13.47</v>
      </c>
      <c r="AO7" s="38">
        <v>9.49</v>
      </c>
      <c r="AP7" s="38">
        <v>9.35</v>
      </c>
      <c r="AQ7" s="38">
        <v>10.130000000000001</v>
      </c>
      <c r="AR7" s="38">
        <v>7.31</v>
      </c>
      <c r="AS7" s="38">
        <v>0.85</v>
      </c>
      <c r="AT7" s="38">
        <v>317.45</v>
      </c>
      <c r="AU7" s="38">
        <v>294.89999999999998</v>
      </c>
      <c r="AV7" s="38">
        <v>360.37</v>
      </c>
      <c r="AW7" s="38">
        <v>400.87</v>
      </c>
      <c r="AX7" s="38">
        <v>324.77</v>
      </c>
      <c r="AY7" s="38">
        <v>1081.23</v>
      </c>
      <c r="AZ7" s="38">
        <v>406.37</v>
      </c>
      <c r="BA7" s="38">
        <v>398.29</v>
      </c>
      <c r="BB7" s="38">
        <v>388.67</v>
      </c>
      <c r="BC7" s="38">
        <v>355.27</v>
      </c>
      <c r="BD7" s="38">
        <v>264.33999999999997</v>
      </c>
      <c r="BE7" s="38">
        <v>519.4</v>
      </c>
      <c r="BF7" s="38">
        <v>523.67999999999995</v>
      </c>
      <c r="BG7" s="38">
        <v>527.23</v>
      </c>
      <c r="BH7" s="38">
        <v>523.45000000000005</v>
      </c>
      <c r="BI7" s="38">
        <v>503.65</v>
      </c>
      <c r="BJ7" s="38">
        <v>443.13</v>
      </c>
      <c r="BK7" s="38">
        <v>442.54</v>
      </c>
      <c r="BL7" s="38">
        <v>431</v>
      </c>
      <c r="BM7" s="38">
        <v>422.5</v>
      </c>
      <c r="BN7" s="38">
        <v>458.27</v>
      </c>
      <c r="BO7" s="38">
        <v>274.27</v>
      </c>
      <c r="BP7" s="38">
        <v>84.83</v>
      </c>
      <c r="BQ7" s="38">
        <v>104.37</v>
      </c>
      <c r="BR7" s="38">
        <v>104.13</v>
      </c>
      <c r="BS7" s="38">
        <v>99.35</v>
      </c>
      <c r="BT7" s="38">
        <v>105.94</v>
      </c>
      <c r="BU7" s="38">
        <v>95.4</v>
      </c>
      <c r="BV7" s="38">
        <v>98.6</v>
      </c>
      <c r="BW7" s="38">
        <v>100.82</v>
      </c>
      <c r="BX7" s="38">
        <v>101.64</v>
      </c>
      <c r="BY7" s="38">
        <v>96.77</v>
      </c>
      <c r="BZ7" s="38">
        <v>104.36</v>
      </c>
      <c r="CA7" s="38">
        <v>262.83999999999997</v>
      </c>
      <c r="CB7" s="38">
        <v>214.1</v>
      </c>
      <c r="CC7" s="38">
        <v>214.81</v>
      </c>
      <c r="CD7" s="38">
        <v>225.1</v>
      </c>
      <c r="CE7" s="38">
        <v>210.67</v>
      </c>
      <c r="CF7" s="38">
        <v>186.15</v>
      </c>
      <c r="CG7" s="38">
        <v>181.67</v>
      </c>
      <c r="CH7" s="38">
        <v>179.55</v>
      </c>
      <c r="CI7" s="38">
        <v>179.16</v>
      </c>
      <c r="CJ7" s="38">
        <v>187.18</v>
      </c>
      <c r="CK7" s="38">
        <v>165.71</v>
      </c>
      <c r="CL7" s="38">
        <v>68.290000000000006</v>
      </c>
      <c r="CM7" s="38">
        <v>69.25</v>
      </c>
      <c r="CN7" s="38">
        <v>68.38</v>
      </c>
      <c r="CO7" s="38">
        <v>68.89</v>
      </c>
      <c r="CP7" s="38">
        <v>71.5</v>
      </c>
      <c r="CQ7" s="38">
        <v>54.47</v>
      </c>
      <c r="CR7" s="38">
        <v>53.61</v>
      </c>
      <c r="CS7" s="38">
        <v>53.52</v>
      </c>
      <c r="CT7" s="38">
        <v>54.24</v>
      </c>
      <c r="CU7" s="38">
        <v>55.88</v>
      </c>
      <c r="CV7" s="38">
        <v>60.41</v>
      </c>
      <c r="CW7" s="38">
        <v>91.74</v>
      </c>
      <c r="CX7" s="38">
        <v>90.6</v>
      </c>
      <c r="CY7" s="38">
        <v>90.55</v>
      </c>
      <c r="CZ7" s="38">
        <v>89.85</v>
      </c>
      <c r="DA7" s="38">
        <v>89.79</v>
      </c>
      <c r="DB7" s="38">
        <v>81.459999999999994</v>
      </c>
      <c r="DC7" s="38">
        <v>81.31</v>
      </c>
      <c r="DD7" s="38">
        <v>81.459999999999994</v>
      </c>
      <c r="DE7" s="38">
        <v>81.680000000000007</v>
      </c>
      <c r="DF7" s="38">
        <v>80.989999999999995</v>
      </c>
      <c r="DG7" s="38">
        <v>89.93</v>
      </c>
      <c r="DH7" s="38">
        <v>42.76</v>
      </c>
      <c r="DI7" s="38">
        <v>44.24</v>
      </c>
      <c r="DJ7" s="38">
        <v>45.86</v>
      </c>
      <c r="DK7" s="38">
        <v>47.42</v>
      </c>
      <c r="DL7" s="38">
        <v>48.83</v>
      </c>
      <c r="DM7" s="38">
        <v>38.520000000000003</v>
      </c>
      <c r="DN7" s="38">
        <v>46.67</v>
      </c>
      <c r="DO7" s="38">
        <v>47.7</v>
      </c>
      <c r="DP7" s="38">
        <v>48.14</v>
      </c>
      <c r="DQ7" s="38">
        <v>46.61</v>
      </c>
      <c r="DR7" s="38">
        <v>48.12</v>
      </c>
      <c r="DS7" s="38">
        <v>0</v>
      </c>
      <c r="DT7" s="38">
        <v>0</v>
      </c>
      <c r="DU7" s="38">
        <v>0</v>
      </c>
      <c r="DV7" s="38">
        <v>0</v>
      </c>
      <c r="DW7" s="38">
        <v>45.96</v>
      </c>
      <c r="DX7" s="38">
        <v>9.43</v>
      </c>
      <c r="DY7" s="38">
        <v>10.029999999999999</v>
      </c>
      <c r="DZ7" s="38">
        <v>7.26</v>
      </c>
      <c r="EA7" s="38">
        <v>11.13</v>
      </c>
      <c r="EB7" s="38">
        <v>10.84</v>
      </c>
      <c r="EC7" s="38">
        <v>15.89</v>
      </c>
      <c r="ED7" s="38">
        <v>3.66</v>
      </c>
      <c r="EE7" s="38">
        <v>1.59</v>
      </c>
      <c r="EF7" s="38">
        <v>1.49</v>
      </c>
      <c r="EG7" s="38">
        <v>1.25</v>
      </c>
      <c r="EH7" s="38">
        <v>1.33</v>
      </c>
      <c r="EI7" s="38">
        <v>0.71</v>
      </c>
      <c r="EJ7" s="38">
        <v>0.68</v>
      </c>
      <c r="EK7" s="38">
        <v>1.65</v>
      </c>
      <c r="EL7" s="38">
        <v>0.47</v>
      </c>
      <c r="EM7" s="38">
        <v>0.39</v>
      </c>
      <c r="EN7" s="38">
        <v>0.69</v>
      </c>
    </row>
    <row r="8" spans="1:144" x14ac:dyDescent="0.15">
      <c r="X8" s="39"/>
      <c r="Y8" s="39"/>
      <c r="Z8" s="39"/>
      <c r="AA8" s="39"/>
      <c r="AB8" s="39"/>
      <c r="AC8" s="39"/>
      <c r="AD8" s="39"/>
      <c r="AE8" s="39"/>
      <c r="AF8" s="39"/>
      <c r="AG8" s="39"/>
      <c r="AH8" s="40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40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40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40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40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40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40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40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40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40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40"/>
    </row>
    <row r="9" spans="1:144" x14ac:dyDescent="0.15">
      <c r="A9" s="41"/>
      <c r="B9" s="41" t="s">
        <v>112</v>
      </c>
      <c r="C9" s="41" t="s">
        <v>113</v>
      </c>
      <c r="D9" s="41" t="s">
        <v>114</v>
      </c>
      <c r="E9" s="41" t="s">
        <v>115</v>
      </c>
      <c r="F9" s="41" t="s">
        <v>116</v>
      </c>
      <c r="X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4" x14ac:dyDescent="0.15">
      <c r="A10" s="41" t="s">
        <v>56</v>
      </c>
      <c r="B10" s="42">
        <f>DATEVALUE($B$6-4&amp;"年1月1日")</f>
        <v>41275</v>
      </c>
      <c r="C10" s="42">
        <f>DATEVALUE($B$6-3&amp;"年1月1日")</f>
        <v>41640</v>
      </c>
      <c r="D10" s="42">
        <f>DATEVALUE($B$6-2&amp;"年1月1日")</f>
        <v>42005</v>
      </c>
      <c r="E10" s="42">
        <f>DATEVALUE($B$6-1&amp;"年1月1日")</f>
        <v>42370</v>
      </c>
      <c r="F10" s="42">
        <f>DATEVALUE($B$6&amp;"年1月1日")</f>
        <v>42736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user</cp:lastModifiedBy>
  <cp:lastPrinted>2019-02-04T23:29:53Z</cp:lastPrinted>
  <dcterms:created xsi:type="dcterms:W3CDTF">2018-12-03T08:25:43Z</dcterms:created>
  <dcterms:modified xsi:type="dcterms:W3CDTF">2019-02-04T23:30:05Z</dcterms:modified>
</cp:coreProperties>
</file>