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.101\下水道課\業務係\10.経営戦略\■経営比較分析表\H28\09つがる市_経営比較分析表【下水道事業】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P10" i="4"/>
  <c r="I10" i="4"/>
  <c r="B10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<sst xmlns="http://schemas.openxmlformats.org/spreadsheetml/2006/main" count="240" uniqueCount="126">
  <si>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</si>
  <si>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</si>
  <si>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</si>
  <si>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</si>
  <si>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</si>
  <si>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</si>
  <si>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</si>
  <si>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</si>
  <si>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</si>
  <si>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</si>
  <si>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</si>
  <si>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</si>
  <si>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</si>
  <si>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</si>
  <si>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</si>
  <si>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</si>
  <si>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</si>
  <si>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</si>
  <si>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</si>
  <si>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</si>
  <si>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</si>
  <si>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</si>
  <si>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</si>
  <si>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</si>
  <si>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</si>
  <si>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</si>
  <si>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</si>
  <si>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</si>
  <si>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</si>
  <si>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</si>
  <si>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</si>
  <si>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</si>
  <si>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</si>
  <si>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</si>
  <si>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</si>
  <si>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</si>
  <si>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</si>
  <si>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</si>
  <si>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</si>
  <si>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</si>
  <si>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</si>
  <si>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</si>
  <si>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</si>
  <si>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</si>
  <si>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</si>
  <si>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</si>
  <si>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</si>
  <si>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</si>
  <si>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</si>
  <si>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</si>
  <si>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</si>
  <si>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</si>
  <si>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</si>
  <si>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</si>
  <si>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</si>
  <si>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</si>
  <si>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</si>
  <si>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</si>
  <si>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</si>
  <si>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</si>
  <si>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</si>
  <si>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</si>
  <si>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</si>
  <si>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</si>
  <si>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</si>
  <si>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</si>
  <si>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</si>
  <si>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</si>
  <si>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</si>
  <si>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</si>
  <si>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</si>
  <si>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</si>
  <si>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</si>
  <si>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</si>
  <si>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</si>
  <si>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</si>
  <si>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</si>
  <si>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</si>
  <si>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</si>
  <si>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</si>
  <si>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</si>
  <si>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</si>
  <si>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</si>
  <si>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</si>
  <si>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</si>
  <si>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</si>
  <si>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</si>
  <si>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</si>
  <si>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</si>
  <si>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</si>
  <si>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</si>
  <si>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</si>
  <si>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</si>
  <si>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</si>
  <si>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</si>
  <si>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</si>
  <si>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</si>
  <si>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</si>
  <si>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</si>
  <si>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</si>
  <si>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</si>
  <si>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</si>
  <si>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</si>
  <si>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</si>
  <si>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</si>
  <si>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</si>
  <si>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</si>
  <si>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</si>
  <si>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</si>
  <si>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</si>
  <si>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青森県　つがる市</t>
  </si>
  <si>
    <t>法非適用</t>
  </si>
  <si>
    <t>下水道事業</t>
  </si>
  <si>
    <t>農業集落排水</t>
  </si>
  <si>
    <t>F1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</si>
  <si>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</si>
  <si>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</si>
  <si>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</si>
  <si>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</si>
  <si>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</si>
  <si>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</si>
  <si>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</si>
  <si>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①収益的収支比率
　地方債償還金が増加していることにより１００％に達していない。
　平成27年度に一般会計からの繰出基準額を見直し、分流式下水道等に要する経費の算出方法の見直しを行ったため、他会計繰入金が増加し数値が高くなった。
④企業債残高対事業規模比率
　整備が完了しており、企業債現在高が減少しているため、平成24年度以降数値が低下している。
　平成27年度に一般会計からの繰出基準額を見直し、料金収入で賄うことが出来ない企業債償還金については、公費負担と整理したことで著しく数値が低下した。
⑤経費回収率
　料金収入に大きな変化が無いなか、処理場などの汚水処理費が増加傾向にあったことから平成24年度以降数値が低下していた。
　平成27年度に繰出基準額を見直し、汚水資本費の公費負担分が増加し、汚水処理費が少なくなり、類似団体の平均値を超えたものである。
⑥汚水処理原価
　下水道への新規接続数が少なく、年間有収水量が伸び悩むなか、汚水処理費が逓増し平成24年度から増加傾向にあった。
　平成２７年度に繰出基準額を見直し、汚水資本費の公費負担分が増加し、汚水処理費が少なくなったため、類似団体平均値を下回った。
⑦施設利用率
　平成25年度以降、年間有収水量が減少していたが、平成28年度に若干増となったため、当該数値が高くなったが、類似団体平均を下回っている。
⑧水洗化率
　類似団体に比べ低い水洗化率となっている。
　要因としては、高齢者世帯が多く、後継者不足により、下水道接続に難色を示す等、下水道接続率の伸びが鈍化しているためである。
　平成24年度以降、現在水洗便所設置済人口も、現在処理区域内人口も減少している。</t>
    <rPh sb="1" eb="4">
      <t>シュウエキテキ</t>
    </rPh>
    <rPh sb="4" eb="6">
      <t>シュウシ</t>
    </rPh>
    <rPh sb="6" eb="8">
      <t>ヒリツ</t>
    </rPh>
    <rPh sb="116" eb="118">
      <t>キギョウ</t>
    </rPh>
    <rPh sb="118" eb="119">
      <t>サイ</t>
    </rPh>
    <rPh sb="119" eb="121">
      <t>ザンダカ</t>
    </rPh>
    <rPh sb="121" eb="122">
      <t>タイ</t>
    </rPh>
    <rPh sb="122" eb="124">
      <t>ジギョウ</t>
    </rPh>
    <rPh sb="124" eb="126">
      <t>キボ</t>
    </rPh>
    <rPh sb="126" eb="128">
      <t>ヒリツ</t>
    </rPh>
    <rPh sb="251" eb="253">
      <t>ケイヒ</t>
    </rPh>
    <rPh sb="253" eb="255">
      <t>カイシュウ</t>
    </rPh>
    <rPh sb="255" eb="256">
      <t>リツ</t>
    </rPh>
    <rPh sb="383" eb="385">
      <t>オスイ</t>
    </rPh>
    <rPh sb="385" eb="387">
      <t>ショリ</t>
    </rPh>
    <rPh sb="387" eb="389">
      <t>ゲンカ</t>
    </rPh>
    <rPh sb="475" eb="476">
      <t>ブン</t>
    </rPh>
    <rPh sb="511" eb="513">
      <t>シセツ</t>
    </rPh>
    <rPh sb="513" eb="515">
      <t>リヨウ</t>
    </rPh>
    <rPh sb="515" eb="516">
      <t>リツ</t>
    </rPh>
    <rPh sb="587" eb="590">
      <t>スイセンカ</t>
    </rPh>
    <rPh sb="590" eb="591">
      <t>リツ</t>
    </rPh>
    <phoneticPr fontId="4"/>
  </si>
  <si>
    <t>11箇所の処理区のうち、最初の供用開始は昭和61年度で、最後は平成17年度となっている。
最も古い処理区で約31年経過しているが、平成28年度時点では管渠の更新を行っていない。
　処理場の機械設備に関しては修繕費が増加していることから、老朽化の状況を把握し、計画的に管渠の更新や修繕を実施する必要がある。</t>
    <rPh sb="2" eb="4">
      <t>カショ</t>
    </rPh>
    <rPh sb="5" eb="7">
      <t>ショリ</t>
    </rPh>
    <rPh sb="7" eb="8">
      <t>ク</t>
    </rPh>
    <rPh sb="12" eb="14">
      <t>サイショ</t>
    </rPh>
    <rPh sb="15" eb="17">
      <t>キョウヨウ</t>
    </rPh>
    <rPh sb="17" eb="19">
      <t>カイシ</t>
    </rPh>
    <rPh sb="20" eb="22">
      <t>ショウワ</t>
    </rPh>
    <rPh sb="24" eb="26">
      <t>ネンド</t>
    </rPh>
    <rPh sb="28" eb="30">
      <t>サイゴ</t>
    </rPh>
    <rPh sb="31" eb="33">
      <t>ヘイセイ</t>
    </rPh>
    <rPh sb="35" eb="37">
      <t>ネンド</t>
    </rPh>
    <rPh sb="45" eb="46">
      <t>モット</t>
    </rPh>
    <rPh sb="47" eb="48">
      <t>フル</t>
    </rPh>
    <rPh sb="49" eb="51">
      <t>ショリ</t>
    </rPh>
    <rPh sb="51" eb="52">
      <t>ク</t>
    </rPh>
    <rPh sb="53" eb="54">
      <t>ヤク</t>
    </rPh>
    <rPh sb="56" eb="57">
      <t>ネン</t>
    </rPh>
    <rPh sb="57" eb="59">
      <t>ケイカ</t>
    </rPh>
    <rPh sb="65" eb="67">
      <t>ヘイセイ</t>
    </rPh>
    <rPh sb="69" eb="71">
      <t>ネンド</t>
    </rPh>
    <rPh sb="71" eb="73">
      <t>ジテン</t>
    </rPh>
    <rPh sb="75" eb="77">
      <t>カンキョ</t>
    </rPh>
    <rPh sb="78" eb="80">
      <t>コウシン</t>
    </rPh>
    <rPh sb="81" eb="82">
      <t>オコナ</t>
    </rPh>
    <rPh sb="90" eb="93">
      <t>ショリジョウ</t>
    </rPh>
    <rPh sb="94" eb="96">
      <t>キカイ</t>
    </rPh>
    <rPh sb="96" eb="98">
      <t>セツビ</t>
    </rPh>
    <rPh sb="99" eb="100">
      <t>カン</t>
    </rPh>
    <rPh sb="103" eb="106">
      <t>シュウゼンヒ</t>
    </rPh>
    <rPh sb="107" eb="109">
      <t>ゾウカ</t>
    </rPh>
    <rPh sb="118" eb="121">
      <t>ロウキュウカ</t>
    </rPh>
    <rPh sb="122" eb="124">
      <t>ジョウキョウ</t>
    </rPh>
    <rPh sb="125" eb="127">
      <t>ハアク</t>
    </rPh>
    <rPh sb="129" eb="132">
      <t>ケイカクテキ</t>
    </rPh>
    <rPh sb="133" eb="135">
      <t>カンキョ</t>
    </rPh>
    <rPh sb="136" eb="138">
      <t>コウシン</t>
    </rPh>
    <rPh sb="139" eb="141">
      <t>シュウゼン</t>
    </rPh>
    <rPh sb="142" eb="144">
      <t>ジッシ</t>
    </rPh>
    <rPh sb="146" eb="148">
      <t>ヒツヨウ</t>
    </rPh>
    <phoneticPr fontId="4"/>
  </si>
  <si>
    <t>　農業集落排水事業は、供用開始から約31年が経過している。
　現状では管渠の更新等に係る投資がなされておらず、修繕費の増加も見込まれている。
　このため、施設の適切な維持管理と計画的な更新を図ることが必要である。
　有収水量及び料金収入の伸び悩みを受け、平成29年に料金改定を実施したが、本地区の人口減少を見据え３年～５年おきに料金を見直す必要がある。
　今後、経営戦略に基づき効率的な経営を行うとともに、公営企業法適用による公営企業会計への移行により、精緻な分析を行い持続可能な下水道経営に努める。</t>
    <rPh sb="1" eb="3">
      <t>ノウギョウ</t>
    </rPh>
    <rPh sb="3" eb="5">
      <t>シュウラク</t>
    </rPh>
    <rPh sb="5" eb="7">
      <t>ハイスイ</t>
    </rPh>
    <rPh sb="7" eb="9">
      <t>ジギョウ</t>
    </rPh>
    <rPh sb="11" eb="13">
      <t>キョウヨウ</t>
    </rPh>
    <rPh sb="13" eb="15">
      <t>カイシ</t>
    </rPh>
    <rPh sb="17" eb="18">
      <t>ヤク</t>
    </rPh>
    <rPh sb="20" eb="21">
      <t>ネン</t>
    </rPh>
    <rPh sb="22" eb="24">
      <t>ケイカ</t>
    </rPh>
    <rPh sb="31" eb="33">
      <t>ゲンジョウ</t>
    </rPh>
    <rPh sb="35" eb="37">
      <t>カンキョ</t>
    </rPh>
    <rPh sb="38" eb="40">
      <t>コウシン</t>
    </rPh>
    <rPh sb="40" eb="41">
      <t>トウ</t>
    </rPh>
    <rPh sb="42" eb="43">
      <t>カカ</t>
    </rPh>
    <rPh sb="44" eb="46">
      <t>トウシ</t>
    </rPh>
    <rPh sb="55" eb="58">
      <t>シュウゼンヒ</t>
    </rPh>
    <rPh sb="59" eb="61">
      <t>ゾウカ</t>
    </rPh>
    <rPh sb="62" eb="64">
      <t>ミコ</t>
    </rPh>
    <rPh sb="77" eb="79">
      <t>シセツ</t>
    </rPh>
    <rPh sb="80" eb="82">
      <t>テキセツ</t>
    </rPh>
    <rPh sb="83" eb="85">
      <t>イジ</t>
    </rPh>
    <rPh sb="85" eb="87">
      <t>カンリ</t>
    </rPh>
    <rPh sb="88" eb="91">
      <t>ケイカクテキ</t>
    </rPh>
    <rPh sb="92" eb="94">
      <t>コウシン</t>
    </rPh>
    <rPh sb="95" eb="96">
      <t>ハカ</t>
    </rPh>
    <rPh sb="100" eb="102">
      <t>ヒツヨウ</t>
    </rPh>
    <rPh sb="108" eb="110">
      <t>ユウシュウ</t>
    </rPh>
    <rPh sb="110" eb="112">
      <t>スイリョウ</t>
    </rPh>
    <rPh sb="112" eb="113">
      <t>オヨ</t>
    </rPh>
    <rPh sb="114" eb="116">
      <t>リョウキン</t>
    </rPh>
    <rPh sb="116" eb="118">
      <t>シュウニュウ</t>
    </rPh>
    <rPh sb="119" eb="120">
      <t>ノ</t>
    </rPh>
    <rPh sb="121" eb="122">
      <t>ナヤ</t>
    </rPh>
    <rPh sb="124" eb="125">
      <t>ウ</t>
    </rPh>
    <rPh sb="127" eb="129">
      <t>ヘイセイ</t>
    </rPh>
    <rPh sb="138" eb="140">
      <t>ジッシ</t>
    </rPh>
    <rPh sb="144" eb="145">
      <t>ホン</t>
    </rPh>
    <rPh sb="145" eb="147">
      <t>チク</t>
    </rPh>
    <rPh sb="148" eb="150">
      <t>ジンコウ</t>
    </rPh>
    <rPh sb="150" eb="152">
      <t>ゲンショウ</t>
    </rPh>
    <rPh sb="153" eb="155">
      <t>ミス</t>
    </rPh>
    <rPh sb="157" eb="158">
      <t>ネン</t>
    </rPh>
    <rPh sb="160" eb="161">
      <t>ネン</t>
    </rPh>
    <rPh sb="164" eb="166">
      <t>リョウキン</t>
    </rPh>
    <rPh sb="167" eb="169">
      <t>ミナオ</t>
    </rPh>
    <rPh sb="170" eb="172">
      <t>ヒツヨウ</t>
    </rPh>
    <rPh sb="178" eb="180">
      <t>コンゴ</t>
    </rPh>
    <rPh sb="181" eb="183">
      <t>ケイエイ</t>
    </rPh>
    <rPh sb="183" eb="185">
      <t>センリャク</t>
    </rPh>
    <rPh sb="186" eb="187">
      <t>モト</t>
    </rPh>
    <rPh sb="189" eb="192">
      <t>コウリツテキ</t>
    </rPh>
    <rPh sb="193" eb="195">
      <t>ケイエイ</t>
    </rPh>
    <rPh sb="196" eb="197">
      <t>オコナ</t>
    </rPh>
    <rPh sb="203" eb="205">
      <t>コウエイ</t>
    </rPh>
    <rPh sb="205" eb="207">
      <t>キギョウ</t>
    </rPh>
    <rPh sb="207" eb="208">
      <t>ホウ</t>
    </rPh>
    <rPh sb="208" eb="210">
      <t>テキヨウ</t>
    </rPh>
    <rPh sb="213" eb="215">
      <t>コウエイ</t>
    </rPh>
    <rPh sb="215" eb="217">
      <t>キギョウ</t>
    </rPh>
    <rPh sb="217" eb="219">
      <t>カイケイ</t>
    </rPh>
    <rPh sb="221" eb="223">
      <t>イコウ</t>
    </rPh>
    <rPh sb="227" eb="229">
      <t>セイチ</t>
    </rPh>
    <rPh sb="230" eb="232">
      <t>ブンセキ</t>
    </rPh>
    <rPh sb="233" eb="234">
      <t>オコナ</t>
    </rPh>
    <rPh sb="235" eb="237">
      <t>ジゾク</t>
    </rPh>
    <rPh sb="237" eb="239">
      <t>カノウ</t>
    </rPh>
    <rPh sb="240" eb="243">
      <t>ゲスイドウ</t>
    </rPh>
    <rPh sb="243" eb="245">
      <t>ケイエイ</t>
    </rPh>
    <rPh sb="246" eb="247">
      <t>ツト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</si>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</sst>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22" fillId="0" borderId="6" xfId="1" applyFont="1" applyBorder="1" applyAlignment="1" applyProtection="1">
      <alignment horizontal="left" vertical="top" wrapText="1"/>
      <protection locked="0"/>
    </xf>
    <xf numFmtId="0" fontId="22" fillId="0" borderId="0" xfId="1" applyFont="1" applyBorder="1" applyAlignment="1" applyProtection="1">
      <alignment horizontal="left" vertical="top" wrapText="1"/>
      <protection locked="0"/>
    </xf>
    <xf numFmtId="0" fontId="22" fillId="0" borderId="7" xfId="1" applyFont="1" applyBorder="1" applyAlignment="1" applyProtection="1">
      <alignment horizontal="left" vertical="top" wrapText="1"/>
      <protection locked="0"/>
    </xf>
    <xf numFmtId="0" fontId="22" fillId="0" borderId="8" xfId="1" applyFont="1" applyBorder="1" applyAlignment="1" applyProtection="1">
      <alignment horizontal="left" vertical="top" wrapText="1"/>
      <protection locked="0"/>
    </xf>
    <xf numFmtId="0" fontId="22" fillId="0" borderId="1" xfId="1" applyFont="1" applyBorder="1" applyAlignment="1" applyProtection="1">
      <alignment horizontal="left" vertical="top" wrapText="1"/>
      <protection locked="0"/>
    </xf>
    <xf numFmtId="0" fontId="22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06080"/>
        <c:axId val="8780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06080"/>
        <c:axId val="87806864"/>
      </c:lineChart>
      <c:dateAx>
        <c:axId val="8780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06864"/>
        <c:crosses val="autoZero"/>
        <c:auto val="1"/>
        <c:lblOffset val="100"/>
        <c:baseTimeUnit val="years"/>
      </c:dateAx>
      <c:valAx>
        <c:axId val="8780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0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49.41</c:v>
                </c:pt>
                <c:pt idx="2">
                  <c:v>50.96</c:v>
                </c:pt>
                <c:pt idx="3">
                  <c:v>52.96</c:v>
                </c:pt>
                <c:pt idx="4">
                  <c:v>55.29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258136"/>
        <c:axId val="345254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258136"/>
        <c:axId val="345254216"/>
      </c:lineChart>
      <c:dateAx>
        <c:axId val="345258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5254216"/>
        <c:crosses val="autoZero"/>
        <c:auto val="1"/>
        <c:lblOffset val="100"/>
        <c:baseTimeUnit val="years"/>
      </c:dateAx>
      <c:valAx>
        <c:axId val="345254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5258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68.290000000000006</c:v>
                </c:pt>
                <c:pt idx="1">
                  <c:v>68.099999999999994</c:v>
                </c:pt>
                <c:pt idx="2">
                  <c:v>69.180000000000007</c:v>
                </c:pt>
                <c:pt idx="3">
                  <c:v>70.38</c:v>
                </c:pt>
                <c:pt idx="4">
                  <c:v>67.599999999999994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253432"/>
        <c:axId val="34525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89.51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253432"/>
        <c:axId val="345254608"/>
      </c:lineChart>
      <c:dateAx>
        <c:axId val="345253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5254608"/>
        <c:crosses val="autoZero"/>
        <c:auto val="1"/>
        <c:lblOffset val="100"/>
        <c:baseTimeUnit val="years"/>
      </c:dateAx>
      <c:valAx>
        <c:axId val="34525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5253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58.77</c:v>
                </c:pt>
                <c:pt idx="1">
                  <c:v>58.29</c:v>
                </c:pt>
                <c:pt idx="2">
                  <c:v>57.55</c:v>
                </c:pt>
                <c:pt idx="3">
                  <c:v>79.3</c:v>
                </c:pt>
                <c:pt idx="4">
                  <c:v>79.89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07256"/>
        <c:axId val="8780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07256"/>
        <c:axId val="87807648"/>
      </c:lineChart>
      <c:dateAx>
        <c:axId val="87807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07648"/>
        <c:crosses val="autoZero"/>
        <c:auto val="1"/>
        <c:lblOffset val="100"/>
        <c:baseTimeUnit val="years"/>
      </c:dateAx>
      <c:valAx>
        <c:axId val="8780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07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940632"/>
        <c:axId val="344942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940632"/>
        <c:axId val="344942984"/>
      </c:lineChart>
      <c:dateAx>
        <c:axId val="344940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4942984"/>
        <c:crosses val="autoZero"/>
        <c:auto val="1"/>
        <c:lblOffset val="100"/>
        <c:baseTimeUnit val="years"/>
      </c:dateAx>
      <c:valAx>
        <c:axId val="344942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940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944552"/>
        <c:axId val="34494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944552"/>
        <c:axId val="344941808"/>
      </c:lineChart>
      <c:dateAx>
        <c:axId val="344944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4941808"/>
        <c:crosses val="autoZero"/>
        <c:auto val="1"/>
        <c:lblOffset val="100"/>
        <c:baseTimeUnit val="years"/>
      </c:dateAx>
      <c:valAx>
        <c:axId val="34494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944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939456"/>
        <c:axId val="34494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939456"/>
        <c:axId val="344940240"/>
      </c:lineChart>
      <c:dateAx>
        <c:axId val="34493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4940240"/>
        <c:crosses val="autoZero"/>
        <c:auto val="1"/>
        <c:lblOffset val="100"/>
        <c:baseTimeUnit val="years"/>
      </c:dateAx>
      <c:valAx>
        <c:axId val="34494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93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941024"/>
        <c:axId val="344943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941024"/>
        <c:axId val="344943768"/>
      </c:lineChart>
      <c:dateAx>
        <c:axId val="34494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4943768"/>
        <c:crosses val="autoZero"/>
        <c:auto val="1"/>
        <c:lblOffset val="100"/>
        <c:baseTimeUnit val="years"/>
      </c:dateAx>
      <c:valAx>
        <c:axId val="344943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941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1494.99</c:v>
                </c:pt>
                <c:pt idx="1">
                  <c:v>1429.08</c:v>
                </c:pt>
                <c:pt idx="2">
                  <c:v>1335.17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942592"/>
        <c:axId val="34494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685.34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942592"/>
        <c:axId val="344944944"/>
      </c:lineChart>
      <c:dateAx>
        <c:axId val="34494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4944944"/>
        <c:crosses val="autoZero"/>
        <c:auto val="1"/>
        <c:lblOffset val="100"/>
        <c:baseTimeUnit val="years"/>
      </c:dateAx>
      <c:valAx>
        <c:axId val="34494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94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47.94</c:v>
                </c:pt>
                <c:pt idx="1">
                  <c:v>45.19</c:v>
                </c:pt>
                <c:pt idx="2">
                  <c:v>42.92</c:v>
                </c:pt>
                <c:pt idx="3">
                  <c:v>81.59</c:v>
                </c:pt>
                <c:pt idx="4">
                  <c:v>82.57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256960"/>
        <c:axId val="345257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59.83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256960"/>
        <c:axId val="345257352"/>
      </c:lineChart>
      <c:dateAx>
        <c:axId val="345256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5257352"/>
        <c:crosses val="autoZero"/>
        <c:auto val="1"/>
        <c:lblOffset val="100"/>
        <c:baseTimeUnit val="years"/>
      </c:dateAx>
      <c:valAx>
        <c:axId val="345257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5256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278.20999999999998</c:v>
                </c:pt>
                <c:pt idx="1">
                  <c:v>306.70999999999998</c:v>
                </c:pt>
                <c:pt idx="2">
                  <c:v>341.06</c:v>
                </c:pt>
                <c:pt idx="3">
                  <c:v>181.91</c:v>
                </c:pt>
                <c:pt idx="4">
                  <c:v>176.32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256176"/>
        <c:axId val="34525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246.66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256176"/>
        <c:axId val="345258528"/>
      </c:lineChart>
      <c:dateAx>
        <c:axId val="34525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5258528"/>
        <c:crosses val="autoZero"/>
        <c:auto val="1"/>
        <c:lblOffset val="100"/>
        <c:baseTimeUnit val="years"/>
      </c:dateAx>
      <c:valAx>
        <c:axId val="345258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525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S1" zoomScaleNormal="100" workbookViewId="0">
      <selection activeCell="CC23" sqref="CC23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青森県　つがる市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F1</v>
      </c>
      <c r="X8" s="72"/>
      <c r="Y8" s="72"/>
      <c r="Z8" s="72"/>
      <c r="AA8" s="72"/>
      <c r="AB8" s="72"/>
      <c r="AC8" s="72"/>
      <c r="AD8" s="73" t="s">
        <v>125</v>
      </c>
      <c r="AE8" s="73"/>
      <c r="AF8" s="73"/>
      <c r="AG8" s="73"/>
      <c r="AH8" s="73"/>
      <c r="AI8" s="73"/>
      <c r="AJ8" s="73"/>
      <c r="AK8" s="4"/>
      <c r="AL8" s="67">
        <f>データ!S6</f>
        <v>33833</v>
      </c>
      <c r="AM8" s="67"/>
      <c r="AN8" s="67"/>
      <c r="AO8" s="67"/>
      <c r="AP8" s="67"/>
      <c r="AQ8" s="67"/>
      <c r="AR8" s="67"/>
      <c r="AS8" s="67"/>
      <c r="AT8" s="66">
        <f>データ!T6</f>
        <v>253.55</v>
      </c>
      <c r="AU8" s="66"/>
      <c r="AV8" s="66"/>
      <c r="AW8" s="66"/>
      <c r="AX8" s="66"/>
      <c r="AY8" s="66"/>
      <c r="AZ8" s="66"/>
      <c r="BA8" s="66"/>
      <c r="BB8" s="66">
        <f>データ!U6</f>
        <v>133.44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39.659999999999997</v>
      </c>
      <c r="Q10" s="66"/>
      <c r="R10" s="66"/>
      <c r="S10" s="66"/>
      <c r="T10" s="66"/>
      <c r="U10" s="66"/>
      <c r="V10" s="66"/>
      <c r="W10" s="66">
        <f>データ!Q6</f>
        <v>97.1</v>
      </c>
      <c r="X10" s="66"/>
      <c r="Y10" s="66"/>
      <c r="Z10" s="66"/>
      <c r="AA10" s="66"/>
      <c r="AB10" s="66"/>
      <c r="AC10" s="66"/>
      <c r="AD10" s="67">
        <f>データ!R6</f>
        <v>3024</v>
      </c>
      <c r="AE10" s="67"/>
      <c r="AF10" s="67"/>
      <c r="AG10" s="67"/>
      <c r="AH10" s="67"/>
      <c r="AI10" s="67"/>
      <c r="AJ10" s="67"/>
      <c r="AK10" s="2"/>
      <c r="AL10" s="67">
        <f>データ!V6</f>
        <v>13274</v>
      </c>
      <c r="AM10" s="67"/>
      <c r="AN10" s="67"/>
      <c r="AO10" s="67"/>
      <c r="AP10" s="67"/>
      <c r="AQ10" s="67"/>
      <c r="AR10" s="67"/>
      <c r="AS10" s="67"/>
      <c r="AT10" s="66">
        <f>データ!W6</f>
        <v>10.62</v>
      </c>
      <c r="AU10" s="66"/>
      <c r="AV10" s="66"/>
      <c r="AW10" s="66"/>
      <c r="AX10" s="66"/>
      <c r="AY10" s="66"/>
      <c r="AZ10" s="66"/>
      <c r="BA10" s="66"/>
      <c r="BB10" s="66">
        <f>データ!X6</f>
        <v>1249.9100000000001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124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22098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つがる市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39.659999999999997</v>
      </c>
      <c r="Q6" s="34">
        <f t="shared" si="3"/>
        <v>97.1</v>
      </c>
      <c r="R6" s="34">
        <f t="shared" si="3"/>
        <v>3024</v>
      </c>
      <c r="S6" s="34">
        <f t="shared" si="3"/>
        <v>33833</v>
      </c>
      <c r="T6" s="34">
        <f t="shared" si="3"/>
        <v>253.55</v>
      </c>
      <c r="U6" s="34">
        <f t="shared" si="3"/>
        <v>133.44</v>
      </c>
      <c r="V6" s="34">
        <f t="shared" si="3"/>
        <v>13274</v>
      </c>
      <c r="W6" s="34">
        <f t="shared" si="3"/>
        <v>10.62</v>
      </c>
      <c r="X6" s="34">
        <f t="shared" si="3"/>
        <v>1249.9100000000001</v>
      </c>
      <c r="Y6" s="35">
        <f>IF(Y7="",NA(),Y7)</f>
        <v>58.77</v>
      </c>
      <c r="Z6" s="35">
        <f t="shared" ref="Z6:AH6" si="4">IF(Z7="",NA(),Z7)</f>
        <v>58.29</v>
      </c>
      <c r="AA6" s="35">
        <f t="shared" si="4"/>
        <v>57.55</v>
      </c>
      <c r="AB6" s="35">
        <f t="shared" si="4"/>
        <v>79.3</v>
      </c>
      <c r="AC6" s="35">
        <f t="shared" si="4"/>
        <v>79.89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1494.99</v>
      </c>
      <c r="BG6" s="35">
        <f t="shared" ref="BG6:BO6" si="7">IF(BG7="",NA(),BG7)</f>
        <v>1429.08</v>
      </c>
      <c r="BH6" s="35">
        <f t="shared" si="7"/>
        <v>1335.17</v>
      </c>
      <c r="BI6" s="34">
        <f t="shared" si="7"/>
        <v>0</v>
      </c>
      <c r="BJ6" s="34">
        <f t="shared" si="7"/>
        <v>0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685.34</v>
      </c>
      <c r="BP6" s="34" t="str">
        <f>IF(BP7="","",IF(BP7="-","【-】","【"&amp;SUBSTITUTE(TEXT(BP7,"#,##0.00"),"-","△")&amp;"】"))</f>
        <v>【914.53】</v>
      </c>
      <c r="BQ6" s="35">
        <f>IF(BQ7="",NA(),BQ7)</f>
        <v>47.94</v>
      </c>
      <c r="BR6" s="35">
        <f t="shared" ref="BR6:BZ6" si="8">IF(BR7="",NA(),BR7)</f>
        <v>45.19</v>
      </c>
      <c r="BS6" s="35">
        <f t="shared" si="8"/>
        <v>42.92</v>
      </c>
      <c r="BT6" s="35">
        <f t="shared" si="8"/>
        <v>81.59</v>
      </c>
      <c r="BU6" s="35">
        <f t="shared" si="8"/>
        <v>82.57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59.83</v>
      </c>
      <c r="CA6" s="34" t="str">
        <f>IF(CA7="","",IF(CA7="-","【-】","【"&amp;SUBSTITUTE(TEXT(CA7,"#,##0.00"),"-","△")&amp;"】"))</f>
        <v>【55.73】</v>
      </c>
      <c r="CB6" s="35">
        <f>IF(CB7="",NA(),CB7)</f>
        <v>278.20999999999998</v>
      </c>
      <c r="CC6" s="35">
        <f t="shared" ref="CC6:CK6" si="9">IF(CC7="",NA(),CC7)</f>
        <v>306.70999999999998</v>
      </c>
      <c r="CD6" s="35">
        <f t="shared" si="9"/>
        <v>341.06</v>
      </c>
      <c r="CE6" s="35">
        <f t="shared" si="9"/>
        <v>181.91</v>
      </c>
      <c r="CF6" s="35">
        <f t="shared" si="9"/>
        <v>176.32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246.66</v>
      </c>
      <c r="CL6" s="34" t="str">
        <f>IF(CL7="","",IF(CL7="-","【-】","【"&amp;SUBSTITUTE(TEXT(CL7,"#,##0.00"),"-","△")&amp;"】"))</f>
        <v>【276.78】</v>
      </c>
      <c r="CM6" s="35">
        <f>IF(CM7="",NA(),CM7)</f>
        <v>50.66</v>
      </c>
      <c r="CN6" s="35">
        <f t="shared" ref="CN6:CV6" si="10">IF(CN7="",NA(),CN7)</f>
        <v>49.41</v>
      </c>
      <c r="CO6" s="35">
        <f t="shared" si="10"/>
        <v>50.96</v>
      </c>
      <c r="CP6" s="35">
        <f t="shared" si="10"/>
        <v>52.96</v>
      </c>
      <c r="CQ6" s="35">
        <f t="shared" si="10"/>
        <v>55.29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56</v>
      </c>
      <c r="CW6" s="34" t="str">
        <f>IF(CW7="","",IF(CW7="-","【-】","【"&amp;SUBSTITUTE(TEXT(CW7,"#,##0.00"),"-","△")&amp;"】"))</f>
        <v>【59.15】</v>
      </c>
      <c r="CX6" s="35">
        <f>IF(CX7="",NA(),CX7)</f>
        <v>68.290000000000006</v>
      </c>
      <c r="CY6" s="35">
        <f t="shared" ref="CY6:DG6" si="11">IF(CY7="",NA(),CY7)</f>
        <v>68.099999999999994</v>
      </c>
      <c r="CZ6" s="35">
        <f t="shared" si="11"/>
        <v>69.180000000000007</v>
      </c>
      <c r="DA6" s="35">
        <f t="shared" si="11"/>
        <v>70.38</v>
      </c>
      <c r="DB6" s="35">
        <f t="shared" si="11"/>
        <v>67.599999999999994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89.51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0.05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22098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39.659999999999997</v>
      </c>
      <c r="Q7" s="38">
        <v>97.1</v>
      </c>
      <c r="R7" s="38">
        <v>3024</v>
      </c>
      <c r="S7" s="38">
        <v>33833</v>
      </c>
      <c r="T7" s="38">
        <v>253.55</v>
      </c>
      <c r="U7" s="38">
        <v>133.44</v>
      </c>
      <c r="V7" s="38">
        <v>13274</v>
      </c>
      <c r="W7" s="38">
        <v>10.62</v>
      </c>
      <c r="X7" s="38">
        <v>1249.9100000000001</v>
      </c>
      <c r="Y7" s="38">
        <v>58.77</v>
      </c>
      <c r="Z7" s="38">
        <v>58.29</v>
      </c>
      <c r="AA7" s="38">
        <v>57.55</v>
      </c>
      <c r="AB7" s="38">
        <v>79.3</v>
      </c>
      <c r="AC7" s="38">
        <v>79.89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1494.99</v>
      </c>
      <c r="BG7" s="38">
        <v>1429.08</v>
      </c>
      <c r="BH7" s="38">
        <v>1335.17</v>
      </c>
      <c r="BI7" s="38">
        <v>0</v>
      </c>
      <c r="BJ7" s="38">
        <v>0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685.34</v>
      </c>
      <c r="BP7" s="38">
        <v>914.53</v>
      </c>
      <c r="BQ7" s="38">
        <v>47.94</v>
      </c>
      <c r="BR7" s="38">
        <v>45.19</v>
      </c>
      <c r="BS7" s="38">
        <v>42.92</v>
      </c>
      <c r="BT7" s="38">
        <v>81.59</v>
      </c>
      <c r="BU7" s="38">
        <v>82.57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59.83</v>
      </c>
      <c r="CA7" s="38">
        <v>55.73</v>
      </c>
      <c r="CB7" s="38">
        <v>278.20999999999998</v>
      </c>
      <c r="CC7" s="38">
        <v>306.70999999999998</v>
      </c>
      <c r="CD7" s="38">
        <v>341.06</v>
      </c>
      <c r="CE7" s="38">
        <v>181.91</v>
      </c>
      <c r="CF7" s="38">
        <v>176.32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246.66</v>
      </c>
      <c r="CL7" s="38">
        <v>276.77999999999997</v>
      </c>
      <c r="CM7" s="38">
        <v>50.66</v>
      </c>
      <c r="CN7" s="38">
        <v>49.41</v>
      </c>
      <c r="CO7" s="38">
        <v>50.96</v>
      </c>
      <c r="CP7" s="38">
        <v>52.96</v>
      </c>
      <c r="CQ7" s="38">
        <v>55.29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56</v>
      </c>
      <c r="CW7" s="38">
        <v>59.15</v>
      </c>
      <c r="CX7" s="38">
        <v>68.290000000000006</v>
      </c>
      <c r="CY7" s="38">
        <v>68.099999999999994</v>
      </c>
      <c r="CZ7" s="38">
        <v>69.180000000000007</v>
      </c>
      <c r="DA7" s="38">
        <v>70.38</v>
      </c>
      <c r="DB7" s="38">
        <v>67.599999999999994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89.51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0.03</v>
      </c>
      <c r="EL7" s="38">
        <v>0.02</v>
      </c>
      <c r="EM7" s="38">
        <v>0.01</v>
      </c>
      <c r="EN7" s="38">
        <v>0.05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毛内 聖史</cp:lastModifiedBy>
  <cp:lastPrinted>2018-02-07T04:40:13Z</cp:lastPrinted>
  <dcterms:created xsi:type="dcterms:W3CDTF">2017-12-25T02:24:10Z</dcterms:created>
  <dcterms:modified xsi:type="dcterms:W3CDTF">2018-02-13T00:07:29Z</dcterms:modified>
  <cp:category/>
</cp:coreProperties>
</file>