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P10" i="4"/>
  <c r="I10" i="4"/>
  <c r="B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<sst xmlns="http://schemas.openxmlformats.org/spreadsheetml/2006/main" count="240" uniqueCount="126">
  <si>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</si>
  <si>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</si>
  <si>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</si>
  <si>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</si>
  <si>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</si>
  <si>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</si>
  <si>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</si>
  <si>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</si>
  <si>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</si>
  <si>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</si>
  <si>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</si>
  <si>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</si>
  <si>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</si>
  <si>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</si>
  <si>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</si>
  <si>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</si>
  <si>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</si>
  <si>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</si>
  <si>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</si>
  <si>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</si>
  <si>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</si>
  <si>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</si>
  <si>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</si>
  <si>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</si>
  <si>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</si>
  <si>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</si>
  <si>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</si>
  <si>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</si>
  <si>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</si>
  <si>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</si>
  <si>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</si>
  <si>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</si>
  <si>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</si>
  <si>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</si>
  <si>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</si>
  <si>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</si>
  <si>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</si>
  <si>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</si>
  <si>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</si>
  <si>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</si>
  <si>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</si>
  <si>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</si>
  <si>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</si>
  <si>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</si>
  <si>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</si>
  <si>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</si>
  <si>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</si>
  <si>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</si>
  <si>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</si>
  <si>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</si>
  <si>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</si>
  <si>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</si>
  <si>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</si>
  <si>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</si>
  <si>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</si>
  <si>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</si>
  <si>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</si>
  <si>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</si>
  <si>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</si>
  <si>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</si>
  <si>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</si>
  <si>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</si>
  <si>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</si>
  <si>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</si>
  <si>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</si>
  <si>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</si>
  <si>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</si>
  <si>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</si>
  <si>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</si>
  <si>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</si>
  <si>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</si>
  <si>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</si>
  <si>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</si>
  <si>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</si>
  <si>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</si>
  <si>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</si>
  <si>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</si>
  <si>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</si>
  <si>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</si>
  <si>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</si>
  <si>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</si>
  <si>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</si>
  <si>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</si>
  <si>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</si>
  <si>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</si>
  <si>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</si>
  <si>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</si>
  <si>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</si>
  <si>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</si>
  <si>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</si>
  <si>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</si>
  <si>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</si>
  <si>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</si>
  <si>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</si>
  <si>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</si>
  <si>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</si>
  <si>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</si>
  <si>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</si>
  <si>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</si>
  <si>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</si>
  <si>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</si>
  <si>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</si>
  <si>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</si>
  <si>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</si>
  <si>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</si>
  <si>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</si>
  <si>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</si>
  <si>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</si>
  <si>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</si>
  <si>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</si>
  <si>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板柳町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</si>
  <si>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</si>
  <si>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</si>
  <si>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</si>
  <si>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</si>
  <si>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</si>
  <si>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</si>
  <si>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</si>
  <si>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</si>
  <si>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</si>
  <si>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</si>
  <si>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</si>
  <si>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平成１４年度から管渠工事を行っており、耐用年数を超えた管渠は無く、本格的な改築がない。</t>
    <phoneticPr fontId="7"/>
  </si>
  <si>
    <t>非設置</t>
    <rPh sb="0" eb="1">
      <t>ヒ</t>
    </rPh>
    <rPh sb="1" eb="3">
      <t>セッチ</t>
    </rPh>
    <phoneticPr fontId="4"/>
  </si>
  <si>
    <r>
      <t>収益的収支比率及び経費回収率が１００％を下回っているが、現状では使用料収入以外の収入（一般会計繰入金）により経営の安定が図られている。</t>
    </r>
    <r>
      <rPr>
        <sz val="11"/>
        <rFont val="ＭＳ ゴシック"/>
        <family val="3"/>
        <charset val="128"/>
      </rPr>
      <t>施設利用率及び水洗化率については、処理区内人口の増、水洗化人口の減に伴い加入率が類似団体に比べ低い。</t>
    </r>
    <rPh sb="7" eb="8">
      <t>オヨ</t>
    </rPh>
    <rPh sb="28" eb="30">
      <t>ゲンジョウ</t>
    </rPh>
    <rPh sb="67" eb="69">
      <t>シセツ</t>
    </rPh>
    <rPh sb="69" eb="72">
      <t>リヨウリツ</t>
    </rPh>
    <rPh sb="72" eb="73">
      <t>オヨ</t>
    </rPh>
    <rPh sb="74" eb="77">
      <t>スイセンカ</t>
    </rPh>
    <rPh sb="77" eb="78">
      <t>リツ</t>
    </rPh>
    <rPh sb="84" eb="86">
      <t>ショリ</t>
    </rPh>
    <rPh sb="86" eb="88">
      <t>クナイ</t>
    </rPh>
    <rPh sb="88" eb="90">
      <t>ジンコウ</t>
    </rPh>
    <rPh sb="91" eb="92">
      <t>ゾウ</t>
    </rPh>
    <rPh sb="93" eb="96">
      <t>スイセンカ</t>
    </rPh>
    <rPh sb="96" eb="98">
      <t>ジンコウ</t>
    </rPh>
    <rPh sb="99" eb="100">
      <t>ゲン</t>
    </rPh>
    <rPh sb="101" eb="102">
      <t>トモナ</t>
    </rPh>
    <rPh sb="103" eb="106">
      <t>カニュウリツ</t>
    </rPh>
    <rPh sb="107" eb="109">
      <t>ルイジ</t>
    </rPh>
    <rPh sb="109" eb="111">
      <t>ダンタイ</t>
    </rPh>
    <rPh sb="112" eb="113">
      <t>クラ</t>
    </rPh>
    <phoneticPr fontId="7"/>
  </si>
  <si>
    <r>
      <t>現在のところ、一般会計からの繰入金により、経営状況の安定は図られているが、将来の人口減少に伴う使用料収入の減少が見込まれるため、事業運営について十分な検討が必要である。</t>
    </r>
    <r>
      <rPr>
        <sz val="11"/>
        <rFont val="ＭＳ ゴシック"/>
        <family val="3"/>
        <charset val="128"/>
      </rPr>
      <t>また、人口減少が進んでいるが、下水道の普及率を上げるためにも町民の方々の理解を得るよう、これまで以上に加入促進活動を実施する必要がある。</t>
    </r>
    <rPh sb="7" eb="9">
      <t>イッパン</t>
    </rPh>
    <rPh sb="9" eb="11">
      <t>カイケイ</t>
    </rPh>
    <rPh sb="14" eb="17">
      <t>クリイレキン</t>
    </rPh>
    <rPh sb="87" eb="89">
      <t>ジンコウ</t>
    </rPh>
    <rPh sb="89" eb="91">
      <t>ゲンショウ</t>
    </rPh>
    <rPh sb="92" eb="93">
      <t>スス</t>
    </rPh>
    <rPh sb="99" eb="102">
      <t>ゲスイドウ</t>
    </rPh>
    <rPh sb="103" eb="106">
      <t>フキュウリツ</t>
    </rPh>
    <rPh sb="107" eb="108">
      <t>ア</t>
    </rPh>
    <rPh sb="132" eb="134">
      <t>イジョウ</t>
    </rPh>
    <rPh sb="135" eb="137">
      <t>カニュウ</t>
    </rPh>
    <rPh sb="137" eb="139">
      <t>ソクシン</t>
    </rPh>
    <rPh sb="139" eb="141">
      <t>カツドウ</t>
    </rPh>
    <rPh sb="142" eb="144">
      <t>ジッシ</t>
    </rPh>
    <rPh sb="146" eb="148">
      <t>ヒツヨウ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</si>
</sst>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69920"/>
        <c:axId val="7679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69920"/>
        <c:axId val="76792576"/>
      </c:lineChart>
      <c:dateAx>
        <c:axId val="7676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792576"/>
        <c:crosses val="autoZero"/>
        <c:auto val="1"/>
        <c:lblOffset val="100"/>
        <c:baseTimeUnit val="years"/>
      </c:dateAx>
      <c:valAx>
        <c:axId val="7679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76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22.95</c:v>
                </c:pt>
                <c:pt idx="1">
                  <c:v>25.03</c:v>
                </c:pt>
                <c:pt idx="2">
                  <c:v>26.27</c:v>
                </c:pt>
                <c:pt idx="3">
                  <c:v>26.72</c:v>
                </c:pt>
                <c:pt idx="4">
                  <c:v>28.74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07456"/>
        <c:axId val="8913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42.84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07456"/>
        <c:axId val="89130112"/>
      </c:lineChart>
      <c:dateAx>
        <c:axId val="8910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30112"/>
        <c:crosses val="autoZero"/>
        <c:auto val="1"/>
        <c:lblOffset val="100"/>
        <c:baseTimeUnit val="years"/>
      </c:dateAx>
      <c:valAx>
        <c:axId val="8913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0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46.05</c:v>
                </c:pt>
                <c:pt idx="1">
                  <c:v>46.53</c:v>
                </c:pt>
                <c:pt idx="2">
                  <c:v>48.72</c:v>
                </c:pt>
                <c:pt idx="3">
                  <c:v>48.72</c:v>
                </c:pt>
                <c:pt idx="4">
                  <c:v>51.99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60320"/>
        <c:axId val="8917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0320"/>
        <c:axId val="89170688"/>
      </c:lineChart>
      <c:dateAx>
        <c:axId val="8916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70688"/>
        <c:crosses val="autoZero"/>
        <c:auto val="1"/>
        <c:lblOffset val="100"/>
        <c:baseTimeUnit val="years"/>
      </c:dateAx>
      <c:valAx>
        <c:axId val="8917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6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98.81</c:v>
                </c:pt>
                <c:pt idx="1">
                  <c:v>98.65</c:v>
                </c:pt>
                <c:pt idx="2">
                  <c:v>96.98</c:v>
                </c:pt>
                <c:pt idx="3">
                  <c:v>97.84</c:v>
                </c:pt>
                <c:pt idx="4">
                  <c:v>97.9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01728"/>
        <c:axId val="7781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01728"/>
        <c:axId val="77812096"/>
      </c:lineChart>
      <c:dateAx>
        <c:axId val="7780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812096"/>
        <c:crosses val="autoZero"/>
        <c:auto val="1"/>
        <c:lblOffset val="100"/>
        <c:baseTimeUnit val="years"/>
      </c:dateAx>
      <c:valAx>
        <c:axId val="7781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80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38208"/>
        <c:axId val="7916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38208"/>
        <c:axId val="79167488"/>
      </c:lineChart>
      <c:dateAx>
        <c:axId val="7783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167488"/>
        <c:crosses val="autoZero"/>
        <c:auto val="1"/>
        <c:lblOffset val="100"/>
        <c:baseTimeUnit val="years"/>
      </c:dateAx>
      <c:valAx>
        <c:axId val="7916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83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85408"/>
        <c:axId val="7918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85408"/>
        <c:axId val="79187328"/>
      </c:lineChart>
      <c:dateAx>
        <c:axId val="7918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187328"/>
        <c:crosses val="autoZero"/>
        <c:auto val="1"/>
        <c:lblOffset val="100"/>
        <c:baseTimeUnit val="years"/>
      </c:dateAx>
      <c:valAx>
        <c:axId val="7918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18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30464"/>
        <c:axId val="7923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30464"/>
        <c:axId val="79232384"/>
      </c:lineChart>
      <c:dateAx>
        <c:axId val="7923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32384"/>
        <c:crosses val="autoZero"/>
        <c:auto val="1"/>
        <c:lblOffset val="100"/>
        <c:baseTimeUnit val="years"/>
      </c:dateAx>
      <c:valAx>
        <c:axId val="7923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30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75520"/>
        <c:axId val="7927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75520"/>
        <c:axId val="79277440"/>
      </c:lineChart>
      <c:dateAx>
        <c:axId val="7927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77440"/>
        <c:crosses val="autoZero"/>
        <c:auto val="1"/>
        <c:lblOffset val="100"/>
        <c:baseTimeUnit val="years"/>
      </c:dateAx>
      <c:valAx>
        <c:axId val="7927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7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152.37</c:v>
                </c:pt>
                <c:pt idx="1">
                  <c:v>134.97</c:v>
                </c:pt>
                <c:pt idx="2">
                  <c:v>127.95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85344"/>
        <c:axId val="7938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1051.43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85344"/>
        <c:axId val="79387264"/>
      </c:lineChart>
      <c:dateAx>
        <c:axId val="7938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387264"/>
        <c:crosses val="autoZero"/>
        <c:auto val="1"/>
        <c:lblOffset val="100"/>
        <c:baseTimeUnit val="years"/>
      </c:dateAx>
      <c:valAx>
        <c:axId val="7938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38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69.790000000000006</c:v>
                </c:pt>
                <c:pt idx="1">
                  <c:v>69.760000000000005</c:v>
                </c:pt>
                <c:pt idx="2">
                  <c:v>44.48</c:v>
                </c:pt>
                <c:pt idx="3">
                  <c:v>40.159999999999997</c:v>
                </c:pt>
                <c:pt idx="4">
                  <c:v>46.31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09536"/>
        <c:axId val="7941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09536"/>
        <c:axId val="79411456"/>
      </c:lineChart>
      <c:dateAx>
        <c:axId val="7940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411456"/>
        <c:crosses val="autoZero"/>
        <c:auto val="1"/>
        <c:lblOffset val="100"/>
        <c:baseTimeUnit val="years"/>
      </c:dateAx>
      <c:valAx>
        <c:axId val="7941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40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220.18</c:v>
                </c:pt>
                <c:pt idx="1">
                  <c:v>218.24</c:v>
                </c:pt>
                <c:pt idx="2">
                  <c:v>325.92</c:v>
                </c:pt>
                <c:pt idx="3">
                  <c:v>388.36</c:v>
                </c:pt>
                <c:pt idx="4">
                  <c:v>330.25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83264"/>
        <c:axId val="8909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355.22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83264"/>
        <c:axId val="89093632"/>
      </c:lineChart>
      <c:dateAx>
        <c:axId val="8908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93632"/>
        <c:crosses val="autoZero"/>
        <c:auto val="1"/>
        <c:lblOffset val="100"/>
        <c:baseTimeUnit val="years"/>
      </c:dateAx>
      <c:valAx>
        <c:axId val="8909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8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41" zoomScaleNormal="10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青森県　板柳町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F3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14169</v>
      </c>
      <c r="AM8" s="50"/>
      <c r="AN8" s="50"/>
      <c r="AO8" s="50"/>
      <c r="AP8" s="50"/>
      <c r="AQ8" s="50"/>
      <c r="AR8" s="50"/>
      <c r="AS8" s="50"/>
      <c r="AT8" s="45">
        <f>データ!T6</f>
        <v>41.88</v>
      </c>
      <c r="AU8" s="45"/>
      <c r="AV8" s="45"/>
      <c r="AW8" s="45"/>
      <c r="AX8" s="45"/>
      <c r="AY8" s="45"/>
      <c r="AZ8" s="45"/>
      <c r="BA8" s="45"/>
      <c r="BB8" s="45">
        <f>データ!U6</f>
        <v>338.32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33.32</v>
      </c>
      <c r="Q10" s="45"/>
      <c r="R10" s="45"/>
      <c r="S10" s="45"/>
      <c r="T10" s="45"/>
      <c r="U10" s="45"/>
      <c r="V10" s="45"/>
      <c r="W10" s="45">
        <f>データ!Q6</f>
        <v>97.36</v>
      </c>
      <c r="X10" s="45"/>
      <c r="Y10" s="45"/>
      <c r="Z10" s="45"/>
      <c r="AA10" s="45"/>
      <c r="AB10" s="45"/>
      <c r="AC10" s="45"/>
      <c r="AD10" s="50">
        <f>データ!R6</f>
        <v>2880</v>
      </c>
      <c r="AE10" s="50"/>
      <c r="AF10" s="50"/>
      <c r="AG10" s="50"/>
      <c r="AH10" s="50"/>
      <c r="AI10" s="50"/>
      <c r="AJ10" s="50"/>
      <c r="AK10" s="2"/>
      <c r="AL10" s="50">
        <f>データ!V6</f>
        <v>4691</v>
      </c>
      <c r="AM10" s="50"/>
      <c r="AN10" s="50"/>
      <c r="AO10" s="50"/>
      <c r="AP10" s="50"/>
      <c r="AQ10" s="50"/>
      <c r="AR10" s="50"/>
      <c r="AS10" s="50"/>
      <c r="AT10" s="45">
        <f>データ!W6</f>
        <v>3.3</v>
      </c>
      <c r="AU10" s="45"/>
      <c r="AV10" s="45"/>
      <c r="AW10" s="45"/>
      <c r="AX10" s="45"/>
      <c r="AY10" s="45"/>
      <c r="AZ10" s="45"/>
      <c r="BA10" s="45"/>
      <c r="BB10" s="45">
        <f>データ!X6</f>
        <v>1421.52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125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23817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板柳町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33.32</v>
      </c>
      <c r="Q6" s="34">
        <f t="shared" si="3"/>
        <v>97.36</v>
      </c>
      <c r="R6" s="34">
        <f t="shared" si="3"/>
        <v>2880</v>
      </c>
      <c r="S6" s="34">
        <f t="shared" si="3"/>
        <v>14169</v>
      </c>
      <c r="T6" s="34">
        <f t="shared" si="3"/>
        <v>41.88</v>
      </c>
      <c r="U6" s="34">
        <f t="shared" si="3"/>
        <v>338.32</v>
      </c>
      <c r="V6" s="34">
        <f t="shared" si="3"/>
        <v>4691</v>
      </c>
      <c r="W6" s="34">
        <f t="shared" si="3"/>
        <v>3.3</v>
      </c>
      <c r="X6" s="34">
        <f t="shared" si="3"/>
        <v>1421.52</v>
      </c>
      <c r="Y6" s="35">
        <f>IF(Y7="",NA(),Y7)</f>
        <v>98.81</v>
      </c>
      <c r="Z6" s="35">
        <f t="shared" ref="Z6:AH6" si="4">IF(Z7="",NA(),Z7)</f>
        <v>98.65</v>
      </c>
      <c r="AA6" s="35">
        <f t="shared" si="4"/>
        <v>96.98</v>
      </c>
      <c r="AB6" s="35">
        <f t="shared" si="4"/>
        <v>97.84</v>
      </c>
      <c r="AC6" s="35">
        <f t="shared" si="4"/>
        <v>97.9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152.37</v>
      </c>
      <c r="BG6" s="35">
        <f t="shared" ref="BG6:BO6" si="7">IF(BG7="",NA(),BG7)</f>
        <v>134.97</v>
      </c>
      <c r="BH6" s="35">
        <f t="shared" si="7"/>
        <v>127.95</v>
      </c>
      <c r="BI6" s="34">
        <f t="shared" si="7"/>
        <v>0</v>
      </c>
      <c r="BJ6" s="34">
        <f t="shared" si="7"/>
        <v>0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1051.43</v>
      </c>
      <c r="BP6" s="34" t="str">
        <f>IF(BP7="","",IF(BP7="-","【-】","【"&amp;SUBSTITUTE(TEXT(BP7,"#,##0.00"),"-","△")&amp;"】"))</f>
        <v>【914.53】</v>
      </c>
      <c r="BQ6" s="35">
        <f>IF(BQ7="",NA(),BQ7)</f>
        <v>69.790000000000006</v>
      </c>
      <c r="BR6" s="35">
        <f t="shared" ref="BR6:BZ6" si="8">IF(BR7="",NA(),BR7)</f>
        <v>69.760000000000005</v>
      </c>
      <c r="BS6" s="35">
        <f t="shared" si="8"/>
        <v>44.48</v>
      </c>
      <c r="BT6" s="35">
        <f t="shared" si="8"/>
        <v>40.159999999999997</v>
      </c>
      <c r="BU6" s="35">
        <f t="shared" si="8"/>
        <v>46.31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40.06</v>
      </c>
      <c r="CA6" s="34" t="str">
        <f>IF(CA7="","",IF(CA7="-","【-】","【"&amp;SUBSTITUTE(TEXT(CA7,"#,##0.00"),"-","△")&amp;"】"))</f>
        <v>【55.73】</v>
      </c>
      <c r="CB6" s="35">
        <f>IF(CB7="",NA(),CB7)</f>
        <v>220.18</v>
      </c>
      <c r="CC6" s="35">
        <f t="shared" ref="CC6:CK6" si="9">IF(CC7="",NA(),CC7)</f>
        <v>218.24</v>
      </c>
      <c r="CD6" s="35">
        <f t="shared" si="9"/>
        <v>325.92</v>
      </c>
      <c r="CE6" s="35">
        <f t="shared" si="9"/>
        <v>388.36</v>
      </c>
      <c r="CF6" s="35">
        <f t="shared" si="9"/>
        <v>330.25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355.22</v>
      </c>
      <c r="CL6" s="34" t="str">
        <f>IF(CL7="","",IF(CL7="-","【-】","【"&amp;SUBSTITUTE(TEXT(CL7,"#,##0.00"),"-","△")&amp;"】"))</f>
        <v>【276.78】</v>
      </c>
      <c r="CM6" s="35">
        <f>IF(CM7="",NA(),CM7)</f>
        <v>22.95</v>
      </c>
      <c r="CN6" s="35">
        <f t="shared" ref="CN6:CV6" si="10">IF(CN7="",NA(),CN7)</f>
        <v>25.03</v>
      </c>
      <c r="CO6" s="35">
        <f t="shared" si="10"/>
        <v>26.27</v>
      </c>
      <c r="CP6" s="35">
        <f t="shared" si="10"/>
        <v>26.72</v>
      </c>
      <c r="CQ6" s="35">
        <f t="shared" si="10"/>
        <v>28.74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42.84</v>
      </c>
      <c r="CW6" s="34" t="str">
        <f>IF(CW7="","",IF(CW7="-","【-】","【"&amp;SUBSTITUTE(TEXT(CW7,"#,##0.00"),"-","△")&amp;"】"))</f>
        <v>【59.15】</v>
      </c>
      <c r="CX6" s="35">
        <f>IF(CX7="",NA(),CX7)</f>
        <v>46.05</v>
      </c>
      <c r="CY6" s="35">
        <f t="shared" ref="CY6:DG6" si="11">IF(CY7="",NA(),CY7)</f>
        <v>46.53</v>
      </c>
      <c r="CZ6" s="35">
        <f t="shared" si="11"/>
        <v>48.72</v>
      </c>
      <c r="DA6" s="35">
        <f t="shared" si="11"/>
        <v>48.72</v>
      </c>
      <c r="DB6" s="35">
        <f t="shared" si="11"/>
        <v>51.99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66.3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0.03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23817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33.32</v>
      </c>
      <c r="Q7" s="38">
        <v>97.36</v>
      </c>
      <c r="R7" s="38">
        <v>2880</v>
      </c>
      <c r="S7" s="38">
        <v>14169</v>
      </c>
      <c r="T7" s="38">
        <v>41.88</v>
      </c>
      <c r="U7" s="38">
        <v>338.32</v>
      </c>
      <c r="V7" s="38">
        <v>4691</v>
      </c>
      <c r="W7" s="38">
        <v>3.3</v>
      </c>
      <c r="X7" s="38">
        <v>1421.52</v>
      </c>
      <c r="Y7" s="38">
        <v>98.81</v>
      </c>
      <c r="Z7" s="38">
        <v>98.65</v>
      </c>
      <c r="AA7" s="38">
        <v>96.98</v>
      </c>
      <c r="AB7" s="38">
        <v>97.84</v>
      </c>
      <c r="AC7" s="38">
        <v>97.9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152.37</v>
      </c>
      <c r="BG7" s="38">
        <v>134.97</v>
      </c>
      <c r="BH7" s="38">
        <v>127.95</v>
      </c>
      <c r="BI7" s="38">
        <v>0</v>
      </c>
      <c r="BJ7" s="38">
        <v>0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1051.43</v>
      </c>
      <c r="BP7" s="38">
        <v>914.53</v>
      </c>
      <c r="BQ7" s="38">
        <v>69.790000000000006</v>
      </c>
      <c r="BR7" s="38">
        <v>69.760000000000005</v>
      </c>
      <c r="BS7" s="38">
        <v>44.48</v>
      </c>
      <c r="BT7" s="38">
        <v>40.159999999999997</v>
      </c>
      <c r="BU7" s="38">
        <v>46.31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40.06</v>
      </c>
      <c r="CA7" s="38">
        <v>55.73</v>
      </c>
      <c r="CB7" s="38">
        <v>220.18</v>
      </c>
      <c r="CC7" s="38">
        <v>218.24</v>
      </c>
      <c r="CD7" s="38">
        <v>325.92</v>
      </c>
      <c r="CE7" s="38">
        <v>388.36</v>
      </c>
      <c r="CF7" s="38">
        <v>330.25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355.22</v>
      </c>
      <c r="CL7" s="38">
        <v>276.77999999999997</v>
      </c>
      <c r="CM7" s="38">
        <v>22.95</v>
      </c>
      <c r="CN7" s="38">
        <v>25.03</v>
      </c>
      <c r="CO7" s="38">
        <v>26.27</v>
      </c>
      <c r="CP7" s="38">
        <v>26.72</v>
      </c>
      <c r="CQ7" s="38">
        <v>28.74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42.84</v>
      </c>
      <c r="CW7" s="38">
        <v>59.15</v>
      </c>
      <c r="CX7" s="38">
        <v>46.05</v>
      </c>
      <c r="CY7" s="38">
        <v>46.53</v>
      </c>
      <c r="CZ7" s="38">
        <v>48.72</v>
      </c>
      <c r="DA7" s="38">
        <v>48.72</v>
      </c>
      <c r="DB7" s="38">
        <v>51.99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66.3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0.03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