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user\Desktop\令和1年度\H30 経営比較分析表\"/>
    </mc:Choice>
  </mc:AlternateContent>
  <xr:revisionPtr revIDLastSave="0" documentId="13_ncr:1_{D069C959-995A-4248-AA27-9F7BDBC59ACC}" xr6:coauthVersionLast="45" xr6:coauthVersionMax="45" xr10:uidLastSave="{00000000-0000-0000-0000-000000000000}"/>
  <workbookProtection workbookAlgorithmName="SHA-512" workbookHashValue="Athg2DWqHS3adYmqdRXlx9KIGkXKoXd7Zi5W3J61O6PD+uJbs1oP0N5KYNKUPm+r35JJn/oB9GTjD9hGxG0X4g==" workbookSaltValue="GDArzLvdJ3pRW2CLXXGhw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T10" i="4"/>
  <c r="AL10" i="4"/>
  <c r="W10" i="4"/>
  <c r="I10" i="4"/>
  <c r="BB8" i="4"/>
  <c r="AT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<sst xmlns="http://schemas.openxmlformats.org/spreadsheetml/2006/main" count="223" uniqueCount="108">
  <si>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</si>
  <si>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</si>
  <si>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</si>
  <si>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</si>
  <si>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</si>
  <si>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</si>
  <si>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</si>
  <si>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</si>
  <si>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</si>
  <si>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</si>
  <si>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</si>
  <si>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</si>
  <si>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</si>
  <si>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</si>
  <si>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</si>
  <si>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</si>
  <si>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</si>
  <si>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</si>
  <si>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</si>
  <si>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</si>
  <si>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</si>
  <si>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</si>
  <si>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</si>
  <si>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</si>
  <si>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</si>
  <si>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</si>
  <si>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</si>
  <si>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</si>
  <si>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</si>
  <si>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</si>
  <si>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</si>
  <si>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</si>
  <si>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</si>
  <si>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</si>
  <si>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</si>
  <si>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</si>
  <si>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</si>
  <si>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</si>
  <si>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</si>
  <si>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</si>
  <si>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</si>
  <si>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</si>
  <si>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</si>
  <si>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</si>
  <si>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</si>
  <si>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</si>
  <si>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</si>
  <si>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</si>
  <si>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</si>
  <si>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</si>
  <si>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</si>
  <si>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</si>
  <si>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</si>
  <si>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</si>
  <si>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</si>
  <si>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</si>
  <si>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</si>
  <si>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</si>
  <si>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</si>
  <si>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</si>
  <si>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</si>
  <si>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</si>
  <si>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</si>
  <si>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</si>
  <si>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</si>
  <si>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</si>
  <si>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</si>
  <si>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</si>
  <si>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</si>
  <si>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</si>
  <si>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</si>
  <si>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</si>
  <si>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</si>
  <si>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</si>
  <si>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</si>
  <si>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</si>
  <si>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</si>
  <si>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</si>
  <si>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</si>
  <si>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</si>
  <si>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</si>
  <si>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</si>
  <si>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</si>
  <si>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</si>
  <si>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</si>
  <si>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</si>
  <si>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</si>
  <si>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</si>
  <si>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</si>
  <si>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</si>
  <si>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</si>
  <si>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</si>
  <si>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</si>
  <si>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</si>
  <si>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</si>
  <si>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</si>
  <si>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</si>
  <si>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</si>
  <si>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</si>
  <si>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</si>
  <si>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</si>
  <si>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</si>
  <si>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</si>
  <si>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</si>
  <si>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</si>
  <si>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毎年管路の更新を行ってきているが、①有形固定資産減価償却率及び②管路経年化率が高くなってきているとおり、資産の老朽化が進んできているため、引き続き老朽管の更新と施設の重要な機器の更新を計画的に行っていく予定である。
</t>
    <rPh sb="1" eb="3">
      <t>マイトシ</t>
    </rPh>
    <rPh sb="3" eb="5">
      <t>カンロ</t>
    </rPh>
    <rPh sb="6" eb="8">
      <t>コウシン</t>
    </rPh>
    <rPh sb="9" eb="10">
      <t>オコナ</t>
    </rPh>
    <rPh sb="19" eb="21">
      <t>ユウケイ</t>
    </rPh>
    <rPh sb="21" eb="23">
      <t>コテイ</t>
    </rPh>
    <rPh sb="23" eb="25">
      <t>シサン</t>
    </rPh>
    <rPh sb="25" eb="27">
      <t>ゲンカ</t>
    </rPh>
    <rPh sb="27" eb="29">
      <t>ショウキャク</t>
    </rPh>
    <rPh sb="29" eb="30">
      <t>リツ</t>
    </rPh>
    <rPh sb="30" eb="31">
      <t>オヨ</t>
    </rPh>
    <rPh sb="33" eb="35">
      <t>カンロ</t>
    </rPh>
    <rPh sb="35" eb="38">
      <t>ケイネンカ</t>
    </rPh>
    <rPh sb="38" eb="39">
      <t>リツ</t>
    </rPh>
    <rPh sb="40" eb="41">
      <t>タカ</t>
    </rPh>
    <rPh sb="53" eb="55">
      <t>シサン</t>
    </rPh>
    <rPh sb="56" eb="59">
      <t>ロウキュウカ</t>
    </rPh>
    <rPh sb="60" eb="61">
      <t>スス</t>
    </rPh>
    <rPh sb="70" eb="71">
      <t>ヒ</t>
    </rPh>
    <rPh sb="72" eb="73">
      <t>ツヅ</t>
    </rPh>
    <rPh sb="74" eb="76">
      <t>ロウキュウ</t>
    </rPh>
    <rPh sb="76" eb="77">
      <t>カン</t>
    </rPh>
    <rPh sb="78" eb="80">
      <t>コウシン</t>
    </rPh>
    <rPh sb="81" eb="83">
      <t>シセツ</t>
    </rPh>
    <rPh sb="84" eb="86">
      <t>ジュウヨウ</t>
    </rPh>
    <rPh sb="87" eb="89">
      <t>キキ</t>
    </rPh>
    <rPh sb="90" eb="92">
      <t>コウシン</t>
    </rPh>
    <rPh sb="93" eb="95">
      <t>ケイカク</t>
    </rPh>
    <rPh sb="95" eb="96">
      <t>テキ</t>
    </rPh>
    <rPh sb="97" eb="98">
      <t>オコナ</t>
    </rPh>
    <rPh sb="102" eb="104">
      <t>ヨテイ</t>
    </rPh>
    <phoneticPr fontId="4"/>
  </si>
  <si>
    <t xml:space="preserve"> 現在、経常収支比率が100％以上であり累積欠損金も出ておらず経営の健全性を維持してきているが、毎期の償還元金が高額となっているため、これからも経費削減に取り組んでいく。
　資産の老朽化対策としては、有収率低下の要因となっている老朽管の更新と浄水場の重要な機器の更新を計画的に進めていく予定である。なお、更新に必要な財源は経常費用からの捻出が困難なため起債に頼らざるを得ない状態である。
　以上のことからも、給水人口の減少による今後の経営への影響は避けては通れない現状のため、水道料金の見直しも近隣市町村の料金の格差是正を考慮しながら適時適切に行っていく必要がある。</t>
    <rPh sb="20" eb="22">
      <t>ルイセキ</t>
    </rPh>
    <rPh sb="22" eb="25">
      <t>ケッソンキン</t>
    </rPh>
    <rPh sb="26" eb="27">
      <t>デ</t>
    </rPh>
    <rPh sb="48" eb="50">
      <t>マイキ</t>
    </rPh>
    <rPh sb="51" eb="53">
      <t>ショウカン</t>
    </rPh>
    <rPh sb="53" eb="55">
      <t>ガンキン</t>
    </rPh>
    <rPh sb="56" eb="58">
      <t>コウガク</t>
    </rPh>
    <rPh sb="72" eb="74">
      <t>ケイヒ</t>
    </rPh>
    <rPh sb="74" eb="76">
      <t>サクゲン</t>
    </rPh>
    <rPh sb="77" eb="78">
      <t>ト</t>
    </rPh>
    <rPh sb="79" eb="80">
      <t>ク</t>
    </rPh>
    <rPh sb="87" eb="89">
      <t>シサン</t>
    </rPh>
    <rPh sb="90" eb="92">
      <t>ロウキュウ</t>
    </rPh>
    <rPh sb="92" eb="93">
      <t>カ</t>
    </rPh>
    <rPh sb="93" eb="95">
      <t>タイサク</t>
    </rPh>
    <rPh sb="100" eb="103">
      <t>ユウシュウリツ</t>
    </rPh>
    <rPh sb="103" eb="105">
      <t>テイカ</t>
    </rPh>
    <rPh sb="106" eb="108">
      <t>ヨウイン</t>
    </rPh>
    <rPh sb="114" eb="116">
      <t>ロウキュウ</t>
    </rPh>
    <rPh sb="116" eb="117">
      <t>カン</t>
    </rPh>
    <rPh sb="118" eb="120">
      <t>コウシン</t>
    </rPh>
    <rPh sb="121" eb="124">
      <t>ジョウスイジョウ</t>
    </rPh>
    <rPh sb="125" eb="127">
      <t>ジュウヨウ</t>
    </rPh>
    <rPh sb="128" eb="130">
      <t>キキ</t>
    </rPh>
    <rPh sb="131" eb="133">
      <t>コウシン</t>
    </rPh>
    <rPh sb="134" eb="136">
      <t>ケイカク</t>
    </rPh>
    <rPh sb="136" eb="137">
      <t>テキ</t>
    </rPh>
    <rPh sb="138" eb="139">
      <t>スス</t>
    </rPh>
    <rPh sb="143" eb="145">
      <t>ヨテイ</t>
    </rPh>
    <rPh sb="158" eb="160">
      <t>ザイゲン</t>
    </rPh>
    <rPh sb="195" eb="197">
      <t>イジョウ</t>
    </rPh>
    <phoneticPr fontId="4"/>
  </si>
  <si>
    <t xml:space="preserve">　①経常収支比率100％以上、②累積欠損金比率も0％となっており健全な経営水準を保てている。しかしながら、債務の支払能力を表す③流動比率が類似団体値と比べて低い結果となっている。これは、④企業債残高対給水収益比率が極めて高い数値となっており、年間の償還元金が高額であることが要因となっている。これから償還のピークをむかえるため、引き続き経費削減に取り組み⑤料金回収率及び⑥給水原価のさらなる改善を目標に経営の健全化に努めていく。
　⑧有収率については、類似団体値と比べても低い数値となっている。この要因は、人口減少や節水意識の高まりにより収益につながる有収水量が減少していること、また分母となる総配水量に漏水等の無収水量が含まれていることが考えられるため、今後、料金の見直しを行い、漏水調査を再開する必要がある。
</t>
    <rPh sb="16" eb="18">
      <t>ルイセキ</t>
    </rPh>
    <rPh sb="18" eb="21">
      <t>ケッソンキン</t>
    </rPh>
    <rPh sb="21" eb="23">
      <t>ヒリツ</t>
    </rPh>
    <rPh sb="35" eb="37">
      <t>ケイエイ</t>
    </rPh>
    <rPh sb="40" eb="41">
      <t>タモ</t>
    </rPh>
    <rPh sb="53" eb="55">
      <t>サイム</t>
    </rPh>
    <rPh sb="56" eb="58">
      <t>シハラ</t>
    </rPh>
    <rPh sb="58" eb="60">
      <t>ノウリョク</t>
    </rPh>
    <rPh sb="61" eb="62">
      <t>アラワ</t>
    </rPh>
    <rPh sb="69" eb="71">
      <t>ルイジ</t>
    </rPh>
    <rPh sb="71" eb="73">
      <t>ダンタイ</t>
    </rPh>
    <rPh sb="73" eb="74">
      <t>チ</t>
    </rPh>
    <rPh sb="75" eb="76">
      <t>クラ</t>
    </rPh>
    <rPh sb="94" eb="96">
      <t>キギョウ</t>
    </rPh>
    <rPh sb="96" eb="97">
      <t>サイ</t>
    </rPh>
    <rPh sb="97" eb="99">
      <t>ザンダカ</t>
    </rPh>
    <rPh sb="99" eb="100">
      <t>タイ</t>
    </rPh>
    <rPh sb="100" eb="102">
      <t>キュウスイ</t>
    </rPh>
    <rPh sb="102" eb="104">
      <t>シュウエキ</t>
    </rPh>
    <rPh sb="104" eb="106">
      <t>ヒリツ</t>
    </rPh>
    <rPh sb="107" eb="108">
      <t>キワ</t>
    </rPh>
    <rPh sb="110" eb="111">
      <t>タカ</t>
    </rPh>
    <rPh sb="112" eb="114">
      <t>スウチ</t>
    </rPh>
    <rPh sb="121" eb="123">
      <t>ネンカン</t>
    </rPh>
    <rPh sb="124" eb="126">
      <t>ショウカン</t>
    </rPh>
    <rPh sb="126" eb="128">
      <t>ガンキン</t>
    </rPh>
    <rPh sb="129" eb="131">
      <t>コウガク</t>
    </rPh>
    <rPh sb="137" eb="139">
      <t>ヨウイン</t>
    </rPh>
    <rPh sb="150" eb="152">
      <t>ショウカン</t>
    </rPh>
    <rPh sb="164" eb="165">
      <t>ヒ</t>
    </rPh>
    <rPh sb="166" eb="167">
      <t>ツヅ</t>
    </rPh>
    <rPh sb="168" eb="170">
      <t>ケイヒ</t>
    </rPh>
    <rPh sb="170" eb="172">
      <t>サクゲン</t>
    </rPh>
    <rPh sb="173" eb="174">
      <t>ト</t>
    </rPh>
    <rPh sb="175" eb="176">
      <t>ク</t>
    </rPh>
    <rPh sb="178" eb="180">
      <t>リョウキン</t>
    </rPh>
    <rPh sb="180" eb="182">
      <t>カイシュウ</t>
    </rPh>
    <rPh sb="182" eb="183">
      <t>リツ</t>
    </rPh>
    <rPh sb="183" eb="184">
      <t>オヨ</t>
    </rPh>
    <rPh sb="186" eb="188">
      <t>キュウスイ</t>
    </rPh>
    <rPh sb="188" eb="190">
      <t>ゲンカ</t>
    </rPh>
    <rPh sb="195" eb="197">
      <t>カイゼン</t>
    </rPh>
    <rPh sb="198" eb="200">
      <t>モクヒョウ</t>
    </rPh>
    <rPh sb="201" eb="203">
      <t>ケイエイ</t>
    </rPh>
    <rPh sb="204" eb="207">
      <t>ケンゼンカ</t>
    </rPh>
    <rPh sb="208" eb="209">
      <t>ツト</t>
    </rPh>
    <rPh sb="217" eb="219">
      <t>ユウシュウ</t>
    </rPh>
    <rPh sb="219" eb="220">
      <t>リツ</t>
    </rPh>
    <rPh sb="226" eb="228">
      <t>ルイジ</t>
    </rPh>
    <rPh sb="228" eb="230">
      <t>ダンタイ</t>
    </rPh>
    <rPh sb="230" eb="231">
      <t>チ</t>
    </rPh>
    <rPh sb="232" eb="233">
      <t>クラ</t>
    </rPh>
    <rPh sb="236" eb="237">
      <t>ヒク</t>
    </rPh>
    <rPh sb="238" eb="240">
      <t>スウチ</t>
    </rPh>
    <rPh sb="249" eb="251">
      <t>ヨウイン</t>
    </rPh>
    <rPh sb="253" eb="255">
      <t>ジンコウ</t>
    </rPh>
    <rPh sb="255" eb="257">
      <t>ゲンショウ</t>
    </rPh>
    <rPh sb="258" eb="260">
      <t>セッスイ</t>
    </rPh>
    <rPh sb="260" eb="262">
      <t>イシキ</t>
    </rPh>
    <rPh sb="263" eb="264">
      <t>タカ</t>
    </rPh>
    <rPh sb="269" eb="271">
      <t>シュウエキ</t>
    </rPh>
    <rPh sb="276" eb="278">
      <t>ユウシュウ</t>
    </rPh>
    <rPh sb="278" eb="280">
      <t>スイリョウ</t>
    </rPh>
    <rPh sb="281" eb="283">
      <t>ゲンショウ</t>
    </rPh>
    <rPh sb="292" eb="294">
      <t>ブンボ</t>
    </rPh>
    <rPh sb="297" eb="298">
      <t>ソウ</t>
    </rPh>
    <rPh sb="298" eb="300">
      <t>ハイスイ</t>
    </rPh>
    <rPh sb="300" eb="301">
      <t>リョウ</t>
    </rPh>
    <rPh sb="302" eb="304">
      <t>ロウスイ</t>
    </rPh>
    <rPh sb="304" eb="305">
      <t>トウ</t>
    </rPh>
    <rPh sb="306" eb="307">
      <t>ム</t>
    </rPh>
    <rPh sb="307" eb="308">
      <t>シュウ</t>
    </rPh>
    <rPh sb="308" eb="310">
      <t>スイリョウ</t>
    </rPh>
    <rPh sb="311" eb="312">
      <t>フク</t>
    </rPh>
    <rPh sb="320" eb="321">
      <t>カンガ</t>
    </rPh>
    <rPh sb="328" eb="330">
      <t>コンゴ</t>
    </rPh>
    <rPh sb="331" eb="333">
      <t>リョウキン</t>
    </rPh>
    <rPh sb="334" eb="336">
      <t>ミナオ</t>
    </rPh>
    <rPh sb="338" eb="339">
      <t>オコナ</t>
    </rPh>
    <rPh sb="341" eb="343">
      <t>ロウスイ</t>
    </rPh>
    <rPh sb="343" eb="345">
      <t>チョウサ</t>
    </rPh>
    <rPh sb="346" eb="348">
      <t>サイカイ</t>
    </rPh>
    <rPh sb="350" eb="3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</si>
</sst>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c:v>
                </c:pt>
                <c:pt idx="1">
                  <c:v>0</c:v>
                </c:pt>
                <c:pt idx="2" formatCode="#,##0.00;&quot;△&quot;#,##0.00;&quot;-&quot;">
                  <c:v>0.1</c:v>
                </c:pt>
                <c:pt idx="3" formatCode="#,##0.00;&quot;△&quot;#,##0.00;&quot;-&quot;">
                  <c:v>0.05</c:v>
                </c:pt>
                <c:pt idx="4" formatCode="#,##0.00;&quot;△&quot;#,##0.00;&quot;-&quot;">
                  <c:v>7.0000000000000007E-2</c:v>
                </c:pt>
              </c:numCache>
            </c:numRef>
          </c:val>
          <c:extLst>
            <c:ext xmlns:c16="http://schemas.microsoft.com/office/drawing/2014/chart" uri="{C3380CC4-5D6E-409C-BE32-E72D297353CC}">
              <c16:uniqueId val="{00000000-B07F-4408-BA87-8652412472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B07F-4408-BA87-8652412472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52.43</c:v>
                </c:pt>
                <c:pt idx="1">
                  <c:v>54.41</c:v>
                </c:pt>
                <c:pt idx="2">
                  <c:v>49.43</c:v>
                </c:pt>
                <c:pt idx="3">
                  <c:v>49.26</c:v>
                </c:pt>
                <c:pt idx="4">
                  <c:v>48.71</c:v>
                </c:pt>
              </c:numCache>
            </c:numRef>
          </c:val>
          <c:extLst>
            <c:ext xmlns:c16="http://schemas.microsoft.com/office/drawing/2014/chart" uri="{C3380CC4-5D6E-409C-BE32-E72D297353CC}">
              <c16:uniqueId val="{00000000-0A07-49BA-B976-6CD5029CD1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0A07-49BA-B976-6CD5029CD1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62.79</c:v>
                </c:pt>
                <c:pt idx="1">
                  <c:v>58.97</c:v>
                </c:pt>
                <c:pt idx="2">
                  <c:v>63.65</c:v>
                </c:pt>
                <c:pt idx="3">
                  <c:v>63.12</c:v>
                </c:pt>
                <c:pt idx="4">
                  <c:v>62.27</c:v>
                </c:pt>
              </c:numCache>
            </c:numRef>
          </c:val>
          <c:extLst>
            <c:ext xmlns:c16="http://schemas.microsoft.com/office/drawing/2014/chart" uri="{C3380CC4-5D6E-409C-BE32-E72D297353CC}">
              <c16:uniqueId val="{00000000-4000-423F-988B-38573141C1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4000-423F-988B-38573141C1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126.28</c:v>
                </c:pt>
                <c:pt idx="1">
                  <c:v>125.21</c:v>
                </c:pt>
                <c:pt idx="2">
                  <c:v>126.74</c:v>
                </c:pt>
                <c:pt idx="3">
                  <c:v>125.59</c:v>
                </c:pt>
                <c:pt idx="4">
                  <c:v>128.13</c:v>
                </c:pt>
              </c:numCache>
            </c:numRef>
          </c:val>
          <c:extLst>
            <c:ext xmlns:c16="http://schemas.microsoft.com/office/drawing/2014/chart" uri="{C3380CC4-5D6E-409C-BE32-E72D297353CC}">
              <c16:uniqueId val="{00000000-A21F-410F-85B6-B701C68F2E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21F-410F-85B6-B701C68F2E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38.68</c:v>
                </c:pt>
                <c:pt idx="1">
                  <c:v>40.590000000000003</c:v>
                </c:pt>
                <c:pt idx="2">
                  <c:v>42.57</c:v>
                </c:pt>
                <c:pt idx="3">
                  <c:v>44.5</c:v>
                </c:pt>
                <c:pt idx="4">
                  <c:v>46.4</c:v>
                </c:pt>
              </c:numCache>
            </c:numRef>
          </c:val>
          <c:extLst>
            <c:ext xmlns:c16="http://schemas.microsoft.com/office/drawing/2014/chart" uri="{C3380CC4-5D6E-409C-BE32-E72D297353CC}">
              <c16:uniqueId val="{00000000-1834-4B6E-AEFB-3609A99E4D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1834-4B6E-AEFB-3609A99E4D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13.55</c:v>
                </c:pt>
                <c:pt idx="1">
                  <c:v>0</c:v>
                </c:pt>
                <c:pt idx="2" formatCode="#,##0.00;&quot;△&quot;#,##0.00;&quot;-&quot;">
                  <c:v>17.88</c:v>
                </c:pt>
                <c:pt idx="3" formatCode="#,##0.00;&quot;△&quot;#,##0.00;&quot;-&quot;">
                  <c:v>19.11</c:v>
                </c:pt>
                <c:pt idx="4" formatCode="#,##0.00;&quot;△&quot;#,##0.00;&quot;-&quot;">
                  <c:v>20.72</c:v>
                </c:pt>
              </c:numCache>
            </c:numRef>
          </c:val>
          <c:extLst>
            <c:ext xmlns:c16="http://schemas.microsoft.com/office/drawing/2014/chart" uri="{C3380CC4-5D6E-409C-BE32-E72D297353CC}">
              <c16:uniqueId val="{00000000-FDAD-48CB-8E56-E2D4C16221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FDAD-48CB-8E56-E2D4C16221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8-4E0E-AB2D-56B097EE7F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3638-4E0E-AB2D-56B097EE7F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11.54</c:v>
                </c:pt>
                <c:pt idx="1">
                  <c:v>12.26</c:v>
                </c:pt>
                <c:pt idx="2">
                  <c:v>13.28</c:v>
                </c:pt>
                <c:pt idx="3">
                  <c:v>16.420000000000002</c:v>
                </c:pt>
                <c:pt idx="4">
                  <c:v>14.15</c:v>
                </c:pt>
              </c:numCache>
            </c:numRef>
          </c:val>
          <c:extLst>
            <c:ext xmlns:c16="http://schemas.microsoft.com/office/drawing/2014/chart" uri="{C3380CC4-5D6E-409C-BE32-E72D297353CC}">
              <c16:uniqueId val="{00000000-7F0E-4062-BC56-8AF9245539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7F0E-4062-BC56-8AF9245539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1317.64</c:v>
                </c:pt>
                <c:pt idx="1">
                  <c:v>1264.8499999999999</c:v>
                </c:pt>
                <c:pt idx="2">
                  <c:v>1175.28</c:v>
                </c:pt>
                <c:pt idx="3">
                  <c:v>1110.52</c:v>
                </c:pt>
                <c:pt idx="4">
                  <c:v>1043.0999999999999</c:v>
                </c:pt>
              </c:numCache>
            </c:numRef>
          </c:val>
          <c:extLst>
            <c:ext xmlns:c16="http://schemas.microsoft.com/office/drawing/2014/chart" uri="{C3380CC4-5D6E-409C-BE32-E72D297353CC}">
              <c16:uniqueId val="{00000000-F1A6-411E-9DD8-FB97B2A87B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F1A6-411E-9DD8-FB97B2A87B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75.17</c:v>
                </c:pt>
                <c:pt idx="1">
                  <c:v>75.83</c:v>
                </c:pt>
                <c:pt idx="2">
                  <c:v>77.61</c:v>
                </c:pt>
                <c:pt idx="3">
                  <c:v>77.33</c:v>
                </c:pt>
                <c:pt idx="4">
                  <c:v>81.069999999999993</c:v>
                </c:pt>
              </c:numCache>
            </c:numRef>
          </c:val>
          <c:extLst>
            <c:ext xmlns:c16="http://schemas.microsoft.com/office/drawing/2014/chart" uri="{C3380CC4-5D6E-409C-BE32-E72D297353CC}">
              <c16:uniqueId val="{00000000-3D66-4A0B-849D-8C7BCC7322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3D66-4A0B-849D-8C7BCC7322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422.03</c:v>
                </c:pt>
                <c:pt idx="1">
                  <c:v>417.33</c:v>
                </c:pt>
                <c:pt idx="2">
                  <c:v>416.27</c:v>
                </c:pt>
                <c:pt idx="3">
                  <c:v>414.31</c:v>
                </c:pt>
                <c:pt idx="4">
                  <c:v>397.96</c:v>
                </c:pt>
              </c:numCache>
            </c:numRef>
          </c:val>
          <c:extLst>
            <c:ext xmlns:c16="http://schemas.microsoft.com/office/drawing/2014/chart" uri="{C3380CC4-5D6E-409C-BE32-E72D297353CC}">
              <c16:uniqueId val="{00000000-24BA-43DB-916F-79D073E805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4BA-43DB-916F-79D073E805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青森県　久吉ダム水道企業団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46.17</v>
      </c>
      <c r="J10" s="70"/>
      <c r="K10" s="70"/>
      <c r="L10" s="70"/>
      <c r="M10" s="70"/>
      <c r="N10" s="70"/>
      <c r="O10" s="71"/>
      <c r="P10" s="72">
        <f>データ!$P$6</f>
        <v>85.41</v>
      </c>
      <c r="Q10" s="72"/>
      <c r="R10" s="72"/>
      <c r="S10" s="72"/>
      <c r="T10" s="72"/>
      <c r="U10" s="72"/>
      <c r="V10" s="72"/>
      <c r="W10" s="73">
        <f>データ!$Q$6</f>
        <v>5813</v>
      </c>
      <c r="X10" s="73"/>
      <c r="Y10" s="73"/>
      <c r="Z10" s="73"/>
      <c r="AA10" s="73"/>
      <c r="AB10" s="73"/>
      <c r="AC10" s="73"/>
      <c r="AD10" s="2"/>
      <c r="AE10" s="2"/>
      <c r="AF10" s="2"/>
      <c r="AG10" s="2"/>
      <c r="AH10" s="4"/>
      <c r="AI10" s="4"/>
      <c r="AJ10" s="4"/>
      <c r="AK10" s="4"/>
      <c r="AL10" s="73">
        <f>データ!$U$6</f>
        <v>10146</v>
      </c>
      <c r="AM10" s="73"/>
      <c r="AN10" s="73"/>
      <c r="AO10" s="73"/>
      <c r="AP10" s="73"/>
      <c r="AQ10" s="73"/>
      <c r="AR10" s="73"/>
      <c r="AS10" s="73"/>
      <c r="AT10" s="69">
        <f>データ!$V$6</f>
        <v>13.81</v>
      </c>
      <c r="AU10" s="70"/>
      <c r="AV10" s="70"/>
      <c r="AW10" s="70"/>
      <c r="AX10" s="70"/>
      <c r="AY10" s="70"/>
      <c r="AZ10" s="70"/>
      <c r="BA10" s="70"/>
      <c r="BB10" s="72">
        <f>データ!$W$6</f>
        <v>734.69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bi/RF2A6HCqRH4syvvcFYZjeMOxZ8tdfxwleQ0aNCcK37i0R2VfmqMWyn4TCpx7NNag1PzOK4A2R5CZFVGSTw==" saltValue="2Uk292ObfRI+SMaVPRwZ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46.17</v>
      </c>
      <c r="P6" s="35">
        <f t="shared" si="3"/>
        <v>85.41</v>
      </c>
      <c r="Q6" s="35">
        <f t="shared" si="3"/>
        <v>5813</v>
      </c>
      <c r="R6" s="35" t="str">
        <f t="shared" si="3"/>
        <v>-</v>
      </c>
      <c r="S6" s="35" t="str">
        <f t="shared" si="3"/>
        <v>-</v>
      </c>
      <c r="T6" s="35" t="str">
        <f t="shared" si="3"/>
        <v>-</v>
      </c>
      <c r="U6" s="35">
        <f t="shared" si="3"/>
        <v>10146</v>
      </c>
      <c r="V6" s="35">
        <f t="shared" si="3"/>
        <v>13.81</v>
      </c>
      <c r="W6" s="35">
        <f t="shared" si="3"/>
        <v>734.69</v>
      </c>
      <c r="X6" s="36">
        <f>IF(X7="",NA(),X7)</f>
        <v>126.28</v>
      </c>
      <c r="Y6" s="36">
        <f t="shared" ref="Y6:AG6" si="4">IF(Y7="",NA(),Y7)</f>
        <v>125.21</v>
      </c>
      <c r="Z6" s="36">
        <f t="shared" si="4"/>
        <v>126.74</v>
      </c>
      <c r="AA6" s="36">
        <f t="shared" si="4"/>
        <v>125.59</v>
      </c>
      <c r="AB6" s="36">
        <f t="shared" si="4"/>
        <v>128.13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11.54</v>
      </c>
      <c r="AU6" s="36">
        <f t="shared" ref="AU6:BC6" si="6">IF(AU7="",NA(),AU7)</f>
        <v>12.26</v>
      </c>
      <c r="AV6" s="36">
        <f t="shared" si="6"/>
        <v>13.28</v>
      </c>
      <c r="AW6" s="36">
        <f t="shared" si="6"/>
        <v>16.420000000000002</v>
      </c>
      <c r="AX6" s="36">
        <f t="shared" si="6"/>
        <v>14.15</v>
      </c>
      <c r="AY6" s="36">
        <f t="shared" si="6"/>
        <v>406.37</v>
      </c>
      <c r="AZ6" s="36">
        <f t="shared" si="6"/>
        <v>398.29</v>
      </c>
      <c r="BA6" s="36">
        <f t="shared" si="6"/>
        <v>388.67</v>
      </c>
      <c r="BB6" s="36">
        <f t="shared" si="6"/>
        <v>355.27</v>
      </c>
      <c r="BC6" s="36">
        <f t="shared" si="6"/>
        <v>359.7</v>
      </c>
      <c r="BD6" s="35" t="str">
        <f>IF(BD7="","",IF(BD7="-","【-】","【"&amp;SUBSTITUTE(TEXT(BD7,"#,##0.00"),"-","△")&amp;"】"))</f>
        <v>【261.93】</v>
      </c>
      <c r="BE6" s="36">
        <f>IF(BE7="",NA(),BE7)</f>
        <v>1317.64</v>
      </c>
      <c r="BF6" s="36">
        <f t="shared" ref="BF6:BN6" si="7">IF(BF7="",NA(),BF7)</f>
        <v>1264.8499999999999</v>
      </c>
      <c r="BG6" s="36">
        <f t="shared" si="7"/>
        <v>1175.28</v>
      </c>
      <c r="BH6" s="36">
        <f t="shared" si="7"/>
        <v>1110.52</v>
      </c>
      <c r="BI6" s="36">
        <f t="shared" si="7"/>
        <v>1043.0999999999999</v>
      </c>
      <c r="BJ6" s="36">
        <f t="shared" si="7"/>
        <v>442.54</v>
      </c>
      <c r="BK6" s="36">
        <f t="shared" si="7"/>
        <v>431</v>
      </c>
      <c r="BL6" s="36">
        <f t="shared" si="7"/>
        <v>422.5</v>
      </c>
      <c r="BM6" s="36">
        <f t="shared" si="7"/>
        <v>458.27</v>
      </c>
      <c r="BN6" s="36">
        <f t="shared" si="7"/>
        <v>447.01</v>
      </c>
      <c r="BO6" s="35" t="str">
        <f>IF(BO7="","",IF(BO7="-","【-】","【"&amp;SUBSTITUTE(TEXT(BO7,"#,##0.00"),"-","△")&amp;"】"))</f>
        <v>【270.46】</v>
      </c>
      <c r="BP6" s="36">
        <f>IF(BP7="",NA(),BP7)</f>
        <v>75.17</v>
      </c>
      <c r="BQ6" s="36">
        <f t="shared" ref="BQ6:BY6" si="8">IF(BQ7="",NA(),BQ7)</f>
        <v>75.83</v>
      </c>
      <c r="BR6" s="36">
        <f t="shared" si="8"/>
        <v>77.61</v>
      </c>
      <c r="BS6" s="36">
        <f t="shared" si="8"/>
        <v>77.33</v>
      </c>
      <c r="BT6" s="36">
        <f t="shared" si="8"/>
        <v>81.069999999999993</v>
      </c>
      <c r="BU6" s="36">
        <f t="shared" si="8"/>
        <v>98.6</v>
      </c>
      <c r="BV6" s="36">
        <f t="shared" si="8"/>
        <v>100.82</v>
      </c>
      <c r="BW6" s="36">
        <f t="shared" si="8"/>
        <v>101.64</v>
      </c>
      <c r="BX6" s="36">
        <f t="shared" si="8"/>
        <v>96.77</v>
      </c>
      <c r="BY6" s="36">
        <f t="shared" si="8"/>
        <v>95.81</v>
      </c>
      <c r="BZ6" s="35" t="str">
        <f>IF(BZ7="","",IF(BZ7="-","【-】","【"&amp;SUBSTITUTE(TEXT(BZ7,"#,##0.00"),"-","△")&amp;"】"))</f>
        <v>【103.91】</v>
      </c>
      <c r="CA6" s="36">
        <f>IF(CA7="",NA(),CA7)</f>
        <v>422.03</v>
      </c>
      <c r="CB6" s="36">
        <f t="shared" ref="CB6:CJ6" si="9">IF(CB7="",NA(),CB7)</f>
        <v>417.33</v>
      </c>
      <c r="CC6" s="36">
        <f t="shared" si="9"/>
        <v>416.27</v>
      </c>
      <c r="CD6" s="36">
        <f t="shared" si="9"/>
        <v>414.31</v>
      </c>
      <c r="CE6" s="36">
        <f t="shared" si="9"/>
        <v>397.96</v>
      </c>
      <c r="CF6" s="36">
        <f t="shared" si="9"/>
        <v>181.67</v>
      </c>
      <c r="CG6" s="36">
        <f t="shared" si="9"/>
        <v>179.55</v>
      </c>
      <c r="CH6" s="36">
        <f t="shared" si="9"/>
        <v>179.16</v>
      </c>
      <c r="CI6" s="36">
        <f t="shared" si="9"/>
        <v>187.18</v>
      </c>
      <c r="CJ6" s="36">
        <f t="shared" si="9"/>
        <v>189.58</v>
      </c>
      <c r="CK6" s="35" t="str">
        <f>IF(CK7="","",IF(CK7="-","【-】","【"&amp;SUBSTITUTE(TEXT(CK7,"#,##0.00"),"-","△")&amp;"】"))</f>
        <v>【167.11】</v>
      </c>
      <c r="CL6" s="36">
        <f>IF(CL7="",NA(),CL7)</f>
        <v>52.43</v>
      </c>
      <c r="CM6" s="36">
        <f t="shared" ref="CM6:CU6" si="10">IF(CM7="",NA(),CM7)</f>
        <v>54.41</v>
      </c>
      <c r="CN6" s="36">
        <f t="shared" si="10"/>
        <v>49.43</v>
      </c>
      <c r="CO6" s="36">
        <f t="shared" si="10"/>
        <v>49.26</v>
      </c>
      <c r="CP6" s="36">
        <f t="shared" si="10"/>
        <v>48.71</v>
      </c>
      <c r="CQ6" s="36">
        <f t="shared" si="10"/>
        <v>53.61</v>
      </c>
      <c r="CR6" s="36">
        <f t="shared" si="10"/>
        <v>53.52</v>
      </c>
      <c r="CS6" s="36">
        <f t="shared" si="10"/>
        <v>54.24</v>
      </c>
      <c r="CT6" s="36">
        <f t="shared" si="10"/>
        <v>55.88</v>
      </c>
      <c r="CU6" s="36">
        <f t="shared" si="10"/>
        <v>55.22</v>
      </c>
      <c r="CV6" s="35" t="str">
        <f>IF(CV7="","",IF(CV7="-","【-】","【"&amp;SUBSTITUTE(TEXT(CV7,"#,##0.00"),"-","△")&amp;"】"))</f>
        <v>【60.27】</v>
      </c>
      <c r="CW6" s="36">
        <f>IF(CW7="",NA(),CW7)</f>
        <v>62.79</v>
      </c>
      <c r="CX6" s="36">
        <f t="shared" ref="CX6:DF6" si="11">IF(CX7="",NA(),CX7)</f>
        <v>58.97</v>
      </c>
      <c r="CY6" s="36">
        <f t="shared" si="11"/>
        <v>63.65</v>
      </c>
      <c r="CZ6" s="36">
        <f t="shared" si="11"/>
        <v>63.12</v>
      </c>
      <c r="DA6" s="36">
        <f t="shared" si="11"/>
        <v>62.27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38.68</v>
      </c>
      <c r="DI6" s="36">
        <f t="shared" ref="DI6:DQ6" si="12">IF(DI7="",NA(),DI7)</f>
        <v>40.590000000000003</v>
      </c>
      <c r="DJ6" s="36">
        <f t="shared" si="12"/>
        <v>42.57</v>
      </c>
      <c r="DK6" s="36">
        <f t="shared" si="12"/>
        <v>44.5</v>
      </c>
      <c r="DL6" s="36">
        <f t="shared" si="12"/>
        <v>46.4</v>
      </c>
      <c r="DM6" s="36">
        <f t="shared" si="12"/>
        <v>46.67</v>
      </c>
      <c r="DN6" s="36">
        <f t="shared" si="12"/>
        <v>47.7</v>
      </c>
      <c r="DO6" s="36">
        <f t="shared" si="12"/>
        <v>48.14</v>
      </c>
      <c r="DP6" s="36">
        <f t="shared" si="12"/>
        <v>46.61</v>
      </c>
      <c r="DQ6" s="36">
        <f t="shared" si="12"/>
        <v>47.97</v>
      </c>
      <c r="DR6" s="35" t="str">
        <f>IF(DR7="","",IF(DR7="-","【-】","【"&amp;SUBSTITUTE(TEXT(DR7,"#,##0.00"),"-","△")&amp;"】"))</f>
        <v>【48.85】</v>
      </c>
      <c r="DS6" s="36">
        <f>IF(DS7="",NA(),DS7)</f>
        <v>13.55</v>
      </c>
      <c r="DT6" s="35">
        <f t="shared" ref="DT6:EB6" si="13">IF(DT7="",NA(),DT7)</f>
        <v>0</v>
      </c>
      <c r="DU6" s="36">
        <f t="shared" si="13"/>
        <v>17.88</v>
      </c>
      <c r="DV6" s="36">
        <f t="shared" si="13"/>
        <v>19.11</v>
      </c>
      <c r="DW6" s="36">
        <f t="shared" si="13"/>
        <v>20.72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v>
      </c>
      <c r="EE6" s="35">
        <f t="shared" ref="EE6:EM6" si="14">IF(EE7="",NA(),EE7)</f>
        <v>0</v>
      </c>
      <c r="EF6" s="36">
        <f t="shared" si="14"/>
        <v>0.1</v>
      </c>
      <c r="EG6" s="36">
        <f t="shared" si="14"/>
        <v>0.05</v>
      </c>
      <c r="EH6" s="36">
        <f t="shared" si="14"/>
        <v>7.0000000000000007E-2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28681</v>
      </c>
      <c r="D7" s="38">
        <v>46</v>
      </c>
      <c r="E7" s="38">
        <v>1</v>
      </c>
      <c r="F7" s="38">
        <v>0</v>
      </c>
      <c r="G7" s="38">
        <v>1</v>
      </c>
      <c r="H7" s="38" t="s">
        <v>93</v>
      </c>
      <c r="I7" s="38" t="s">
        <v>94</v>
      </c>
      <c r="J7" s="38" t="s">
        <v>95</v>
      </c>
      <c r="K7" s="38" t="s">
        <v>96</v>
      </c>
      <c r="L7" s="38" t="s">
        <v>97</v>
      </c>
      <c r="M7" s="38" t="s">
        <v>98</v>
      </c>
      <c r="N7" s="39" t="s">
        <v>99</v>
      </c>
      <c r="O7" s="39">
        <v>46.17</v>
      </c>
      <c r="P7" s="39">
        <v>85.41</v>
      </c>
      <c r="Q7" s="39">
        <v>5813</v>
      </c>
      <c r="R7" s="39" t="s">
        <v>99</v>
      </c>
      <c r="S7" s="39" t="s">
        <v>99</v>
      </c>
      <c r="T7" s="39" t="s">
        <v>99</v>
      </c>
      <c r="U7" s="39">
        <v>10146</v>
      </c>
      <c r="V7" s="39">
        <v>13.81</v>
      </c>
      <c r="W7" s="39">
        <v>734.69</v>
      </c>
      <c r="X7" s="39">
        <v>126.28</v>
      </c>
      <c r="Y7" s="39">
        <v>125.21</v>
      </c>
      <c r="Z7" s="39">
        <v>126.74</v>
      </c>
      <c r="AA7" s="39">
        <v>125.59</v>
      </c>
      <c r="AB7" s="39">
        <v>128.13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11.54</v>
      </c>
      <c r="AU7" s="39">
        <v>12.26</v>
      </c>
      <c r="AV7" s="39">
        <v>13.28</v>
      </c>
      <c r="AW7" s="39">
        <v>16.420000000000002</v>
      </c>
      <c r="AX7" s="39">
        <v>14.15</v>
      </c>
      <c r="AY7" s="39">
        <v>406.37</v>
      </c>
      <c r="AZ7" s="39">
        <v>398.29</v>
      </c>
      <c r="BA7" s="39">
        <v>388.67</v>
      </c>
      <c r="BB7" s="39">
        <v>355.27</v>
      </c>
      <c r="BC7" s="39">
        <v>359.7</v>
      </c>
      <c r="BD7" s="39">
        <v>261.93</v>
      </c>
      <c r="BE7" s="39">
        <v>1317.64</v>
      </c>
      <c r="BF7" s="39">
        <v>1264.8499999999999</v>
      </c>
      <c r="BG7" s="39">
        <v>1175.28</v>
      </c>
      <c r="BH7" s="39">
        <v>1110.52</v>
      </c>
      <c r="BI7" s="39">
        <v>1043.0999999999999</v>
      </c>
      <c r="BJ7" s="39">
        <v>442.54</v>
      </c>
      <c r="BK7" s="39">
        <v>431</v>
      </c>
      <c r="BL7" s="39">
        <v>422.5</v>
      </c>
      <c r="BM7" s="39">
        <v>458.27</v>
      </c>
      <c r="BN7" s="39">
        <v>447.01</v>
      </c>
      <c r="BO7" s="39">
        <v>270.45999999999998</v>
      </c>
      <c r="BP7" s="39">
        <v>75.17</v>
      </c>
      <c r="BQ7" s="39">
        <v>75.83</v>
      </c>
      <c r="BR7" s="39">
        <v>77.61</v>
      </c>
      <c r="BS7" s="39">
        <v>77.33</v>
      </c>
      <c r="BT7" s="39">
        <v>81.069999999999993</v>
      </c>
      <c r="BU7" s="39">
        <v>98.6</v>
      </c>
      <c r="BV7" s="39">
        <v>100.82</v>
      </c>
      <c r="BW7" s="39">
        <v>101.64</v>
      </c>
      <c r="BX7" s="39">
        <v>96.77</v>
      </c>
      <c r="BY7" s="39">
        <v>95.81</v>
      </c>
      <c r="BZ7" s="39">
        <v>103.91</v>
      </c>
      <c r="CA7" s="39">
        <v>422.03</v>
      </c>
      <c r="CB7" s="39">
        <v>417.33</v>
      </c>
      <c r="CC7" s="39">
        <v>416.27</v>
      </c>
      <c r="CD7" s="39">
        <v>414.31</v>
      </c>
      <c r="CE7" s="39">
        <v>397.96</v>
      </c>
      <c r="CF7" s="39">
        <v>181.67</v>
      </c>
      <c r="CG7" s="39">
        <v>179.55</v>
      </c>
      <c r="CH7" s="39">
        <v>179.16</v>
      </c>
      <c r="CI7" s="39">
        <v>187.18</v>
      </c>
      <c r="CJ7" s="39">
        <v>189.58</v>
      </c>
      <c r="CK7" s="39">
        <v>167.11</v>
      </c>
      <c r="CL7" s="39">
        <v>52.43</v>
      </c>
      <c r="CM7" s="39">
        <v>54.41</v>
      </c>
      <c r="CN7" s="39">
        <v>49.43</v>
      </c>
      <c r="CO7" s="39">
        <v>49.26</v>
      </c>
      <c r="CP7" s="39">
        <v>48.71</v>
      </c>
      <c r="CQ7" s="39">
        <v>53.61</v>
      </c>
      <c r="CR7" s="39">
        <v>53.52</v>
      </c>
      <c r="CS7" s="39">
        <v>54.24</v>
      </c>
      <c r="CT7" s="39">
        <v>55.88</v>
      </c>
      <c r="CU7" s="39">
        <v>55.22</v>
      </c>
      <c r="CV7" s="39">
        <v>60.27</v>
      </c>
      <c r="CW7" s="39">
        <v>62.79</v>
      </c>
      <c r="CX7" s="39">
        <v>58.97</v>
      </c>
      <c r="CY7" s="39">
        <v>63.65</v>
      </c>
      <c r="CZ7" s="39">
        <v>63.12</v>
      </c>
      <c r="DA7" s="39">
        <v>62.27</v>
      </c>
      <c r="DB7" s="39">
        <v>81.31</v>
      </c>
      <c r="DC7" s="39">
        <v>81.459999999999994</v>
      </c>
      <c r="DD7" s="39">
        <v>81.680000000000007</v>
      </c>
      <c r="DE7" s="39">
        <v>80.989999999999995</v>
      </c>
      <c r="DF7" s="39">
        <v>80.930000000000007</v>
      </c>
      <c r="DG7" s="39">
        <v>89.92</v>
      </c>
      <c r="DH7" s="39">
        <v>38.68</v>
      </c>
      <c r="DI7" s="39">
        <v>40.590000000000003</v>
      </c>
      <c r="DJ7" s="39">
        <v>42.57</v>
      </c>
      <c r="DK7" s="39">
        <v>44.5</v>
      </c>
      <c r="DL7" s="39">
        <v>46.4</v>
      </c>
      <c r="DM7" s="39">
        <v>46.67</v>
      </c>
      <c r="DN7" s="39">
        <v>47.7</v>
      </c>
      <c r="DO7" s="39">
        <v>48.14</v>
      </c>
      <c r="DP7" s="39">
        <v>46.61</v>
      </c>
      <c r="DQ7" s="39">
        <v>47.97</v>
      </c>
      <c r="DR7" s="39">
        <v>48.85</v>
      </c>
      <c r="DS7" s="39">
        <v>13.55</v>
      </c>
      <c r="DT7" s="39">
        <v>0</v>
      </c>
      <c r="DU7" s="39">
        <v>17.88</v>
      </c>
      <c r="DV7" s="39">
        <v>19.11</v>
      </c>
      <c r="DW7" s="39">
        <v>20.72</v>
      </c>
      <c r="DX7" s="39">
        <v>10.029999999999999</v>
      </c>
      <c r="DY7" s="39">
        <v>7.26</v>
      </c>
      <c r="DZ7" s="39">
        <v>11.13</v>
      </c>
      <c r="EA7" s="39">
        <v>10.84</v>
      </c>
      <c r="EB7" s="39">
        <v>15.33</v>
      </c>
      <c r="EC7" s="39">
        <v>17.8</v>
      </c>
      <c r="ED7" s="39">
        <v>0.1</v>
      </c>
      <c r="EE7" s="39">
        <v>0</v>
      </c>
      <c r="EF7" s="39">
        <v>0.1</v>
      </c>
      <c r="EG7" s="39">
        <v>0.05</v>
      </c>
      <c r="EH7" s="39">
        <v>7.0000000000000007E-2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