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3"/>
  <workbookPr defaultThemeVersion="124226"/>
  <mc:AlternateContent xmlns:mc="http://schemas.openxmlformats.org/markup-compatibility/2006">
    <mc:Choice Requires="x15">
      <x15ac:absPath xmlns:x15ac="http://schemas.microsoft.com/office/spreadsheetml/2010/11/ac" url="Z:\給与Ｇ\諸手当・退職手当・児童手当\退職手当\退職手当請求通知\R4年度\R5.1.XX 退職手当請求手続〔R5.1作成〕\"/>
    </mc:Choice>
  </mc:AlternateContent>
  <xr:revisionPtr revIDLastSave="0" documentId="13_ncr:1_{2D0255A8-CA45-4AEB-A89C-357F23335403}" xr6:coauthVersionLast="36" xr6:coauthVersionMax="36" xr10:uidLastSave="{00000000-0000-0000-0000-000000000000}"/>
  <bookViews>
    <workbookView xWindow="0" yWindow="0" windowWidth="28800" windowHeight="12135" activeTab="2" xr2:uid="{00000000-000D-0000-FFFF-FFFF00000000}"/>
  </bookViews>
  <sheets>
    <sheet name="退職手当額計算書（計算例）" sheetId="2" r:id="rId1"/>
    <sheet name="退職手当額計算書（試算用計算式なし）" sheetId="3" r:id="rId2"/>
    <sheet name="退職手当額計算書 (試算用計算式あり)" sheetId="5" r:id="rId3"/>
    <sheet name="退職手当支給率早見表" sheetId="6" r:id="rId4"/>
    <sheet name="各種リスト" sheetId="4" r:id="rId5"/>
  </sheets>
  <definedNames>
    <definedName name="_xlnm.Print_Area" localSheetId="3">退職手当支給率早見表!$A$1:$P$61</definedName>
  </definedNames>
  <calcPr calcId="191029"/>
</workbook>
</file>

<file path=xl/calcChain.xml><?xml version="1.0" encoding="utf-8"?>
<calcChain xmlns="http://schemas.openxmlformats.org/spreadsheetml/2006/main">
  <c r="AA15" i="5" l="1"/>
  <c r="AX4" i="5" l="1"/>
  <c r="CR49" i="5" l="1"/>
  <c r="M51" i="6" l="1"/>
  <c r="G49" i="6"/>
  <c r="D49" i="6"/>
  <c r="G48" i="6"/>
  <c r="D48" i="6"/>
  <c r="G47" i="6"/>
  <c r="D47" i="6"/>
  <c r="G46" i="6"/>
  <c r="D46" i="6"/>
  <c r="G45" i="6"/>
  <c r="D45" i="6"/>
  <c r="G44" i="6"/>
  <c r="D44" i="6"/>
  <c r="G43" i="6"/>
  <c r="D43" i="6"/>
  <c r="M42" i="6"/>
  <c r="M52" i="6" s="1"/>
  <c r="G42" i="6"/>
  <c r="D42" i="6"/>
  <c r="M41" i="6"/>
  <c r="G41" i="6"/>
  <c r="D41" i="6"/>
  <c r="M40" i="6"/>
  <c r="G40" i="6"/>
  <c r="D40" i="6"/>
  <c r="M39" i="6"/>
  <c r="G39" i="6"/>
  <c r="D39" i="6"/>
  <c r="M38" i="6"/>
  <c r="G38" i="6"/>
  <c r="D38" i="6"/>
  <c r="M37" i="6"/>
  <c r="G37" i="6"/>
  <c r="D37" i="6"/>
  <c r="M36" i="6"/>
  <c r="G36" i="6"/>
  <c r="D36" i="6"/>
  <c r="M35" i="6"/>
  <c r="G35" i="6"/>
  <c r="D35" i="6"/>
  <c r="M34" i="6"/>
  <c r="G34" i="6"/>
  <c r="D34" i="6"/>
  <c r="M33" i="6"/>
  <c r="G33" i="6"/>
  <c r="D33" i="6"/>
  <c r="M32" i="6"/>
  <c r="G32" i="6"/>
  <c r="D32" i="6"/>
  <c r="N31" i="6"/>
  <c r="J31" i="6"/>
  <c r="G31" i="6"/>
  <c r="D31" i="6"/>
  <c r="N30" i="6"/>
  <c r="J30" i="6"/>
  <c r="G30" i="6"/>
  <c r="D30" i="6"/>
  <c r="N29" i="6"/>
  <c r="J29" i="6"/>
  <c r="G29" i="6"/>
  <c r="D29" i="6"/>
  <c r="N28" i="6"/>
  <c r="J28" i="6"/>
  <c r="G28" i="6"/>
  <c r="D28" i="6"/>
  <c r="N27" i="6"/>
  <c r="J27" i="6"/>
  <c r="G27" i="6"/>
  <c r="D27" i="6"/>
  <c r="N26" i="6"/>
  <c r="J26" i="6"/>
  <c r="G26" i="6"/>
  <c r="D26" i="6" s="1"/>
  <c r="N25" i="6"/>
  <c r="J25" i="6"/>
  <c r="G25" i="6"/>
  <c r="D25" i="6" s="1"/>
  <c r="N24" i="6"/>
  <c r="J24" i="6"/>
  <c r="G24" i="6"/>
  <c r="D24" i="6" s="1"/>
  <c r="N23" i="6"/>
  <c r="J23" i="6"/>
  <c r="G23" i="6"/>
  <c r="D23" i="6" s="1"/>
  <c r="N22" i="6"/>
  <c r="J22" i="6"/>
  <c r="G22" i="6"/>
  <c r="D22" i="6" s="1"/>
  <c r="N21" i="6"/>
  <c r="J21" i="6"/>
  <c r="G21" i="6"/>
  <c r="D21" i="6" s="1"/>
  <c r="N20" i="6"/>
  <c r="J20" i="6"/>
  <c r="G20" i="6"/>
  <c r="D20" i="6" s="1"/>
  <c r="N19" i="6"/>
  <c r="J19" i="6"/>
  <c r="G19" i="6"/>
  <c r="D19" i="6" s="1"/>
  <c r="N18" i="6"/>
  <c r="J18" i="6"/>
  <c r="G18" i="6"/>
  <c r="D18" i="6" s="1"/>
  <c r="N17" i="6"/>
  <c r="F17" i="6"/>
  <c r="D17" i="6" s="1"/>
  <c r="N16" i="6"/>
  <c r="F16" i="6"/>
  <c r="D16" i="6" s="1"/>
  <c r="N15" i="6"/>
  <c r="F15" i="6"/>
  <c r="D15" i="6"/>
  <c r="N14" i="6"/>
  <c r="F14" i="6"/>
  <c r="D14" i="6" s="1"/>
  <c r="N13" i="6"/>
  <c r="F13" i="6"/>
  <c r="D13" i="6" s="1"/>
  <c r="N12" i="6"/>
  <c r="F12" i="6"/>
  <c r="D12" i="6" s="1"/>
  <c r="F11" i="6"/>
  <c r="D11" i="6" s="1"/>
  <c r="F10" i="6"/>
  <c r="D10" i="6" s="1"/>
  <c r="F9" i="6"/>
  <c r="D9" i="6" s="1"/>
  <c r="F8" i="6"/>
  <c r="D8" i="6" s="1"/>
  <c r="M43" i="6" l="1"/>
  <c r="M47" i="6"/>
  <c r="G50" i="6"/>
  <c r="M46" i="6"/>
  <c r="M50" i="6"/>
  <c r="D52" i="6"/>
  <c r="M45" i="6"/>
  <c r="M49" i="6"/>
  <c r="D51" i="6"/>
  <c r="G52" i="6"/>
  <c r="M44" i="6"/>
  <c r="M48" i="6"/>
  <c r="D50" i="6"/>
  <c r="G51" i="6"/>
  <c r="CJ19" i="5" l="1"/>
  <c r="CP4" i="5" l="1"/>
  <c r="CP6" i="5"/>
  <c r="DA6" i="5" s="1"/>
  <c r="DI6" i="5" s="1"/>
  <c r="CP8" i="5"/>
  <c r="DA8" i="5" s="1"/>
  <c r="DI8" i="5" s="1"/>
  <c r="CP10" i="5"/>
  <c r="DA10" i="5" s="1"/>
  <c r="CP12" i="5"/>
  <c r="DA12" i="5" s="1"/>
  <c r="BR14" i="5"/>
  <c r="BQ19" i="5" s="1"/>
  <c r="CT19" i="5" s="1"/>
  <c r="BS4" i="5"/>
  <c r="CF5" i="5" s="1"/>
  <c r="CI5" i="5" s="1"/>
  <c r="BD22" i="5"/>
  <c r="BD20" i="5"/>
  <c r="AN21" i="5" s="1"/>
  <c r="AQ21" i="5" s="1"/>
  <c r="BD18" i="5"/>
  <c r="AN19" i="5" s="1"/>
  <c r="AQ19" i="5" s="1"/>
  <c r="BD16" i="5"/>
  <c r="AN17" i="5" s="1"/>
  <c r="AQ17" i="5" s="1"/>
  <c r="BD14" i="5"/>
  <c r="AN15" i="5" s="1"/>
  <c r="AQ23" i="5"/>
  <c r="AN23" i="5"/>
  <c r="CM6" i="5" l="1"/>
  <c r="CS7" i="5" s="1"/>
  <c r="CM12" i="5"/>
  <c r="DI12" i="5"/>
  <c r="CM10" i="5"/>
  <c r="DI10" i="5"/>
  <c r="CM8" i="5"/>
  <c r="DA4" i="5"/>
  <c r="DI4" i="5" s="1"/>
  <c r="CM4" i="5"/>
  <c r="AQ15" i="5"/>
  <c r="AX19" i="5"/>
  <c r="AZ19" i="5"/>
  <c r="AZ23" i="5"/>
  <c r="AX23" i="5"/>
  <c r="AZ21" i="5"/>
  <c r="AX21" i="5"/>
  <c r="AZ17" i="5"/>
  <c r="AX17" i="5"/>
  <c r="AX15" i="5"/>
  <c r="AZ15" i="5"/>
  <c r="AD15" i="5"/>
  <c r="X43" i="5"/>
  <c r="X41" i="5"/>
  <c r="X37" i="5"/>
  <c r="X39" i="5"/>
  <c r="DE13" i="5" l="1"/>
  <c r="DC13" i="5"/>
  <c r="DE11" i="5"/>
  <c r="DC11" i="5"/>
  <c r="DE9" i="5"/>
  <c r="DC9" i="5"/>
  <c r="BB23" i="5"/>
  <c r="BB17" i="5"/>
  <c r="DE7" i="5"/>
  <c r="DC7" i="5"/>
  <c r="DE5" i="5"/>
  <c r="DC5" i="5"/>
  <c r="BB19" i="5"/>
  <c r="BB21" i="5"/>
  <c r="CS13" i="5"/>
  <c r="CV13" i="5"/>
  <c r="CS11" i="5"/>
  <c r="CV11" i="5"/>
  <c r="CS9" i="5"/>
  <c r="CV9" i="5" s="1"/>
  <c r="CS5" i="5"/>
  <c r="CV5" i="5" s="1"/>
  <c r="BB15" i="5"/>
  <c r="CV7" i="5"/>
  <c r="AR43" i="5"/>
  <c r="AR41" i="5"/>
  <c r="AR39" i="5"/>
  <c r="AR37" i="5"/>
  <c r="AG29" i="5"/>
  <c r="AM12" i="5"/>
  <c r="L9" i="5"/>
  <c r="M12" i="5" s="1"/>
  <c r="AR12" i="5" l="1"/>
  <c r="L29" i="5" s="1"/>
  <c r="AO29" i="5" s="1"/>
  <c r="M34" i="5" s="1"/>
  <c r="X17" i="5"/>
  <c r="DG7" i="5"/>
  <c r="DG13" i="5"/>
  <c r="DG11" i="5"/>
  <c r="DG9" i="5"/>
  <c r="DG5" i="5"/>
  <c r="L29" i="2"/>
  <c r="AB17" i="5" l="1"/>
  <c r="X18" i="5" s="1"/>
  <c r="AR32" i="5" s="1"/>
  <c r="AC34" i="5" s="1"/>
  <c r="AP34" i="5" s="1"/>
  <c r="CH52" i="5" s="1"/>
  <c r="CX51" i="5" s="1"/>
  <c r="CC7" i="5"/>
  <c r="M12" i="2"/>
  <c r="Q20" i="5" l="1"/>
  <c r="AB18" i="5"/>
  <c r="CG7" i="5"/>
  <c r="CC8" i="5" s="1"/>
  <c r="CJ19" i="2"/>
  <c r="AC34" i="2"/>
  <c r="AG29" i="2"/>
  <c r="M34" i="2"/>
  <c r="BV10" i="5" l="1"/>
  <c r="CG8" i="5"/>
  <c r="CX52" i="5"/>
  <c r="CX53" i="5"/>
  <c r="CX58" i="5" l="1"/>
  <c r="CT60" i="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syok21</author>
    <author>PC20-1JOHO515</author>
  </authors>
  <commentList>
    <comment ref="CZ5" authorId="0" shapeId="0" xr:uid="{00000000-0006-0000-0000-000001000000}">
      <text>
        <r>
          <rPr>
            <b/>
            <sz val="11"/>
            <color indexed="81"/>
            <rFont val="ＭＳ Ｐゴシック"/>
            <family val="3"/>
            <charset val="128"/>
          </rPr>
          <t>旧除算率</t>
        </r>
      </text>
    </comment>
    <comment ref="AR12" authorId="0" shapeId="0" xr:uid="{00000000-0006-0000-0000-000002000000}">
      <text>
        <r>
          <rPr>
            <b/>
            <sz val="11"/>
            <color indexed="81"/>
            <rFont val="ＭＳ Ｐゴシック"/>
            <family val="3"/>
            <charset val="128"/>
          </rPr>
          <t>切り捨てない</t>
        </r>
      </text>
    </comment>
    <comment ref="BV12" authorId="0" shapeId="0" xr:uid="{00000000-0006-0000-0000-000003000000}">
      <text>
        <r>
          <rPr>
            <b/>
            <sz val="11"/>
            <color indexed="81"/>
            <rFont val="ＭＳ Ｐゴシック"/>
            <family val="3"/>
            <charset val="128"/>
          </rPr>
          <t>勤続期間１８年・定年退職の支給割合（早見表（旧）参照）</t>
        </r>
      </text>
    </comment>
    <comment ref="AI14" authorId="0" shapeId="0" xr:uid="{00000000-0006-0000-0000-000004000000}">
      <text>
        <r>
          <rPr>
            <b/>
            <sz val="11"/>
            <color indexed="81"/>
            <rFont val="ＭＳ Ｐゴシック"/>
            <family val="3"/>
            <charset val="128"/>
          </rPr>
          <t>（例）育児休業期間</t>
        </r>
      </text>
    </comment>
    <comment ref="AU15" authorId="1" shapeId="0" xr:uid="{00000000-0006-0000-0000-000005000000}">
      <text>
        <r>
          <rPr>
            <b/>
            <sz val="11"/>
            <color indexed="81"/>
            <rFont val="ＭＳ Ｐゴシック"/>
            <family val="3"/>
            <charset val="128"/>
          </rPr>
          <t>新除算率</t>
        </r>
      </text>
    </comment>
    <comment ref="AJ18" authorId="1" shapeId="0" xr:uid="{00000000-0006-0000-0000-000006000000}">
      <text>
        <r>
          <rPr>
            <b/>
            <sz val="11"/>
            <color indexed="81"/>
            <rFont val="ＭＳ Ｐゴシック"/>
            <family val="3"/>
            <charset val="128"/>
          </rPr>
          <t>（例）組合専従期間</t>
        </r>
      </text>
    </comment>
    <comment ref="CT19" authorId="0" shapeId="0" xr:uid="{00000000-0006-0000-0000-000007000000}">
      <text>
        <r>
          <rPr>
            <b/>
            <sz val="11"/>
            <color indexed="81"/>
            <rFont val="ＭＳ Ｐゴシック"/>
            <family val="3"/>
            <charset val="128"/>
          </rPr>
          <t>切り捨てない</t>
        </r>
      </text>
    </comment>
    <comment ref="Q22" authorId="0" shapeId="0" xr:uid="{00000000-0006-0000-0000-000008000000}">
      <text>
        <r>
          <rPr>
            <b/>
            <sz val="11"/>
            <color indexed="81"/>
            <rFont val="ＭＳ Ｐゴシック"/>
            <family val="3"/>
            <charset val="128"/>
          </rPr>
          <t>勤続期間３５年・勧奨退職の支給割合（早見表（新）参照）</t>
        </r>
      </text>
    </comment>
    <comment ref="AO29" authorId="0" shapeId="0" xr:uid="{00000000-0006-0000-0000-000009000000}">
      <text>
        <r>
          <rPr>
            <b/>
            <sz val="11"/>
            <color indexed="81"/>
            <rFont val="ＭＳ Ｐゴシック"/>
            <family val="3"/>
            <charset val="128"/>
          </rPr>
          <t>切り捨てない</t>
        </r>
      </text>
    </comment>
    <comment ref="BU48" authorId="0" shapeId="0" xr:uid="{00000000-0006-0000-0000-00000A000000}">
      <text>
        <r>
          <rPr>
            <b/>
            <sz val="11"/>
            <color indexed="81"/>
            <rFont val="ＭＳ Ｐゴシック"/>
            <family val="3"/>
            <charset val="128"/>
          </rPr>
          <t>組合専従(２／２除算)の期間のみ
勤続期間から除く</t>
        </r>
      </text>
    </comment>
    <comment ref="DF48" authorId="1" shapeId="0" xr:uid="{00000000-0006-0000-0000-00000B000000}">
      <text>
        <r>
          <rPr>
            <b/>
            <sz val="11"/>
            <color indexed="81"/>
            <rFont val="ＭＳ Ｐゴシック"/>
            <family val="3"/>
            <charset val="128"/>
          </rPr>
          <t xml:space="preserve">【退職手当に係る税額の計算例】
　勤続年数　37年－専従1年＝36年
　退職所得控除額　36年→19,200,000円
　課税金額＝（退職手当額－退職所得控除額）×1/2
　　　　　　 ＝（22,041,955円－19,200,000円）×1/2
　　　　　　 ＝1,420,000円　※千円未満切り捨て
　所　得　税＝（1,420,000円×5％）×102.1％
　　　　　　　 ＝72,491円　※1円未満切り捨て
　市町村民税＝1,420,000円×6％
　　　　　　　　＝85,200円　※100円未満切り捨て
　県　民　税　＝1,420,000円×4％
　　　　　　　 　＝56,800円　※100円未満切り捨て
  給与に係る地方税：住民税特別徴収未徴収分
　　　　　　　　　　　　　（４、５月分の住民税の一括徴収）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syok21</author>
    <author>syok305</author>
    <author>PC20-1JOHO515</author>
  </authors>
  <commentList>
    <comment ref="CZ5" authorId="0" shapeId="0" xr:uid="{00000000-0006-0000-0100-000001000000}">
      <text>
        <r>
          <rPr>
            <b/>
            <sz val="11"/>
            <color indexed="81"/>
            <rFont val="ＭＳ Ｐゴシック"/>
            <family val="3"/>
            <charset val="128"/>
          </rPr>
          <t>旧除算率</t>
        </r>
      </text>
    </comment>
    <comment ref="AM12" authorId="1" shapeId="0" xr:uid="{00000000-0006-0000-0100-000002000000}">
      <text>
        <r>
          <rPr>
            <sz val="7"/>
            <color indexed="81"/>
            <rFont val="MS P ゴシック"/>
            <family val="3"/>
            <charset val="128"/>
          </rPr>
          <t>退職時の年齢</t>
        </r>
      </text>
    </comment>
    <comment ref="AR12" authorId="0" shapeId="0" xr:uid="{00000000-0006-0000-0100-000003000000}">
      <text>
        <r>
          <rPr>
            <b/>
            <sz val="11"/>
            <color indexed="81"/>
            <rFont val="ＭＳ Ｐゴシック"/>
            <family val="3"/>
            <charset val="128"/>
          </rPr>
          <t>切り捨てない</t>
        </r>
      </text>
    </comment>
    <comment ref="BV12" authorId="0" shapeId="0" xr:uid="{00000000-0006-0000-0100-000004000000}">
      <text>
        <r>
          <rPr>
            <b/>
            <sz val="11"/>
            <color indexed="81"/>
            <rFont val="ＭＳ Ｐゴシック"/>
            <family val="3"/>
            <charset val="128"/>
          </rPr>
          <t>勧奨退職の支給割合（早見表（旧）参照）</t>
        </r>
      </text>
    </comment>
    <comment ref="AI14" authorId="0" shapeId="0" xr:uid="{00000000-0006-0000-0100-000005000000}">
      <text>
        <r>
          <rPr>
            <b/>
            <sz val="9"/>
            <color indexed="81"/>
            <rFont val="ＭＳ Ｐゴシック"/>
            <family val="3"/>
            <charset val="128"/>
          </rPr>
          <t xml:space="preserve">除算すべき期間
</t>
        </r>
        <r>
          <rPr>
            <sz val="9"/>
            <color indexed="81"/>
            <rFont val="ＭＳ Ｐゴシック"/>
            <family val="3"/>
            <charset val="128"/>
          </rPr>
          <t>　・育児休業　・私傷病による休職、停職　・組合専従　・自己啓発休業 等</t>
        </r>
      </text>
    </comment>
    <comment ref="AU15" authorId="2" shapeId="0" xr:uid="{00000000-0006-0000-0100-000006000000}">
      <text>
        <r>
          <rPr>
            <b/>
            <sz val="11"/>
            <color indexed="81"/>
            <rFont val="ＭＳ Ｐゴシック"/>
            <family val="3"/>
            <charset val="128"/>
          </rPr>
          <t>新除算率</t>
        </r>
        <r>
          <rPr>
            <sz val="6"/>
            <color indexed="81"/>
            <rFont val="ＭＳ Ｐゴシック"/>
            <family val="3"/>
            <charset val="128"/>
          </rPr>
          <t xml:space="preserve">
</t>
        </r>
        <r>
          <rPr>
            <sz val="9"/>
            <color indexed="81"/>
            <rFont val="ＭＳ Ｐゴシック"/>
            <family val="3"/>
            <charset val="128"/>
          </rPr>
          <t>育児休業　１／３
休職、停職　１／２
専従・自己啓発休業　２／２</t>
        </r>
      </text>
    </comment>
    <comment ref="CT19" authorId="0" shapeId="0" xr:uid="{00000000-0006-0000-0100-000007000000}">
      <text>
        <r>
          <rPr>
            <b/>
            <sz val="11"/>
            <color indexed="81"/>
            <rFont val="ＭＳ Ｐゴシック"/>
            <family val="3"/>
            <charset val="128"/>
          </rPr>
          <t>切り捨てない</t>
        </r>
      </text>
    </comment>
    <comment ref="Q22" authorId="0" shapeId="0" xr:uid="{00000000-0006-0000-0100-000008000000}">
      <text>
        <r>
          <rPr>
            <b/>
            <sz val="10"/>
            <color indexed="81"/>
            <rFont val="ＭＳ Ｐゴシック"/>
            <family val="3"/>
            <charset val="128"/>
          </rPr>
          <t>退職手当支給率早見表（新）参照</t>
        </r>
      </text>
    </comment>
    <comment ref="AO29" authorId="0" shapeId="0" xr:uid="{00000000-0006-0000-0100-000009000000}">
      <text>
        <r>
          <rPr>
            <b/>
            <sz val="11"/>
            <color indexed="81"/>
            <rFont val="ＭＳ Ｐゴシック"/>
            <family val="3"/>
            <charset val="128"/>
          </rPr>
          <t>切り捨てない</t>
        </r>
      </text>
    </comment>
    <comment ref="BU48" authorId="0" shapeId="0" xr:uid="{00000000-0006-0000-0100-00000A000000}">
      <text>
        <r>
          <rPr>
            <b/>
            <sz val="11"/>
            <color indexed="81"/>
            <rFont val="ＭＳ Ｐゴシック"/>
            <family val="3"/>
            <charset val="128"/>
          </rPr>
          <t>組合専従(２／２除算)の期間のみ
勤続期間から除く</t>
        </r>
      </text>
    </comment>
    <comment ref="DF48" authorId="2" shapeId="0" xr:uid="{00000000-0006-0000-0100-00000B000000}">
      <text>
        <r>
          <rPr>
            <b/>
            <sz val="11"/>
            <color indexed="81"/>
            <rFont val="ＭＳ Ｐゴシック"/>
            <family val="3"/>
            <charset val="128"/>
          </rPr>
          <t xml:space="preserve">【退職手当に係る税額の計算例】
　勤続年数から退職所得控除額を算出（源泉徴収のための退職所得こうじょ
　課税金額＝（退職手当額－退職所得控除額）×1/2・・・ⓐ
　所　得　税＝（ⓐ×5％）×102.1％
　市町村民税＝ⓐ×6％　　　※100円未満切り捨て
　県　民　税　＝ⓐ×4％　　　※100円未満切り捨て
  給与に係る地方税：住民税特別徴収未徴収分
　　　　　　　　　　　　　（４、５月分の住民税の一括徴収）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syok303</author>
    <author>syok305</author>
    <author>syok21</author>
    <author>PC20-1JOHO515</author>
  </authors>
  <commentList>
    <comment ref="DG5" authorId="0" shapeId="0" xr:uid="{00000000-0006-0000-0200-000001000000}">
      <text>
        <r>
          <rPr>
            <sz val="8"/>
            <color indexed="81"/>
            <rFont val="MS P ゴシック"/>
            <family val="3"/>
            <charset val="128"/>
          </rPr>
          <t>計算用</t>
        </r>
        <r>
          <rPr>
            <sz val="9"/>
            <color indexed="81"/>
            <rFont val="MS P ゴシック"/>
            <family val="3"/>
            <charset val="128"/>
          </rPr>
          <t xml:space="preserve">
</t>
        </r>
      </text>
    </comment>
    <comment ref="AM12" authorId="1" shapeId="0" xr:uid="{00000000-0006-0000-0200-000002000000}">
      <text>
        <r>
          <rPr>
            <sz val="7"/>
            <color indexed="81"/>
            <rFont val="MS P ゴシック"/>
            <family val="3"/>
            <charset val="128"/>
          </rPr>
          <t>退職時の年齢</t>
        </r>
      </text>
    </comment>
    <comment ref="AR12" authorId="2" shapeId="0" xr:uid="{00000000-0006-0000-0200-000003000000}">
      <text>
        <r>
          <rPr>
            <b/>
            <sz val="11"/>
            <color indexed="81"/>
            <rFont val="ＭＳ Ｐゴシック"/>
            <family val="3"/>
            <charset val="128"/>
          </rPr>
          <t>切り捨てない</t>
        </r>
      </text>
    </comment>
    <comment ref="BV12" authorId="2" shapeId="0" xr:uid="{00000000-0006-0000-0200-000004000000}">
      <text>
        <r>
          <rPr>
            <b/>
            <sz val="11"/>
            <color indexed="81"/>
            <rFont val="ＭＳ Ｐゴシック"/>
            <family val="3"/>
            <charset val="128"/>
          </rPr>
          <t>勧奨退職の支給割合（早見表（旧）参照）</t>
        </r>
      </text>
    </comment>
    <comment ref="N14" authorId="0" shapeId="0" xr:uid="{00000000-0006-0000-0200-000005000000}">
      <text>
        <r>
          <rPr>
            <b/>
            <sz val="9"/>
            <color indexed="81"/>
            <rFont val="MS P ゴシック"/>
            <family val="3"/>
            <charset val="128"/>
          </rPr>
          <t>臨時講師等や他自治体の常勤職員から1日も途切れずに採用された場合、前職の任用開始日</t>
        </r>
        <r>
          <rPr>
            <sz val="9"/>
            <color indexed="81"/>
            <rFont val="MS P ゴシック"/>
            <family val="3"/>
            <charset val="128"/>
          </rPr>
          <t xml:space="preserve">
</t>
        </r>
      </text>
    </comment>
    <comment ref="AU15" authorId="3" shapeId="0" xr:uid="{00000000-0006-0000-0200-000006000000}">
      <text>
        <r>
          <rPr>
            <b/>
            <sz val="11"/>
            <color indexed="81"/>
            <rFont val="ＭＳ Ｐゴシック"/>
            <family val="3"/>
            <charset val="128"/>
          </rPr>
          <t>新除算率</t>
        </r>
        <r>
          <rPr>
            <sz val="6"/>
            <color indexed="81"/>
            <rFont val="ＭＳ Ｐゴシック"/>
            <family val="3"/>
            <charset val="128"/>
          </rPr>
          <t xml:space="preserve">
</t>
        </r>
        <r>
          <rPr>
            <sz val="9"/>
            <color indexed="81"/>
            <rFont val="ＭＳ Ｐゴシック"/>
            <family val="3"/>
            <charset val="128"/>
          </rPr>
          <t>育児休業　１／３
休職、停職　１／２
専従・自己啓発休業　２／２</t>
        </r>
      </text>
    </comment>
    <comment ref="BB15" authorId="0" shapeId="0" xr:uid="{00000000-0006-0000-0200-000007000000}">
      <text>
        <r>
          <rPr>
            <sz val="8"/>
            <color indexed="81"/>
            <rFont val="MS P ゴシック"/>
            <family val="3"/>
            <charset val="128"/>
          </rPr>
          <t>計算用</t>
        </r>
        <r>
          <rPr>
            <sz val="9"/>
            <color indexed="81"/>
            <rFont val="MS P ゴシック"/>
            <family val="3"/>
            <charset val="128"/>
          </rPr>
          <t xml:space="preserve">
</t>
        </r>
      </text>
    </comment>
    <comment ref="CT19" authorId="2" shapeId="0" xr:uid="{00000000-0006-0000-0200-000008000000}">
      <text>
        <r>
          <rPr>
            <b/>
            <sz val="11"/>
            <color indexed="81"/>
            <rFont val="ＭＳ Ｐゴシック"/>
            <family val="3"/>
            <charset val="128"/>
          </rPr>
          <t>切り捨てない</t>
        </r>
      </text>
    </comment>
    <comment ref="Q22" authorId="2" shapeId="0" xr:uid="{00000000-0006-0000-0200-000009000000}">
      <text>
        <r>
          <rPr>
            <b/>
            <sz val="10"/>
            <color indexed="81"/>
            <rFont val="ＭＳ Ｐゴシック"/>
            <family val="3"/>
            <charset val="128"/>
          </rPr>
          <t>退職手当支給率早見表（新）参照</t>
        </r>
      </text>
    </comment>
    <comment ref="AO29" authorId="2" shapeId="0" xr:uid="{00000000-0006-0000-0200-00000A000000}">
      <text>
        <r>
          <rPr>
            <b/>
            <sz val="11"/>
            <color indexed="81"/>
            <rFont val="ＭＳ Ｐゴシック"/>
            <family val="3"/>
            <charset val="128"/>
          </rPr>
          <t>切り捨てない</t>
        </r>
      </text>
    </comment>
    <comment ref="BU48" authorId="2" shapeId="0" xr:uid="{00000000-0006-0000-0200-00000B000000}">
      <text>
        <r>
          <rPr>
            <b/>
            <sz val="11"/>
            <color indexed="81"/>
            <rFont val="ＭＳ Ｐゴシック"/>
            <family val="3"/>
            <charset val="128"/>
          </rPr>
          <t>組合専従(２／２除算)の期間のみ
勤続期間から除く</t>
        </r>
      </text>
    </comment>
    <comment ref="DF48" authorId="3" shapeId="0" xr:uid="{00000000-0006-0000-0200-00000C000000}">
      <text>
        <r>
          <rPr>
            <b/>
            <sz val="11"/>
            <color indexed="81"/>
            <rFont val="ＭＳ Ｐゴシック"/>
            <family val="3"/>
            <charset val="128"/>
          </rPr>
          <t xml:space="preserve">【退職手当に係る税額の計算例】
　勤続年数から退職所得控除額を算出
（源泉徴収のための退職所得控除）
　課税金額＝（退職手当額－退職所得控除額）×1/2・・・ⓐ
　所　得　税＝（ⓐ×税率－控除額）×102.1％　
　　　　　　　　　　　　※ⓐの額により税率と控除額は変動
　市町村民税＝ⓐ×6％　　　※100円未満切り捨て
　県　民　税　＝ⓐ×4％　　　※100円未満切り捨て
  給与に係る地方税：住民税特別徴収未徴収分
　　　　　　　　　　　　　（４、５月分の住民税の一括徴収）
</t>
        </r>
      </text>
    </comment>
  </commentList>
</comments>
</file>

<file path=xl/sharedStrings.xml><?xml version="1.0" encoding="utf-8"?>
<sst xmlns="http://schemas.openxmlformats.org/spreadsheetml/2006/main" count="1380" uniqueCount="385">
  <si>
    <t>所属コード</t>
    <rPh sb="0" eb="2">
      <t>ショゾク</t>
    </rPh>
    <phoneticPr fontId="1"/>
  </si>
  <si>
    <t>職員番号</t>
    <rPh sb="0" eb="2">
      <t>ショクイン</t>
    </rPh>
    <rPh sb="2" eb="4">
      <t>バンゴウ</t>
    </rPh>
    <phoneticPr fontId="1"/>
  </si>
  <si>
    <t>新条例等退職手当額（Ｘ）の計算</t>
    <rPh sb="0" eb="1">
      <t>シン</t>
    </rPh>
    <rPh sb="1" eb="3">
      <t>ジョウレイ</t>
    </rPh>
    <rPh sb="3" eb="4">
      <t>トウ</t>
    </rPh>
    <rPh sb="4" eb="6">
      <t>タイショク</t>
    </rPh>
    <rPh sb="6" eb="8">
      <t>テアテ</t>
    </rPh>
    <rPh sb="8" eb="9">
      <t>ガク</t>
    </rPh>
    <rPh sb="13" eb="15">
      <t>ケイサン</t>
    </rPh>
    <phoneticPr fontId="1"/>
  </si>
  <si>
    <t>退職時の</t>
    <rPh sb="0" eb="3">
      <t>タイショクジ</t>
    </rPh>
    <phoneticPr fontId="1"/>
  </si>
  <si>
    <t>氏名</t>
    <rPh sb="0" eb="2">
      <t>シメイ</t>
    </rPh>
    <phoneticPr fontId="1"/>
  </si>
  <si>
    <t>八戸　花子</t>
    <rPh sb="0" eb="2">
      <t>ハチノヘ</t>
    </rPh>
    <rPh sb="3" eb="5">
      <t>ハナコ</t>
    </rPh>
    <phoneticPr fontId="1"/>
  </si>
  <si>
    <t>生年月日</t>
    <rPh sb="0" eb="2">
      <t>セイネン</t>
    </rPh>
    <rPh sb="2" eb="4">
      <t>ガッピ</t>
    </rPh>
    <phoneticPr fontId="1"/>
  </si>
  <si>
    <t>八戸市立尻内小学校</t>
    <rPh sb="0" eb="2">
      <t>ハチノヘ</t>
    </rPh>
    <rPh sb="2" eb="4">
      <t>シリツ</t>
    </rPh>
    <rPh sb="4" eb="6">
      <t>シリウチ</t>
    </rPh>
    <rPh sb="6" eb="9">
      <t>ショウガッコウ</t>
    </rPh>
    <phoneticPr fontId="1"/>
  </si>
  <si>
    <t>職名</t>
    <rPh sb="0" eb="2">
      <t>ショクメイ</t>
    </rPh>
    <phoneticPr fontId="1"/>
  </si>
  <si>
    <t>教諭</t>
    <rPh sb="0" eb="2">
      <t>キョウユ</t>
    </rPh>
    <phoneticPr fontId="1"/>
  </si>
  <si>
    <t>給料月額</t>
    <rPh sb="0" eb="2">
      <t>キュウリョウ</t>
    </rPh>
    <rPh sb="2" eb="4">
      <t>ゲツガク</t>
    </rPh>
    <phoneticPr fontId="1"/>
  </si>
  <si>
    <t>勧奨特例</t>
    <rPh sb="0" eb="2">
      <t>カンショウ</t>
    </rPh>
    <rPh sb="2" eb="4">
      <t>トクレイ</t>
    </rPh>
    <phoneticPr fontId="1"/>
  </si>
  <si>
    <t>退職の理由</t>
    <rPh sb="0" eb="2">
      <t>タイショク</t>
    </rPh>
    <rPh sb="3" eb="5">
      <t>リユウ</t>
    </rPh>
    <phoneticPr fontId="1"/>
  </si>
  <si>
    <t>勤続期間</t>
    <rPh sb="0" eb="2">
      <t>キンゾク</t>
    </rPh>
    <rPh sb="2" eb="4">
      <t>キカン</t>
    </rPh>
    <phoneticPr fontId="1"/>
  </si>
  <si>
    <t>　勤続期間</t>
    <rPh sb="1" eb="3">
      <t>キンゾク</t>
    </rPh>
    <rPh sb="3" eb="5">
      <t>キカン</t>
    </rPh>
    <phoneticPr fontId="1"/>
  </si>
  <si>
    <t>（採用日）</t>
    <rPh sb="1" eb="3">
      <t>サイヨウ</t>
    </rPh>
    <rPh sb="3" eb="4">
      <t>ヒ</t>
    </rPh>
    <phoneticPr fontId="1"/>
  </si>
  <si>
    <t>（退職日）</t>
    <rPh sb="1" eb="3">
      <t>タイショク</t>
    </rPh>
    <rPh sb="3" eb="4">
      <t>ヒ</t>
    </rPh>
    <phoneticPr fontId="1"/>
  </si>
  <si>
    <t>昭和</t>
    <rPh sb="0" eb="2">
      <t>ショウワ</t>
    </rPh>
    <phoneticPr fontId="1"/>
  </si>
  <si>
    <t>年</t>
    <rPh sb="0" eb="1">
      <t>ネン</t>
    </rPh>
    <phoneticPr fontId="1"/>
  </si>
  <si>
    <t>月</t>
    <rPh sb="0" eb="1">
      <t>ツキ</t>
    </rPh>
    <phoneticPr fontId="1"/>
  </si>
  <si>
    <t>日</t>
    <rPh sb="0" eb="1">
      <t>ヒ</t>
    </rPh>
    <phoneticPr fontId="1"/>
  </si>
  <si>
    <t>平成</t>
    <rPh sb="0" eb="2">
      <t>ヘイセイ</t>
    </rPh>
    <phoneticPr fontId="1"/>
  </si>
  <si>
    <t>除算する期間についての説明</t>
    <rPh sb="0" eb="2">
      <t>ジョサン</t>
    </rPh>
    <rPh sb="4" eb="6">
      <t>キカン</t>
    </rPh>
    <rPh sb="11" eb="13">
      <t>セツメイ</t>
    </rPh>
    <phoneticPr fontId="1"/>
  </si>
  <si>
    <t>支給率</t>
    <rPh sb="0" eb="3">
      <t>シキュウリツ</t>
    </rPh>
    <phoneticPr fontId="1"/>
  </si>
  <si>
    <t>適用条項</t>
    <rPh sb="0" eb="2">
      <t>テキヨウ</t>
    </rPh>
    <rPh sb="2" eb="4">
      <t>ジョウコウ</t>
    </rPh>
    <phoneticPr fontId="1"/>
  </si>
  <si>
    <t>第</t>
    <rPh sb="0" eb="1">
      <t>ダイ</t>
    </rPh>
    <phoneticPr fontId="1"/>
  </si>
  <si>
    <t>条</t>
    <rPh sb="0" eb="1">
      <t>ジョウ</t>
    </rPh>
    <phoneticPr fontId="1"/>
  </si>
  <si>
    <t>（除算後の端数月数切捨て）</t>
    <rPh sb="1" eb="3">
      <t>ジョサン</t>
    </rPh>
    <rPh sb="3" eb="4">
      <t>ゴ</t>
    </rPh>
    <rPh sb="5" eb="7">
      <t>ハスウ</t>
    </rPh>
    <rPh sb="7" eb="9">
      <t>ツキスウ</t>
    </rPh>
    <rPh sb="9" eb="10">
      <t>キ</t>
    </rPh>
    <rPh sb="10" eb="11">
      <t>ス</t>
    </rPh>
    <phoneticPr fontId="1"/>
  </si>
  <si>
    <t>平成１８年３月３１日の退職手当（Ｙ）の計算</t>
    <rPh sb="0" eb="2">
      <t>ヘイセイ</t>
    </rPh>
    <rPh sb="4" eb="5">
      <t>ネン</t>
    </rPh>
    <rPh sb="6" eb="7">
      <t>ツキ</t>
    </rPh>
    <rPh sb="9" eb="10">
      <t>ヒ</t>
    </rPh>
    <rPh sb="11" eb="13">
      <t>タイショク</t>
    </rPh>
    <rPh sb="13" eb="15">
      <t>テアテ</t>
    </rPh>
    <rPh sb="19" eb="21">
      <t>ケイサン</t>
    </rPh>
    <phoneticPr fontId="1"/>
  </si>
  <si>
    <t>特定減額前</t>
    <rPh sb="0" eb="2">
      <t>トクテイ</t>
    </rPh>
    <rPh sb="2" eb="4">
      <t>ゲンガク</t>
    </rPh>
    <rPh sb="4" eb="5">
      <t>マエ</t>
    </rPh>
    <phoneticPr fontId="1"/>
  </si>
  <si>
    <t>退職手当</t>
    <rPh sb="0" eb="2">
      <t>タイショク</t>
    </rPh>
    <rPh sb="2" eb="4">
      <t>テアテ</t>
    </rPh>
    <phoneticPr fontId="1"/>
  </si>
  <si>
    <t>基本額</t>
    <rPh sb="0" eb="3">
      <t>キホンガク</t>
    </rPh>
    <phoneticPr fontId="1"/>
  </si>
  <si>
    <t>退職手当の</t>
    <rPh sb="0" eb="2">
      <t>タイショク</t>
    </rPh>
    <rPh sb="2" eb="4">
      <t>テアテ</t>
    </rPh>
    <phoneticPr fontId="1"/>
  </si>
  <si>
    <t>調整額</t>
    <rPh sb="0" eb="3">
      <t>チョウセイガク</t>
    </rPh>
    <phoneticPr fontId="1"/>
  </si>
  <si>
    <t>退職手当額</t>
    <rPh sb="0" eb="2">
      <t>タイショク</t>
    </rPh>
    <rPh sb="2" eb="4">
      <t>テアテ</t>
    </rPh>
    <rPh sb="4" eb="5">
      <t>ガク</t>
    </rPh>
    <phoneticPr fontId="1"/>
  </si>
  <si>
    <t>補足説明</t>
    <rPh sb="0" eb="2">
      <t>ホソク</t>
    </rPh>
    <rPh sb="2" eb="4">
      <t>セツメイ</t>
    </rPh>
    <phoneticPr fontId="1"/>
  </si>
  <si>
    <t>□　Ｘ＜Ｙのとき、Ｙが退職手当となる。</t>
    <rPh sb="11" eb="13">
      <t>タイショク</t>
    </rPh>
    <rPh sb="13" eb="15">
      <t>テアテ</t>
    </rPh>
    <phoneticPr fontId="1"/>
  </si>
  <si>
    <t>所得税等の課税</t>
    <rPh sb="0" eb="3">
      <t>ショトクゼイ</t>
    </rPh>
    <rPh sb="3" eb="4">
      <t>トウ</t>
    </rPh>
    <rPh sb="5" eb="7">
      <t>カゼイ</t>
    </rPh>
    <phoneticPr fontId="1"/>
  </si>
  <si>
    <t>税関係</t>
    <rPh sb="0" eb="1">
      <t>ゼイ</t>
    </rPh>
    <rPh sb="1" eb="3">
      <t>カンケイ</t>
    </rPh>
    <phoneticPr fontId="1"/>
  </si>
  <si>
    <t>償還関係</t>
    <rPh sb="0" eb="2">
      <t>ショウカン</t>
    </rPh>
    <rPh sb="2" eb="4">
      <t>カンケイ</t>
    </rPh>
    <phoneticPr fontId="1"/>
  </si>
  <si>
    <t>控除額合計</t>
    <rPh sb="0" eb="3">
      <t>コウジョガク</t>
    </rPh>
    <rPh sb="3" eb="5">
      <t>ゴウケイ</t>
    </rPh>
    <phoneticPr fontId="1"/>
  </si>
  <si>
    <t>差引支給額</t>
    <rPh sb="0" eb="2">
      <t>サシヒキ</t>
    </rPh>
    <rPh sb="2" eb="5">
      <t>シキュウガク</t>
    </rPh>
    <phoneticPr fontId="1"/>
  </si>
  <si>
    <t>円</t>
    <rPh sb="0" eb="1">
      <t>エン</t>
    </rPh>
    <phoneticPr fontId="1"/>
  </si>
  <si>
    <t>級</t>
    <rPh sb="0" eb="1">
      <t>キュウ</t>
    </rPh>
    <phoneticPr fontId="1"/>
  </si>
  <si>
    <t>号給</t>
    <rPh sb="0" eb="1">
      <t>ゴウ</t>
    </rPh>
    <rPh sb="1" eb="2">
      <t>キュウ</t>
    </rPh>
    <phoneticPr fontId="1"/>
  </si>
  <si>
    <t>教職調整額</t>
    <rPh sb="0" eb="2">
      <t>キョウショク</t>
    </rPh>
    <rPh sb="2" eb="5">
      <t>チョウセイガク</t>
    </rPh>
    <phoneticPr fontId="1"/>
  </si>
  <si>
    <t>給料の調整額</t>
    <rPh sb="0" eb="2">
      <t>キュウリョウ</t>
    </rPh>
    <rPh sb="3" eb="6">
      <t>チョウセイガク</t>
    </rPh>
    <phoneticPr fontId="1"/>
  </si>
  <si>
    <t>発令</t>
    <rPh sb="0" eb="2">
      <t>ハツレイ</t>
    </rPh>
    <phoneticPr fontId="1"/>
  </si>
  <si>
    <t>除算すべき期間</t>
    <rPh sb="0" eb="2">
      <t>ジョサン</t>
    </rPh>
    <rPh sb="5" eb="7">
      <t>キカン</t>
    </rPh>
    <phoneticPr fontId="1"/>
  </si>
  <si>
    <t>退職手当の額の計算の基礎となる勤続期間</t>
    <rPh sb="0" eb="2">
      <t>タイショク</t>
    </rPh>
    <rPh sb="2" eb="4">
      <t>テアテ</t>
    </rPh>
    <rPh sb="5" eb="6">
      <t>ガク</t>
    </rPh>
    <rPh sb="7" eb="9">
      <t>ケイサン</t>
    </rPh>
    <rPh sb="10" eb="12">
      <t>キソ</t>
    </rPh>
    <rPh sb="15" eb="17">
      <t>キンゾク</t>
    </rPh>
    <rPh sb="17" eb="19">
      <t>キカン</t>
    </rPh>
    <phoneticPr fontId="1"/>
  </si>
  <si>
    <t>減額日前日</t>
    <rPh sb="0" eb="2">
      <t>ゲンガク</t>
    </rPh>
    <rPh sb="2" eb="3">
      <t>ヒ</t>
    </rPh>
    <rPh sb="3" eb="5">
      <t>ゼンジツ</t>
    </rPh>
    <phoneticPr fontId="1"/>
  </si>
  <si>
    <t>(満５９歳)</t>
    <rPh sb="1" eb="2">
      <t>マン</t>
    </rPh>
    <rPh sb="4" eb="5">
      <t>サイ</t>
    </rPh>
    <phoneticPr fontId="1"/>
  </si>
  <si>
    <t>減額日前日までの勤続期間</t>
    <rPh sb="0" eb="2">
      <t>ゲンガク</t>
    </rPh>
    <rPh sb="2" eb="3">
      <t>ヒ</t>
    </rPh>
    <rPh sb="3" eb="5">
      <t>ゼンジツ</t>
    </rPh>
    <rPh sb="8" eb="10">
      <t>キンゾク</t>
    </rPh>
    <rPh sb="10" eb="12">
      <t>キカン</t>
    </rPh>
    <phoneticPr fontId="1"/>
  </si>
  <si>
    <t>給料の月額×Ｂ</t>
    <rPh sb="0" eb="2">
      <t>キュウリョウ</t>
    </rPh>
    <rPh sb="3" eb="5">
      <t>ゲツガク</t>
    </rPh>
    <phoneticPr fontId="1"/>
  </si>
  <si>
    <t>号区分の調整月額×号区分の月額（６０月）</t>
    <rPh sb="0" eb="1">
      <t>ゴウ</t>
    </rPh>
    <rPh sb="1" eb="3">
      <t>クブン</t>
    </rPh>
    <rPh sb="4" eb="6">
      <t>チョウセイ</t>
    </rPh>
    <rPh sb="6" eb="8">
      <t>ゲツガク</t>
    </rPh>
    <rPh sb="9" eb="10">
      <t>ゴウ</t>
    </rPh>
    <rPh sb="10" eb="12">
      <t>クブン</t>
    </rPh>
    <rPh sb="13" eb="15">
      <t>ゲツガク</t>
    </rPh>
    <rPh sb="18" eb="19">
      <t>ツキ</t>
    </rPh>
    <phoneticPr fontId="1"/>
  </si>
  <si>
    <t>教育職給料表（二）</t>
    <rPh sb="0" eb="2">
      <t>キョウイク</t>
    </rPh>
    <rPh sb="2" eb="3">
      <t>ショク</t>
    </rPh>
    <rPh sb="3" eb="5">
      <t>キュウリョウ</t>
    </rPh>
    <rPh sb="5" eb="6">
      <t>ヒョウ</t>
    </rPh>
    <rPh sb="7" eb="8">
      <t>ニ</t>
    </rPh>
    <phoneticPr fontId="1"/>
  </si>
  <si>
    <t>除算期間</t>
    <rPh sb="0" eb="2">
      <t>ジョサン</t>
    </rPh>
    <rPh sb="2" eb="4">
      <t>キカン</t>
    </rPh>
    <phoneticPr fontId="1"/>
  </si>
  <si>
    <t>除算率</t>
    <rPh sb="0" eb="2">
      <t>ジョサン</t>
    </rPh>
    <rPh sb="2" eb="3">
      <t>リツ</t>
    </rPh>
    <phoneticPr fontId="1"/>
  </si>
  <si>
    <t>退職手当の調整額の内訳</t>
    <rPh sb="0" eb="2">
      <t>タイショク</t>
    </rPh>
    <rPh sb="2" eb="4">
      <t>テアテ</t>
    </rPh>
    <rPh sb="5" eb="8">
      <t>チョウセイガク</t>
    </rPh>
    <rPh sb="9" eb="11">
      <t>ウチワケ</t>
    </rPh>
    <phoneticPr fontId="1"/>
  </si>
  <si>
    <t>号区分</t>
    <rPh sb="0" eb="1">
      <t>ゴウ</t>
    </rPh>
    <rPh sb="1" eb="3">
      <t>クブン</t>
    </rPh>
    <phoneticPr fontId="1"/>
  </si>
  <si>
    <t>給料の月額×Ｂ’</t>
    <rPh sb="0" eb="2">
      <t>キュウリョウ</t>
    </rPh>
    <rPh sb="3" eb="5">
      <t>ゲツガク</t>
    </rPh>
    <phoneticPr fontId="1"/>
  </si>
  <si>
    <t>勤続年数</t>
    <rPh sb="0" eb="2">
      <t>キンゾク</t>
    </rPh>
    <rPh sb="2" eb="4">
      <t>ネンスウ</t>
    </rPh>
    <phoneticPr fontId="1"/>
  </si>
  <si>
    <t>（在職期間Ａの端数切り上げ）</t>
    <rPh sb="1" eb="3">
      <t>ザイショク</t>
    </rPh>
    <rPh sb="3" eb="5">
      <t>キカン</t>
    </rPh>
    <rPh sb="7" eb="9">
      <t>ハスウ</t>
    </rPh>
    <rPh sb="9" eb="10">
      <t>キ</t>
    </rPh>
    <rPh sb="11" eb="12">
      <t>ア</t>
    </rPh>
    <phoneticPr fontId="1"/>
  </si>
  <si>
    <t>退職所得控除額</t>
    <rPh sb="0" eb="2">
      <t>タイショク</t>
    </rPh>
    <rPh sb="2" eb="4">
      <t>ショトク</t>
    </rPh>
    <rPh sb="4" eb="7">
      <t>コウジョガク</t>
    </rPh>
    <phoneticPr fontId="1"/>
  </si>
  <si>
    <t>所得税</t>
    <rPh sb="0" eb="3">
      <t>ショトクゼイ</t>
    </rPh>
    <phoneticPr fontId="1"/>
  </si>
  <si>
    <t>市町村民税</t>
    <rPh sb="0" eb="5">
      <t>シチョウソンミンゼイ</t>
    </rPh>
    <phoneticPr fontId="1"/>
  </si>
  <si>
    <t>県民税</t>
    <rPh sb="0" eb="3">
      <t>ケンミンゼイ</t>
    </rPh>
    <phoneticPr fontId="1"/>
  </si>
  <si>
    <t>給与に係る地方税</t>
    <rPh sb="0" eb="2">
      <t>キュウヨ</t>
    </rPh>
    <rPh sb="3" eb="4">
      <t>カカ</t>
    </rPh>
    <rPh sb="5" eb="8">
      <t>チホウゼイ</t>
    </rPh>
    <phoneticPr fontId="1"/>
  </si>
  <si>
    <t>共済組合償還金</t>
    <rPh sb="0" eb="2">
      <t>キョウサイ</t>
    </rPh>
    <rPh sb="2" eb="4">
      <t>クミアイ</t>
    </rPh>
    <rPh sb="4" eb="7">
      <t>ショウカンキン</t>
    </rPh>
    <phoneticPr fontId="1"/>
  </si>
  <si>
    <t>厚生会償還金</t>
    <rPh sb="0" eb="3">
      <t>コウセイカイ</t>
    </rPh>
    <rPh sb="3" eb="6">
      <t>ショウカンキン</t>
    </rPh>
    <phoneticPr fontId="1"/>
  </si>
  <si>
    <t>その他控除</t>
    <rPh sb="2" eb="3">
      <t>タ</t>
    </rPh>
    <rPh sb="3" eb="5">
      <t>コウジョ</t>
    </rPh>
    <phoneticPr fontId="1"/>
  </si>
  <si>
    <t>課税額</t>
    <rPh sb="0" eb="3">
      <t>カゼイガク</t>
    </rPh>
    <phoneticPr fontId="1"/>
  </si>
  <si>
    <t>税　額</t>
    <rPh sb="0" eb="1">
      <t>ゼイ</t>
    </rPh>
    <rPh sb="2" eb="3">
      <t>ガク</t>
    </rPh>
    <phoneticPr fontId="1"/>
  </si>
  <si>
    <t>（退職手当額－Ｅ）／２</t>
    <rPh sb="1" eb="3">
      <t>タイショク</t>
    </rPh>
    <rPh sb="3" eb="5">
      <t>テアテ</t>
    </rPh>
    <rPh sb="5" eb="6">
      <t>ガク</t>
    </rPh>
    <phoneticPr fontId="1"/>
  </si>
  <si>
    <t>勧奨</t>
    <rPh sb="0" eb="2">
      <t>カンショウ</t>
    </rPh>
    <phoneticPr fontId="1"/>
  </si>
  <si>
    <t>■　Ｘ≧Ｙのとき、Ｘが退職手当となる。</t>
    <rPh sb="11" eb="13">
      <t>タイショク</t>
    </rPh>
    <rPh sb="13" eb="15">
      <t>テアテ</t>
    </rPh>
    <phoneticPr fontId="1"/>
  </si>
  <si>
    <t>５６１２３４９</t>
    <phoneticPr fontId="1"/>
  </si>
  <si>
    <t>０５５４４３２</t>
    <phoneticPr fontId="1"/>
  </si>
  <si>
    <t>４</t>
    <phoneticPr fontId="1"/>
  </si>
  <si>
    <t>１</t>
    <phoneticPr fontId="1"/>
  </si>
  <si>
    <t>Ａ’</t>
    <phoneticPr fontId="1"/>
  </si>
  <si>
    <t>から</t>
    <phoneticPr fontId="1"/>
  </si>
  <si>
    <t>まで</t>
    <phoneticPr fontId="1"/>
  </si>
  <si>
    <t>｝</t>
    <phoneticPr fontId="1"/>
  </si>
  <si>
    <t>６</t>
    <phoneticPr fontId="1"/>
  </si>
  <si>
    <t>１</t>
    <phoneticPr fontId="1"/>
  </si>
  <si>
    <t>／</t>
    <phoneticPr fontId="1"/>
  </si>
  <si>
    <t>２</t>
    <phoneticPr fontId="1"/>
  </si>
  <si>
    <t>１８</t>
    <phoneticPr fontId="1"/>
  </si>
  <si>
    <t>３</t>
    <phoneticPr fontId="1"/>
  </si>
  <si>
    <t>３１</t>
    <phoneticPr fontId="1"/>
  </si>
  <si>
    <t>０</t>
    <phoneticPr fontId="1"/>
  </si>
  <si>
    <t>９</t>
    <phoneticPr fontId="1"/>
  </si>
  <si>
    <t>(</t>
    <phoneticPr fontId="1"/>
  </si>
  <si>
    <t>１４９</t>
    <phoneticPr fontId="1"/>
  </si>
  <si>
    <t>５　</t>
    <phoneticPr fontId="1"/>
  </si>
  <si>
    <t>)(</t>
    <phoneticPr fontId="1"/>
  </si>
  <si>
    <t>Ｈ</t>
    <phoneticPr fontId="1"/>
  </si>
  <si>
    <t>）</t>
    <phoneticPr fontId="1"/>
  </si>
  <si>
    <t>×</t>
    <phoneticPr fontId="1"/>
  </si>
  <si>
    <t>〔</t>
    <phoneticPr fontId="1"/>
  </si>
  <si>
    <t>１．０</t>
    <phoneticPr fontId="1"/>
  </si>
  <si>
    <t>＋</t>
    <phoneticPr fontId="1"/>
  </si>
  <si>
    <t>０．０２</t>
    <phoneticPr fontId="1"/>
  </si>
  <si>
    <t>６０</t>
    <phoneticPr fontId="1"/>
  </si>
  <si>
    <t>－</t>
    <phoneticPr fontId="1"/>
  </si>
  <si>
    <t>５９</t>
    <phoneticPr fontId="1"/>
  </si>
  <si>
    <t>)</t>
    <phoneticPr fontId="1"/>
  </si>
  <si>
    <t>〕</t>
    <phoneticPr fontId="1"/>
  </si>
  <si>
    <t>＝</t>
    <phoneticPr fontId="1"/>
  </si>
  <si>
    <t>Ｂ’</t>
    <phoneticPr fontId="1"/>
  </si>
  <si>
    <t>Ａ</t>
    <phoneticPr fontId="1"/>
  </si>
  <si>
    <t>４５２，１９２</t>
    <phoneticPr fontId="1"/>
  </si>
  <si>
    <t>３４</t>
    <phoneticPr fontId="1"/>
  </si>
  <si>
    <t>４３４，８００</t>
    <phoneticPr fontId="1"/>
  </si>
  <si>
    <t>３７</t>
    <phoneticPr fontId="1"/>
  </si>
  <si>
    <t>１７，３９２</t>
    <phoneticPr fontId="1"/>
  </si>
  <si>
    <t>Ｙ</t>
    <phoneticPr fontId="1"/>
  </si>
  <si>
    <t>Ｂ</t>
    <phoneticPr fontId="1"/>
  </si>
  <si>
    <t>Ｃ</t>
    <phoneticPr fontId="1"/>
  </si>
  <si>
    <t>Ｄ</t>
    <phoneticPr fontId="1"/>
  </si>
  <si>
    <t>Ｃ＋Ｄ</t>
    <phoneticPr fontId="1"/>
  </si>
  <si>
    <t>Ｘ</t>
    <phoneticPr fontId="1"/>
  </si>
  <si>
    <t>．</t>
    <phoneticPr fontId="1"/>
  </si>
  <si>
    <t>～</t>
    <phoneticPr fontId="1"/>
  </si>
  <si>
    <t>Ｅ</t>
    <phoneticPr fontId="1"/>
  </si>
  <si>
    <t>ａ</t>
    <phoneticPr fontId="1"/>
  </si>
  <si>
    <t>①</t>
    <phoneticPr fontId="1"/>
  </si>
  <si>
    <t>②</t>
    <phoneticPr fontId="1"/>
  </si>
  <si>
    <t>③</t>
    <phoneticPr fontId="1"/>
  </si>
  <si>
    <t>⑤</t>
    <phoneticPr fontId="1"/>
  </si>
  <si>
    <t>⑥</t>
    <phoneticPr fontId="1"/>
  </si>
  <si>
    <t>⑦</t>
    <phoneticPr fontId="1"/>
  </si>
  <si>
    <t>④</t>
    <phoneticPr fontId="1"/>
  </si>
  <si>
    <t>退職当時の勤務公所</t>
    <rPh sb="0" eb="2">
      <t>タイショク</t>
    </rPh>
    <rPh sb="2" eb="4">
      <t>トウジ</t>
    </rPh>
    <rPh sb="5" eb="7">
      <t>キンム</t>
    </rPh>
    <rPh sb="7" eb="8">
      <t>コウ</t>
    </rPh>
    <rPh sb="8" eb="9">
      <t>ショ</t>
    </rPh>
    <phoneticPr fontId="1"/>
  </si>
  <si>
    <t>除算年月</t>
    <rPh sb="0" eb="2">
      <t>ジョサン</t>
    </rPh>
    <rPh sb="2" eb="4">
      <t>ネンゲツ</t>
    </rPh>
    <phoneticPr fontId="1"/>
  </si>
  <si>
    <t>２．０</t>
    <phoneticPr fontId="1"/>
  </si>
  <si>
    <t>１０．０</t>
    <phoneticPr fontId="1"/>
  </si>
  <si>
    <t>（仮退職日）</t>
    <rPh sb="1" eb="2">
      <t>カリ</t>
    </rPh>
    <rPh sb="2" eb="4">
      <t>タイショク</t>
    </rPh>
    <rPh sb="4" eb="5">
      <t>ヒ</t>
    </rPh>
    <phoneticPr fontId="1"/>
  </si>
  <si>
    <t>３．０</t>
    <phoneticPr fontId="1"/>
  </si>
  <si>
    <t>９．０</t>
    <phoneticPr fontId="1"/>
  </si>
  <si>
    <t>除算年月</t>
    <rPh sb="0" eb="2">
      <t>ジョサン</t>
    </rPh>
    <phoneticPr fontId="1"/>
  </si>
  <si>
    <t>資料２</t>
    <rPh sb="0" eb="2">
      <t>シリョウ</t>
    </rPh>
    <phoneticPr fontId="1"/>
  </si>
  <si>
    <t>６０</t>
    <phoneticPr fontId="1"/>
  </si>
  <si>
    <t>１，６２６，０００</t>
    <phoneticPr fontId="1"/>
  </si>
  <si>
    <t>２７，１００</t>
    <phoneticPr fontId="1"/>
  </si>
  <si>
    <t>７１，８００</t>
    <phoneticPr fontId="1"/>
  </si>
  <si>
    <t>４５２，１９２</t>
    <phoneticPr fontId="1"/>
  </si>
  <si>
    <t>ｂ</t>
    <phoneticPr fontId="1"/>
  </si>
  <si>
    <t>ｃ</t>
    <phoneticPr fontId="1"/>
  </si>
  <si>
    <t>ｄ</t>
    <phoneticPr fontId="1"/>
  </si>
  <si>
    <t>１２．４．１</t>
    <phoneticPr fontId="1"/>
  </si>
  <si>
    <t>１３．３．３１</t>
    <phoneticPr fontId="1"/>
  </si>
  <si>
    <t>４０３，４００</t>
    <phoneticPr fontId="1"/>
  </si>
  <si>
    <t>１６，１３６</t>
    <phoneticPr fontId="1"/>
  </si>
  <si>
    <t>４１９，５３６</t>
    <phoneticPr fontId="1"/>
  </si>
  <si>
    <t>４７．７０９</t>
    <phoneticPr fontId="1"/>
  </si>
  <si>
    <t>４２７，９２６．７２</t>
    <phoneticPr fontId="1"/>
  </si>
  <si>
    <t>２０，４１５，９５５．８８４４８</t>
    <phoneticPr fontId="1"/>
  </si>
  <si>
    <t>２２，０４１，９５５．８８４４８</t>
    <phoneticPr fontId="1"/>
  </si>
  <si>
    <t>×</t>
    <phoneticPr fontId="1"/>
  </si>
  <si>
    <t>３５</t>
    <phoneticPr fontId="1"/>
  </si>
  <si>
    <t>３６</t>
    <phoneticPr fontId="1"/>
  </si>
  <si>
    <t>１９，２００，０００</t>
    <phoneticPr fontId="1"/>
  </si>
  <si>
    <t>１，４２０，０００</t>
    <phoneticPr fontId="1"/>
  </si>
  <si>
    <t>７２，４９１</t>
    <phoneticPr fontId="1"/>
  </si>
  <si>
    <t>８５，２００</t>
    <phoneticPr fontId="1"/>
  </si>
  <si>
    <t>５６，８００</t>
    <phoneticPr fontId="1"/>
  </si>
  <si>
    <t>２８６，２９１</t>
    <phoneticPr fontId="1"/>
  </si>
  <si>
    <t>２１，７５５，６６４</t>
    <phoneticPr fontId="1"/>
  </si>
  <si>
    <t>令和</t>
    <rPh sb="0" eb="2">
      <t>レイワ</t>
    </rPh>
    <phoneticPr fontId="1"/>
  </si>
  <si>
    <t>Ｒ</t>
    <phoneticPr fontId="1"/>
  </si>
  <si>
    <t>昭和　　年　　月　　日</t>
    <rPh sb="0" eb="2">
      <t>ショウワ</t>
    </rPh>
    <rPh sb="4" eb="5">
      <t>ネン</t>
    </rPh>
    <rPh sb="7" eb="8">
      <t>ツキ</t>
    </rPh>
    <rPh sb="10" eb="11">
      <t>ヒ</t>
    </rPh>
    <phoneticPr fontId="1"/>
  </si>
  <si>
    <t>(満　　歳)</t>
    <rPh sb="1" eb="2">
      <t>マン</t>
    </rPh>
    <rPh sb="4" eb="5">
      <t>サイ</t>
    </rPh>
    <phoneticPr fontId="1"/>
  </si>
  <si>
    <t>定年・勧奨・自己都合</t>
    <rPh sb="0" eb="2">
      <t>テイネン</t>
    </rPh>
    <rPh sb="3" eb="5">
      <t>カンショウ</t>
    </rPh>
    <rPh sb="6" eb="8">
      <t>ジコ</t>
    </rPh>
    <rPh sb="8" eb="10">
      <t>ツゴウ</t>
    </rPh>
    <phoneticPr fontId="1"/>
  </si>
  <si>
    <t>［　　　　　　　退 職 手 当 額 計 算 書（計算例）　　　　　　　］</t>
    <rPh sb="8" eb="9">
      <t>タイ</t>
    </rPh>
    <rPh sb="10" eb="11">
      <t>ショク</t>
    </rPh>
    <rPh sb="12" eb="13">
      <t>テ</t>
    </rPh>
    <rPh sb="14" eb="15">
      <t>トウ</t>
    </rPh>
    <rPh sb="16" eb="17">
      <t>ガク</t>
    </rPh>
    <rPh sb="18" eb="19">
      <t>ケイ</t>
    </rPh>
    <rPh sb="20" eb="21">
      <t>ザン</t>
    </rPh>
    <rPh sb="22" eb="23">
      <t>ショ</t>
    </rPh>
    <rPh sb="24" eb="26">
      <t>ケイサン</t>
    </rPh>
    <rPh sb="26" eb="27">
      <t>レイ</t>
    </rPh>
    <phoneticPr fontId="1"/>
  </si>
  <si>
    <t>※勧奨退職のみ</t>
    <rPh sb="1" eb="3">
      <t>カンショウ</t>
    </rPh>
    <rPh sb="3" eb="5">
      <t>タイショク</t>
    </rPh>
    <phoneticPr fontId="1"/>
  </si>
  <si>
    <t xml:space="preserve">     職給料表（ ）</t>
    <rPh sb="5" eb="6">
      <t>ショク</t>
    </rPh>
    <rPh sb="6" eb="8">
      <t>キュウリョウ</t>
    </rPh>
    <rPh sb="8" eb="9">
      <t>ヒョウ</t>
    </rPh>
    <phoneticPr fontId="1"/>
  </si>
  <si>
    <t>　　　職給料表（　）</t>
    <rPh sb="3" eb="4">
      <t>ショク</t>
    </rPh>
    <rPh sb="4" eb="6">
      <t>キュウリョウ</t>
    </rPh>
    <rPh sb="6" eb="7">
      <t>ヒョウ</t>
    </rPh>
    <phoneticPr fontId="1"/>
  </si>
  <si>
    <t>給与に係る地方税（住民税４～５月分）</t>
    <rPh sb="0" eb="2">
      <t>キュウヨ</t>
    </rPh>
    <rPh sb="3" eb="4">
      <t>カカ</t>
    </rPh>
    <rPh sb="5" eb="8">
      <t>チホウゼイ</t>
    </rPh>
    <rPh sb="9" eb="12">
      <t>ジュウミンゼイ</t>
    </rPh>
    <rPh sb="15" eb="17">
      <t>ガツブン</t>
    </rPh>
    <phoneticPr fontId="1"/>
  </si>
  <si>
    <t>教育職給料表（一）</t>
    <rPh sb="0" eb="2">
      <t>キョウイク</t>
    </rPh>
    <rPh sb="7" eb="8">
      <t>1</t>
    </rPh>
    <phoneticPr fontId="1"/>
  </si>
  <si>
    <t>行政職給料表</t>
    <rPh sb="0" eb="2">
      <t>ギョウセイ</t>
    </rPh>
    <phoneticPr fontId="1"/>
  </si>
  <si>
    <t>海事職給料表</t>
    <rPh sb="0" eb="2">
      <t>カイジ</t>
    </rPh>
    <phoneticPr fontId="1"/>
  </si>
  <si>
    <t>研究職給料表</t>
    <rPh sb="0" eb="2">
      <t>ケンキュウ</t>
    </rPh>
    <phoneticPr fontId="1"/>
  </si>
  <si>
    <t>教育職給料表（二）</t>
    <rPh sb="0" eb="2">
      <t>キョウイク</t>
    </rPh>
    <rPh sb="7" eb="8">
      <t>2</t>
    </rPh>
    <phoneticPr fontId="1"/>
  </si>
  <si>
    <t>医療職給料表（二）</t>
    <rPh sb="0" eb="2">
      <t>イリョウ</t>
    </rPh>
    <rPh sb="7" eb="8">
      <t>2</t>
    </rPh>
    <phoneticPr fontId="1"/>
  </si>
  <si>
    <t>技能職等給料表</t>
    <rPh sb="0" eb="2">
      <t>ギノウ</t>
    </rPh>
    <rPh sb="2" eb="3">
      <t>ショク</t>
    </rPh>
    <rPh sb="3" eb="4">
      <t>トウ</t>
    </rPh>
    <rPh sb="4" eb="6">
      <t>キュウリョウ</t>
    </rPh>
    <phoneticPr fontId="1"/>
  </si>
  <si>
    <t>給料表名</t>
    <rPh sb="0" eb="2">
      <t>キュウリョウ</t>
    </rPh>
    <rPh sb="2" eb="3">
      <t>ヒョウ</t>
    </rPh>
    <rPh sb="3" eb="4">
      <t>メイ</t>
    </rPh>
    <phoneticPr fontId="1"/>
  </si>
  <si>
    <t>退職事由</t>
    <rPh sb="0" eb="2">
      <t>タイショク</t>
    </rPh>
    <rPh sb="2" eb="4">
      <t>ジユウ</t>
    </rPh>
    <phoneticPr fontId="1"/>
  </si>
  <si>
    <t>定年</t>
    <rPh sb="0" eb="2">
      <t>テイネン</t>
    </rPh>
    <phoneticPr fontId="1"/>
  </si>
  <si>
    <t>自己都合</t>
    <rPh sb="0" eb="2">
      <t>ジコ</t>
    </rPh>
    <rPh sb="2" eb="4">
      <t>ツゴウ</t>
    </rPh>
    <phoneticPr fontId="1"/>
  </si>
  <si>
    <t>計算に影響しない</t>
    <rPh sb="0" eb="2">
      <t>ケイサン</t>
    </rPh>
    <rPh sb="3" eb="5">
      <t>エイキョウ</t>
    </rPh>
    <phoneticPr fontId="1"/>
  </si>
  <si>
    <t>※勤続25年以上の場合のみ適用</t>
    <rPh sb="1" eb="3">
      <t>キンゾク</t>
    </rPh>
    <rPh sb="5" eb="6">
      <t>ネン</t>
    </rPh>
    <rPh sb="6" eb="8">
      <t>イジョウ</t>
    </rPh>
    <rPh sb="9" eb="11">
      <t>バアイ</t>
    </rPh>
    <rPh sb="13" eb="15">
      <t>テキヨウ</t>
    </rPh>
    <phoneticPr fontId="1"/>
  </si>
  <si>
    <t>５</t>
  </si>
  <si>
    <t>↑月数の合計が60になるように。</t>
    <rPh sb="1" eb="3">
      <t>ツキスウ</t>
    </rPh>
    <rPh sb="4" eb="6">
      <t>ゴウケイ</t>
    </rPh>
    <phoneticPr fontId="1"/>
  </si>
  <si>
    <t>調整額区分</t>
    <rPh sb="0" eb="3">
      <t>チョウセイガク</t>
    </rPh>
    <rPh sb="3" eb="5">
      <t>クブン</t>
    </rPh>
    <phoneticPr fontId="6"/>
  </si>
  <si>
    <t>専従</t>
    <rPh sb="0" eb="2">
      <t>センジュウ</t>
    </rPh>
    <phoneticPr fontId="6"/>
  </si>
  <si>
    <t>休職</t>
    <rPh sb="0" eb="2">
      <t>キュウショク</t>
    </rPh>
    <phoneticPr fontId="6"/>
  </si>
  <si>
    <t>育休</t>
    <rPh sb="0" eb="2">
      <t>イクキュウ</t>
    </rPh>
    <phoneticPr fontId="6"/>
  </si>
  <si>
    <t>停職</t>
    <rPh sb="0" eb="2">
      <t>テイショク</t>
    </rPh>
    <phoneticPr fontId="6"/>
  </si>
  <si>
    <t>分母</t>
    <rPh sb="0" eb="2">
      <t>ブンボ</t>
    </rPh>
    <phoneticPr fontId="1"/>
  </si>
  <si>
    <t>発令区分</t>
    <rPh sb="0" eb="2">
      <t>ハツレイ</t>
    </rPh>
    <rPh sb="2" eb="4">
      <t>クブン</t>
    </rPh>
    <phoneticPr fontId="6"/>
  </si>
  <si>
    <t>啓発</t>
    <rPh sb="0" eb="2">
      <t>ケイハツ</t>
    </rPh>
    <phoneticPr fontId="1"/>
  </si>
  <si>
    <t>分子</t>
    <rPh sb="0" eb="2">
      <t>ブンシ</t>
    </rPh>
    <phoneticPr fontId="1"/>
  </si>
  <si>
    <t>プルダウン選択</t>
    <rPh sb="5" eb="7">
      <t>センタク</t>
    </rPh>
    <phoneticPr fontId="1"/>
  </si>
  <si>
    <t>４</t>
  </si>
  <si>
    <t>計算額に影響</t>
    <rPh sb="0" eb="3">
      <t>ケイサンガク</t>
    </rPh>
    <rPh sb="4" eb="6">
      <t>エイキョウ</t>
    </rPh>
    <phoneticPr fontId="1"/>
  </si>
  <si>
    <t>2</t>
    <phoneticPr fontId="1"/>
  </si>
  <si>
    <t>34</t>
    <phoneticPr fontId="1"/>
  </si>
  <si>
    <t>149</t>
    <phoneticPr fontId="1"/>
  </si>
  <si>
    <t>教育職給料表（二）</t>
    <rPh sb="0" eb="2">
      <t>キョウイク</t>
    </rPh>
    <rPh sb="2" eb="3">
      <t>ショク</t>
    </rPh>
    <rPh sb="3" eb="5">
      <t>キュウリョウ</t>
    </rPh>
    <rPh sb="5" eb="6">
      <t>ヒョウ</t>
    </rPh>
    <rPh sb="7" eb="8">
      <t>2</t>
    </rPh>
    <phoneticPr fontId="1"/>
  </si>
  <si>
    <t>旧条例
発令区分</t>
    <rPh sb="0" eb="1">
      <t>キュウ</t>
    </rPh>
    <rPh sb="1" eb="3">
      <t>ジョウレイ</t>
    </rPh>
    <rPh sb="4" eb="6">
      <t>ハツレイ</t>
    </rPh>
    <rPh sb="6" eb="8">
      <t>クブン</t>
    </rPh>
    <phoneticPr fontId="6"/>
  </si>
  <si>
    <t>旧分子</t>
    <rPh sb="0" eb="1">
      <t>キュウ</t>
    </rPh>
    <rPh sb="1" eb="3">
      <t>ブンシ</t>
    </rPh>
    <phoneticPr fontId="1"/>
  </si>
  <si>
    <t>旧分母</t>
    <rPh sb="0" eb="1">
      <t>キュウ</t>
    </rPh>
    <rPh sb="1" eb="3">
      <t>ブンボ</t>
    </rPh>
    <phoneticPr fontId="1"/>
  </si>
  <si>
    <t>H27.4.1</t>
    <phoneticPr fontId="1"/>
  </si>
  <si>
    <t>八戸市立尻内小学校</t>
    <rPh sb="0" eb="2">
      <t>ハチノヘ</t>
    </rPh>
    <rPh sb="2" eb="4">
      <t>シリツ</t>
    </rPh>
    <rPh sb="4" eb="6">
      <t>シリウチ</t>
    </rPh>
    <rPh sb="6" eb="9">
      <t>ショウガッコウ</t>
    </rPh>
    <phoneticPr fontId="1"/>
  </si>
  <si>
    <t>教諭</t>
    <rPh sb="0" eb="2">
      <t>キョウユ</t>
    </rPh>
    <phoneticPr fontId="1"/>
  </si>
  <si>
    <t>※自己都合退職の場合、9年以下は0，10年以上24年以下は1/2になる</t>
    <rPh sb="1" eb="3">
      <t>ジコ</t>
    </rPh>
    <rPh sb="3" eb="5">
      <t>ツゴウ</t>
    </rPh>
    <rPh sb="5" eb="7">
      <t>タイショク</t>
    </rPh>
    <rPh sb="8" eb="10">
      <t>バアイ</t>
    </rPh>
    <rPh sb="12" eb="15">
      <t>ネンイカ</t>
    </rPh>
    <rPh sb="20" eb="23">
      <t>ネンイジョウ</t>
    </rPh>
    <rPh sb="25" eb="28">
      <t>ネンイカ</t>
    </rPh>
    <phoneticPr fontId="1"/>
  </si>
  <si>
    <t>区分</t>
    <rPh sb="0" eb="2">
      <t>クブン</t>
    </rPh>
    <phoneticPr fontId="1"/>
  </si>
  <si>
    <t>調整月額</t>
    <rPh sb="0" eb="2">
      <t>チョウセイ</t>
    </rPh>
    <rPh sb="2" eb="4">
      <t>ゲツガク</t>
    </rPh>
    <phoneticPr fontId="1"/>
  </si>
  <si>
    <t>行政職</t>
    <rPh sb="0" eb="2">
      <t>ギョウセイ</t>
    </rPh>
    <rPh sb="2" eb="3">
      <t>ショク</t>
    </rPh>
    <phoneticPr fontId="1"/>
  </si>
  <si>
    <t>教育職(一)
教育職(二)</t>
    <rPh sb="0" eb="3">
      <t>キョウイクショク</t>
    </rPh>
    <rPh sb="4" eb="5">
      <t>1</t>
    </rPh>
    <rPh sb="7" eb="10">
      <t>キョウイクショク</t>
    </rPh>
    <rPh sb="11" eb="12">
      <t>2</t>
    </rPh>
    <phoneticPr fontId="1"/>
  </si>
  <si>
    <t>医療職（二）</t>
    <rPh sb="0" eb="3">
      <t>イリョウショク</t>
    </rPh>
    <rPh sb="4" eb="5">
      <t>2</t>
    </rPh>
    <phoneticPr fontId="1"/>
  </si>
  <si>
    <t>海事職</t>
    <rPh sb="0" eb="2">
      <t>カイジ</t>
    </rPh>
    <rPh sb="2" eb="3">
      <t>ショク</t>
    </rPh>
    <phoneticPr fontId="1"/>
  </si>
  <si>
    <t>研究職</t>
    <rPh sb="0" eb="3">
      <t>ケンキュウショク</t>
    </rPh>
    <phoneticPr fontId="1"/>
  </si>
  <si>
    <t>技能職</t>
    <rPh sb="0" eb="2">
      <t>ギノウ</t>
    </rPh>
    <rPh sb="2" eb="3">
      <t>ショク</t>
    </rPh>
    <phoneticPr fontId="1"/>
  </si>
  <si>
    <t>８級</t>
    <rPh sb="1" eb="2">
      <t>キュウ</t>
    </rPh>
    <phoneticPr fontId="1"/>
  </si>
  <si>
    <r>
      <t xml:space="preserve">４級
</t>
    </r>
    <r>
      <rPr>
        <sz val="9"/>
        <rFont val="ＭＳ Ｐゴシック"/>
        <family val="3"/>
        <charset val="128"/>
      </rPr>
      <t>（役職加算20％）</t>
    </r>
    <rPh sb="1" eb="2">
      <t>キュウ</t>
    </rPh>
    <rPh sb="4" eb="6">
      <t>ヤクショク</t>
    </rPh>
    <rPh sb="6" eb="8">
      <t>カサン</t>
    </rPh>
    <phoneticPr fontId="1"/>
  </si>
  <si>
    <t>５級</t>
    <rPh sb="1" eb="2">
      <t>キュウ</t>
    </rPh>
    <phoneticPr fontId="1"/>
  </si>
  <si>
    <t>７級</t>
    <rPh sb="1" eb="2">
      <t>キュウ</t>
    </rPh>
    <phoneticPr fontId="1"/>
  </si>
  <si>
    <r>
      <t xml:space="preserve">４級
</t>
    </r>
    <r>
      <rPr>
        <sz val="9"/>
        <rFont val="ＭＳ Ｐゴシック"/>
        <family val="3"/>
        <charset val="128"/>
      </rPr>
      <t>（管手６類）</t>
    </r>
    <rPh sb="1" eb="2">
      <t>キュウ</t>
    </rPh>
    <rPh sb="4" eb="5">
      <t>カン</t>
    </rPh>
    <rPh sb="5" eb="6">
      <t>テ</t>
    </rPh>
    <rPh sb="7" eb="8">
      <t>ルイ</t>
    </rPh>
    <phoneticPr fontId="1"/>
  </si>
  <si>
    <r>
      <t xml:space="preserve">４級
</t>
    </r>
    <r>
      <rPr>
        <sz val="9"/>
        <rFont val="ＭＳ Ｐゴシック"/>
        <family val="3"/>
        <charset val="128"/>
      </rPr>
      <t>（管手６類・７類）</t>
    </r>
    <rPh sb="1" eb="2">
      <t>キュウ</t>
    </rPh>
    <rPh sb="4" eb="5">
      <t>カン</t>
    </rPh>
    <rPh sb="5" eb="6">
      <t>テ</t>
    </rPh>
    <rPh sb="7" eb="8">
      <t>ルイ</t>
    </rPh>
    <rPh sb="10" eb="11">
      <t>ルイ</t>
    </rPh>
    <phoneticPr fontId="1"/>
  </si>
  <si>
    <t>６級</t>
    <rPh sb="1" eb="2">
      <t>キュウ</t>
    </rPh>
    <phoneticPr fontId="1"/>
  </si>
  <si>
    <t>４級</t>
    <rPh sb="1" eb="2">
      <t>キュウ</t>
    </rPh>
    <phoneticPr fontId="1"/>
  </si>
  <si>
    <r>
      <t xml:space="preserve">４級
</t>
    </r>
    <r>
      <rPr>
        <sz val="9"/>
        <rFont val="ＭＳ Ｐゴシック"/>
        <family val="3"/>
        <charset val="128"/>
      </rPr>
      <t>（管手８類・９類）</t>
    </r>
    <rPh sb="1" eb="2">
      <t>キュウ</t>
    </rPh>
    <rPh sb="7" eb="8">
      <t>ルイ</t>
    </rPh>
    <rPh sb="10" eb="11">
      <t>ルイ</t>
    </rPh>
    <phoneticPr fontId="1"/>
  </si>
  <si>
    <r>
      <t xml:space="preserve">３級
</t>
    </r>
    <r>
      <rPr>
        <sz val="9"/>
        <rFont val="ＭＳ Ｐゴシック"/>
        <family val="3"/>
        <charset val="128"/>
      </rPr>
      <t>（管手８類の２）</t>
    </r>
    <rPh sb="1" eb="2">
      <t>キュウ</t>
    </rPh>
    <rPh sb="7" eb="8">
      <t>ルイ</t>
    </rPh>
    <phoneticPr fontId="1"/>
  </si>
  <si>
    <r>
      <t xml:space="preserve">５級
</t>
    </r>
    <r>
      <rPr>
        <sz val="9"/>
        <rFont val="ＭＳ Ｐゴシック"/>
        <family val="3"/>
        <charset val="128"/>
      </rPr>
      <t>（管手８類・９類）</t>
    </r>
    <rPh sb="1" eb="2">
      <t>キュウ</t>
    </rPh>
    <rPh sb="7" eb="8">
      <t>ルイ</t>
    </rPh>
    <rPh sb="10" eb="11">
      <t>ルイ</t>
    </rPh>
    <phoneticPr fontId="1"/>
  </si>
  <si>
    <t>３級</t>
    <rPh sb="1" eb="2">
      <t>キュウ</t>
    </rPh>
    <phoneticPr fontId="1"/>
  </si>
  <si>
    <r>
      <t xml:space="preserve">２級
</t>
    </r>
    <r>
      <rPr>
        <sz val="9"/>
        <rFont val="ＭＳ Ｐゴシック"/>
        <family val="3"/>
        <charset val="128"/>
      </rPr>
      <t>（役職加算10％）</t>
    </r>
    <phoneticPr fontId="1"/>
  </si>
  <si>
    <r>
      <t xml:space="preserve">４級
</t>
    </r>
    <r>
      <rPr>
        <sz val="9"/>
        <rFont val="ＭＳ Ｐゴシック"/>
        <family val="3"/>
        <charset val="128"/>
      </rPr>
      <t>（役職加算10％）</t>
    </r>
    <phoneticPr fontId="1"/>
  </si>
  <si>
    <r>
      <t xml:space="preserve">３級
</t>
    </r>
    <r>
      <rPr>
        <sz val="9"/>
        <rFont val="ＭＳ Ｐゴシック"/>
        <family val="3"/>
        <charset val="128"/>
      </rPr>
      <t>（役職加算10％）</t>
    </r>
    <phoneticPr fontId="1"/>
  </si>
  <si>
    <r>
      <t xml:space="preserve">２級
</t>
    </r>
    <r>
      <rPr>
        <sz val="9"/>
        <rFont val="ＭＳ Ｐゴシック"/>
        <family val="3"/>
        <charset val="128"/>
      </rPr>
      <t>（役職加算5％）</t>
    </r>
    <rPh sb="1" eb="2">
      <t>キュウ</t>
    </rPh>
    <phoneticPr fontId="1"/>
  </si>
  <si>
    <r>
      <t xml:space="preserve">１級
</t>
    </r>
    <r>
      <rPr>
        <sz val="9"/>
        <rFont val="ＭＳ Ｐゴシック"/>
        <family val="3"/>
        <charset val="128"/>
      </rPr>
      <t>（役職加算5％）</t>
    </r>
    <phoneticPr fontId="1"/>
  </si>
  <si>
    <r>
      <t xml:space="preserve">３級
</t>
    </r>
    <r>
      <rPr>
        <sz val="9"/>
        <rFont val="ＭＳ Ｐゴシック"/>
        <family val="3"/>
        <charset val="128"/>
      </rPr>
      <t>（役職加算5％）</t>
    </r>
    <phoneticPr fontId="1"/>
  </si>
  <si>
    <t>２級</t>
    <phoneticPr fontId="1"/>
  </si>
  <si>
    <t>３級</t>
    <phoneticPr fontId="1"/>
  </si>
  <si>
    <t>１級</t>
    <rPh sb="1" eb="2">
      <t>キュウ</t>
    </rPh>
    <phoneticPr fontId="1"/>
  </si>
  <si>
    <t>１級</t>
    <phoneticPr fontId="1"/>
  </si>
  <si>
    <t>退職手当調整額区分確認</t>
    <rPh sb="0" eb="2">
      <t>タイショク</t>
    </rPh>
    <rPh sb="2" eb="4">
      <t>テアテ</t>
    </rPh>
    <rPh sb="4" eb="7">
      <t>チョウセイガク</t>
    </rPh>
    <rPh sb="7" eb="9">
      <t>クブン</t>
    </rPh>
    <rPh sb="9" eb="11">
      <t>カクニン</t>
    </rPh>
    <phoneticPr fontId="1"/>
  </si>
  <si>
    <t>所得税率</t>
    <rPh sb="0" eb="3">
      <t>ショトクゼイ</t>
    </rPh>
    <rPh sb="3" eb="4">
      <t>リツ</t>
    </rPh>
    <phoneticPr fontId="1"/>
  </si>
  <si>
    <t>控除額</t>
    <rPh sb="0" eb="3">
      <t>コウジョガク</t>
    </rPh>
    <phoneticPr fontId="1"/>
  </si>
  <si>
    <t>課税退職手当所得金額</t>
    <rPh sb="0" eb="2">
      <t>カゼイ</t>
    </rPh>
    <rPh sb="2" eb="4">
      <t>タイショク</t>
    </rPh>
    <rPh sb="4" eb="6">
      <t>テアテ</t>
    </rPh>
    <rPh sb="6" eb="8">
      <t>ショトク</t>
    </rPh>
    <rPh sb="8" eb="10">
      <t>キンガク</t>
    </rPh>
    <phoneticPr fontId="1"/>
  </si>
  <si>
    <t>［　　　　　　　退 職 手 当 額 計 算 書　（試算用計算式なし）　　　　　　］</t>
    <rPh sb="8" eb="9">
      <t>タイ</t>
    </rPh>
    <rPh sb="10" eb="11">
      <t>ショク</t>
    </rPh>
    <rPh sb="12" eb="13">
      <t>テ</t>
    </rPh>
    <rPh sb="14" eb="15">
      <t>トウ</t>
    </rPh>
    <rPh sb="16" eb="17">
      <t>ガク</t>
    </rPh>
    <rPh sb="18" eb="19">
      <t>ケイ</t>
    </rPh>
    <rPh sb="20" eb="21">
      <t>ザン</t>
    </rPh>
    <rPh sb="22" eb="23">
      <t>ショ</t>
    </rPh>
    <rPh sb="25" eb="27">
      <t>シサン</t>
    </rPh>
    <rPh sb="27" eb="28">
      <t>ヨウ</t>
    </rPh>
    <rPh sb="28" eb="31">
      <t>ケイサンシキ</t>
    </rPh>
    <phoneticPr fontId="1"/>
  </si>
  <si>
    <r>
      <t>［　　　　　　　退 職 手 当 額 計 算 書　</t>
    </r>
    <r>
      <rPr>
        <b/>
        <sz val="11"/>
        <color rgb="FFFF0000"/>
        <rFont val="ＭＳ ゴシック"/>
        <family val="3"/>
        <charset val="128"/>
      </rPr>
      <t>（試算用計算式あり）</t>
    </r>
    <r>
      <rPr>
        <sz val="11"/>
        <rFont val="ＭＳ ゴシック"/>
        <family val="3"/>
        <charset val="128"/>
      </rPr>
      <t>　　　　　　］</t>
    </r>
    <rPh sb="8" eb="9">
      <t>タイ</t>
    </rPh>
    <rPh sb="10" eb="11">
      <t>ショク</t>
    </rPh>
    <rPh sb="12" eb="13">
      <t>テ</t>
    </rPh>
    <rPh sb="14" eb="15">
      <t>トウ</t>
    </rPh>
    <rPh sb="16" eb="17">
      <t>ガク</t>
    </rPh>
    <rPh sb="18" eb="19">
      <t>ケイ</t>
    </rPh>
    <rPh sb="20" eb="21">
      <t>ザン</t>
    </rPh>
    <rPh sb="22" eb="23">
      <t>ショ</t>
    </rPh>
    <rPh sb="25" eb="27">
      <t>シサン</t>
    </rPh>
    <rPh sb="27" eb="28">
      <t>ヨウ</t>
    </rPh>
    <rPh sb="28" eb="31">
      <t>ケイサンシキ</t>
    </rPh>
    <phoneticPr fontId="1"/>
  </si>
  <si>
    <t>新：退職手当支給割合早見表</t>
    <rPh sb="0" eb="1">
      <t>シン</t>
    </rPh>
    <rPh sb="2" eb="4">
      <t>タイショク</t>
    </rPh>
    <rPh sb="4" eb="6">
      <t>テアテ</t>
    </rPh>
    <rPh sb="6" eb="8">
      <t>シキュウ</t>
    </rPh>
    <rPh sb="8" eb="10">
      <t>ワリアイ</t>
    </rPh>
    <rPh sb="10" eb="12">
      <t>ハヤミ</t>
    </rPh>
    <rPh sb="12" eb="13">
      <t>ヒョウ</t>
    </rPh>
    <phoneticPr fontId="1"/>
  </si>
  <si>
    <r>
      <t>旧：退職手当支給割合早見表</t>
    </r>
    <r>
      <rPr>
        <sz val="14"/>
        <rFont val="ＭＳ Ｐゴシック"/>
        <family val="3"/>
        <charset val="128"/>
      </rPr>
      <t>　（平成１８年３月３１日時点）</t>
    </r>
    <rPh sb="0" eb="1">
      <t>キュウ</t>
    </rPh>
    <rPh sb="2" eb="4">
      <t>タイショク</t>
    </rPh>
    <rPh sb="4" eb="6">
      <t>テアテ</t>
    </rPh>
    <rPh sb="6" eb="8">
      <t>シキュウ</t>
    </rPh>
    <rPh sb="8" eb="10">
      <t>ワリアイ</t>
    </rPh>
    <rPh sb="10" eb="12">
      <t>ハヤミ</t>
    </rPh>
    <rPh sb="12" eb="13">
      <t>ヒョウ</t>
    </rPh>
    <rPh sb="15" eb="17">
      <t>ヘイセイ</t>
    </rPh>
    <rPh sb="19" eb="20">
      <t>ネン</t>
    </rPh>
    <rPh sb="21" eb="22">
      <t>ツキ</t>
    </rPh>
    <rPh sb="24" eb="25">
      <t>ニチ</t>
    </rPh>
    <rPh sb="25" eb="27">
      <t>ジテン</t>
    </rPh>
    <phoneticPr fontId="1"/>
  </si>
  <si>
    <t>【平成３０年４月～　（調整率 ８３．７／１００）】</t>
    <rPh sb="1" eb="3">
      <t>ヘイセイ</t>
    </rPh>
    <rPh sb="5" eb="6">
      <t>ネン</t>
    </rPh>
    <rPh sb="7" eb="8">
      <t>ツキ</t>
    </rPh>
    <rPh sb="11" eb="14">
      <t>チョウセイリツ</t>
    </rPh>
    <phoneticPr fontId="1"/>
  </si>
  <si>
    <t>第３条</t>
    <rPh sb="0" eb="1">
      <t>ダイ</t>
    </rPh>
    <rPh sb="2" eb="3">
      <t>ジョウ</t>
    </rPh>
    <phoneticPr fontId="1"/>
  </si>
  <si>
    <t>第４条</t>
    <rPh sb="0" eb="1">
      <t>ダイ</t>
    </rPh>
    <rPh sb="2" eb="3">
      <t>ジョウ</t>
    </rPh>
    <phoneticPr fontId="1"/>
  </si>
  <si>
    <t>第５条</t>
    <rPh sb="0" eb="1">
      <t>ダイ</t>
    </rPh>
    <rPh sb="2" eb="3">
      <t>ジョウ</t>
    </rPh>
    <phoneticPr fontId="1"/>
  </si>
  <si>
    <t>勤続
年数</t>
    <rPh sb="0" eb="2">
      <t>キンゾク</t>
    </rPh>
    <rPh sb="3" eb="5">
      <t>ネンスウ</t>
    </rPh>
    <phoneticPr fontId="1"/>
  </si>
  <si>
    <t>本則</t>
    <rPh sb="0" eb="2">
      <t>ホンソク</t>
    </rPh>
    <phoneticPr fontId="1"/>
  </si>
  <si>
    <t>公務外</t>
    <rPh sb="0" eb="3">
      <t>コウムガイ</t>
    </rPh>
    <phoneticPr fontId="1"/>
  </si>
  <si>
    <t>定年、勧奨</t>
    <rPh sb="0" eb="2">
      <t>テイネン</t>
    </rPh>
    <rPh sb="3" eb="5">
      <t>カンショウ</t>
    </rPh>
    <phoneticPr fontId="1"/>
  </si>
  <si>
    <t>公務上</t>
    <rPh sb="0" eb="3">
      <t>コウムジョウ</t>
    </rPh>
    <phoneticPr fontId="1"/>
  </si>
  <si>
    <t>（3条1項）</t>
    <rPh sb="2" eb="3">
      <t>ジョウ</t>
    </rPh>
    <rPh sb="4" eb="5">
      <t>コウ</t>
    </rPh>
    <phoneticPr fontId="1"/>
  </si>
  <si>
    <t>公務外死亡</t>
    <rPh sb="0" eb="2">
      <t>コウム</t>
    </rPh>
    <rPh sb="2" eb="3">
      <t>ガイ</t>
    </rPh>
    <rPh sb="3" eb="5">
      <t>シボウ</t>
    </rPh>
    <phoneticPr fontId="1"/>
  </si>
  <si>
    <t>傷病</t>
    <rPh sb="0" eb="2">
      <t>ショウビョウ</t>
    </rPh>
    <phoneticPr fontId="1"/>
  </si>
  <si>
    <t>（4条1項）</t>
    <rPh sb="2" eb="3">
      <t>ジョウ</t>
    </rPh>
    <rPh sb="4" eb="5">
      <t>コウ</t>
    </rPh>
    <phoneticPr fontId="1"/>
  </si>
  <si>
    <t>（5条1項）</t>
    <rPh sb="2" eb="3">
      <t>ジョウ</t>
    </rPh>
    <rPh sb="4" eb="5">
      <t>コウ</t>
    </rPh>
    <phoneticPr fontId="1"/>
  </si>
  <si>
    <t>死傷病</t>
    <rPh sb="0" eb="2">
      <t>シショウ</t>
    </rPh>
    <rPh sb="2" eb="3">
      <t>ビョウ</t>
    </rPh>
    <phoneticPr fontId="1"/>
  </si>
  <si>
    <t>(25年未満)</t>
    <rPh sb="3" eb="4">
      <t>ネン</t>
    </rPh>
    <rPh sb="4" eb="6">
      <t>ミマン</t>
    </rPh>
    <phoneticPr fontId="1"/>
  </si>
  <si>
    <t>(25年以上)</t>
    <rPh sb="3" eb="4">
      <t>ネン</t>
    </rPh>
    <rPh sb="4" eb="6">
      <t>イジョウ</t>
    </rPh>
    <phoneticPr fontId="1"/>
  </si>
  <si>
    <t>私傷病</t>
    <rPh sb="0" eb="3">
      <t>シショウビョウ</t>
    </rPh>
    <phoneticPr fontId="1"/>
  </si>
  <si>
    <t>通勤傷病</t>
    <rPh sb="0" eb="2">
      <t>ツウキン</t>
    </rPh>
    <rPh sb="2" eb="4">
      <t>ショウビョウ</t>
    </rPh>
    <phoneticPr fontId="1"/>
  </si>
  <si>
    <t>（6条）</t>
    <rPh sb="2" eb="3">
      <t>ジョウ</t>
    </rPh>
    <phoneticPr fontId="1"/>
  </si>
  <si>
    <t>（10年以下）</t>
    <rPh sb="3" eb="4">
      <t>ネン</t>
    </rPh>
    <rPh sb="4" eb="6">
      <t>イカ</t>
    </rPh>
    <phoneticPr fontId="1"/>
  </si>
  <si>
    <t>（11年以上
25年未満）</t>
    <rPh sb="3" eb="4">
      <t>ネン</t>
    </rPh>
    <rPh sb="4" eb="6">
      <t>イジョウ</t>
    </rPh>
    <rPh sb="9" eb="10">
      <t>ネン</t>
    </rPh>
    <rPh sb="10" eb="12">
      <t>ミマン</t>
    </rPh>
    <phoneticPr fontId="1"/>
  </si>
  <si>
    <t>（25年以上）</t>
    <rPh sb="3" eb="4">
      <t>ネン</t>
    </rPh>
    <rPh sb="4" eb="6">
      <t>イジョウ</t>
    </rPh>
    <phoneticPr fontId="1"/>
  </si>
  <si>
    <t>(20年未満)</t>
    <rPh sb="3" eb="4">
      <t>ネン</t>
    </rPh>
    <rPh sb="4" eb="6">
      <t>ミマン</t>
    </rPh>
    <phoneticPr fontId="1"/>
  </si>
  <si>
    <t>(20年以上
25年未満)</t>
    <rPh sb="3" eb="4">
      <t>ネン</t>
    </rPh>
    <rPh sb="4" eb="6">
      <t>イジョウ</t>
    </rPh>
    <rPh sb="9" eb="10">
      <t>ネン</t>
    </rPh>
    <rPh sb="10" eb="12">
      <t>ミマン</t>
    </rPh>
    <phoneticPr fontId="1"/>
  </si>
  <si>
    <t>1.0</t>
    <phoneticPr fontId="1"/>
  </si>
  <si>
    <t>3条2項1号
（1項×0.6）
附則31項</t>
    <rPh sb="1" eb="2">
      <t>ジョウ</t>
    </rPh>
    <rPh sb="3" eb="4">
      <t>コウ</t>
    </rPh>
    <rPh sb="5" eb="6">
      <t>ゴウ</t>
    </rPh>
    <rPh sb="9" eb="10">
      <t>コウ</t>
    </rPh>
    <phoneticPr fontId="1"/>
  </si>
  <si>
    <t>3条1項1号
附則31項</t>
    <rPh sb="1" eb="2">
      <t>ジョウ</t>
    </rPh>
    <rPh sb="3" eb="4">
      <t>コウ</t>
    </rPh>
    <rPh sb="5" eb="6">
      <t>ゴウ</t>
    </rPh>
    <rPh sb="7" eb="9">
      <t>フソク</t>
    </rPh>
    <rPh sb="11" eb="12">
      <t>コウ</t>
    </rPh>
    <phoneticPr fontId="1"/>
  </si>
  <si>
    <t>1.25</t>
    <phoneticPr fontId="1"/>
  </si>
  <si>
    <t>1.5</t>
    <phoneticPr fontId="1"/>
  </si>
  <si>
    <t>1.2555(3.6)</t>
    <phoneticPr fontId="1"/>
  </si>
  <si>
    <t>5条1項1号
附則31項</t>
    <rPh sb="1" eb="2">
      <t>ジョウ</t>
    </rPh>
    <rPh sb="3" eb="4">
      <t>コウ</t>
    </rPh>
    <rPh sb="5" eb="6">
      <t>ゴウ</t>
    </rPh>
    <rPh sb="7" eb="9">
      <t>フソク</t>
    </rPh>
    <rPh sb="11" eb="12">
      <t>コウ</t>
    </rPh>
    <phoneticPr fontId="1"/>
  </si>
  <si>
    <t>調整率
83.7/100</t>
    <rPh sb="0" eb="3">
      <t>チョウセイリツ</t>
    </rPh>
    <phoneticPr fontId="1"/>
  </si>
  <si>
    <t>2.0</t>
    <phoneticPr fontId="1"/>
  </si>
  <si>
    <t>2.5</t>
    <phoneticPr fontId="1"/>
  </si>
  <si>
    <t>3.0</t>
    <phoneticPr fontId="1"/>
  </si>
  <si>
    <t>2.511(4.5)</t>
    <phoneticPr fontId="1"/>
  </si>
  <si>
    <t>3.75</t>
    <phoneticPr fontId="1"/>
  </si>
  <si>
    <t>4.5</t>
    <phoneticPr fontId="1"/>
  </si>
  <si>
    <t>3.7665(5.4)</t>
    <phoneticPr fontId="1"/>
  </si>
  <si>
    <t>4.0</t>
    <phoneticPr fontId="1"/>
  </si>
  <si>
    <t>5.0</t>
    <phoneticPr fontId="1"/>
  </si>
  <si>
    <t>6.0</t>
    <phoneticPr fontId="1"/>
  </si>
  <si>
    <t>5.022(5.4)</t>
    <phoneticPr fontId="1"/>
  </si>
  <si>
    <t>6.25</t>
    <phoneticPr fontId="1"/>
  </si>
  <si>
    <t>7.5</t>
    <phoneticPr fontId="1"/>
  </si>
  <si>
    <t>9.0</t>
    <phoneticPr fontId="1"/>
  </si>
  <si>
    <t>7.0</t>
    <phoneticPr fontId="1"/>
  </si>
  <si>
    <t>8.75</t>
    <phoneticPr fontId="1"/>
  </si>
  <si>
    <t>10.5</t>
    <phoneticPr fontId="1"/>
  </si>
  <si>
    <t>8.0</t>
    <phoneticPr fontId="1"/>
  </si>
  <si>
    <t>10.0</t>
    <phoneticPr fontId="1"/>
  </si>
  <si>
    <t>12.0</t>
    <phoneticPr fontId="1"/>
  </si>
  <si>
    <t>11.25</t>
    <phoneticPr fontId="1"/>
  </si>
  <si>
    <t>13.5</t>
    <phoneticPr fontId="1"/>
  </si>
  <si>
    <t>12.5</t>
    <phoneticPr fontId="1"/>
  </si>
  <si>
    <t>15.0</t>
    <phoneticPr fontId="1"/>
  </si>
  <si>
    <t>3条2項2号
（1項×0.8）
附則31項</t>
    <rPh sb="1" eb="2">
      <t>ジョウ</t>
    </rPh>
    <rPh sb="3" eb="4">
      <t>コウ</t>
    </rPh>
    <rPh sb="5" eb="6">
      <t>ゴウ</t>
    </rPh>
    <rPh sb="9" eb="10">
      <t>コウ</t>
    </rPh>
    <rPh sb="16" eb="18">
      <t>フソク</t>
    </rPh>
    <rPh sb="20" eb="21">
      <t>コウ</t>
    </rPh>
    <phoneticPr fontId="1"/>
  </si>
  <si>
    <t>3条1項2号
附則31項</t>
    <rPh sb="1" eb="2">
      <t>ジョウ</t>
    </rPh>
    <rPh sb="3" eb="4">
      <t>コウ</t>
    </rPh>
    <rPh sb="5" eb="6">
      <t>ゴウ</t>
    </rPh>
    <rPh sb="7" eb="9">
      <t>フソク</t>
    </rPh>
    <rPh sb="11" eb="12">
      <t>コウ</t>
    </rPh>
    <phoneticPr fontId="1"/>
  </si>
  <si>
    <t>4条1項2号
附則31項</t>
    <rPh sb="1" eb="2">
      <t>ジョウ</t>
    </rPh>
    <rPh sb="3" eb="4">
      <t>コウ</t>
    </rPh>
    <rPh sb="5" eb="6">
      <t>ゴウ</t>
    </rPh>
    <rPh sb="7" eb="9">
      <t>フソク</t>
    </rPh>
    <rPh sb="11" eb="12">
      <t>コウ</t>
    </rPh>
    <phoneticPr fontId="1"/>
  </si>
  <si>
    <t>5条1項2号
附則31項</t>
    <rPh sb="1" eb="2">
      <t>ジョウ</t>
    </rPh>
    <rPh sb="3" eb="4">
      <t>コウ</t>
    </rPh>
    <rPh sb="5" eb="6">
      <t>ゴウ</t>
    </rPh>
    <rPh sb="7" eb="9">
      <t>フソク</t>
    </rPh>
    <rPh sb="11" eb="12">
      <t>コウ</t>
    </rPh>
    <phoneticPr fontId="1"/>
  </si>
  <si>
    <t>3条2項3号
（1項×0.9）
附則31項</t>
    <rPh sb="1" eb="2">
      <t>ジョウ</t>
    </rPh>
    <rPh sb="3" eb="4">
      <t>コウ</t>
    </rPh>
    <rPh sb="5" eb="6">
      <t>ゴウ</t>
    </rPh>
    <rPh sb="9" eb="10">
      <t>コウ</t>
    </rPh>
    <phoneticPr fontId="1"/>
  </si>
  <si>
    <t>3条1項3号
附則31項</t>
    <rPh sb="1" eb="2">
      <t>ジョウ</t>
    </rPh>
    <rPh sb="3" eb="4">
      <t>コウ</t>
    </rPh>
    <rPh sb="5" eb="6">
      <t>ゴウ</t>
    </rPh>
    <rPh sb="7" eb="9">
      <t>フソク</t>
    </rPh>
    <rPh sb="11" eb="12">
      <t>コウ</t>
    </rPh>
    <phoneticPr fontId="1"/>
  </si>
  <si>
    <t>4条1項3号
附則31項</t>
    <rPh sb="7" eb="9">
      <t>フソク</t>
    </rPh>
    <rPh sb="11" eb="12">
      <t>コウ</t>
    </rPh>
    <phoneticPr fontId="1"/>
  </si>
  <si>
    <t>23.5</t>
    <phoneticPr fontId="1"/>
  </si>
  <si>
    <t>3条1項3号
附則31項</t>
    <rPh sb="7" eb="9">
      <t>フソク</t>
    </rPh>
    <rPh sb="11" eb="12">
      <t>コウ</t>
    </rPh>
    <phoneticPr fontId="1"/>
  </si>
  <si>
    <t>29.375</t>
    <phoneticPr fontId="1"/>
  </si>
  <si>
    <t>31.5</t>
    <phoneticPr fontId="1"/>
  </si>
  <si>
    <t>附則31項
調整率
83.7/104</t>
    <rPh sb="0" eb="2">
      <t>フソク</t>
    </rPh>
    <rPh sb="4" eb="5">
      <t>コウ</t>
    </rPh>
    <rPh sb="6" eb="9">
      <t>チョウセイリツ</t>
    </rPh>
    <phoneticPr fontId="1"/>
  </si>
  <si>
    <t>25.5</t>
    <phoneticPr fontId="1"/>
  </si>
  <si>
    <t>3条1項4号
附則31項</t>
    <rPh sb="1" eb="2">
      <t>ジョウ</t>
    </rPh>
    <rPh sb="3" eb="4">
      <t>コウ</t>
    </rPh>
    <rPh sb="5" eb="6">
      <t>ゴウ</t>
    </rPh>
    <rPh sb="7" eb="9">
      <t>フソク</t>
    </rPh>
    <rPh sb="11" eb="12">
      <t>コウ</t>
    </rPh>
    <phoneticPr fontId="1"/>
  </si>
  <si>
    <t>31.375</t>
    <phoneticPr fontId="1"/>
  </si>
  <si>
    <t>33.15</t>
    <phoneticPr fontId="1"/>
  </si>
  <si>
    <t>33.375</t>
    <phoneticPr fontId="1"/>
  </si>
  <si>
    <t>34.8</t>
    <phoneticPr fontId="1"/>
  </si>
  <si>
    <t>35.375</t>
    <phoneticPr fontId="1"/>
  </si>
  <si>
    <t>36.45</t>
    <phoneticPr fontId="1"/>
  </si>
  <si>
    <t>37.375</t>
    <phoneticPr fontId="1"/>
  </si>
  <si>
    <t>38.1</t>
    <phoneticPr fontId="1"/>
  </si>
  <si>
    <t>39.75</t>
    <phoneticPr fontId="1"/>
  </si>
  <si>
    <t>3条1項5号
附則31項</t>
    <rPh sb="1" eb="2">
      <t>ジョウ</t>
    </rPh>
    <rPh sb="3" eb="4">
      <t>コウ</t>
    </rPh>
    <rPh sb="5" eb="6">
      <t>ゴウ</t>
    </rPh>
    <rPh sb="7" eb="9">
      <t>フソク</t>
    </rPh>
    <rPh sb="11" eb="12">
      <t>コウ</t>
    </rPh>
    <phoneticPr fontId="1"/>
  </si>
  <si>
    <t>41.55</t>
    <phoneticPr fontId="1"/>
  </si>
  <si>
    <t>5条1項3号
附則31項</t>
    <rPh sb="1" eb="2">
      <t>ジョウ</t>
    </rPh>
    <rPh sb="3" eb="4">
      <t>コウ</t>
    </rPh>
    <rPh sb="5" eb="6">
      <t>ゴウ</t>
    </rPh>
    <rPh sb="7" eb="9">
      <t>フソク</t>
    </rPh>
    <rPh sb="11" eb="12">
      <t>コウ</t>
    </rPh>
    <phoneticPr fontId="1"/>
  </si>
  <si>
    <t>43.35</t>
    <phoneticPr fontId="1"/>
  </si>
  <si>
    <t>45.15</t>
    <phoneticPr fontId="1"/>
  </si>
  <si>
    <t>46.95</t>
    <phoneticPr fontId="1"/>
  </si>
  <si>
    <t>48.75</t>
    <phoneticPr fontId="1"/>
  </si>
  <si>
    <t>3条1項6号
附則31項</t>
    <rPh sb="7" eb="9">
      <t>フソク</t>
    </rPh>
    <rPh sb="11" eb="12">
      <t>コウ</t>
    </rPh>
    <phoneticPr fontId="1"/>
  </si>
  <si>
    <t>3条1項6号
附則31項</t>
    <rPh sb="1" eb="2">
      <t>ジョウ</t>
    </rPh>
    <rPh sb="3" eb="4">
      <t>コウ</t>
    </rPh>
    <rPh sb="5" eb="6">
      <t>ゴウ</t>
    </rPh>
    <rPh sb="7" eb="9">
      <t>フソク</t>
    </rPh>
    <rPh sb="11" eb="12">
      <t>コウ</t>
    </rPh>
    <phoneticPr fontId="1"/>
  </si>
  <si>
    <t>50.55</t>
    <phoneticPr fontId="1"/>
  </si>
  <si>
    <t>52.35</t>
    <phoneticPr fontId="1"/>
  </si>
  <si>
    <t>54.15</t>
    <phoneticPr fontId="1"/>
  </si>
  <si>
    <t>55.95</t>
    <phoneticPr fontId="1"/>
  </si>
  <si>
    <t>57.0</t>
    <phoneticPr fontId="1"/>
  </si>
  <si>
    <t>5条1項4号
附則31項</t>
    <rPh sb="1" eb="2">
      <t>ジョウ</t>
    </rPh>
    <rPh sb="3" eb="4">
      <t>コウ</t>
    </rPh>
    <rPh sb="5" eb="6">
      <t>ゴウ</t>
    </rPh>
    <rPh sb="7" eb="9">
      <t>フソク</t>
    </rPh>
    <rPh sb="11" eb="12">
      <t>コウ</t>
    </rPh>
    <phoneticPr fontId="1"/>
  </si>
  <si>
    <t>3条1項6号
附則32項</t>
    <rPh sb="1" eb="2">
      <t>ジョウ</t>
    </rPh>
    <rPh sb="3" eb="4">
      <t>コウ</t>
    </rPh>
    <rPh sb="5" eb="6">
      <t>ゴウ</t>
    </rPh>
    <rPh sb="7" eb="9">
      <t>フソク</t>
    </rPh>
    <rPh sb="11" eb="12">
      <t>コウ</t>
    </rPh>
    <phoneticPr fontId="1"/>
  </si>
  <si>
    <t>3条1項6号
附則32項</t>
    <phoneticPr fontId="1"/>
  </si>
  <si>
    <t>58.05</t>
    <phoneticPr fontId="1"/>
  </si>
  <si>
    <t>5条1項4号
附則33項</t>
    <rPh sb="1" eb="2">
      <t>ジョウ</t>
    </rPh>
    <rPh sb="3" eb="4">
      <t>コウ</t>
    </rPh>
    <rPh sb="5" eb="6">
      <t>ゴウ</t>
    </rPh>
    <rPh sb="7" eb="9">
      <t>フソク</t>
    </rPh>
    <rPh sb="11" eb="12">
      <t>コウ</t>
    </rPh>
    <phoneticPr fontId="1"/>
  </si>
  <si>
    <t>附則32項
調整率
83.7/104</t>
    <rPh sb="0" eb="2">
      <t>フソク</t>
    </rPh>
    <rPh sb="4" eb="5">
      <t>コウ</t>
    </rPh>
    <rPh sb="6" eb="9">
      <t>チョウセイリツ</t>
    </rPh>
    <phoneticPr fontId="1"/>
  </si>
  <si>
    <t>附則33項
調整率
83.7/104</t>
    <rPh sb="0" eb="2">
      <t>フソク</t>
    </rPh>
    <rPh sb="4" eb="5">
      <t>コウ</t>
    </rPh>
    <rPh sb="6" eb="9">
      <t>チョウセイリツ</t>
    </rPh>
    <phoneticPr fontId="1"/>
  </si>
  <si>
    <t>59.1</t>
    <phoneticPr fontId="1"/>
  </si>
  <si>
    <t>60.0</t>
    <phoneticPr fontId="1"/>
  </si>
  <si>
    <t>H15附4項</t>
    <rPh sb="3" eb="4">
      <t>フ</t>
    </rPh>
    <rPh sb="5" eb="6">
      <t>コウ</t>
    </rPh>
    <phoneticPr fontId="1"/>
  </si>
  <si>
    <t>H15附4項
調整率
83.7/104</t>
    <rPh sb="3" eb="4">
      <t>フ</t>
    </rPh>
    <rPh sb="5" eb="6">
      <t>コウ</t>
    </rPh>
    <rPh sb="7" eb="9">
      <t>チョウセイ</t>
    </rPh>
    <rPh sb="9" eb="10">
      <t>リツ</t>
    </rPh>
    <phoneticPr fontId="1"/>
  </si>
  <si>
    <t>59.5</t>
    <phoneticPr fontId="1"/>
  </si>
  <si>
    <t>（注）</t>
    <rPh sb="1" eb="2">
      <t>チュウ</t>
    </rPh>
    <phoneticPr fontId="1"/>
  </si>
  <si>
    <t>１　退職手当の基本額は、給料月額に支給率を乗じた額である。</t>
    <rPh sb="2" eb="4">
      <t>タイショク</t>
    </rPh>
    <rPh sb="4" eb="6">
      <t>テアテ</t>
    </rPh>
    <rPh sb="7" eb="10">
      <t>キホンガク</t>
    </rPh>
    <rPh sb="12" eb="14">
      <t>キュウリョウ</t>
    </rPh>
    <rPh sb="14" eb="16">
      <t>ゲツガク</t>
    </rPh>
    <rPh sb="17" eb="20">
      <t>シキュウリツ</t>
    </rPh>
    <rPh sb="21" eb="22">
      <t>ジョウ</t>
    </rPh>
    <rPh sb="24" eb="25">
      <t>ガク</t>
    </rPh>
    <phoneticPr fontId="1"/>
  </si>
  <si>
    <t>１　（　　　）内は最低保障であり、退職手当の基本額は、給料月額、扶養手当及び地域手当に（　　　）の支給率を乗じた額となる。</t>
    <rPh sb="7" eb="8">
      <t>ナイ</t>
    </rPh>
    <rPh sb="9" eb="11">
      <t>サイテイ</t>
    </rPh>
    <rPh sb="11" eb="13">
      <t>ホショウ</t>
    </rPh>
    <rPh sb="17" eb="19">
      <t>タイショク</t>
    </rPh>
    <rPh sb="19" eb="21">
      <t>テアテ</t>
    </rPh>
    <rPh sb="22" eb="25">
      <t>キホンガク</t>
    </rPh>
    <rPh sb="27" eb="29">
      <t>キュウリョウ</t>
    </rPh>
    <rPh sb="29" eb="31">
      <t>ゲツガク</t>
    </rPh>
    <rPh sb="32" eb="34">
      <t>フヨウ</t>
    </rPh>
    <rPh sb="34" eb="36">
      <t>テアテ</t>
    </rPh>
    <rPh sb="36" eb="37">
      <t>オヨ</t>
    </rPh>
    <rPh sb="38" eb="40">
      <t>チイキ</t>
    </rPh>
    <rPh sb="40" eb="42">
      <t>テアテ</t>
    </rPh>
    <rPh sb="49" eb="52">
      <t>シキュウリツ</t>
    </rPh>
    <rPh sb="53" eb="54">
      <t>ジョウ</t>
    </rPh>
    <rPh sb="56" eb="57">
      <t>ガク</t>
    </rPh>
    <phoneticPr fontId="1"/>
  </si>
  <si>
    <t>２　（　　　）内は条例第6条の5による最低保障であり、退職手当の基本額は、給料月額、扶養手当及び地域手当に（　　　）の支給率を乗じた額となる。</t>
    <rPh sb="7" eb="8">
      <t>ナイ</t>
    </rPh>
    <rPh sb="9" eb="11">
      <t>ジョウレイ</t>
    </rPh>
    <rPh sb="11" eb="12">
      <t>ダイ</t>
    </rPh>
    <rPh sb="13" eb="14">
      <t>ジョウ</t>
    </rPh>
    <rPh sb="19" eb="21">
      <t>サイテイ</t>
    </rPh>
    <rPh sb="21" eb="23">
      <t>ホショウ</t>
    </rPh>
    <rPh sb="27" eb="29">
      <t>タイショク</t>
    </rPh>
    <rPh sb="29" eb="31">
      <t>テアテ</t>
    </rPh>
    <rPh sb="32" eb="35">
      <t>キホンガク</t>
    </rPh>
    <rPh sb="37" eb="39">
      <t>キュウリョウ</t>
    </rPh>
    <rPh sb="39" eb="41">
      <t>ゲツガク</t>
    </rPh>
    <rPh sb="42" eb="44">
      <t>フヨウ</t>
    </rPh>
    <rPh sb="44" eb="46">
      <t>テアテ</t>
    </rPh>
    <rPh sb="46" eb="47">
      <t>オヨ</t>
    </rPh>
    <rPh sb="48" eb="50">
      <t>チイキ</t>
    </rPh>
    <rPh sb="50" eb="52">
      <t>テアテ</t>
    </rPh>
    <rPh sb="59" eb="62">
      <t>シキュウリツ</t>
    </rPh>
    <rPh sb="63" eb="64">
      <t>ジョウ</t>
    </rPh>
    <rPh sb="66" eb="67">
      <t>ガク</t>
    </rPh>
    <phoneticPr fontId="1"/>
  </si>
  <si>
    <t>２　調整率は、勤続年数20年未満は83.7/100、勤続年数20年以上は83.7/104（42年以下の自己都合及び37年以上42年以下公務外傷病を除く）</t>
    <rPh sb="2" eb="5">
      <t>チョウセイリツ</t>
    </rPh>
    <rPh sb="7" eb="9">
      <t>キンゾク</t>
    </rPh>
    <rPh sb="9" eb="11">
      <t>ネンスウ</t>
    </rPh>
    <rPh sb="13" eb="14">
      <t>ネン</t>
    </rPh>
    <rPh sb="14" eb="16">
      <t>ミマン</t>
    </rPh>
    <rPh sb="26" eb="28">
      <t>キンゾク</t>
    </rPh>
    <rPh sb="28" eb="30">
      <t>ネンスウ</t>
    </rPh>
    <rPh sb="32" eb="33">
      <t>ネン</t>
    </rPh>
    <rPh sb="33" eb="35">
      <t>イジョウ</t>
    </rPh>
    <rPh sb="47" eb="50">
      <t>ネンイカ</t>
    </rPh>
    <rPh sb="51" eb="53">
      <t>ジコ</t>
    </rPh>
    <rPh sb="53" eb="55">
      <t>ツゴウ</t>
    </rPh>
    <rPh sb="55" eb="56">
      <t>オヨ</t>
    </rPh>
    <rPh sb="59" eb="60">
      <t>ネン</t>
    </rPh>
    <rPh sb="60" eb="62">
      <t>イジョウ</t>
    </rPh>
    <rPh sb="64" eb="65">
      <t>ネン</t>
    </rPh>
    <rPh sb="65" eb="67">
      <t>イカ</t>
    </rPh>
    <rPh sb="67" eb="69">
      <t>コウム</t>
    </rPh>
    <rPh sb="69" eb="70">
      <t>ガイ</t>
    </rPh>
    <rPh sb="70" eb="72">
      <t>ショウビョウ</t>
    </rPh>
    <rPh sb="73" eb="74">
      <t>ノゾ</t>
    </rPh>
    <phoneticPr fontId="1"/>
  </si>
  <si>
    <r>
      <t>３　附則第31項の規定は、35年以下の者について、第3条から第5条までの規定により計算した額に</t>
    </r>
    <r>
      <rPr>
        <sz val="11"/>
        <color indexed="10"/>
        <rFont val="ＭＳ Ｐゴシック"/>
        <family val="3"/>
        <charset val="128"/>
      </rPr>
      <t>83.7/100</t>
    </r>
    <r>
      <rPr>
        <sz val="11"/>
        <rFont val="ＭＳ Ｐゴシック"/>
        <family val="3"/>
        <charset val="128"/>
      </rPr>
      <t>を乗じるものである。</t>
    </r>
    <rPh sb="2" eb="4">
      <t>フソク</t>
    </rPh>
    <rPh sb="4" eb="5">
      <t>ダイ</t>
    </rPh>
    <rPh sb="7" eb="8">
      <t>コウ</t>
    </rPh>
    <rPh sb="9" eb="11">
      <t>キテイ</t>
    </rPh>
    <rPh sb="15" eb="18">
      <t>ネンイカ</t>
    </rPh>
    <rPh sb="19" eb="20">
      <t>モノ</t>
    </rPh>
    <rPh sb="25" eb="26">
      <t>ダイ</t>
    </rPh>
    <rPh sb="27" eb="28">
      <t>ジョウ</t>
    </rPh>
    <rPh sb="30" eb="31">
      <t>ダイ</t>
    </rPh>
    <rPh sb="32" eb="33">
      <t>ジョウ</t>
    </rPh>
    <rPh sb="36" eb="38">
      <t>キテイ</t>
    </rPh>
    <rPh sb="41" eb="43">
      <t>ケイサン</t>
    </rPh>
    <rPh sb="45" eb="46">
      <t>ガク</t>
    </rPh>
    <rPh sb="56" eb="57">
      <t>ジョウ</t>
    </rPh>
    <phoneticPr fontId="1"/>
  </si>
  <si>
    <t>　である。</t>
    <phoneticPr fontId="1"/>
  </si>
  <si>
    <t>４　附則第32項の規定は、勤続年数36年以上42年以下かつ第3条第1項該当者について、同項により計算した額に附則第31項の割合を乗じるものである。</t>
    <rPh sb="2" eb="4">
      <t>フソク</t>
    </rPh>
    <rPh sb="4" eb="5">
      <t>ダイ</t>
    </rPh>
    <rPh sb="7" eb="8">
      <t>コウ</t>
    </rPh>
    <rPh sb="9" eb="11">
      <t>キテイ</t>
    </rPh>
    <rPh sb="13" eb="15">
      <t>キンゾク</t>
    </rPh>
    <rPh sb="15" eb="17">
      <t>ネンスウ</t>
    </rPh>
    <rPh sb="19" eb="20">
      <t>ネン</t>
    </rPh>
    <rPh sb="20" eb="22">
      <t>イジョウ</t>
    </rPh>
    <rPh sb="24" eb="25">
      <t>ネン</t>
    </rPh>
    <rPh sb="25" eb="27">
      <t>イカ</t>
    </rPh>
    <rPh sb="29" eb="30">
      <t>ダイ</t>
    </rPh>
    <rPh sb="31" eb="32">
      <t>ジョウ</t>
    </rPh>
    <rPh sb="32" eb="33">
      <t>ダイ</t>
    </rPh>
    <rPh sb="34" eb="35">
      <t>コウ</t>
    </rPh>
    <rPh sb="35" eb="37">
      <t>ガイトウ</t>
    </rPh>
    <rPh sb="37" eb="38">
      <t>モノ</t>
    </rPh>
    <rPh sb="43" eb="45">
      <t>ドウコウ</t>
    </rPh>
    <rPh sb="48" eb="50">
      <t>ケイサン</t>
    </rPh>
    <rPh sb="52" eb="53">
      <t>ガク</t>
    </rPh>
    <rPh sb="54" eb="56">
      <t>フソク</t>
    </rPh>
    <rPh sb="56" eb="57">
      <t>ダイ</t>
    </rPh>
    <rPh sb="59" eb="60">
      <t>コウ</t>
    </rPh>
    <rPh sb="61" eb="63">
      <t>ワリアイ</t>
    </rPh>
    <rPh sb="64" eb="65">
      <t>ジョウ</t>
    </rPh>
    <phoneticPr fontId="1"/>
  </si>
  <si>
    <t>５　附則第33項の規定は、勤続年数35年超かつ第5条該当者について、勤続期間35年として附則第31項により計算するものである。</t>
    <rPh sb="2" eb="4">
      <t>フソク</t>
    </rPh>
    <rPh sb="4" eb="5">
      <t>ダイ</t>
    </rPh>
    <rPh sb="7" eb="8">
      <t>コウ</t>
    </rPh>
    <rPh sb="9" eb="11">
      <t>キテイ</t>
    </rPh>
    <rPh sb="13" eb="15">
      <t>キンゾク</t>
    </rPh>
    <rPh sb="15" eb="17">
      <t>ネンスウ</t>
    </rPh>
    <rPh sb="19" eb="20">
      <t>ネン</t>
    </rPh>
    <rPh sb="20" eb="21">
      <t>コ</t>
    </rPh>
    <rPh sb="23" eb="24">
      <t>ダイ</t>
    </rPh>
    <rPh sb="25" eb="26">
      <t>ジョウ</t>
    </rPh>
    <rPh sb="26" eb="28">
      <t>ガイトウ</t>
    </rPh>
    <rPh sb="28" eb="29">
      <t>モノ</t>
    </rPh>
    <rPh sb="34" eb="36">
      <t>キンゾク</t>
    </rPh>
    <rPh sb="36" eb="38">
      <t>キカン</t>
    </rPh>
    <rPh sb="40" eb="41">
      <t>ネン</t>
    </rPh>
    <rPh sb="44" eb="46">
      <t>フソク</t>
    </rPh>
    <rPh sb="46" eb="47">
      <t>ダイ</t>
    </rPh>
    <rPh sb="49" eb="50">
      <t>コウ</t>
    </rPh>
    <rPh sb="53" eb="55">
      <t>ケイサン</t>
    </rPh>
    <phoneticPr fontId="1"/>
  </si>
  <si>
    <t>６　平成15年附則第4項の規定は、勤続年数42年超かつ第3条該当者について、第5条該当かつ勤続年数35年として附則第31項により計算するものである。</t>
    <rPh sb="2" eb="4">
      <t>ヘイセイ</t>
    </rPh>
    <rPh sb="6" eb="7">
      <t>ネン</t>
    </rPh>
    <rPh sb="7" eb="9">
      <t>フソク</t>
    </rPh>
    <rPh sb="9" eb="10">
      <t>ダイ</t>
    </rPh>
    <rPh sb="11" eb="12">
      <t>コウ</t>
    </rPh>
    <rPh sb="13" eb="15">
      <t>キテイ</t>
    </rPh>
    <rPh sb="17" eb="19">
      <t>キンゾク</t>
    </rPh>
    <rPh sb="19" eb="21">
      <t>ネンスウ</t>
    </rPh>
    <rPh sb="23" eb="24">
      <t>ネン</t>
    </rPh>
    <rPh sb="24" eb="25">
      <t>コ</t>
    </rPh>
    <rPh sb="27" eb="28">
      <t>ダイ</t>
    </rPh>
    <rPh sb="29" eb="30">
      <t>ジョウ</t>
    </rPh>
    <rPh sb="30" eb="32">
      <t>ガイトウ</t>
    </rPh>
    <rPh sb="32" eb="33">
      <t>モノ</t>
    </rPh>
    <rPh sb="38" eb="39">
      <t>ダイ</t>
    </rPh>
    <rPh sb="40" eb="41">
      <t>ジョウ</t>
    </rPh>
    <rPh sb="41" eb="43">
      <t>ガイトウ</t>
    </rPh>
    <rPh sb="45" eb="47">
      <t>キンゾク</t>
    </rPh>
    <rPh sb="47" eb="49">
      <t>ネンスウ</t>
    </rPh>
    <rPh sb="51" eb="52">
      <t>ネン</t>
    </rPh>
    <rPh sb="55" eb="57">
      <t>フソク</t>
    </rPh>
    <rPh sb="57" eb="58">
      <t>ダイ</t>
    </rPh>
    <rPh sb="60" eb="61">
      <t>コウ</t>
    </rPh>
    <rPh sb="64" eb="66">
      <t>ケイサン</t>
    </rPh>
    <phoneticPr fontId="1"/>
  </si>
  <si>
    <t>年数</t>
    <rPh sb="0" eb="2">
      <t>ネンスウ</t>
    </rPh>
    <phoneticPr fontId="1"/>
  </si>
  <si>
    <t>２９．４．１</t>
    <phoneticPr fontId="1"/>
  </si>
  <si>
    <t>６１．９．１１</t>
    <phoneticPr fontId="1"/>
  </si>
  <si>
    <t>６２．３．３１</t>
    <phoneticPr fontId="1"/>
  </si>
  <si>
    <t>H30</t>
    <phoneticPr fontId="1"/>
  </si>
  <si>
    <t>昭和３８年　７月３１日</t>
    <rPh sb="0" eb="2">
      <t>ショウワ</t>
    </rPh>
    <rPh sb="4" eb="5">
      <t>ネン</t>
    </rPh>
    <rPh sb="7" eb="8">
      <t>ツキ</t>
    </rPh>
    <rPh sb="10" eb="11">
      <t>ヒ</t>
    </rPh>
    <phoneticPr fontId="1"/>
  </si>
  <si>
    <t>６１</t>
    <phoneticPr fontId="1"/>
  </si>
  <si>
    <t>５</t>
    <phoneticPr fontId="1"/>
  </si>
  <si>
    <t>３０</t>
    <phoneticPr fontId="1"/>
  </si>
  <si>
    <t>２０</t>
    <phoneticPr fontId="1"/>
  </si>
  <si>
    <t>１５．７３５６</t>
    <phoneticPr fontId="1"/>
  </si>
  <si>
    <t>７，１１５，５１２．４３５２</t>
    <phoneticPr fontId="1"/>
  </si>
  <si>
    <t>R5</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</si>
</sst>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3">
    <numFmt numFmtId="176" formatCode="0_);[Red]\(0\)"/>
    <numFmt numFmtId="177" formatCode="#,##0_);[Red]\(#,##0\)"/>
    <numFmt numFmtId="178" formatCode="#,##0_ "/>
    <numFmt numFmtId="179" formatCode="\(&quot;満&quot;0&quot;歳&quot;\)"/>
    <numFmt numFmtId="180" formatCode="0.00_);[Red]\(0.00\)"/>
    <numFmt numFmtId="181" formatCode="0.00000_);[Red]\(0.00000\)"/>
    <numFmt numFmtId="182" formatCode="#,##0.00_);[Red]\(#,##0.00\)"/>
    <numFmt numFmtId="183" formatCode="#,##0.00000_ "/>
    <numFmt numFmtId="184" formatCode="0_ "/>
    <numFmt numFmtId="185" formatCode="[$-411]ggge&quot;.&quot;m&quot;.&quot;d"/>
    <numFmt numFmtId="186" formatCode="0.00_ "/>
    <numFmt numFmtId="187" formatCode="0000000"/>
    <numFmt numFmtId="188" formatCode="#,##0&quot;円&quot;"/>
    <numFmt numFmtId="189" formatCode="#,##0&quot;円 &quot;"/>
    <numFmt numFmtId="190" formatCode="0.000000_);[Red]\(0.000000\)"/>
    <numFmt numFmtId="191" formatCode="#,##0.00000000_ "/>
    <numFmt numFmtId="192" formatCode="#,##0.0000_);[Red]\(#,##0.0000\)"/>
    <numFmt numFmtId="193" formatCode="0.000_);[Red]\(0.000\)"/>
    <numFmt numFmtId="194" formatCode="0.0000_);[Red]\(0.0000\)"/>
    <numFmt numFmtId="195" formatCode="#,##0.000_);[Red]\(#,##0.000\)"/>
    <numFmt numFmtId="196" formatCode="0.00000_ "/>
    <numFmt numFmtId="197" formatCode="0.000_ "/>
    <numFmt numFmtId="198" formatCode="0_ &quot;年&quot;"/>
  </numFmts>
  <fonts count="35">
    <font>
      <sz val="11"/>
      <name val="ＭＳ Ｐゴシック"/>
      <family val="3"/>
      <charset val="128"/>
    </font>
    <font>
      <sz val="6"/>
      <name val="ＭＳ Ｐゴシック"/>
      <family val="3"/>
      <charset val="128"/>
    </font>
    <font>
      <sz val="11"/>
      <name val="ＭＳ ゴシック"/>
      <family val="3"/>
      <charset val="128"/>
    </font>
    <font>
      <sz val="8"/>
      <name val="ＭＳ ゴシック"/>
      <family val="3"/>
      <charset val="128"/>
    </font>
    <font>
      <b/>
      <sz val="16"/>
      <name val="ＭＳ ゴシック"/>
      <family val="3"/>
      <charset val="128"/>
    </font>
    <font>
      <sz val="7"/>
      <name val="ＭＳ ゴシック"/>
      <family val="3"/>
      <charset val="128"/>
    </font>
    <font>
      <sz val="6"/>
      <name val="ＭＳ ゴシック"/>
      <family val="3"/>
      <charset val="128"/>
    </font>
    <font>
      <b/>
      <sz val="8"/>
      <name val="ＭＳ ゴシック"/>
      <family val="3"/>
      <charset val="128"/>
    </font>
    <font>
      <b/>
      <sz val="10"/>
      <name val="ＭＳ ゴシック"/>
      <family val="3"/>
      <charset val="128"/>
    </font>
    <font>
      <b/>
      <sz val="11"/>
      <color indexed="81"/>
      <name val="ＭＳ Ｐゴシック"/>
      <family val="3"/>
      <charset val="128"/>
    </font>
    <font>
      <b/>
      <sz val="10"/>
      <color indexed="81"/>
      <name val="ＭＳ Ｐゴシック"/>
      <family val="3"/>
      <charset val="128"/>
    </font>
    <font>
      <b/>
      <sz val="9"/>
      <color indexed="81"/>
      <name val="ＭＳ Ｐゴシック"/>
      <family val="3"/>
      <charset val="128"/>
    </font>
    <font>
      <sz val="9"/>
      <color indexed="81"/>
      <name val="ＭＳ Ｐゴシック"/>
      <family val="3"/>
      <charset val="128"/>
    </font>
    <font>
      <sz val="6"/>
      <color indexed="81"/>
      <name val="ＭＳ Ｐゴシック"/>
      <family val="3"/>
      <charset val="128"/>
    </font>
    <font>
      <sz val="7"/>
      <color indexed="81"/>
      <name val="MS P ゴシック"/>
      <family val="3"/>
      <charset val="128"/>
    </font>
    <font>
      <sz val="9"/>
      <name val="ＭＳ ゴシック"/>
      <family val="3"/>
      <charset val="128"/>
    </font>
    <font>
      <sz val="10"/>
      <name val="ＭＳ ゴシック"/>
      <family val="3"/>
      <charset val="128"/>
    </font>
    <font>
      <sz val="12"/>
      <name val="ＭＳ ゴシック"/>
      <family val="3"/>
      <charset val="128"/>
    </font>
    <font>
      <sz val="14"/>
      <name val="ＭＳ ゴシック"/>
      <family val="3"/>
      <charset val="128"/>
    </font>
    <font>
      <sz val="8"/>
      <color rgb="FFFF0000"/>
      <name val="ＭＳ ゴシック"/>
      <family val="3"/>
      <charset val="128"/>
    </font>
    <font>
      <sz val="8"/>
      <color theme="0" tint="-0.499984740745262"/>
      <name val="ＭＳ ゴシック"/>
      <family val="3"/>
      <charset val="128"/>
    </font>
    <font>
      <sz val="9"/>
      <color indexed="81"/>
      <name val="MS P ゴシック"/>
      <family val="3"/>
      <charset val="128"/>
    </font>
    <font>
      <sz val="8"/>
      <color indexed="81"/>
      <name val="MS P ゴシック"/>
      <family val="3"/>
      <charset val="128"/>
    </font>
    <font>
      <sz val="11"/>
      <name val="ＭＳ Ｐゴシック"/>
      <family val="3"/>
      <charset val="128"/>
    </font>
    <font>
      <sz val="8"/>
      <color theme="0" tint="-0.34998626667073579"/>
      <name val="ＭＳ ゴシック"/>
      <family val="3"/>
      <charset val="128"/>
    </font>
    <font>
      <b/>
      <sz val="9"/>
      <color indexed="81"/>
      <name val="MS P ゴシック"/>
      <family val="3"/>
      <charset val="128"/>
    </font>
    <font>
      <sz val="10"/>
      <name val="ＭＳ Ｐゴシック"/>
      <family val="3"/>
      <charset val="128"/>
    </font>
    <font>
      <sz val="12"/>
      <name val="ＭＳ Ｐゴシック"/>
      <family val="3"/>
      <charset val="128"/>
    </font>
    <font>
      <sz val="9"/>
      <name val="ＭＳ Ｐゴシック"/>
      <family val="3"/>
      <charset val="128"/>
    </font>
    <font>
      <sz val="8"/>
      <name val="ＭＳ Ｐゴシック"/>
      <family val="3"/>
      <charset val="128"/>
    </font>
    <font>
      <b/>
      <sz val="11"/>
      <color rgb="FFFF0000"/>
      <name val="ＭＳ ゴシック"/>
      <family val="3"/>
      <charset val="128"/>
    </font>
    <font>
      <sz val="18"/>
      <name val="ＭＳ Ｐゴシック"/>
      <family val="3"/>
      <charset val="128"/>
    </font>
    <font>
      <sz val="14"/>
      <name val="ＭＳ Ｐゴシック"/>
      <family val="3"/>
      <charset val="128"/>
    </font>
    <font>
      <sz val="11"/>
      <color indexed="10"/>
      <name val="ＭＳ Ｐゴシック"/>
      <family val="3"/>
      <charset val="128"/>
    </font>
    <font>
      <sz val="11"/>
      <name val="ＭＳ Ｐ明朝"/>
      <family val="1"/>
      <charset val="128"/>
    </font>
  </fonts>
  <fills count="5">
    <fill>
      <patternFill patternType="none"/>
    </fill>
    <fill>
      <patternFill patternType="gray125"/>
    </fill>
    <fill>
      <patternFill patternType="solid">
        <fgColor theme="8" tint="0.39997558519241921"/>
        <bgColor indexed="64"/>
      </patternFill>
    </fill>
    <fill>
      <patternFill patternType="solid">
        <fgColor theme="9" tint="0.59999389629810485"/>
        <bgColor indexed="64"/>
      </patternFill>
    </fill>
    <fill>
      <patternFill patternType="solid">
        <fgColor rgb="FFFFFF99"/>
        <bgColor indexed="64"/>
      </patternFill>
    </fill>
  </fills>
  <borders count="90">
    <border>
      <left/>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ck">
        <color indexed="64"/>
      </left>
      <right/>
      <top style="thick">
        <color indexed="64"/>
      </top>
      <bottom/>
      <diagonal/>
    </border>
    <border>
      <left/>
      <right/>
      <top style="thick">
        <color indexed="64"/>
      </top>
      <bottom/>
      <diagonal/>
    </border>
    <border>
      <left style="thin">
        <color indexed="64"/>
      </left>
      <right/>
      <top style="thick">
        <color indexed="64"/>
      </top>
      <bottom/>
      <diagonal/>
    </border>
    <border>
      <left/>
      <right style="thick">
        <color indexed="64"/>
      </right>
      <top style="thick">
        <color indexed="64"/>
      </top>
      <bottom/>
      <diagonal/>
    </border>
    <border>
      <left style="thick">
        <color indexed="64"/>
      </left>
      <right/>
      <top/>
      <bottom style="thick">
        <color indexed="64"/>
      </bottom>
      <diagonal/>
    </border>
    <border>
      <left/>
      <right/>
      <top/>
      <bottom style="thick">
        <color indexed="64"/>
      </bottom>
      <diagonal/>
    </border>
    <border>
      <left style="thin">
        <color indexed="64"/>
      </left>
      <right/>
      <top/>
      <bottom style="thick">
        <color indexed="64"/>
      </bottom>
      <diagonal/>
    </border>
    <border>
      <left/>
      <right style="thick">
        <color indexed="64"/>
      </right>
      <top/>
      <bottom style="thick">
        <color indexed="64"/>
      </bottom>
      <diagonal/>
    </border>
    <border>
      <left style="thin">
        <color indexed="64"/>
      </left>
      <right/>
      <top style="thin">
        <color indexed="64"/>
      </top>
      <bottom style="thick">
        <color indexed="64"/>
      </bottom>
      <diagonal/>
    </border>
    <border>
      <left/>
      <right/>
      <top style="thin">
        <color indexed="64"/>
      </top>
      <bottom style="thick">
        <color indexed="64"/>
      </bottom>
      <diagonal/>
    </border>
    <border>
      <left/>
      <right style="thin">
        <color indexed="64"/>
      </right>
      <top style="thin">
        <color indexed="64"/>
      </top>
      <bottom style="thick">
        <color indexed="64"/>
      </bottom>
      <diagonal/>
    </border>
    <border>
      <left/>
      <right style="thin">
        <color indexed="64"/>
      </right>
      <top style="thick">
        <color indexed="64"/>
      </top>
      <bottom/>
      <diagonal/>
    </border>
    <border>
      <left/>
      <right style="thin">
        <color indexed="64"/>
      </right>
      <top/>
      <bottom style="thick">
        <color indexed="64"/>
      </bottom>
      <diagonal/>
    </border>
    <border>
      <left/>
      <right style="thick">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auto="1"/>
      </left>
      <right style="medium">
        <color auto="1"/>
      </right>
      <top style="medium">
        <color auto="1"/>
      </top>
      <bottom style="medium">
        <color auto="1"/>
      </bottom>
      <diagonal/>
    </border>
    <border>
      <left style="medium">
        <color auto="1"/>
      </left>
      <right style="medium">
        <color auto="1"/>
      </right>
      <top style="hair">
        <color auto="1"/>
      </top>
      <bottom style="hair">
        <color auto="1"/>
      </bottom>
      <diagonal/>
    </border>
    <border>
      <left style="medium">
        <color auto="1"/>
      </left>
      <right style="medium">
        <color auto="1"/>
      </right>
      <top style="hair">
        <color auto="1"/>
      </top>
      <bottom style="medium">
        <color auto="1"/>
      </bottom>
      <diagonal/>
    </border>
    <border>
      <left style="medium">
        <color auto="1"/>
      </left>
      <right style="medium">
        <color auto="1"/>
      </right>
      <top/>
      <bottom style="hair">
        <color auto="1"/>
      </bottom>
      <diagonal/>
    </border>
    <border>
      <left style="medium">
        <color auto="1"/>
      </left>
      <right style="thin">
        <color auto="1"/>
      </right>
      <top style="hair">
        <color auto="1"/>
      </top>
      <bottom style="hair">
        <color auto="1"/>
      </bottom>
      <diagonal/>
    </border>
    <border>
      <left style="thin">
        <color auto="1"/>
      </left>
      <right style="medium">
        <color auto="1"/>
      </right>
      <top style="hair">
        <color auto="1"/>
      </top>
      <bottom style="hair">
        <color auto="1"/>
      </bottom>
      <diagonal/>
    </border>
    <border>
      <left style="medium">
        <color auto="1"/>
      </left>
      <right style="thin">
        <color auto="1"/>
      </right>
      <top style="hair">
        <color auto="1"/>
      </top>
      <bottom style="medium">
        <color auto="1"/>
      </bottom>
      <diagonal/>
    </border>
    <border>
      <left style="thin">
        <color auto="1"/>
      </left>
      <right style="medium">
        <color auto="1"/>
      </right>
      <top style="hair">
        <color auto="1"/>
      </top>
      <bottom style="medium">
        <color auto="1"/>
      </bottom>
      <diagonal/>
    </border>
    <border>
      <left style="medium">
        <color auto="1"/>
      </left>
      <right style="thin">
        <color auto="1"/>
      </right>
      <top/>
      <bottom style="hair">
        <color auto="1"/>
      </bottom>
      <diagonal/>
    </border>
    <border>
      <left style="thin">
        <color auto="1"/>
      </left>
      <right style="medium">
        <color auto="1"/>
      </right>
      <top/>
      <bottom style="hair">
        <color auto="1"/>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right/>
      <top style="medium">
        <color auto="1"/>
      </top>
      <bottom style="medium">
        <color auto="1"/>
      </bottom>
      <diagonal/>
    </border>
    <border>
      <left/>
      <right/>
      <top/>
      <bottom style="hair">
        <color auto="1"/>
      </bottom>
      <diagonal/>
    </border>
    <border>
      <left/>
      <right/>
      <top style="hair">
        <color auto="1"/>
      </top>
      <bottom style="hair">
        <color auto="1"/>
      </bottom>
      <diagonal/>
    </border>
    <border>
      <left/>
      <right/>
      <top style="hair">
        <color auto="1"/>
      </top>
      <bottom style="medium">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thin">
        <color indexed="64"/>
      </left>
      <right style="medium">
        <color indexed="64"/>
      </right>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12"/>
      </left>
      <right style="thin">
        <color indexed="12"/>
      </right>
      <top style="medium">
        <color indexed="12"/>
      </top>
      <bottom style="double">
        <color indexed="12"/>
      </bottom>
      <diagonal/>
    </border>
    <border>
      <left style="thin">
        <color indexed="12"/>
      </left>
      <right style="medium">
        <color indexed="12"/>
      </right>
      <top style="medium">
        <color indexed="12"/>
      </top>
      <bottom style="double">
        <color indexed="12"/>
      </bottom>
      <diagonal/>
    </border>
    <border>
      <left style="medium">
        <color indexed="12"/>
      </left>
      <right style="thin">
        <color indexed="12"/>
      </right>
      <top/>
      <bottom style="thin">
        <color indexed="12"/>
      </bottom>
      <diagonal/>
    </border>
    <border>
      <left style="thin">
        <color indexed="12"/>
      </left>
      <right style="medium">
        <color indexed="12"/>
      </right>
      <top/>
      <bottom style="thin">
        <color indexed="12"/>
      </bottom>
      <diagonal/>
    </border>
    <border>
      <left style="medium">
        <color indexed="12"/>
      </left>
      <right style="thin">
        <color indexed="12"/>
      </right>
      <top style="thin">
        <color indexed="12"/>
      </top>
      <bottom style="thin">
        <color indexed="12"/>
      </bottom>
      <diagonal/>
    </border>
    <border>
      <left style="thin">
        <color indexed="12"/>
      </left>
      <right style="medium">
        <color indexed="12"/>
      </right>
      <top style="thin">
        <color indexed="12"/>
      </top>
      <bottom style="thin">
        <color indexed="12"/>
      </bottom>
      <diagonal/>
    </border>
    <border>
      <left style="medium">
        <color indexed="12"/>
      </left>
      <right style="thin">
        <color indexed="12"/>
      </right>
      <top style="thin">
        <color indexed="12"/>
      </top>
      <bottom style="medium">
        <color indexed="12"/>
      </bottom>
      <diagonal/>
    </border>
    <border>
      <left style="thin">
        <color indexed="12"/>
      </left>
      <right style="medium">
        <color indexed="12"/>
      </right>
      <top style="thin">
        <color indexed="12"/>
      </top>
      <bottom style="medium">
        <color indexed="12"/>
      </bottom>
      <diagonal/>
    </border>
  </borders>
  <cellStyleXfs count="2">
    <xf numFmtId="0" fontId="0" fillId="0" borderId="0">
      <alignment vertical="center"/>
    </xf>
    <xf numFmtId="0" fontId="23" fillId="0" borderId="0">
      <alignment vertical="center"/>
    </xf>
  </cellStyleXfs>
  <cellXfs count="487">
    <xf numFmtId="0" fontId="0" fillId="0" borderId="0" xfId="0">
      <alignment vertical="center"/>
    </xf>
    <xf numFmtId="0" fontId="3" fillId="0" borderId="0" xfId="0" applyFont="1" applyAlignment="1">
      <alignment vertical="center"/>
    </xf>
    <xf numFmtId="0" fontId="3" fillId="0" borderId="0" xfId="0" applyFont="1" applyAlignment="1">
      <alignment horizontal="center" vertical="center"/>
    </xf>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1" xfId="0" applyFont="1" applyBorder="1" applyAlignment="1">
      <alignment vertical="center"/>
    </xf>
    <xf numFmtId="0" fontId="3" fillId="0" borderId="3" xfId="0" applyFont="1" applyBorder="1" applyAlignment="1">
      <alignment vertical="center"/>
    </xf>
    <xf numFmtId="0" fontId="3" fillId="0" borderId="2" xfId="0" applyFont="1" applyBorder="1" applyAlignment="1">
      <alignment vertical="center"/>
    </xf>
    <xf numFmtId="0" fontId="3" fillId="0" borderId="4" xfId="0" applyFont="1" applyBorder="1" applyAlignment="1">
      <alignment vertical="center"/>
    </xf>
    <xf numFmtId="0" fontId="3" fillId="0" borderId="5" xfId="0" applyFont="1" applyBorder="1" applyAlignment="1">
      <alignment vertical="center"/>
    </xf>
    <xf numFmtId="0" fontId="3" fillId="0" borderId="6" xfId="0" applyFont="1" applyBorder="1" applyAlignment="1">
      <alignment vertical="center"/>
    </xf>
    <xf numFmtId="49" fontId="3" fillId="0" borderId="7" xfId="0" applyNumberFormat="1" applyFont="1" applyBorder="1" applyAlignment="1">
      <alignment horizontal="center" vertical="center"/>
    </xf>
    <xf numFmtId="0" fontId="3" fillId="0" borderId="8" xfId="0" applyFont="1" applyBorder="1" applyAlignment="1">
      <alignment vertical="center"/>
    </xf>
    <xf numFmtId="0" fontId="3" fillId="0" borderId="7" xfId="0" applyFont="1" applyBorder="1" applyAlignment="1">
      <alignment vertical="center"/>
    </xf>
    <xf numFmtId="0" fontId="3" fillId="0" borderId="9" xfId="0" applyFont="1" applyBorder="1" applyAlignment="1">
      <alignment vertical="center"/>
    </xf>
    <xf numFmtId="0" fontId="3" fillId="0" borderId="9" xfId="0" applyFont="1" applyBorder="1" applyAlignment="1">
      <alignment horizontal="center" vertical="center"/>
    </xf>
    <xf numFmtId="0" fontId="3" fillId="0" borderId="3" xfId="0" applyFont="1" applyBorder="1" applyAlignment="1">
      <alignment horizontal="center" vertical="center"/>
    </xf>
    <xf numFmtId="0" fontId="3" fillId="0" borderId="10" xfId="0" applyFont="1" applyBorder="1" applyAlignment="1">
      <alignment horizontal="center" vertical="center"/>
    </xf>
    <xf numFmtId="0" fontId="3" fillId="0" borderId="0" xfId="0" applyFont="1" applyBorder="1" applyAlignment="1">
      <alignment vertical="center"/>
    </xf>
    <xf numFmtId="0" fontId="3" fillId="0" borderId="0" xfId="0" applyFont="1" applyBorder="1" applyAlignment="1">
      <alignment horizontal="center" vertical="center"/>
    </xf>
    <xf numFmtId="0" fontId="3" fillId="0" borderId="11" xfId="0" applyFont="1" applyBorder="1" applyAlignment="1">
      <alignment vertical="center"/>
    </xf>
    <xf numFmtId="0" fontId="3" fillId="0" borderId="9" xfId="0" applyFont="1" applyBorder="1" applyAlignment="1">
      <alignment horizontal="left" vertical="center"/>
    </xf>
    <xf numFmtId="49" fontId="3" fillId="0" borderId="9" xfId="0" applyNumberFormat="1" applyFont="1" applyBorder="1" applyAlignment="1">
      <alignment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10" xfId="0" applyFont="1" applyBorder="1" applyAlignment="1">
      <alignment vertical="center"/>
    </xf>
    <xf numFmtId="0" fontId="3" fillId="0" borderId="0" xfId="0" applyFont="1" applyBorder="1" applyAlignment="1">
      <alignment horizontal="left" vertical="center"/>
    </xf>
    <xf numFmtId="0" fontId="2" fillId="0" borderId="0" xfId="0" applyFont="1" applyAlignment="1">
      <alignment vertical="center"/>
    </xf>
    <xf numFmtId="49" fontId="3" fillId="0" borderId="10" xfId="0" applyNumberFormat="1" applyFont="1" applyBorder="1" applyAlignment="1">
      <alignment horizontal="center"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15" xfId="0" applyFont="1" applyBorder="1" applyAlignment="1">
      <alignment vertical="center"/>
    </xf>
    <xf numFmtId="0" fontId="3" fillId="0" borderId="16" xfId="0" applyFont="1" applyBorder="1" applyAlignment="1">
      <alignment vertical="center"/>
    </xf>
    <xf numFmtId="0" fontId="3" fillId="0" borderId="17" xfId="0" applyFont="1" applyBorder="1" applyAlignment="1">
      <alignment vertical="center"/>
    </xf>
    <xf numFmtId="0" fontId="3" fillId="0" borderId="18" xfId="0" applyFont="1" applyBorder="1" applyAlignment="1">
      <alignment vertical="center"/>
    </xf>
    <xf numFmtId="0" fontId="3" fillId="0" borderId="17" xfId="0" applyFont="1" applyBorder="1" applyAlignment="1">
      <alignment horizontal="left" vertical="center"/>
    </xf>
    <xf numFmtId="0" fontId="3" fillId="0" borderId="17" xfId="0" applyFont="1" applyBorder="1" applyAlignment="1">
      <alignment horizontal="center" vertical="center"/>
    </xf>
    <xf numFmtId="0" fontId="3" fillId="0" borderId="19" xfId="0" applyFont="1" applyBorder="1" applyAlignment="1">
      <alignment vertical="center"/>
    </xf>
    <xf numFmtId="49" fontId="3" fillId="0" borderId="0" xfId="0" applyNumberFormat="1" applyFont="1" applyBorder="1" applyAlignment="1">
      <alignment vertical="center"/>
    </xf>
    <xf numFmtId="0" fontId="3" fillId="0" borderId="0" xfId="0" applyNumberFormat="1" applyFont="1" applyBorder="1" applyAlignment="1">
      <alignment vertical="center"/>
    </xf>
    <xf numFmtId="0" fontId="3" fillId="0" borderId="20" xfId="0" applyFont="1" applyBorder="1" applyAlignment="1">
      <alignment vertical="center"/>
    </xf>
    <xf numFmtId="0" fontId="3" fillId="0" borderId="21" xfId="0" applyFont="1" applyBorder="1" applyAlignment="1">
      <alignment vertical="center"/>
    </xf>
    <xf numFmtId="0" fontId="3" fillId="0" borderId="21" xfId="0" applyFont="1" applyBorder="1" applyAlignment="1">
      <alignment horizontal="center" vertical="center"/>
    </xf>
    <xf numFmtId="0" fontId="3" fillId="0" borderId="22" xfId="0" applyFont="1" applyBorder="1" applyAlignment="1">
      <alignment vertical="center"/>
    </xf>
    <xf numFmtId="0" fontId="3" fillId="0" borderId="23" xfId="0" applyFont="1" applyBorder="1" applyAlignment="1">
      <alignment vertical="center"/>
    </xf>
    <xf numFmtId="0" fontId="3" fillId="0" borderId="24" xfId="0" applyFont="1" applyBorder="1" applyAlignment="1">
      <alignment vertical="center"/>
    </xf>
    <xf numFmtId="0" fontId="7" fillId="0" borderId="0" xfId="0" applyFont="1" applyAlignment="1">
      <alignment vertical="center"/>
    </xf>
    <xf numFmtId="0" fontId="8" fillId="0" borderId="4" xfId="0" applyFont="1" applyBorder="1" applyAlignment="1">
      <alignment horizontal="center" vertical="center"/>
    </xf>
    <xf numFmtId="0" fontId="3" fillId="0" borderId="3" xfId="0" applyFont="1" applyBorder="1" applyAlignment="1">
      <alignment horizontal="center" vertical="center"/>
    </xf>
    <xf numFmtId="0" fontId="3" fillId="0" borderId="9" xfId="0" applyFont="1" applyBorder="1" applyAlignment="1">
      <alignment horizontal="left" vertical="center"/>
    </xf>
    <xf numFmtId="0" fontId="3" fillId="0" borderId="9" xfId="0" applyFont="1" applyBorder="1" applyAlignment="1">
      <alignment horizontal="center" vertical="center"/>
    </xf>
    <xf numFmtId="0" fontId="3" fillId="0" borderId="3" xfId="0" applyFont="1" applyBorder="1" applyAlignment="1">
      <alignment vertical="center"/>
    </xf>
    <xf numFmtId="0" fontId="3" fillId="0" borderId="5" xfId="0" applyFont="1" applyBorder="1" applyAlignment="1">
      <alignment vertical="center"/>
    </xf>
    <xf numFmtId="0" fontId="3" fillId="0" borderId="0" xfId="0" applyFont="1" applyBorder="1" applyAlignment="1">
      <alignment horizontal="center" vertical="center"/>
    </xf>
    <xf numFmtId="0" fontId="3" fillId="0" borderId="9" xfId="0" applyFont="1" applyBorder="1" applyAlignment="1">
      <alignment vertical="center"/>
    </xf>
    <xf numFmtId="0" fontId="3" fillId="0" borderId="1" xfId="0" applyFont="1" applyBorder="1" applyAlignment="1">
      <alignment horizontal="left" vertical="center"/>
    </xf>
    <xf numFmtId="0" fontId="3" fillId="0" borderId="0" xfId="0" applyFont="1" applyAlignment="1">
      <alignment horizontal="center" vertical="center"/>
    </xf>
    <xf numFmtId="0" fontId="2" fillId="0" borderId="0" xfId="0" applyFont="1" applyAlignment="1">
      <alignment vertical="center"/>
    </xf>
    <xf numFmtId="0" fontId="3" fillId="0" borderId="5" xfId="0" applyFont="1" applyBorder="1" applyAlignment="1">
      <alignment horizontal="center" vertical="center"/>
    </xf>
    <xf numFmtId="49" fontId="3" fillId="2" borderId="9" xfId="0" applyNumberFormat="1" applyFont="1" applyFill="1" applyBorder="1" applyAlignment="1">
      <alignment vertical="center"/>
    </xf>
    <xf numFmtId="0" fontId="3" fillId="0" borderId="9" xfId="0" applyFont="1" applyBorder="1" applyAlignment="1">
      <alignment horizontal="center" vertical="center"/>
    </xf>
    <xf numFmtId="0" fontId="3" fillId="0" borderId="3" xfId="0" applyFont="1" applyBorder="1" applyAlignment="1">
      <alignment vertical="center"/>
    </xf>
    <xf numFmtId="0" fontId="3" fillId="0" borderId="9" xfId="0" applyFont="1" applyBorder="1" applyAlignment="1">
      <alignment vertical="center"/>
    </xf>
    <xf numFmtId="0" fontId="3" fillId="0" borderId="5" xfId="0" applyFont="1" applyBorder="1" applyAlignment="1">
      <alignment horizontal="left" vertical="center"/>
    </xf>
    <xf numFmtId="0" fontId="3" fillId="0" borderId="0" xfId="0" applyFont="1" applyFill="1" applyBorder="1" applyAlignment="1">
      <alignment vertical="center"/>
    </xf>
    <xf numFmtId="0" fontId="3" fillId="0" borderId="3" xfId="0" applyFont="1" applyBorder="1" applyAlignment="1">
      <alignment horizontal="center" vertical="center"/>
    </xf>
    <xf numFmtId="0" fontId="3" fillId="0" borderId="9" xfId="0" applyFont="1" applyBorder="1" applyAlignment="1">
      <alignment horizontal="left" vertical="center"/>
    </xf>
    <xf numFmtId="0" fontId="3" fillId="0" borderId="9" xfId="0" applyFont="1" applyBorder="1" applyAlignment="1">
      <alignment horizontal="center" vertical="center"/>
    </xf>
    <xf numFmtId="0" fontId="3" fillId="0" borderId="3" xfId="0" applyFont="1" applyBorder="1" applyAlignment="1">
      <alignment vertical="center"/>
    </xf>
    <xf numFmtId="0" fontId="3" fillId="0" borderId="5" xfId="0" applyFont="1" applyBorder="1" applyAlignment="1">
      <alignment vertical="center"/>
    </xf>
    <xf numFmtId="0" fontId="3" fillId="0" borderId="0" xfId="0" applyFont="1" applyBorder="1" applyAlignment="1">
      <alignment horizontal="center" vertical="center"/>
    </xf>
    <xf numFmtId="0" fontId="3" fillId="0" borderId="9" xfId="0" applyFont="1" applyBorder="1" applyAlignment="1">
      <alignment vertical="center"/>
    </xf>
    <xf numFmtId="0" fontId="3" fillId="0" borderId="1" xfId="0" applyFont="1" applyBorder="1" applyAlignment="1">
      <alignment horizontal="left" vertical="center"/>
    </xf>
    <xf numFmtId="0" fontId="3" fillId="0" borderId="0" xfId="0" applyFont="1" applyAlignment="1">
      <alignment horizontal="center" vertical="center"/>
    </xf>
    <xf numFmtId="0" fontId="2" fillId="0" borderId="0" xfId="0" applyFont="1" applyAlignment="1">
      <alignment vertical="center"/>
    </xf>
    <xf numFmtId="0" fontId="3" fillId="0" borderId="5" xfId="0" applyFont="1" applyBorder="1" applyAlignment="1">
      <alignment horizontal="left" vertical="center"/>
    </xf>
    <xf numFmtId="0" fontId="3" fillId="0" borderId="5" xfId="0" applyFont="1" applyBorder="1" applyAlignment="1">
      <alignment horizontal="center" vertical="center"/>
    </xf>
    <xf numFmtId="0" fontId="3" fillId="0" borderId="9" xfId="0" applyFont="1" applyBorder="1" applyAlignment="1">
      <alignment horizontal="center" vertical="center"/>
    </xf>
    <xf numFmtId="0" fontId="3" fillId="0" borderId="0" xfId="0" applyFont="1" applyBorder="1" applyAlignment="1">
      <alignment horizontal="center" vertical="center"/>
    </xf>
    <xf numFmtId="0" fontId="3" fillId="0" borderId="9" xfId="0" applyFont="1" applyBorder="1" applyAlignment="1">
      <alignment vertical="center"/>
    </xf>
    <xf numFmtId="0" fontId="3" fillId="0" borderId="9" xfId="0" applyFont="1" applyFill="1" applyBorder="1" applyAlignment="1">
      <alignment horizontal="center" vertical="center"/>
    </xf>
    <xf numFmtId="0" fontId="3" fillId="4" borderId="0" xfId="0" applyFont="1" applyFill="1" applyAlignment="1">
      <alignment vertical="center"/>
    </xf>
    <xf numFmtId="0" fontId="3" fillId="3" borderId="0" xfId="0" applyFont="1" applyFill="1" applyAlignment="1">
      <alignment vertical="center"/>
    </xf>
    <xf numFmtId="0" fontId="3" fillId="2" borderId="9" xfId="0" applyNumberFormat="1" applyFont="1" applyFill="1" applyBorder="1" applyAlignment="1">
      <alignment vertical="center"/>
    </xf>
    <xf numFmtId="0" fontId="3" fillId="0" borderId="9" xfId="0" applyNumberFormat="1" applyFont="1" applyFill="1" applyBorder="1" applyAlignment="1">
      <alignment vertical="center"/>
    </xf>
    <xf numFmtId="0" fontId="19" fillId="0" borderId="3" xfId="0" applyFont="1" applyBorder="1" applyAlignment="1">
      <alignment vertical="center"/>
    </xf>
    <xf numFmtId="0" fontId="19" fillId="0" borderId="0" xfId="0" applyFont="1" applyBorder="1" applyAlignment="1">
      <alignment vertical="center"/>
    </xf>
    <xf numFmtId="0" fontId="0" fillId="0" borderId="35" xfId="0" applyBorder="1">
      <alignment vertical="center"/>
    </xf>
    <xf numFmtId="0" fontId="0" fillId="0" borderId="36" xfId="0" applyBorder="1">
      <alignment vertical="center"/>
    </xf>
    <xf numFmtId="0" fontId="0" fillId="0" borderId="37" xfId="0" applyBorder="1">
      <alignment vertical="center"/>
    </xf>
    <xf numFmtId="0" fontId="0" fillId="0" borderId="34" xfId="0" applyBorder="1" applyAlignment="1">
      <alignment horizontal="center" vertical="center"/>
    </xf>
    <xf numFmtId="0" fontId="0" fillId="0" borderId="38" xfId="0" applyBorder="1" applyAlignment="1"/>
    <xf numFmtId="0" fontId="0" fillId="0" borderId="40" xfId="0" applyBorder="1" applyAlignment="1"/>
    <xf numFmtId="0" fontId="0" fillId="0" borderId="42" xfId="0" applyBorder="1" applyAlignment="1"/>
    <xf numFmtId="0" fontId="0" fillId="0" borderId="44" xfId="0" applyBorder="1" applyAlignment="1"/>
    <xf numFmtId="0" fontId="0" fillId="0" borderId="45" xfId="0" applyBorder="1" applyAlignment="1"/>
    <xf numFmtId="178" fontId="0" fillId="0" borderId="43" xfId="0" applyNumberFormat="1" applyBorder="1" applyAlignment="1"/>
    <xf numFmtId="178" fontId="0" fillId="0" borderId="39" xfId="0" applyNumberFormat="1" applyBorder="1" applyAlignment="1"/>
    <xf numFmtId="178" fontId="0" fillId="0" borderId="41" xfId="0" applyNumberFormat="1" applyBorder="1" applyAlignment="1"/>
    <xf numFmtId="49" fontId="3" fillId="0" borderId="9" xfId="0" applyNumberFormat="1" applyFont="1" applyFill="1" applyBorder="1" applyAlignment="1">
      <alignment vertical="center"/>
    </xf>
    <xf numFmtId="0" fontId="0" fillId="0" borderId="46" xfId="0" applyBorder="1" applyAlignment="1"/>
    <xf numFmtId="0" fontId="0" fillId="0" borderId="47" xfId="0" applyBorder="1" applyAlignment="1"/>
    <xf numFmtId="0" fontId="0" fillId="0" borderId="48" xfId="0" applyBorder="1" applyAlignment="1"/>
    <xf numFmtId="0" fontId="0" fillId="0" borderId="49" xfId="0" applyBorder="1" applyAlignment="1"/>
    <xf numFmtId="0" fontId="3" fillId="0" borderId="5" xfId="0" applyFont="1" applyFill="1" applyBorder="1" applyAlignment="1">
      <alignment horizontal="center" vertical="center"/>
    </xf>
    <xf numFmtId="0" fontId="15" fillId="0" borderId="9" xfId="0" applyNumberFormat="1" applyFont="1" applyFill="1" applyBorder="1" applyAlignment="1">
      <alignment vertical="center"/>
    </xf>
    <xf numFmtId="177" fontId="3" fillId="0" borderId="3" xfId="0" applyNumberFormat="1" applyFont="1" applyBorder="1" applyAlignment="1">
      <alignment vertical="center"/>
    </xf>
    <xf numFmtId="0" fontId="0" fillId="0" borderId="44" xfId="0" applyBorder="1" applyAlignment="1">
      <alignment wrapText="1"/>
    </xf>
    <xf numFmtId="49" fontId="26" fillId="0" borderId="50" xfId="1" applyNumberFormat="1" applyFont="1" applyBorder="1" applyAlignment="1">
      <alignment horizontal="center" vertical="center"/>
    </xf>
    <xf numFmtId="0" fontId="26" fillId="0" borderId="50" xfId="1" applyFont="1" applyBorder="1" applyAlignment="1">
      <alignment horizontal="center" vertical="center"/>
    </xf>
    <xf numFmtId="0" fontId="26" fillId="0" borderId="4" xfId="1" applyFont="1" applyBorder="1" applyAlignment="1">
      <alignment horizontal="center" vertical="center" wrapText="1"/>
    </xf>
    <xf numFmtId="0" fontId="26" fillId="0" borderId="4" xfId="1" applyFont="1" applyBorder="1" applyAlignment="1">
      <alignment horizontal="center" vertical="center"/>
    </xf>
    <xf numFmtId="0" fontId="23" fillId="0" borderId="51" xfId="1" applyNumberFormat="1" applyFont="1" applyBorder="1" applyAlignment="1">
      <alignment horizontal="center" vertical="center"/>
    </xf>
    <xf numFmtId="188" fontId="27" fillId="0" borderId="51" xfId="1" applyNumberFormat="1" applyFont="1" applyBorder="1" applyAlignment="1">
      <alignment horizontal="right" vertical="center"/>
    </xf>
    <xf numFmtId="0" fontId="23" fillId="0" borderId="51" xfId="1" applyFill="1" applyBorder="1" applyAlignment="1">
      <alignment horizontal="left" vertical="center" wrapText="1"/>
    </xf>
    <xf numFmtId="0" fontId="23" fillId="0" borderId="1" xfId="1" applyFont="1" applyFill="1" applyBorder="1" applyAlignment="1">
      <alignment horizontal="left" vertical="center" wrapText="1"/>
    </xf>
    <xf numFmtId="0" fontId="23" fillId="0" borderId="1" xfId="1" applyFont="1" applyFill="1" applyBorder="1" applyAlignment="1">
      <alignment horizontal="left" vertical="center"/>
    </xf>
    <xf numFmtId="0" fontId="23" fillId="0" borderId="51" xfId="1" applyFont="1" applyFill="1" applyBorder="1" applyAlignment="1">
      <alignment horizontal="left" vertical="center"/>
    </xf>
    <xf numFmtId="0" fontId="23" fillId="0" borderId="51" xfId="1" applyFont="1" applyFill="1" applyBorder="1" applyAlignment="1">
      <alignment horizontal="center" vertical="center"/>
    </xf>
    <xf numFmtId="0" fontId="0" fillId="0" borderId="1" xfId="1" applyFont="1" applyFill="1" applyBorder="1" applyAlignment="1">
      <alignment horizontal="left" vertical="center" wrapText="1"/>
    </xf>
    <xf numFmtId="0" fontId="0" fillId="0" borderId="51" xfId="1" applyFont="1" applyFill="1" applyBorder="1" applyAlignment="1">
      <alignment horizontal="left" vertical="center" wrapText="1"/>
    </xf>
    <xf numFmtId="0" fontId="23" fillId="0" borderId="52" xfId="1" applyFill="1" applyBorder="1" applyAlignment="1">
      <alignment horizontal="left" vertical="center" wrapText="1"/>
    </xf>
    <xf numFmtId="0" fontId="23" fillId="0" borderId="7" xfId="1" applyFont="1" applyFill="1" applyBorder="1" applyAlignment="1">
      <alignment horizontal="left" vertical="center" wrapText="1"/>
    </xf>
    <xf numFmtId="0" fontId="0" fillId="0" borderId="7" xfId="1" applyFont="1" applyFill="1" applyBorder="1" applyAlignment="1">
      <alignment horizontal="left" vertical="center" wrapText="1"/>
    </xf>
    <xf numFmtId="0" fontId="23" fillId="0" borderId="7" xfId="1" applyFont="1" applyFill="1" applyBorder="1" applyAlignment="1">
      <alignment horizontal="left" vertical="center"/>
    </xf>
    <xf numFmtId="0" fontId="0" fillId="0" borderId="52" xfId="1" applyFont="1" applyFill="1" applyBorder="1" applyAlignment="1">
      <alignment horizontal="left" vertical="center" wrapText="1"/>
    </xf>
    <xf numFmtId="0" fontId="23" fillId="0" borderId="52" xfId="1" applyFont="1" applyFill="1" applyBorder="1" applyAlignment="1">
      <alignment horizontal="center" vertical="center"/>
    </xf>
    <xf numFmtId="0" fontId="23" fillId="0" borderId="51" xfId="1" applyFont="1" applyFill="1" applyBorder="1" applyAlignment="1">
      <alignment horizontal="left" vertical="center" wrapText="1"/>
    </xf>
    <xf numFmtId="0" fontId="23" fillId="0" borderId="1" xfId="1" applyFill="1" applyBorder="1" applyAlignment="1">
      <alignment horizontal="left" vertical="center" wrapText="1"/>
    </xf>
    <xf numFmtId="0" fontId="23" fillId="0" borderId="10" xfId="1" applyFill="1" applyBorder="1" applyAlignment="1">
      <alignment horizontal="left" vertical="center" wrapText="1"/>
    </xf>
    <xf numFmtId="0" fontId="23" fillId="0" borderId="10" xfId="1" applyFont="1" applyFill="1" applyBorder="1" applyAlignment="1">
      <alignment horizontal="left" vertical="center" wrapText="1"/>
    </xf>
    <xf numFmtId="0" fontId="23" fillId="0" borderId="53" xfId="1" applyFont="1" applyFill="1" applyBorder="1" applyAlignment="1">
      <alignment horizontal="left" vertical="center" wrapText="1"/>
    </xf>
    <xf numFmtId="0" fontId="0" fillId="0" borderId="53" xfId="1" applyFont="1" applyFill="1" applyBorder="1" applyAlignment="1">
      <alignment horizontal="left" vertical="center" wrapText="1"/>
    </xf>
    <xf numFmtId="0" fontId="23" fillId="0" borderId="7" xfId="1" applyFill="1" applyBorder="1" applyAlignment="1">
      <alignment horizontal="left" vertical="center" wrapText="1"/>
    </xf>
    <xf numFmtId="0" fontId="23" fillId="0" borderId="52" xfId="1" applyFont="1" applyFill="1" applyBorder="1" applyAlignment="1">
      <alignment horizontal="left" vertical="center" wrapText="1"/>
    </xf>
    <xf numFmtId="0" fontId="23" fillId="0" borderId="52" xfId="1" applyFont="1" applyFill="1" applyBorder="1" applyAlignment="1">
      <alignment horizontal="center" vertical="center" wrapText="1"/>
    </xf>
    <xf numFmtId="0" fontId="0" fillId="0" borderId="51" xfId="1" applyFont="1" applyFill="1" applyBorder="1" applyAlignment="1">
      <alignment vertical="center" wrapText="1"/>
    </xf>
    <xf numFmtId="189" fontId="29" fillId="0" borderId="52" xfId="1" applyNumberFormat="1" applyFont="1" applyBorder="1" applyAlignment="1">
      <alignment horizontal="center" vertical="center" wrapText="1" shrinkToFit="1"/>
    </xf>
    <xf numFmtId="0" fontId="0" fillId="0" borderId="52" xfId="1" applyFont="1" applyFill="1" applyBorder="1" applyAlignment="1">
      <alignment vertical="center" wrapText="1"/>
    </xf>
    <xf numFmtId="0" fontId="23" fillId="0" borderId="53" xfId="1" applyFill="1" applyBorder="1" applyAlignment="1">
      <alignment horizontal="left" vertical="center" wrapText="1"/>
    </xf>
    <xf numFmtId="0" fontId="0" fillId="0" borderId="50" xfId="0" applyBorder="1" applyAlignment="1">
      <alignment horizontal="right" vertical="center"/>
    </xf>
    <xf numFmtId="0" fontId="0" fillId="0" borderId="50" xfId="0" applyBorder="1">
      <alignment vertical="center"/>
    </xf>
    <xf numFmtId="178" fontId="0" fillId="0" borderId="50" xfId="0" applyNumberFormat="1" applyBorder="1">
      <alignment vertical="center"/>
    </xf>
    <xf numFmtId="0" fontId="0" fillId="0" borderId="50" xfId="0" applyBorder="1" applyAlignment="1">
      <alignment horizontal="center" vertical="center"/>
    </xf>
    <xf numFmtId="0" fontId="0" fillId="0" borderId="54" xfId="0" applyBorder="1" applyAlignment="1">
      <alignment horizontal="center" vertical="center" wrapText="1"/>
    </xf>
    <xf numFmtId="0" fontId="27" fillId="0" borderId="9" xfId="0" applyFont="1" applyBorder="1" applyAlignment="1">
      <alignment horizontal="center" vertical="center" wrapText="1"/>
    </xf>
    <xf numFmtId="0" fontId="0" fillId="0" borderId="0" xfId="0" applyBorder="1">
      <alignment vertical="center"/>
    </xf>
    <xf numFmtId="0" fontId="0" fillId="0" borderId="58" xfId="0" applyBorder="1" applyAlignment="1">
      <alignment horizontal="center" vertical="center" wrapText="1"/>
    </xf>
    <xf numFmtId="0" fontId="0" fillId="0" borderId="59" xfId="0" applyBorder="1" applyAlignment="1">
      <alignment horizontal="center" vertical="center" wrapText="1"/>
    </xf>
    <xf numFmtId="0" fontId="0" fillId="0" borderId="2" xfId="0" applyBorder="1" applyAlignment="1">
      <alignment horizontal="left" vertical="center" shrinkToFit="1"/>
    </xf>
    <xf numFmtId="0" fontId="0" fillId="0" borderId="2" xfId="0" applyBorder="1" applyAlignment="1">
      <alignment horizontal="left" vertical="center" wrapText="1"/>
    </xf>
    <xf numFmtId="0" fontId="0" fillId="0" borderId="51" xfId="0" applyBorder="1" applyAlignment="1">
      <alignment horizontal="left" vertical="center" wrapText="1"/>
    </xf>
    <xf numFmtId="0" fontId="0" fillId="0" borderId="60" xfId="0" applyBorder="1" applyAlignment="1">
      <alignment horizontal="left" vertical="center" wrapText="1"/>
    </xf>
    <xf numFmtId="0" fontId="0" fillId="0" borderId="61" xfId="0" applyBorder="1" applyAlignment="1">
      <alignment horizontal="left" vertical="center" wrapText="1"/>
    </xf>
    <xf numFmtId="0" fontId="0" fillId="0" borderId="0" xfId="0" applyBorder="1" applyAlignment="1">
      <alignment horizontal="center" vertical="center" wrapText="1"/>
    </xf>
    <xf numFmtId="0" fontId="0" fillId="0" borderId="53" xfId="0" applyBorder="1" applyAlignment="1">
      <alignment horizontal="left" vertical="center" shrinkToFit="1"/>
    </xf>
    <xf numFmtId="0" fontId="0" fillId="0" borderId="53" xfId="0" applyBorder="1" applyAlignment="1">
      <alignment horizontal="left" vertical="center" wrapText="1"/>
    </xf>
    <xf numFmtId="0" fontId="0" fillId="0" borderId="62" xfId="0" applyBorder="1" applyAlignment="1">
      <alignment horizontal="left" vertical="center" wrapText="1"/>
    </xf>
    <xf numFmtId="0" fontId="0" fillId="0" borderId="2" xfId="0" applyFont="1" applyBorder="1" applyAlignment="1">
      <alignment horizontal="left" vertical="center" shrinkToFit="1"/>
    </xf>
    <xf numFmtId="0" fontId="0" fillId="0" borderId="51" xfId="0" applyFont="1" applyBorder="1" applyAlignment="1">
      <alignment horizontal="left" vertical="center" shrinkToFit="1"/>
    </xf>
    <xf numFmtId="0" fontId="0" fillId="0" borderId="59" xfId="0" applyFont="1" applyBorder="1" applyAlignment="1">
      <alignment horizontal="left" vertical="center" shrinkToFit="1"/>
    </xf>
    <xf numFmtId="0" fontId="0" fillId="0" borderId="61" xfId="0" applyFont="1" applyBorder="1" applyAlignment="1">
      <alignment horizontal="left" vertical="center" shrinkToFit="1"/>
    </xf>
    <xf numFmtId="0" fontId="0" fillId="0" borderId="11" xfId="0" applyFont="1" applyBorder="1" applyAlignment="1">
      <alignment horizontal="left" vertical="center" shrinkToFit="1"/>
    </xf>
    <xf numFmtId="0" fontId="0" fillId="0" borderId="53" xfId="0" applyFont="1" applyBorder="1" applyAlignment="1">
      <alignment horizontal="left" vertical="center" shrinkToFit="1"/>
    </xf>
    <xf numFmtId="0" fontId="0" fillId="0" borderId="60" xfId="0" applyFont="1" applyBorder="1" applyAlignment="1">
      <alignment horizontal="left" vertical="center" shrinkToFit="1"/>
    </xf>
    <xf numFmtId="0" fontId="0" fillId="0" borderId="63" xfId="0" applyBorder="1" applyAlignment="1">
      <alignment horizontal="center" vertical="center" shrinkToFit="1"/>
    </xf>
    <xf numFmtId="0" fontId="0" fillId="0" borderId="11" xfId="0" applyBorder="1" applyAlignment="1">
      <alignment horizontal="left" vertical="center" wrapText="1"/>
    </xf>
    <xf numFmtId="0" fontId="28" fillId="0" borderId="53" xfId="0" applyFont="1" applyBorder="1" applyAlignment="1">
      <alignment horizontal="left" vertical="center" wrapText="1"/>
    </xf>
    <xf numFmtId="0" fontId="0" fillId="0" borderId="30" xfId="0" applyBorder="1" applyAlignment="1">
      <alignment horizontal="left" vertical="center" wrapText="1"/>
    </xf>
    <xf numFmtId="0" fontId="0" fillId="0" borderId="0" xfId="0" applyBorder="1" applyAlignment="1">
      <alignment horizontal="center" vertical="center" shrinkToFit="1"/>
    </xf>
    <xf numFmtId="0" fontId="0" fillId="0" borderId="63" xfId="0" applyBorder="1" applyAlignment="1">
      <alignment vertical="center" shrinkToFit="1"/>
    </xf>
    <xf numFmtId="0" fontId="0" fillId="0" borderId="30" xfId="0" applyFont="1" applyBorder="1" applyAlignment="1">
      <alignment horizontal="left" vertical="center" shrinkToFit="1"/>
    </xf>
    <xf numFmtId="0" fontId="0" fillId="0" borderId="62" xfId="0" applyFont="1" applyBorder="1" applyAlignment="1">
      <alignment horizontal="left" vertical="center" shrinkToFit="1"/>
    </xf>
    <xf numFmtId="0" fontId="0" fillId="0" borderId="63" xfId="0" applyBorder="1" applyAlignment="1">
      <alignment horizontal="center" vertical="center" wrapText="1"/>
    </xf>
    <xf numFmtId="0" fontId="0" fillId="0" borderId="63" xfId="0" applyBorder="1" applyAlignment="1">
      <alignment horizontal="left" vertical="center" wrapText="1"/>
    </xf>
    <xf numFmtId="0" fontId="0" fillId="0" borderId="63" xfId="0" applyFont="1" applyBorder="1" applyAlignment="1">
      <alignment vertical="center" shrinkToFit="1"/>
    </xf>
    <xf numFmtId="0" fontId="0" fillId="0" borderId="52" xfId="0" applyBorder="1" applyAlignment="1">
      <alignment horizontal="left" vertical="center" wrapText="1"/>
    </xf>
    <xf numFmtId="0" fontId="0" fillId="0" borderId="64" xfId="0" applyBorder="1" applyAlignment="1">
      <alignment horizontal="left" vertical="center" wrapText="1"/>
    </xf>
    <xf numFmtId="0" fontId="28" fillId="0" borderId="11" xfId="0" applyFont="1" applyBorder="1" applyAlignment="1">
      <alignment horizontal="left" vertical="center" wrapText="1"/>
    </xf>
    <xf numFmtId="0" fontId="28" fillId="0" borderId="52" xfId="0" applyFont="1" applyBorder="1" applyAlignment="1">
      <alignment horizontal="left" vertical="center" wrapText="1"/>
    </xf>
    <xf numFmtId="0" fontId="0" fillId="0" borderId="52" xfId="0" applyFont="1" applyBorder="1" applyAlignment="1">
      <alignment horizontal="left" vertical="center" shrinkToFit="1"/>
    </xf>
    <xf numFmtId="0" fontId="0" fillId="0" borderId="66" xfId="0" applyFont="1" applyBorder="1" applyAlignment="1">
      <alignment horizontal="left" vertical="center" shrinkToFit="1"/>
    </xf>
    <xf numFmtId="0" fontId="0" fillId="0" borderId="8" xfId="0" applyFont="1" applyBorder="1" applyAlignment="1">
      <alignment horizontal="left" vertical="center" shrinkToFit="1"/>
    </xf>
    <xf numFmtId="0" fontId="26" fillId="0" borderId="11" xfId="0" applyFont="1" applyBorder="1" applyAlignment="1">
      <alignment horizontal="left" vertical="center" wrapText="1" shrinkToFit="1"/>
    </xf>
    <xf numFmtId="0" fontId="0" fillId="0" borderId="8" xfId="0" applyBorder="1" applyAlignment="1">
      <alignment horizontal="left" vertical="center" shrinkToFit="1"/>
    </xf>
    <xf numFmtId="0" fontId="0" fillId="0" borderId="30" xfId="0" applyBorder="1">
      <alignment vertical="center"/>
    </xf>
    <xf numFmtId="0" fontId="27" fillId="0" borderId="67" xfId="0" applyFont="1" applyBorder="1" applyAlignment="1">
      <alignment horizontal="center" vertical="center" wrapText="1"/>
    </xf>
    <xf numFmtId="49" fontId="27" fillId="0" borderId="68" xfId="0" applyNumberFormat="1" applyFont="1" applyBorder="1" applyAlignment="1">
      <alignment horizontal="center" vertical="center" wrapText="1"/>
    </xf>
    <xf numFmtId="192" fontId="27" fillId="0" borderId="6" xfId="0" applyNumberFormat="1" applyFont="1" applyBorder="1" applyAlignment="1">
      <alignment horizontal="center" vertical="center" wrapText="1"/>
    </xf>
    <xf numFmtId="49" fontId="27" fillId="0" borderId="6" xfId="0" applyNumberFormat="1" applyFont="1" applyBorder="1" applyAlignment="1">
      <alignment horizontal="center" vertical="center" wrapText="1"/>
    </xf>
    <xf numFmtId="0" fontId="27" fillId="0" borderId="50" xfId="0" applyNumberFormat="1" applyFont="1" applyBorder="1" applyAlignment="1">
      <alignment horizontal="center" vertical="center" shrinkToFit="1"/>
    </xf>
    <xf numFmtId="194" fontId="27" fillId="0" borderId="6" xfId="0" applyNumberFormat="1" applyFont="1" applyBorder="1" applyAlignment="1">
      <alignment horizontal="center" vertical="center" wrapText="1"/>
    </xf>
    <xf numFmtId="49" fontId="27" fillId="0" borderId="50" xfId="0" applyNumberFormat="1" applyFont="1" applyBorder="1" applyAlignment="1">
      <alignment horizontal="center" vertical="center" shrinkToFit="1"/>
    </xf>
    <xf numFmtId="195" fontId="27" fillId="0" borderId="6" xfId="0" applyNumberFormat="1" applyFont="1" applyBorder="1" applyAlignment="1">
      <alignment horizontal="center" vertical="center" wrapText="1"/>
    </xf>
    <xf numFmtId="194" fontId="27" fillId="0" borderId="50" xfId="0" applyNumberFormat="1" applyFont="1" applyBorder="1" applyAlignment="1">
      <alignment horizontal="center" vertical="center" shrinkToFit="1"/>
    </xf>
    <xf numFmtId="193" fontId="27" fillId="0" borderId="6" xfId="0" applyNumberFormat="1" applyFont="1" applyBorder="1" applyAlignment="1">
      <alignment horizontal="center" vertical="center" wrapText="1"/>
    </xf>
    <xf numFmtId="193" fontId="27" fillId="0" borderId="50" xfId="0" applyNumberFormat="1" applyFont="1" applyBorder="1" applyAlignment="1">
      <alignment horizontal="center" vertical="center" shrinkToFit="1"/>
    </xf>
    <xf numFmtId="181" fontId="27" fillId="0" borderId="6" xfId="0" applyNumberFormat="1" applyFont="1" applyBorder="1" applyAlignment="1">
      <alignment horizontal="center" vertical="center" wrapText="1"/>
    </xf>
    <xf numFmtId="181" fontId="27" fillId="0" borderId="50" xfId="0" applyNumberFormat="1" applyFont="1" applyBorder="1" applyAlignment="1">
      <alignment horizontal="center" vertical="center" shrinkToFit="1"/>
    </xf>
    <xf numFmtId="192" fontId="27" fillId="0" borderId="50" xfId="0" applyNumberFormat="1" applyFont="1" applyBorder="1" applyAlignment="1">
      <alignment horizontal="center" vertical="center" wrapText="1"/>
    </xf>
    <xf numFmtId="190" fontId="27" fillId="0" borderId="50" xfId="0" applyNumberFormat="1" applyFont="1" applyBorder="1" applyAlignment="1">
      <alignment horizontal="center" vertical="center" shrinkToFit="1"/>
    </xf>
    <xf numFmtId="192" fontId="27" fillId="0" borderId="50" xfId="0" applyNumberFormat="1" applyFont="1" applyBorder="1" applyAlignment="1">
      <alignment horizontal="center" vertical="center" shrinkToFit="1"/>
    </xf>
    <xf numFmtId="49" fontId="0" fillId="0" borderId="4" xfId="0" applyNumberFormat="1" applyBorder="1" applyAlignment="1">
      <alignment horizontal="center" vertical="center" wrapText="1"/>
    </xf>
    <xf numFmtId="193" fontId="27" fillId="0" borderId="4" xfId="0" applyNumberFormat="1" applyFont="1" applyBorder="1" applyAlignment="1">
      <alignment horizontal="center" vertical="center" wrapText="1"/>
    </xf>
    <xf numFmtId="196" fontId="27" fillId="0" borderId="50" xfId="0" applyNumberFormat="1" applyFont="1" applyBorder="1" applyAlignment="1">
      <alignment horizontal="center" vertical="center" wrapText="1"/>
    </xf>
    <xf numFmtId="194" fontId="27" fillId="0" borderId="4" xfId="0" applyNumberFormat="1" applyFont="1" applyBorder="1" applyAlignment="1">
      <alignment horizontal="center" vertical="center" wrapText="1"/>
    </xf>
    <xf numFmtId="181" fontId="27" fillId="0" borderId="50" xfId="0" applyNumberFormat="1" applyFont="1" applyBorder="1" applyAlignment="1">
      <alignment horizontal="center" vertical="center" wrapText="1"/>
    </xf>
    <xf numFmtId="194" fontId="27" fillId="0" borderId="50" xfId="0" applyNumberFormat="1" applyFont="1" applyBorder="1" applyAlignment="1">
      <alignment horizontal="center" vertical="center" wrapText="1"/>
    </xf>
    <xf numFmtId="193" fontId="27" fillId="0" borderId="50" xfId="0" applyNumberFormat="1" applyFont="1" applyBorder="1" applyAlignment="1">
      <alignment horizontal="center" vertical="center" wrapText="1"/>
    </xf>
    <xf numFmtId="49" fontId="0" fillId="0" borderId="69" xfId="0" applyNumberFormat="1" applyBorder="1" applyAlignment="1">
      <alignment horizontal="center" vertical="center" wrapText="1"/>
    </xf>
    <xf numFmtId="49" fontId="0" fillId="0" borderId="69" xfId="0" applyNumberFormat="1" applyFont="1" applyBorder="1" applyAlignment="1">
      <alignment horizontal="center" vertical="center" wrapText="1"/>
    </xf>
    <xf numFmtId="180" fontId="27" fillId="0" borderId="6" xfId="0" applyNumberFormat="1" applyFont="1" applyBorder="1" applyAlignment="1">
      <alignment horizontal="center" vertical="center" wrapText="1"/>
    </xf>
    <xf numFmtId="180" fontId="27" fillId="0" borderId="50" xfId="0" applyNumberFormat="1" applyFont="1" applyBorder="1" applyAlignment="1">
      <alignment horizontal="center" vertical="center" wrapText="1"/>
    </xf>
    <xf numFmtId="195" fontId="27" fillId="0" borderId="50" xfId="0" applyNumberFormat="1" applyFont="1" applyBorder="1" applyAlignment="1">
      <alignment horizontal="center" vertical="center" shrinkToFit="1"/>
    </xf>
    <xf numFmtId="197" fontId="27" fillId="0" borderId="6" xfId="0" applyNumberFormat="1" applyFont="1" applyBorder="1" applyAlignment="1">
      <alignment horizontal="center" vertical="center" wrapText="1"/>
    </xf>
    <xf numFmtId="197" fontId="27" fillId="0" borderId="50" xfId="0" applyNumberFormat="1" applyFont="1" applyBorder="1" applyAlignment="1">
      <alignment horizontal="center" vertical="center" wrapText="1"/>
    </xf>
    <xf numFmtId="0" fontId="27" fillId="0" borderId="72" xfId="0" applyFont="1" applyBorder="1" applyAlignment="1">
      <alignment horizontal="center" vertical="center" wrapText="1"/>
    </xf>
    <xf numFmtId="49" fontId="27" fillId="0" borderId="73" xfId="0" applyNumberFormat="1" applyFont="1" applyBorder="1" applyAlignment="1">
      <alignment horizontal="center" vertical="center" wrapText="1"/>
    </xf>
    <xf numFmtId="193" fontId="27" fillId="0" borderId="74" xfId="0" applyNumberFormat="1" applyFont="1" applyBorder="1" applyAlignment="1">
      <alignment horizontal="center" vertical="center" wrapText="1"/>
    </xf>
    <xf numFmtId="195" fontId="27" fillId="0" borderId="74" xfId="0" applyNumberFormat="1" applyFont="1" applyBorder="1" applyAlignment="1">
      <alignment horizontal="center" vertical="center" shrinkToFit="1"/>
    </xf>
    <xf numFmtId="0" fontId="0" fillId="0" borderId="0" xfId="0" applyAlignment="1">
      <alignment horizontal="center" vertical="center"/>
    </xf>
    <xf numFmtId="0" fontId="27" fillId="0" borderId="0" xfId="0" applyFont="1" applyAlignment="1">
      <alignment horizontal="center" vertical="center"/>
    </xf>
    <xf numFmtId="0" fontId="27" fillId="0" borderId="27" xfId="0" applyFont="1" applyBorder="1" applyAlignment="1">
      <alignment horizontal="center" vertical="center"/>
    </xf>
    <xf numFmtId="0" fontId="0" fillId="0" borderId="0" xfId="0" applyAlignment="1">
      <alignment horizontal="left" vertical="center"/>
    </xf>
    <xf numFmtId="0" fontId="27" fillId="0" borderId="0" xfId="0" applyFont="1" applyAlignment="1">
      <alignment horizontal="left" vertical="center"/>
    </xf>
    <xf numFmtId="0" fontId="27" fillId="0" borderId="0" xfId="0" applyFont="1" applyAlignment="1">
      <alignment vertical="center"/>
    </xf>
    <xf numFmtId="198" fontId="34" fillId="0" borderId="82" xfId="0" applyNumberFormat="1" applyFont="1" applyBorder="1" applyAlignment="1">
      <alignment horizontal="distributed" vertical="center" justifyLastLine="1"/>
    </xf>
    <xf numFmtId="198" fontId="34" fillId="0" borderId="83" xfId="0" applyNumberFormat="1" applyFont="1" applyBorder="1" applyAlignment="1">
      <alignment horizontal="distributed" vertical="center" justifyLastLine="1"/>
    </xf>
    <xf numFmtId="198" fontId="34" fillId="0" borderId="84" xfId="0" applyNumberFormat="1" applyFont="1" applyBorder="1" applyAlignment="1">
      <alignment horizontal="distributed" vertical="center" justifyLastLine="1"/>
    </xf>
    <xf numFmtId="198" fontId="34" fillId="0" borderId="86" xfId="0" applyNumberFormat="1" applyFont="1" applyBorder="1" applyAlignment="1">
      <alignment horizontal="distributed" vertical="center" justifyLastLine="1"/>
    </xf>
    <xf numFmtId="198" fontId="34" fillId="0" borderId="88" xfId="0" applyNumberFormat="1" applyFont="1" applyBorder="1" applyAlignment="1">
      <alignment horizontal="distributed" vertical="center" justifyLastLine="1"/>
    </xf>
    <xf numFmtId="178" fontId="34" fillId="0" borderId="85" xfId="0" applyNumberFormat="1" applyFont="1" applyBorder="1" applyAlignment="1">
      <alignment horizontal="right" vertical="center" shrinkToFit="1"/>
    </xf>
    <xf numFmtId="178" fontId="34" fillId="0" borderId="87" xfId="0" applyNumberFormat="1" applyFont="1" applyBorder="1" applyAlignment="1">
      <alignment horizontal="right" vertical="center" shrinkToFit="1"/>
    </xf>
    <xf numFmtId="178" fontId="34" fillId="0" borderId="89" xfId="0" applyNumberFormat="1" applyFont="1" applyBorder="1" applyAlignment="1">
      <alignment horizontal="right" vertical="center" shrinkToFit="1"/>
    </xf>
    <xf numFmtId="0" fontId="8" fillId="0" borderId="11" xfId="0" applyFont="1" applyBorder="1" applyAlignment="1">
      <alignment horizontal="center" vertical="center"/>
    </xf>
    <xf numFmtId="0" fontId="3" fillId="0" borderId="9" xfId="0" applyFont="1" applyBorder="1" applyAlignment="1">
      <alignment horizontal="left" vertical="center"/>
    </xf>
    <xf numFmtId="49" fontId="3" fillId="0" borderId="9" xfId="0" applyNumberFormat="1" applyFont="1" applyBorder="1" applyAlignment="1">
      <alignment horizontal="right" vertical="center"/>
    </xf>
    <xf numFmtId="49" fontId="3" fillId="0" borderId="5" xfId="0" applyNumberFormat="1" applyFont="1" applyBorder="1" applyAlignment="1">
      <alignment horizontal="right" vertical="center"/>
    </xf>
    <xf numFmtId="0" fontId="3" fillId="0" borderId="3" xfId="0" applyFont="1" applyBorder="1" applyAlignment="1">
      <alignment horizontal="center" vertical="center"/>
    </xf>
    <xf numFmtId="0" fontId="3" fillId="0" borderId="9" xfId="0" applyFont="1" applyBorder="1" applyAlignment="1">
      <alignment horizontal="center" vertical="center"/>
    </xf>
    <xf numFmtId="49" fontId="3" fillId="0" borderId="3" xfId="0" applyNumberFormat="1" applyFont="1" applyBorder="1" applyAlignment="1">
      <alignment horizontal="right" vertical="center"/>
    </xf>
    <xf numFmtId="0" fontId="5" fillId="0" borderId="5" xfId="0" applyFont="1" applyBorder="1" applyAlignment="1">
      <alignment horizontal="left" vertical="center"/>
    </xf>
    <xf numFmtId="0" fontId="3" fillId="0" borderId="3" xfId="0" applyFont="1" applyBorder="1" applyAlignment="1">
      <alignment horizontal="left" vertical="center"/>
    </xf>
    <xf numFmtId="49" fontId="3" fillId="0" borderId="0" xfId="0" applyNumberFormat="1" applyFont="1" applyBorder="1" applyAlignment="1">
      <alignment horizontal="left" vertical="center"/>
    </xf>
    <xf numFmtId="49" fontId="3" fillId="0" borderId="0" xfId="0" applyNumberFormat="1" applyFont="1" applyBorder="1" applyAlignment="1">
      <alignment horizontal="right" vertical="center"/>
    </xf>
    <xf numFmtId="49" fontId="3" fillId="0" borderId="9" xfId="0" applyNumberFormat="1" applyFont="1" applyBorder="1" applyAlignment="1">
      <alignment horizontal="distributed" vertical="center"/>
    </xf>
    <xf numFmtId="0" fontId="3" fillId="0" borderId="3" xfId="0" applyFont="1" applyBorder="1" applyAlignment="1">
      <alignment horizontal="distributed" vertical="center"/>
    </xf>
    <xf numFmtId="0" fontId="8" fillId="0" borderId="25" xfId="0" applyFont="1" applyBorder="1" applyAlignment="1">
      <alignment horizontal="center" vertical="center"/>
    </xf>
    <xf numFmtId="49" fontId="3" fillId="0" borderId="17" xfId="0" applyNumberFormat="1" applyFont="1" applyBorder="1" applyAlignment="1">
      <alignment horizontal="right" vertical="center"/>
    </xf>
    <xf numFmtId="49" fontId="3" fillId="0" borderId="21" xfId="0" applyNumberFormat="1" applyFont="1" applyBorder="1" applyAlignment="1">
      <alignment horizontal="right" vertical="center"/>
    </xf>
    <xf numFmtId="0" fontId="3" fillId="0" borderId="5" xfId="0" applyFont="1" applyBorder="1" applyAlignment="1">
      <alignment horizontal="left" vertical="center"/>
    </xf>
    <xf numFmtId="0" fontId="3" fillId="0" borderId="0" xfId="0" applyFont="1" applyBorder="1" applyAlignment="1">
      <alignment horizontal="left" vertical="center"/>
    </xf>
    <xf numFmtId="0" fontId="3" fillId="0" borderId="0" xfId="0" applyFont="1" applyBorder="1" applyAlignment="1">
      <alignment horizontal="center" vertical="center"/>
    </xf>
    <xf numFmtId="0" fontId="6" fillId="0" borderId="0" xfId="0" applyFont="1" applyBorder="1" applyAlignment="1">
      <alignment horizontal="left" vertical="center"/>
    </xf>
    <xf numFmtId="0" fontId="6" fillId="0" borderId="11" xfId="0" applyFont="1" applyBorder="1" applyAlignment="1">
      <alignment horizontal="left" vertical="center"/>
    </xf>
    <xf numFmtId="49" fontId="3" fillId="0" borderId="3" xfId="0" applyNumberFormat="1" applyFont="1" applyBorder="1" applyAlignment="1">
      <alignment horizontal="center" vertical="center"/>
    </xf>
    <xf numFmtId="0" fontId="3" fillId="0" borderId="3" xfId="0" applyFont="1" applyBorder="1" applyAlignment="1">
      <alignment vertical="center"/>
    </xf>
    <xf numFmtId="0" fontId="2" fillId="0" borderId="3" xfId="0" applyFont="1" applyBorder="1" applyAlignment="1">
      <alignment horizontal="right" vertical="center"/>
    </xf>
    <xf numFmtId="49" fontId="3" fillId="0" borderId="0" xfId="0" applyNumberFormat="1" applyFont="1" applyBorder="1" applyAlignment="1">
      <alignment horizontal="center" vertical="center"/>
    </xf>
    <xf numFmtId="0" fontId="3" fillId="0" borderId="13" xfId="0" applyFont="1" applyBorder="1" applyAlignment="1">
      <alignment horizontal="center" vertical="center"/>
    </xf>
    <xf numFmtId="0" fontId="3" fillId="0" borderId="17" xfId="0" applyNumberFormat="1" applyFont="1" applyBorder="1" applyAlignment="1">
      <alignment horizontal="right" vertical="center"/>
    </xf>
    <xf numFmtId="0" fontId="3" fillId="0" borderId="5" xfId="0" applyFont="1" applyBorder="1" applyAlignment="1">
      <alignment horizontal="center" vertical="center"/>
    </xf>
    <xf numFmtId="49" fontId="3" fillId="0" borderId="17" xfId="0" applyNumberFormat="1" applyFont="1" applyBorder="1" applyAlignment="1">
      <alignment horizontal="center" vertical="center" shrinkToFit="1"/>
    </xf>
    <xf numFmtId="0" fontId="3" fillId="0" borderId="3" xfId="0" applyFont="1" applyBorder="1" applyAlignment="1">
      <alignment horizontal="right" vertical="center"/>
    </xf>
    <xf numFmtId="0" fontId="3" fillId="0" borderId="5" xfId="0" applyFont="1" applyBorder="1" applyAlignment="1">
      <alignment horizontal="distributed" vertical="center"/>
    </xf>
    <xf numFmtId="0" fontId="3" fillId="0" borderId="0" xfId="0" applyFont="1" applyAlignment="1">
      <alignment horizontal="center" vertical="center"/>
    </xf>
    <xf numFmtId="49" fontId="3" fillId="0" borderId="0" xfId="0" applyNumberFormat="1" applyFont="1" applyAlignment="1">
      <alignment horizontal="center" vertical="center"/>
    </xf>
    <xf numFmtId="0" fontId="2" fillId="0" borderId="3" xfId="0" applyFont="1" applyBorder="1" applyAlignment="1">
      <alignment vertical="center"/>
    </xf>
    <xf numFmtId="0" fontId="2" fillId="0" borderId="0" xfId="0" applyFont="1" applyAlignment="1">
      <alignment vertical="center"/>
    </xf>
    <xf numFmtId="0" fontId="3" fillId="0" borderId="9" xfId="0" applyFont="1" applyBorder="1" applyAlignment="1">
      <alignment vertical="center" shrinkToFit="1"/>
    </xf>
    <xf numFmtId="0" fontId="3" fillId="0" borderId="1" xfId="0" applyFont="1" applyBorder="1" applyAlignment="1">
      <alignment horizontal="center" vertical="top" textRotation="255"/>
    </xf>
    <xf numFmtId="0" fontId="3" fillId="0" borderId="3" xfId="0" applyFont="1" applyBorder="1" applyAlignment="1">
      <alignment horizontal="center" vertical="top" textRotation="255"/>
    </xf>
    <xf numFmtId="0" fontId="3" fillId="0" borderId="2" xfId="0" applyFont="1" applyBorder="1" applyAlignment="1">
      <alignment horizontal="center" vertical="top" textRotation="255"/>
    </xf>
    <xf numFmtId="0" fontId="3" fillId="0" borderId="10" xfId="0" applyFont="1" applyBorder="1" applyAlignment="1">
      <alignment horizontal="center" vertical="top" textRotation="255"/>
    </xf>
    <xf numFmtId="0" fontId="3" fillId="0" borderId="0" xfId="0" applyFont="1" applyBorder="1" applyAlignment="1">
      <alignment horizontal="center" vertical="top" textRotation="255"/>
    </xf>
    <xf numFmtId="0" fontId="3" fillId="0" borderId="11" xfId="0" applyFont="1" applyBorder="1" applyAlignment="1">
      <alignment horizontal="center" vertical="top" textRotation="255"/>
    </xf>
    <xf numFmtId="0" fontId="3" fillId="0" borderId="7" xfId="0" applyFont="1" applyBorder="1" applyAlignment="1">
      <alignment horizontal="center" vertical="top" textRotation="255"/>
    </xf>
    <xf numFmtId="0" fontId="3" fillId="0" borderId="9" xfId="0" applyFont="1" applyBorder="1" applyAlignment="1">
      <alignment horizontal="center" vertical="top" textRotation="255"/>
    </xf>
    <xf numFmtId="0" fontId="3" fillId="0" borderId="8" xfId="0" applyFont="1" applyBorder="1" applyAlignment="1">
      <alignment horizontal="center" vertical="top" textRotation="255"/>
    </xf>
    <xf numFmtId="0" fontId="8" fillId="0" borderId="11" xfId="0" applyFont="1" applyBorder="1" applyAlignment="1">
      <alignment horizontal="center" vertical="center" wrapText="1"/>
    </xf>
    <xf numFmtId="0" fontId="3" fillId="0" borderId="0" xfId="0" applyFont="1" applyBorder="1" applyAlignment="1">
      <alignment horizontal="distributed" vertical="center"/>
    </xf>
    <xf numFmtId="0" fontId="3" fillId="0" borderId="9" xfId="0" applyFont="1" applyBorder="1" applyAlignment="1">
      <alignment horizontal="distributed" vertical="center"/>
    </xf>
    <xf numFmtId="0" fontId="3" fillId="0" borderId="1" xfId="0" applyFont="1" applyBorder="1" applyAlignment="1">
      <alignment horizontal="left" vertical="center"/>
    </xf>
    <xf numFmtId="0" fontId="3" fillId="0" borderId="7" xfId="0" applyFont="1" applyBorder="1" applyAlignment="1">
      <alignment horizontal="left" vertical="center"/>
    </xf>
    <xf numFmtId="49" fontId="5" fillId="0" borderId="9" xfId="0" applyNumberFormat="1" applyFont="1" applyBorder="1" applyAlignment="1">
      <alignment horizontal="distributed" vertical="center"/>
    </xf>
    <xf numFmtId="0" fontId="3" fillId="0" borderId="9" xfId="0" applyFont="1" applyBorder="1" applyAlignment="1">
      <alignment vertical="center"/>
    </xf>
    <xf numFmtId="0" fontId="3" fillId="0" borderId="13" xfId="0" applyFont="1" applyBorder="1" applyAlignment="1">
      <alignment horizontal="left" vertical="center"/>
    </xf>
    <xf numFmtId="0" fontId="2" fillId="0" borderId="13" xfId="0" applyFont="1" applyBorder="1" applyAlignment="1">
      <alignment horizontal="center" vertical="center"/>
    </xf>
    <xf numFmtId="0" fontId="3" fillId="0" borderId="17" xfId="0" applyFont="1" applyBorder="1" applyAlignment="1">
      <alignment horizontal="right" vertical="center"/>
    </xf>
    <xf numFmtId="0" fontId="3" fillId="0" borderId="0" xfId="0" applyNumberFormat="1" applyFont="1" applyBorder="1" applyAlignment="1">
      <alignment horizontal="right" vertical="center"/>
    </xf>
    <xf numFmtId="0" fontId="3" fillId="0" borderId="9" xfId="0" applyFont="1" applyBorder="1" applyAlignment="1">
      <alignment horizontal="right" vertical="center"/>
    </xf>
    <xf numFmtId="0" fontId="3" fillId="0" borderId="0" xfId="0" applyFont="1" applyBorder="1" applyAlignment="1">
      <alignment horizontal="right" vertical="center"/>
    </xf>
    <xf numFmtId="49" fontId="3" fillId="0" borderId="0" xfId="0" applyNumberFormat="1" applyFont="1" applyBorder="1" applyAlignment="1">
      <alignment horizontal="distributed" vertical="center"/>
    </xf>
    <xf numFmtId="0" fontId="3" fillId="0" borderId="13" xfId="0" applyFont="1" applyBorder="1" applyAlignment="1">
      <alignment horizontal="distributed" vertical="center"/>
    </xf>
    <xf numFmtId="0" fontId="3" fillId="0" borderId="9" xfId="0" applyFont="1" applyBorder="1" applyAlignment="1">
      <alignment horizontal="center" vertical="center" shrinkToFit="1"/>
    </xf>
    <xf numFmtId="0" fontId="3" fillId="0" borderId="5" xfId="0" applyFont="1" applyBorder="1" applyAlignment="1">
      <alignment vertical="center"/>
    </xf>
    <xf numFmtId="0" fontId="3" fillId="0" borderId="17" xfId="0" applyFont="1" applyBorder="1" applyAlignment="1">
      <alignment horizontal="distributed" vertical="center"/>
    </xf>
    <xf numFmtId="0" fontId="2" fillId="0" borderId="0" xfId="0" applyFont="1" applyAlignment="1">
      <alignment horizontal="center" vertical="center"/>
    </xf>
    <xf numFmtId="0" fontId="3" fillId="0" borderId="9" xfId="0" applyNumberFormat="1" applyFont="1" applyBorder="1" applyAlignment="1">
      <alignment horizontal="right" vertical="center"/>
    </xf>
    <xf numFmtId="49" fontId="3" fillId="0" borderId="9" xfId="0" applyNumberFormat="1" applyFont="1" applyBorder="1" applyAlignment="1">
      <alignment horizontal="center" vertical="center"/>
    </xf>
    <xf numFmtId="0" fontId="4" fillId="0" borderId="26" xfId="0" applyFont="1" applyBorder="1" applyAlignment="1">
      <alignment horizontal="center" vertical="center" textRotation="180"/>
    </xf>
    <xf numFmtId="0" fontId="4" fillId="0" borderId="27" xfId="0" applyFont="1" applyBorder="1" applyAlignment="1">
      <alignment horizontal="center" vertical="center" textRotation="180"/>
    </xf>
    <xf numFmtId="0" fontId="4" fillId="0" borderId="28" xfId="0" applyFont="1" applyBorder="1" applyAlignment="1">
      <alignment horizontal="center" vertical="center" textRotation="180"/>
    </xf>
    <xf numFmtId="0" fontId="4" fillId="0" borderId="29" xfId="0" applyFont="1" applyBorder="1" applyAlignment="1">
      <alignment horizontal="center" vertical="center" textRotation="180"/>
    </xf>
    <xf numFmtId="0" fontId="4" fillId="0" borderId="0" xfId="0" applyFont="1" applyBorder="1" applyAlignment="1">
      <alignment horizontal="center" vertical="center" textRotation="180"/>
    </xf>
    <xf numFmtId="0" fontId="4" fillId="0" borderId="30" xfId="0" applyFont="1" applyBorder="1" applyAlignment="1">
      <alignment horizontal="center" vertical="center" textRotation="180"/>
    </xf>
    <xf numFmtId="0" fontId="4" fillId="0" borderId="31" xfId="0" applyFont="1" applyBorder="1" applyAlignment="1">
      <alignment horizontal="center" vertical="center" textRotation="180"/>
    </xf>
    <xf numFmtId="0" fontId="4" fillId="0" borderId="32" xfId="0" applyFont="1" applyBorder="1" applyAlignment="1">
      <alignment horizontal="center" vertical="center" textRotation="180"/>
    </xf>
    <xf numFmtId="0" fontId="4" fillId="0" borderId="33" xfId="0" applyFont="1" applyBorder="1" applyAlignment="1">
      <alignment horizontal="center" vertical="center" textRotation="180"/>
    </xf>
    <xf numFmtId="49" fontId="5" fillId="2" borderId="9" xfId="0" applyNumberFormat="1" applyFont="1" applyFill="1" applyBorder="1" applyAlignment="1">
      <alignment horizontal="distributed" vertical="center"/>
    </xf>
    <xf numFmtId="0" fontId="3" fillId="2" borderId="9" xfId="0" applyFont="1" applyFill="1" applyBorder="1" applyAlignment="1">
      <alignment vertical="center"/>
    </xf>
    <xf numFmtId="0" fontId="3" fillId="2" borderId="9" xfId="0" applyFont="1" applyFill="1" applyBorder="1" applyAlignment="1">
      <alignment horizontal="center" vertical="center"/>
    </xf>
    <xf numFmtId="0" fontId="3" fillId="2" borderId="9" xfId="0" applyFont="1" applyFill="1" applyBorder="1" applyAlignment="1">
      <alignment vertical="center" shrinkToFit="1"/>
    </xf>
    <xf numFmtId="0" fontId="3" fillId="2" borderId="3" xfId="0" applyFont="1" applyFill="1" applyBorder="1" applyAlignment="1">
      <alignment horizontal="center" vertical="center"/>
    </xf>
    <xf numFmtId="49" fontId="3" fillId="2" borderId="3" xfId="0" applyNumberFormat="1" applyFont="1" applyFill="1" applyBorder="1" applyAlignment="1">
      <alignment horizontal="right" vertical="center"/>
    </xf>
    <xf numFmtId="0" fontId="3" fillId="2" borderId="3" xfId="0" applyFont="1" applyFill="1" applyBorder="1" applyAlignment="1">
      <alignment horizontal="left" vertical="center"/>
    </xf>
    <xf numFmtId="0" fontId="3" fillId="2" borderId="3" xfId="0" applyFont="1" applyFill="1" applyBorder="1" applyAlignment="1">
      <alignment horizontal="right" vertical="center"/>
    </xf>
    <xf numFmtId="49" fontId="3" fillId="2" borderId="0" xfId="0" applyNumberFormat="1" applyFont="1" applyFill="1" applyBorder="1" applyAlignment="1">
      <alignment horizontal="right" vertical="center"/>
    </xf>
    <xf numFmtId="49" fontId="3" fillId="2" borderId="0" xfId="0" applyNumberFormat="1" applyFont="1" applyFill="1" applyBorder="1" applyAlignment="1">
      <alignment horizontal="left" vertical="center"/>
    </xf>
    <xf numFmtId="49" fontId="3" fillId="2" borderId="9" xfId="0" applyNumberFormat="1" applyFont="1" applyFill="1" applyBorder="1" applyAlignment="1">
      <alignment horizontal="right" vertical="center"/>
    </xf>
    <xf numFmtId="0" fontId="3" fillId="0" borderId="9" xfId="0" applyFont="1" applyFill="1" applyBorder="1" applyAlignment="1">
      <alignment horizontal="center" vertical="center"/>
    </xf>
    <xf numFmtId="49" fontId="3" fillId="0" borderId="9" xfId="0" applyNumberFormat="1" applyFont="1" applyFill="1" applyBorder="1" applyAlignment="1">
      <alignment horizontal="right" vertical="center"/>
    </xf>
    <xf numFmtId="49" fontId="3" fillId="2" borderId="5" xfId="0" applyNumberFormat="1" applyFont="1" applyFill="1" applyBorder="1" applyAlignment="1">
      <alignment horizontal="right" vertical="center"/>
    </xf>
    <xf numFmtId="49" fontId="3" fillId="2" borderId="0" xfId="0" applyNumberFormat="1" applyFont="1" applyFill="1" applyBorder="1" applyAlignment="1">
      <alignment horizontal="center" vertical="center"/>
    </xf>
    <xf numFmtId="0" fontId="3" fillId="2" borderId="3" xfId="0" applyFont="1" applyFill="1" applyBorder="1" applyAlignment="1">
      <alignment vertical="center"/>
    </xf>
    <xf numFmtId="0" fontId="2" fillId="2" borderId="3" xfId="0" applyFont="1" applyFill="1" applyBorder="1" applyAlignment="1">
      <alignment horizontal="right" vertical="center"/>
    </xf>
    <xf numFmtId="49" fontId="3" fillId="2" borderId="9" xfId="0" applyNumberFormat="1" applyFont="1" applyFill="1" applyBorder="1" applyAlignment="1">
      <alignment horizontal="left" vertical="center"/>
    </xf>
    <xf numFmtId="0" fontId="3" fillId="2" borderId="9" xfId="0" applyNumberFormat="1" applyFont="1" applyFill="1" applyBorder="1" applyAlignment="1">
      <alignment horizontal="left" vertical="center"/>
    </xf>
    <xf numFmtId="49" fontId="3" fillId="2" borderId="9" xfId="0" applyNumberFormat="1" applyFont="1" applyFill="1" applyBorder="1" applyAlignment="1">
      <alignment horizontal="center" vertical="center"/>
    </xf>
    <xf numFmtId="49" fontId="3" fillId="2" borderId="3" xfId="0" applyNumberFormat="1" applyFont="1" applyFill="1" applyBorder="1" applyAlignment="1">
      <alignment horizontal="center" vertical="center"/>
    </xf>
    <xf numFmtId="49" fontId="3" fillId="2" borderId="17" xfId="0" applyNumberFormat="1" applyFont="1" applyFill="1" applyBorder="1" applyAlignment="1">
      <alignment horizontal="right" vertical="center"/>
    </xf>
    <xf numFmtId="0" fontId="3" fillId="2" borderId="17" xfId="0" applyNumberFormat="1" applyFont="1" applyFill="1" applyBorder="1" applyAlignment="1">
      <alignment horizontal="right" vertical="center"/>
    </xf>
    <xf numFmtId="49" fontId="3" fillId="2" borderId="17" xfId="0" applyNumberFormat="1" applyFont="1" applyFill="1" applyBorder="1" applyAlignment="1">
      <alignment horizontal="center" vertical="center" shrinkToFit="1"/>
    </xf>
    <xf numFmtId="0" fontId="3" fillId="2" borderId="0" xfId="0" applyNumberFormat="1" applyFont="1" applyFill="1" applyBorder="1" applyAlignment="1">
      <alignment horizontal="left" vertical="center"/>
    </xf>
    <xf numFmtId="0" fontId="3" fillId="2" borderId="17" xfId="0" applyFont="1" applyFill="1" applyBorder="1" applyAlignment="1">
      <alignment horizontal="right" vertical="center"/>
    </xf>
    <xf numFmtId="0" fontId="3" fillId="2" borderId="0" xfId="0" applyFont="1" applyFill="1" applyBorder="1" applyAlignment="1">
      <alignment horizontal="left" vertical="center"/>
    </xf>
    <xf numFmtId="49" fontId="3" fillId="2" borderId="21" xfId="0" applyNumberFormat="1" applyFont="1" applyFill="1" applyBorder="1" applyAlignment="1">
      <alignment horizontal="right" vertical="center"/>
    </xf>
    <xf numFmtId="49" fontId="3" fillId="2" borderId="3" xfId="0" applyNumberFormat="1" applyFont="1" applyFill="1" applyBorder="1" applyAlignment="1">
      <alignment horizontal="left" vertical="center"/>
    </xf>
    <xf numFmtId="0" fontId="24" fillId="0" borderId="3" xfId="0" applyFont="1" applyBorder="1" applyAlignment="1">
      <alignment horizontal="right" vertical="center" shrinkToFit="1"/>
    </xf>
    <xf numFmtId="0" fontId="24" fillId="0" borderId="2" xfId="0" applyFont="1" applyBorder="1" applyAlignment="1">
      <alignment horizontal="right" vertical="center" shrinkToFit="1"/>
    </xf>
    <xf numFmtId="186" fontId="20" fillId="0" borderId="9" xfId="0" applyNumberFormat="1" applyFont="1" applyBorder="1" applyAlignment="1">
      <alignment horizontal="right" vertical="center"/>
    </xf>
    <xf numFmtId="186" fontId="20" fillId="0" borderId="8" xfId="0" applyNumberFormat="1" applyFont="1" applyBorder="1" applyAlignment="1">
      <alignment horizontal="right" vertical="center"/>
    </xf>
    <xf numFmtId="185" fontId="2" fillId="0" borderId="3" xfId="0" applyNumberFormat="1" applyFont="1" applyFill="1" applyBorder="1" applyAlignment="1">
      <alignment horizontal="right" vertical="center" shrinkToFit="1"/>
    </xf>
    <xf numFmtId="180" fontId="2" fillId="0" borderId="5" xfId="0" applyNumberFormat="1" applyFont="1" applyFill="1" applyBorder="1" applyAlignment="1">
      <alignment horizontal="right" vertical="center"/>
    </xf>
    <xf numFmtId="0" fontId="3" fillId="0" borderId="1" xfId="0" applyFont="1" applyFill="1" applyBorder="1" applyAlignment="1">
      <alignment horizontal="center" vertical="center" shrinkToFit="1"/>
    </xf>
    <xf numFmtId="0" fontId="3" fillId="0" borderId="3" xfId="0" applyFont="1" applyFill="1" applyBorder="1" applyAlignment="1">
      <alignment horizontal="center" vertical="center" shrinkToFit="1"/>
    </xf>
    <xf numFmtId="176" fontId="3" fillId="0" borderId="9" xfId="0" applyNumberFormat="1" applyFont="1" applyFill="1" applyBorder="1" applyAlignment="1">
      <alignment horizontal="right" vertical="center"/>
    </xf>
    <xf numFmtId="176" fontId="3" fillId="0" borderId="9" xfId="0" applyNumberFormat="1" applyFont="1" applyFill="1" applyBorder="1" applyAlignment="1">
      <alignment horizontal="right" vertical="center" shrinkToFit="1"/>
    </xf>
    <xf numFmtId="176" fontId="17" fillId="4" borderId="9" xfId="0" applyNumberFormat="1" applyFont="1" applyFill="1" applyBorder="1" applyAlignment="1">
      <alignment horizontal="distributed" vertical="center"/>
    </xf>
    <xf numFmtId="187" fontId="17" fillId="4" borderId="9" xfId="0" applyNumberFormat="1" applyFont="1" applyFill="1" applyBorder="1" applyAlignment="1">
      <alignment horizontal="distributed" vertical="center"/>
    </xf>
    <xf numFmtId="0" fontId="17" fillId="4" borderId="9" xfId="0" applyFont="1" applyFill="1" applyBorder="1" applyAlignment="1">
      <alignment vertical="center"/>
    </xf>
    <xf numFmtId="58" fontId="17" fillId="2" borderId="9" xfId="0" applyNumberFormat="1" applyFont="1" applyFill="1" applyBorder="1" applyAlignment="1">
      <alignment horizontal="center" vertical="center"/>
    </xf>
    <xf numFmtId="179" fontId="17" fillId="0" borderId="9" xfId="0" applyNumberFormat="1" applyFont="1" applyFill="1" applyBorder="1" applyAlignment="1">
      <alignment horizontal="center" vertical="center" shrinkToFit="1"/>
    </xf>
    <xf numFmtId="176" fontId="2" fillId="0" borderId="0" xfId="0" applyNumberFormat="1" applyFont="1" applyFill="1" applyBorder="1" applyAlignment="1">
      <alignment horizontal="right" vertical="center"/>
    </xf>
    <xf numFmtId="180" fontId="2" fillId="0" borderId="0" xfId="0" applyNumberFormat="1" applyFont="1" applyFill="1" applyBorder="1" applyAlignment="1">
      <alignment horizontal="center" vertical="center" shrinkToFit="1"/>
    </xf>
    <xf numFmtId="58" fontId="17" fillId="0" borderId="3" xfId="0" applyNumberFormat="1" applyFont="1" applyFill="1" applyBorder="1" applyAlignment="1">
      <alignment horizontal="center" vertical="center"/>
    </xf>
    <xf numFmtId="176" fontId="2" fillId="0" borderId="5" xfId="0" applyNumberFormat="1" applyFont="1" applyFill="1" applyBorder="1" applyAlignment="1">
      <alignment horizontal="right" vertical="center"/>
    </xf>
    <xf numFmtId="58" fontId="17" fillId="0" borderId="9" xfId="0" applyNumberFormat="1" applyFont="1" applyBorder="1" applyAlignment="1">
      <alignment horizontal="center" vertical="center"/>
    </xf>
    <xf numFmtId="49" fontId="2" fillId="4" borderId="9" xfId="0" applyNumberFormat="1" applyFont="1" applyFill="1" applyBorder="1" applyAlignment="1">
      <alignment horizontal="center" vertical="center"/>
    </xf>
    <xf numFmtId="177" fontId="17" fillId="2" borderId="3" xfId="0" applyNumberFormat="1" applyFont="1" applyFill="1" applyBorder="1" applyAlignment="1">
      <alignment horizontal="center" vertical="center"/>
    </xf>
    <xf numFmtId="177" fontId="17" fillId="0" borderId="9" xfId="0" applyNumberFormat="1" applyFont="1" applyFill="1" applyBorder="1" applyAlignment="1">
      <alignment horizontal="center" vertical="center"/>
    </xf>
    <xf numFmtId="49" fontId="3" fillId="3" borderId="3" xfId="0" applyNumberFormat="1" applyFont="1" applyFill="1" applyBorder="1" applyAlignment="1">
      <alignment horizontal="center" vertical="center"/>
    </xf>
    <xf numFmtId="176" fontId="17" fillId="0" borderId="0" xfId="0" applyNumberFormat="1" applyFont="1" applyFill="1" applyBorder="1" applyAlignment="1">
      <alignment horizontal="center" vertical="center"/>
    </xf>
    <xf numFmtId="0" fontId="2" fillId="3" borderId="5" xfId="0" applyFont="1" applyFill="1" applyBorder="1" applyAlignment="1">
      <alignment horizontal="center" vertical="center"/>
    </xf>
    <xf numFmtId="178" fontId="17" fillId="2" borderId="9" xfId="0" applyNumberFormat="1" applyFont="1" applyFill="1" applyBorder="1" applyAlignment="1">
      <alignment horizontal="center" vertical="center"/>
    </xf>
    <xf numFmtId="178" fontId="17" fillId="0" borderId="3" xfId="0" applyNumberFormat="1" applyFont="1" applyFill="1" applyBorder="1" applyAlignment="1">
      <alignment horizontal="center" vertical="center"/>
    </xf>
    <xf numFmtId="0" fontId="2" fillId="3" borderId="3" xfId="0" applyFont="1" applyFill="1" applyBorder="1" applyAlignment="1">
      <alignment horizontal="center" vertical="center" shrinkToFit="1"/>
    </xf>
    <xf numFmtId="49" fontId="17" fillId="4" borderId="3" xfId="0" applyNumberFormat="1" applyFont="1" applyFill="1" applyBorder="1" applyAlignment="1">
      <alignment horizontal="right" vertical="center"/>
    </xf>
    <xf numFmtId="0" fontId="17" fillId="4" borderId="3" xfId="0" applyFont="1" applyFill="1" applyBorder="1" applyAlignment="1">
      <alignment horizontal="right" vertical="center"/>
    </xf>
    <xf numFmtId="190" fontId="17" fillId="2" borderId="0" xfId="0" applyNumberFormat="1" applyFont="1" applyFill="1" applyBorder="1" applyAlignment="1">
      <alignment horizontal="right" vertical="center"/>
    </xf>
    <xf numFmtId="176" fontId="16" fillId="0" borderId="9" xfId="0" applyNumberFormat="1" applyFont="1" applyFill="1" applyBorder="1" applyAlignment="1">
      <alignment horizontal="center" vertical="center"/>
    </xf>
    <xf numFmtId="180" fontId="17" fillId="0" borderId="9" xfId="0" applyNumberFormat="1" applyFont="1" applyFill="1" applyBorder="1" applyAlignment="1">
      <alignment horizontal="center" vertical="center"/>
    </xf>
    <xf numFmtId="58" fontId="17" fillId="2" borderId="3" xfId="0" applyNumberFormat="1" applyFont="1" applyFill="1" applyBorder="1" applyAlignment="1">
      <alignment horizontal="center" vertical="center"/>
    </xf>
    <xf numFmtId="0" fontId="3" fillId="3" borderId="1" xfId="0" applyFont="1" applyFill="1" applyBorder="1" applyAlignment="1">
      <alignment horizontal="center" vertical="center" shrinkToFit="1"/>
    </xf>
    <xf numFmtId="0" fontId="3" fillId="3" borderId="3" xfId="0" applyFont="1" applyFill="1" applyBorder="1" applyAlignment="1">
      <alignment horizontal="center" vertical="center" shrinkToFit="1"/>
    </xf>
    <xf numFmtId="177" fontId="17" fillId="2" borderId="9" xfId="0" applyNumberFormat="1" applyFont="1" applyFill="1" applyBorder="1" applyAlignment="1">
      <alignment horizontal="right" vertical="center"/>
    </xf>
    <xf numFmtId="177" fontId="17" fillId="2" borderId="3" xfId="0" applyNumberFormat="1" applyFont="1" applyFill="1" applyBorder="1" applyAlignment="1">
      <alignment horizontal="right" vertical="center"/>
    </xf>
    <xf numFmtId="185" fontId="2" fillId="2" borderId="3" xfId="0" applyNumberFormat="1" applyFont="1" applyFill="1" applyBorder="1" applyAlignment="1">
      <alignment horizontal="right" vertical="center" shrinkToFit="1"/>
    </xf>
    <xf numFmtId="177" fontId="17" fillId="0" borderId="3" xfId="0" applyNumberFormat="1" applyFont="1" applyFill="1" applyBorder="1" applyAlignment="1">
      <alignment horizontal="center" vertical="center"/>
    </xf>
    <xf numFmtId="191" fontId="17" fillId="0" borderId="17" xfId="0" applyNumberFormat="1" applyFont="1" applyFill="1" applyBorder="1" applyAlignment="1">
      <alignment horizontal="right" vertical="center"/>
    </xf>
    <xf numFmtId="176" fontId="2" fillId="0" borderId="0" xfId="0" applyNumberFormat="1" applyFont="1" applyFill="1" applyBorder="1" applyAlignment="1">
      <alignment horizontal="center" vertical="center"/>
    </xf>
    <xf numFmtId="177" fontId="17" fillId="0" borderId="17" xfId="0" applyNumberFormat="1" applyFont="1" applyFill="1" applyBorder="1" applyAlignment="1">
      <alignment horizontal="right" vertical="center"/>
    </xf>
    <xf numFmtId="190" fontId="17" fillId="0" borderId="17" xfId="0" applyNumberFormat="1" applyFont="1" applyFill="1" applyBorder="1" applyAlignment="1">
      <alignment horizontal="center" vertical="center" shrinkToFit="1"/>
    </xf>
    <xf numFmtId="190" fontId="17" fillId="2" borderId="0" xfId="0" applyNumberFormat="1" applyFont="1" applyFill="1" applyBorder="1" applyAlignment="1">
      <alignment horizontal="center" vertical="center" shrinkToFit="1"/>
    </xf>
    <xf numFmtId="182" fontId="17" fillId="0" borderId="0" xfId="0" applyNumberFormat="1" applyFont="1" applyFill="1" applyBorder="1" applyAlignment="1">
      <alignment horizontal="center" vertical="center"/>
    </xf>
    <xf numFmtId="181" fontId="17" fillId="0" borderId="0" xfId="0" applyNumberFormat="1" applyFont="1" applyFill="1" applyBorder="1" applyAlignment="1">
      <alignment horizontal="left" vertical="center"/>
    </xf>
    <xf numFmtId="191" fontId="17" fillId="0" borderId="0" xfId="0" applyNumberFormat="1" applyFont="1" applyFill="1" applyBorder="1" applyAlignment="1">
      <alignment horizontal="right" vertical="center"/>
    </xf>
    <xf numFmtId="178" fontId="17" fillId="0" borderId="0" xfId="0" applyNumberFormat="1" applyFont="1" applyFill="1" applyBorder="1" applyAlignment="1">
      <alignment horizontal="right" vertical="center"/>
    </xf>
    <xf numFmtId="183" fontId="17" fillId="0" borderId="17" xfId="0" applyNumberFormat="1" applyFont="1" applyFill="1" applyBorder="1" applyAlignment="1">
      <alignment horizontal="right" vertical="center"/>
    </xf>
    <xf numFmtId="176" fontId="2" fillId="3" borderId="0" xfId="0" applyNumberFormat="1" applyFont="1" applyFill="1" applyBorder="1" applyAlignment="1">
      <alignment horizontal="right" vertical="center"/>
    </xf>
    <xf numFmtId="178" fontId="2" fillId="0" borderId="0" xfId="0" applyNumberFormat="1" applyFont="1" applyFill="1" applyBorder="1" applyAlignment="1">
      <alignment horizontal="right" vertical="center"/>
    </xf>
    <xf numFmtId="184" fontId="2" fillId="2" borderId="0" xfId="0" applyNumberFormat="1" applyFont="1" applyFill="1" applyBorder="1" applyAlignment="1">
      <alignment horizontal="right" vertical="center"/>
    </xf>
    <xf numFmtId="49" fontId="16" fillId="4" borderId="0" xfId="0" applyNumberFormat="1" applyFont="1" applyFill="1" applyBorder="1" applyAlignment="1">
      <alignment horizontal="right" vertical="center"/>
    </xf>
    <xf numFmtId="176" fontId="16" fillId="4" borderId="0" xfId="0" applyNumberFormat="1" applyFont="1" applyFill="1" applyBorder="1" applyAlignment="1">
      <alignment horizontal="right" vertical="center"/>
    </xf>
    <xf numFmtId="0" fontId="15" fillId="4" borderId="0" xfId="0" applyFont="1" applyFill="1" applyBorder="1" applyAlignment="1">
      <alignment horizontal="left" vertical="center"/>
    </xf>
    <xf numFmtId="178" fontId="17" fillId="0" borderId="5" xfId="0" applyNumberFormat="1" applyFont="1" applyFill="1" applyBorder="1" applyAlignment="1">
      <alignment horizontal="right" vertical="center"/>
    </xf>
    <xf numFmtId="178" fontId="17" fillId="2" borderId="5" xfId="0" applyNumberFormat="1" applyFont="1" applyFill="1" applyBorder="1" applyAlignment="1">
      <alignment horizontal="right" vertical="center"/>
    </xf>
    <xf numFmtId="178" fontId="17" fillId="0" borderId="21" xfId="0" applyNumberFormat="1" applyFont="1" applyFill="1" applyBorder="1" applyAlignment="1">
      <alignment horizontal="right" vertical="center"/>
    </xf>
    <xf numFmtId="178" fontId="18" fillId="0" borderId="17" xfId="0" applyNumberFormat="1" applyFont="1" applyFill="1" applyBorder="1" applyAlignment="1">
      <alignment horizontal="right" vertical="center"/>
    </xf>
    <xf numFmtId="178" fontId="17" fillId="2" borderId="3" xfId="0" applyNumberFormat="1" applyFont="1" applyFill="1" applyBorder="1" applyAlignment="1">
      <alignment horizontal="right" vertical="center"/>
    </xf>
    <xf numFmtId="178" fontId="17" fillId="2" borderId="0" xfId="0" applyNumberFormat="1" applyFont="1" applyFill="1" applyBorder="1" applyAlignment="1">
      <alignment horizontal="right" vertical="center"/>
    </xf>
    <xf numFmtId="178" fontId="17" fillId="2" borderId="9" xfId="0" applyNumberFormat="1" applyFont="1" applyFill="1" applyBorder="1" applyAlignment="1">
      <alignment horizontal="right" vertical="center"/>
    </xf>
    <xf numFmtId="178" fontId="17" fillId="0" borderId="3" xfId="0" applyNumberFormat="1" applyFont="1" applyFill="1" applyBorder="1" applyAlignment="1">
      <alignment horizontal="right" vertical="center"/>
    </xf>
    <xf numFmtId="49" fontId="0" fillId="0" borderId="51" xfId="0" applyNumberFormat="1" applyBorder="1" applyAlignment="1">
      <alignment horizontal="center" vertical="center" wrapText="1"/>
    </xf>
    <xf numFmtId="49" fontId="0" fillId="0" borderId="53" xfId="0" applyNumberFormat="1" applyBorder="1" applyAlignment="1">
      <alignment horizontal="center" vertical="center" wrapText="1"/>
    </xf>
    <xf numFmtId="49" fontId="0" fillId="0" borderId="52" xfId="0" applyNumberFormat="1" applyBorder="1" applyAlignment="1">
      <alignment horizontal="center" vertical="center" wrapText="1"/>
    </xf>
    <xf numFmtId="49" fontId="0" fillId="0" borderId="60" xfId="0" applyNumberFormat="1" applyBorder="1" applyAlignment="1">
      <alignment horizontal="center" vertical="center" wrapText="1"/>
    </xf>
    <xf numFmtId="49" fontId="0" fillId="0" borderId="62" xfId="0" applyNumberFormat="1" applyBorder="1" applyAlignment="1">
      <alignment horizontal="center" vertical="center" wrapText="1"/>
    </xf>
    <xf numFmtId="49" fontId="0" fillId="0" borderId="70" xfId="0" applyNumberFormat="1" applyBorder="1" applyAlignment="1">
      <alignment horizontal="center" vertical="center" wrapText="1"/>
    </xf>
    <xf numFmtId="193" fontId="27" fillId="0" borderId="4" xfId="0" applyNumberFormat="1" applyFont="1" applyBorder="1" applyAlignment="1">
      <alignment horizontal="center" vertical="center" wrapText="1"/>
    </xf>
    <xf numFmtId="193" fontId="27" fillId="0" borderId="6" xfId="0" applyNumberFormat="1" applyFont="1" applyBorder="1" applyAlignment="1">
      <alignment horizontal="center" vertical="center" wrapText="1"/>
    </xf>
    <xf numFmtId="49" fontId="0" fillId="0" borderId="76" xfId="0" applyNumberFormat="1" applyBorder="1" applyAlignment="1">
      <alignment horizontal="center" vertical="center" wrapText="1"/>
    </xf>
    <xf numFmtId="193" fontId="27" fillId="0" borderId="5" xfId="0" applyNumberFormat="1" applyFont="1" applyBorder="1" applyAlignment="1">
      <alignment horizontal="center" vertical="center" wrapText="1"/>
    </xf>
    <xf numFmtId="49" fontId="0" fillId="0" borderId="62" xfId="0" applyNumberFormat="1" applyFont="1" applyBorder="1" applyAlignment="1">
      <alignment horizontal="center" vertical="center" wrapText="1"/>
    </xf>
    <xf numFmtId="49" fontId="0" fillId="0" borderId="76" xfId="0" applyNumberFormat="1" applyFont="1" applyBorder="1" applyAlignment="1">
      <alignment horizontal="center" vertical="center" wrapText="1"/>
    </xf>
    <xf numFmtId="49" fontId="0" fillId="0" borderId="60" xfId="0" applyNumberFormat="1" applyFont="1" applyBorder="1" applyAlignment="1">
      <alignment horizontal="center" vertical="center" wrapText="1"/>
    </xf>
    <xf numFmtId="49" fontId="0" fillId="0" borderId="70" xfId="0" applyNumberFormat="1" applyFont="1" applyBorder="1" applyAlignment="1">
      <alignment horizontal="center" vertical="center" wrapText="1"/>
    </xf>
    <xf numFmtId="193" fontId="27" fillId="0" borderId="81" xfId="0" applyNumberFormat="1" applyFont="1" applyBorder="1" applyAlignment="1">
      <alignment horizontal="center" vertical="center" wrapText="1"/>
    </xf>
    <xf numFmtId="193" fontId="27" fillId="0" borderId="73" xfId="0" applyNumberFormat="1" applyFont="1" applyBorder="1" applyAlignment="1">
      <alignment horizontal="center" vertical="center" wrapText="1"/>
    </xf>
    <xf numFmtId="49" fontId="0" fillId="0" borderId="75" xfId="0" applyNumberFormat="1" applyBorder="1" applyAlignment="1">
      <alignment horizontal="center" vertical="center" wrapText="1"/>
    </xf>
    <xf numFmtId="49" fontId="0" fillId="0" borderId="50" xfId="0" applyNumberFormat="1" applyFont="1" applyBorder="1" applyAlignment="1">
      <alignment horizontal="center" vertical="center" wrapText="1"/>
    </xf>
    <xf numFmtId="49" fontId="0" fillId="0" borderId="74" xfId="0" applyNumberFormat="1" applyFont="1" applyBorder="1" applyAlignment="1">
      <alignment horizontal="center" vertical="center" wrapText="1"/>
    </xf>
    <xf numFmtId="181" fontId="27" fillId="0" borderId="4" xfId="0" applyNumberFormat="1" applyFont="1" applyBorder="1" applyAlignment="1">
      <alignment horizontal="center" vertical="center" wrapText="1"/>
    </xf>
    <xf numFmtId="181" fontId="27" fillId="0" borderId="6" xfId="0" applyNumberFormat="1" applyFont="1" applyBorder="1" applyAlignment="1">
      <alignment horizontal="center" vertical="center" wrapText="1"/>
    </xf>
    <xf numFmtId="194" fontId="27" fillId="0" borderId="5" xfId="0" applyNumberFormat="1" applyFont="1" applyBorder="1" applyAlignment="1">
      <alignment horizontal="center" vertical="center" wrapText="1"/>
    </xf>
    <xf numFmtId="194" fontId="27" fillId="0" borderId="6" xfId="0" applyNumberFormat="1" applyFont="1" applyBorder="1" applyAlignment="1">
      <alignment horizontal="center" vertical="center" wrapText="1"/>
    </xf>
    <xf numFmtId="49" fontId="27" fillId="0" borderId="50" xfId="0" applyNumberFormat="1" applyFont="1" applyBorder="1" applyAlignment="1">
      <alignment horizontal="center" vertical="center" wrapText="1"/>
    </xf>
    <xf numFmtId="49" fontId="27" fillId="0" borderId="74" xfId="0" applyNumberFormat="1" applyFont="1" applyBorder="1" applyAlignment="1">
      <alignment horizontal="center" vertical="center" wrapText="1"/>
    </xf>
    <xf numFmtId="49" fontId="0" fillId="0" borderId="4" xfId="0" applyNumberFormat="1" applyFont="1" applyBorder="1" applyAlignment="1">
      <alignment horizontal="center" vertical="center" wrapText="1"/>
    </xf>
    <xf numFmtId="193" fontId="27" fillId="0" borderId="71" xfId="0" applyNumberFormat="1" applyFont="1" applyBorder="1" applyAlignment="1">
      <alignment horizontal="center" vertical="center" wrapText="1"/>
    </xf>
    <xf numFmtId="193" fontId="27" fillId="0" borderId="78" xfId="0" applyNumberFormat="1" applyFont="1" applyBorder="1" applyAlignment="1">
      <alignment horizontal="center" vertical="center" wrapText="1"/>
    </xf>
    <xf numFmtId="49" fontId="0" fillId="0" borderId="59" xfId="0" applyNumberFormat="1" applyBorder="1" applyAlignment="1">
      <alignment horizontal="center" vertical="center" wrapText="1"/>
    </xf>
    <xf numFmtId="49" fontId="0" fillId="0" borderId="63" xfId="0" applyNumberFormat="1" applyBorder="1" applyAlignment="1">
      <alignment horizontal="center" vertical="center" wrapText="1"/>
    </xf>
    <xf numFmtId="49" fontId="0" fillId="0" borderId="77" xfId="0" applyNumberFormat="1" applyBorder="1" applyAlignment="1">
      <alignment horizontal="center" vertical="center" wrapText="1"/>
    </xf>
    <xf numFmtId="49" fontId="0" fillId="0" borderId="69" xfId="0" applyNumberFormat="1" applyFont="1" applyBorder="1" applyAlignment="1">
      <alignment horizontal="center" vertical="center" wrapText="1"/>
    </xf>
    <xf numFmtId="49" fontId="0" fillId="0" borderId="53" xfId="0" applyNumberFormat="1" applyFont="1" applyBorder="1" applyAlignment="1">
      <alignment horizontal="center" vertical="center" wrapText="1"/>
    </xf>
    <xf numFmtId="49" fontId="0" fillId="0" borderId="52" xfId="0" applyNumberFormat="1" applyFont="1" applyBorder="1" applyAlignment="1">
      <alignment horizontal="center" vertical="center" wrapText="1"/>
    </xf>
    <xf numFmtId="49" fontId="27" fillId="0" borderId="59" xfId="0" applyNumberFormat="1" applyFont="1" applyBorder="1" applyAlignment="1">
      <alignment horizontal="center" vertical="center" wrapText="1"/>
    </xf>
    <xf numFmtId="49" fontId="27" fillId="0" borderId="63" xfId="0" applyNumberFormat="1" applyFont="1" applyBorder="1" applyAlignment="1">
      <alignment horizontal="center" vertical="center" wrapText="1"/>
    </xf>
    <xf numFmtId="49" fontId="27" fillId="0" borderId="77" xfId="0" applyNumberFormat="1" applyFont="1" applyBorder="1" applyAlignment="1">
      <alignment horizontal="center" vertical="center" wrapText="1"/>
    </xf>
    <xf numFmtId="49" fontId="27" fillId="0" borderId="53" xfId="0" applyNumberFormat="1" applyFont="1" applyBorder="1" applyAlignment="1">
      <alignment horizontal="center" vertical="center" wrapText="1"/>
    </xf>
    <xf numFmtId="49" fontId="27" fillId="0" borderId="75" xfId="0" applyNumberFormat="1" applyFont="1" applyBorder="1" applyAlignment="1">
      <alignment horizontal="center" vertical="center" wrapText="1"/>
    </xf>
    <xf numFmtId="49" fontId="27" fillId="0" borderId="1" xfId="0" applyNumberFormat="1" applyFont="1" applyBorder="1" applyAlignment="1">
      <alignment horizontal="center" vertical="center" wrapText="1"/>
    </xf>
    <xf numFmtId="49" fontId="27" fillId="0" borderId="10" xfId="0" applyNumberFormat="1" applyFont="1" applyBorder="1" applyAlignment="1">
      <alignment horizontal="center" vertical="center" wrapText="1"/>
    </xf>
    <xf numFmtId="49" fontId="27" fillId="0" borderId="79" xfId="0" applyNumberFormat="1" applyFont="1" applyBorder="1" applyAlignment="1">
      <alignment horizontal="center" vertical="center" wrapText="1"/>
    </xf>
    <xf numFmtId="49" fontId="27" fillId="0" borderId="69" xfId="0" applyNumberFormat="1" applyFont="1" applyBorder="1" applyAlignment="1">
      <alignment horizontal="center" vertical="center" wrapText="1"/>
    </xf>
    <xf numFmtId="49" fontId="27" fillId="0" borderId="80" xfId="0" applyNumberFormat="1" applyFont="1" applyBorder="1" applyAlignment="1">
      <alignment horizontal="center" vertical="center" wrapText="1"/>
    </xf>
    <xf numFmtId="49" fontId="27" fillId="0" borderId="61" xfId="0" applyNumberFormat="1" applyFont="1" applyBorder="1" applyAlignment="1">
      <alignment horizontal="center" vertical="center" wrapText="1"/>
    </xf>
    <xf numFmtId="49" fontId="27" fillId="0" borderId="30" xfId="0" applyNumberFormat="1" applyFont="1" applyBorder="1" applyAlignment="1">
      <alignment horizontal="center" vertical="center" wrapText="1"/>
    </xf>
    <xf numFmtId="49" fontId="27" fillId="0" borderId="66" xfId="0" applyNumberFormat="1" applyFont="1" applyBorder="1" applyAlignment="1">
      <alignment horizontal="center" vertical="center" wrapText="1"/>
    </xf>
    <xf numFmtId="49" fontId="27" fillId="0" borderId="2" xfId="0" applyNumberFormat="1" applyFont="1" applyBorder="1" applyAlignment="1">
      <alignment horizontal="center" vertical="center" wrapText="1"/>
    </xf>
    <xf numFmtId="49" fontId="27" fillId="0" borderId="11" xfId="0" applyNumberFormat="1" applyFont="1" applyBorder="1" applyAlignment="1">
      <alignment horizontal="center" vertical="center" wrapText="1"/>
    </xf>
    <xf numFmtId="49" fontId="27" fillId="0" borderId="8" xfId="0" applyNumberFormat="1" applyFont="1" applyBorder="1" applyAlignment="1">
      <alignment horizontal="center" vertical="center" wrapText="1"/>
    </xf>
    <xf numFmtId="49" fontId="27" fillId="0" borderId="51" xfId="0" applyNumberFormat="1" applyFont="1" applyBorder="1" applyAlignment="1">
      <alignment horizontal="center" vertical="center" wrapText="1"/>
    </xf>
    <xf numFmtId="49" fontId="27" fillId="0" borderId="52" xfId="0" applyNumberFormat="1" applyFont="1" applyBorder="1" applyAlignment="1">
      <alignment horizontal="center" vertical="center" wrapText="1"/>
    </xf>
    <xf numFmtId="193" fontId="27" fillId="0" borderId="50" xfId="0" applyNumberFormat="1" applyFont="1" applyBorder="1" applyAlignment="1">
      <alignment horizontal="center" vertical="center" wrapText="1"/>
    </xf>
    <xf numFmtId="0" fontId="0" fillId="0" borderId="69" xfId="0" applyNumberFormat="1" applyFont="1" applyBorder="1" applyAlignment="1">
      <alignment horizontal="center" vertical="center" wrapText="1"/>
    </xf>
    <xf numFmtId="49" fontId="27" fillId="0" borderId="6" xfId="0" applyNumberFormat="1" applyFont="1" applyBorder="1" applyAlignment="1">
      <alignment horizontal="center" vertical="center" wrapText="1"/>
    </xf>
    <xf numFmtId="180" fontId="27" fillId="0" borderId="4" xfId="0" applyNumberFormat="1" applyFont="1" applyBorder="1" applyAlignment="1">
      <alignment horizontal="center" vertical="center" wrapText="1"/>
    </xf>
    <xf numFmtId="180" fontId="27" fillId="0" borderId="6" xfId="0" applyNumberFormat="1" applyFont="1" applyBorder="1" applyAlignment="1">
      <alignment horizontal="center" vertical="center" wrapText="1"/>
    </xf>
    <xf numFmtId="180" fontId="27" fillId="0" borderId="50" xfId="0" applyNumberFormat="1" applyFont="1" applyBorder="1" applyAlignment="1">
      <alignment horizontal="center" vertical="center" wrapText="1"/>
    </xf>
    <xf numFmtId="194" fontId="27" fillId="0" borderId="50" xfId="0" applyNumberFormat="1" applyFont="1" applyBorder="1" applyAlignment="1">
      <alignment horizontal="center" vertical="center" wrapText="1"/>
    </xf>
    <xf numFmtId="194" fontId="27" fillId="0" borderId="4" xfId="0" applyNumberFormat="1" applyFont="1" applyBorder="1" applyAlignment="1">
      <alignment horizontal="center" vertical="center" wrapText="1"/>
    </xf>
    <xf numFmtId="0" fontId="27" fillId="0" borderId="51" xfId="0" applyNumberFormat="1" applyFont="1" applyBorder="1" applyAlignment="1">
      <alignment horizontal="center" vertical="center" wrapText="1"/>
    </xf>
    <xf numFmtId="0" fontId="27" fillId="0" borderId="53" xfId="0" applyNumberFormat="1" applyFont="1" applyBorder="1" applyAlignment="1">
      <alignment horizontal="center" vertical="center" wrapText="1"/>
    </xf>
    <xf numFmtId="0" fontId="27" fillId="0" borderId="52" xfId="0" applyNumberFormat="1" applyFont="1" applyBorder="1" applyAlignment="1">
      <alignment horizontal="center" vertical="center" wrapText="1"/>
    </xf>
    <xf numFmtId="49" fontId="0" fillId="0" borderId="51" xfId="0" applyNumberFormat="1" applyFont="1" applyBorder="1" applyAlignment="1">
      <alignment horizontal="center" vertical="center" wrapText="1"/>
    </xf>
    <xf numFmtId="0" fontId="31" fillId="0" borderId="0" xfId="0" applyFont="1" applyAlignment="1">
      <alignment horizontal="center" vertical="center" wrapText="1"/>
    </xf>
    <xf numFmtId="0" fontId="31" fillId="0" borderId="32" xfId="0" applyFont="1" applyBorder="1" applyAlignment="1">
      <alignment horizontal="center" vertical="center" wrapText="1"/>
    </xf>
    <xf numFmtId="0" fontId="0" fillId="0" borderId="55" xfId="0" applyBorder="1" applyAlignment="1">
      <alignment horizontal="center" vertical="center" wrapText="1"/>
    </xf>
    <xf numFmtId="0" fontId="0" fillId="0" borderId="56" xfId="0" applyBorder="1" applyAlignment="1">
      <alignment horizontal="center" vertical="center" wrapText="1"/>
    </xf>
    <xf numFmtId="0" fontId="0" fillId="0" borderId="57" xfId="0" applyBorder="1" applyAlignment="1">
      <alignment horizontal="center" vertical="center" wrapText="1"/>
    </xf>
    <xf numFmtId="0" fontId="0" fillId="0" borderId="54" xfId="0" applyBorder="1" applyAlignment="1">
      <alignment horizontal="center" wrapText="1"/>
    </xf>
    <xf numFmtId="0" fontId="0" fillId="0" borderId="58" xfId="0" applyBorder="1" applyAlignment="1">
      <alignment horizontal="center" wrapText="1"/>
    </xf>
    <xf numFmtId="0" fontId="0" fillId="0" borderId="65" xfId="0" applyBorder="1" applyAlignment="1">
      <alignment horizontal="center" wrapText="1"/>
    </xf>
    <xf numFmtId="0" fontId="27" fillId="0" borderId="55" xfId="0" applyFont="1" applyBorder="1" applyAlignment="1">
      <alignment horizontal="center" vertical="center" wrapText="1"/>
    </xf>
    <xf numFmtId="0" fontId="27" fillId="0" borderId="56" xfId="0" applyFont="1" applyBorder="1" applyAlignment="1">
      <alignment horizontal="center" vertical="center" wrapText="1"/>
    </xf>
    <xf numFmtId="0" fontId="27" fillId="0" borderId="57" xfId="0" applyFont="1" applyBorder="1" applyAlignment="1">
      <alignment horizontal="center" vertical="center" wrapText="1"/>
    </xf>
    <xf numFmtId="0" fontId="23" fillId="0" borderId="51" xfId="1" applyNumberFormat="1" applyFont="1" applyBorder="1" applyAlignment="1">
      <alignment horizontal="center" vertical="center"/>
    </xf>
    <xf numFmtId="0" fontId="23" fillId="0" borderId="53" xfId="1" applyNumberFormat="1" applyFont="1" applyBorder="1" applyAlignment="1">
      <alignment horizontal="center" vertical="center"/>
    </xf>
    <xf numFmtId="0" fontId="23" fillId="0" borderId="52" xfId="1" applyNumberFormat="1" applyFont="1" applyBorder="1" applyAlignment="1">
      <alignment horizontal="center" vertical="center"/>
    </xf>
    <xf numFmtId="188" fontId="27" fillId="0" borderId="51" xfId="1" applyNumberFormat="1" applyFont="1" applyBorder="1" applyAlignment="1">
      <alignment horizontal="right" vertical="center"/>
    </xf>
    <xf numFmtId="188" fontId="27" fillId="0" borderId="53" xfId="1" applyNumberFormat="1" applyFont="1" applyBorder="1" applyAlignment="1">
      <alignment horizontal="right" vertical="center"/>
    </xf>
    <xf numFmtId="188" fontId="27" fillId="0" borderId="52" xfId="1" applyNumberFormat="1" applyFont="1" applyBorder="1" applyAlignment="1">
      <alignment horizontal="right" vertical="center"/>
    </xf>
    <xf numFmtId="0" fontId="23" fillId="0" borderId="51" xfId="1" applyNumberFormat="1" applyFont="1" applyBorder="1" applyAlignment="1">
      <alignment horizontal="center" vertical="center" wrapText="1"/>
    </xf>
    <xf numFmtId="0" fontId="23" fillId="0" borderId="52" xfId="1" applyNumberFormat="1" applyFont="1" applyBorder="1" applyAlignment="1">
      <alignment horizontal="center" vertical="center" wrapText="1"/>
    </xf>
  </cellXfs>
  <cellStyles count="2">
    <cellStyle name="標準" xfId="0" builtinId="0"/>
    <cellStyle name="標準_退職手当調整額" xfId="1" xr:uid="{00000000-0005-0000-0000-00000100000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19050</xdr:colOff>
      <xdr:row>27</xdr:row>
      <xdr:rowOff>76200</xdr:rowOff>
    </xdr:from>
    <xdr:to>
      <xdr:col>0</xdr:col>
      <xdr:colOff>323850</xdr:colOff>
      <xdr:row>29</xdr:row>
      <xdr:rowOff>95250</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rot="5400000">
          <a:off x="-9525" y="4752975"/>
          <a:ext cx="361950" cy="3048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400">
              <a:latin typeface="+mj-ea"/>
              <a:ea typeface="+mj-ea"/>
            </a:rPr>
            <a:t>1</a:t>
          </a:r>
          <a:endParaRPr kumimoji="1" lang="ja-JP" altLang="en-US" sz="1400">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70</xdr:col>
      <xdr:colOff>76932</xdr:colOff>
      <xdr:row>6</xdr:row>
      <xdr:rowOff>93784</xdr:rowOff>
    </xdr:from>
    <xdr:to>
      <xdr:col>111</xdr:col>
      <xdr:colOff>34435</xdr:colOff>
      <xdr:row>17</xdr:row>
      <xdr:rowOff>131883</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10041547" y="1126880"/>
          <a:ext cx="5643196" cy="1891811"/>
        </a:xfrm>
        <a:prstGeom prst="rect">
          <a:avLst/>
        </a:prstGeom>
        <a:solidFill>
          <a:schemeClr val="bg1"/>
        </a:solidFill>
        <a:ln w="28575" cmpd="sng">
          <a:solidFill>
            <a:srgbClr val="FF0000">
              <a:alpha val="48000"/>
            </a:srgb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2000">
              <a:solidFill>
                <a:srgbClr val="FF0000"/>
              </a:solidFill>
            </a:rPr>
            <a:t>現在、旧条例の退職手当（Ｙ）の方が高くなる場合は考えられないので、実質的には計算不要</a:t>
          </a:r>
          <a:endParaRPr kumimoji="1" lang="en-US" altLang="ja-JP" sz="2000">
            <a:solidFill>
              <a:srgbClr val="FF0000"/>
            </a:solidFill>
          </a:endParaRPr>
        </a:p>
        <a:p>
          <a:r>
            <a:rPr kumimoji="1" lang="ja-JP" altLang="en-US" sz="2000">
              <a:solidFill>
                <a:srgbClr val="FF0000"/>
              </a:solidFill>
            </a:rPr>
            <a:t>この部分には何も入力しなくてもＯＫ</a:t>
          </a:r>
          <a:endParaRPr kumimoji="1" lang="en-US" altLang="ja-JP" sz="2000">
            <a:solidFill>
              <a:srgbClr val="FF0000"/>
            </a:solidFill>
          </a:endParaRPr>
        </a:p>
        <a:p>
          <a:endParaRPr kumimoji="1" lang="en-US" altLang="ja-JP" sz="2000"/>
        </a:p>
      </xdr:txBody>
    </xdr:sp>
    <xdr:clientData/>
  </xdr:twoCellAnchor>
  <xdr:twoCellAnchor>
    <xdr:from>
      <xdr:col>17</xdr:col>
      <xdr:colOff>19050</xdr:colOff>
      <xdr:row>6</xdr:row>
      <xdr:rowOff>57150</xdr:rowOff>
    </xdr:from>
    <xdr:to>
      <xdr:col>43</xdr:col>
      <xdr:colOff>38100</xdr:colOff>
      <xdr:row>7</xdr:row>
      <xdr:rowOff>152400</xdr:rowOff>
    </xdr:to>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2638425" y="1104900"/>
          <a:ext cx="3409950" cy="266700"/>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基本的に色つきのセルのみ入力・選択します。</a:t>
          </a:r>
        </a:p>
      </xdr:txBody>
    </xdr:sp>
    <xdr:clientData/>
  </xdr:twoCellAnchor>
  <xdr:twoCellAnchor>
    <xdr:from>
      <xdr:col>11</xdr:col>
      <xdr:colOff>9524</xdr:colOff>
      <xdr:row>46</xdr:row>
      <xdr:rowOff>28575</xdr:rowOff>
    </xdr:from>
    <xdr:to>
      <xdr:col>52</xdr:col>
      <xdr:colOff>114300</xdr:colOff>
      <xdr:row>57</xdr:row>
      <xdr:rowOff>38100</xdr:rowOff>
    </xdr:to>
    <xdr:sp macro="" textlink="">
      <xdr:nvSpPr>
        <xdr:cNvPr id="4" name="テキスト ボックス 3">
          <a:extLst>
            <a:ext uri="{FF2B5EF4-FFF2-40B4-BE49-F238E27FC236}">
              <a16:creationId xmlns:a16="http://schemas.microsoft.com/office/drawing/2014/main" id="{00000000-0008-0000-0200-000004000000}"/>
            </a:ext>
          </a:extLst>
        </xdr:cNvPr>
        <xdr:cNvSpPr txBox="1"/>
      </xdr:nvSpPr>
      <xdr:spPr>
        <a:xfrm>
          <a:off x="1771649" y="7934325"/>
          <a:ext cx="5638801" cy="1895475"/>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退職手当調整額の区分について</a:t>
          </a:r>
          <a:r>
            <a:rPr kumimoji="1" lang="en-US" altLang="ja-JP" sz="1100"/>
            <a:t>】</a:t>
          </a:r>
        </a:p>
        <a:p>
          <a:r>
            <a:rPr kumimoji="1" lang="ja-JP" altLang="en-US" sz="1100"/>
            <a:t>退職前</a:t>
          </a:r>
          <a:r>
            <a:rPr kumimoji="1" lang="en-US" altLang="ja-JP" sz="1100"/>
            <a:t>60</a:t>
          </a:r>
          <a:r>
            <a:rPr kumimoji="1" lang="ja-JP" altLang="en-US" sz="1100"/>
            <a:t>月に属していた区分を別紙資料を確認して選択</a:t>
          </a:r>
          <a:endParaRPr kumimoji="1" lang="en-US" altLang="ja-JP" sz="1100"/>
        </a:p>
        <a:p>
          <a:endParaRPr kumimoji="1" lang="en-US" altLang="ja-JP" sz="1100"/>
        </a:p>
        <a:p>
          <a:r>
            <a:rPr kumimoji="1" lang="ja-JP" altLang="en-US" sz="1100"/>
            <a:t>同じ級号給で複数の区分があるものについては、役職加算は期末勤勉手当明細にある加算、管手は管理職手当の区分による。</a:t>
          </a:r>
          <a:endParaRPr kumimoji="1" lang="en-US" altLang="ja-JP" sz="1100"/>
        </a:p>
        <a:p>
          <a:endParaRPr kumimoji="1" lang="en-US" altLang="ja-JP" sz="1100"/>
        </a:p>
        <a:p>
          <a:r>
            <a:rPr kumimoji="1" lang="ja-JP" altLang="en-US" sz="1100"/>
            <a:t>例）教育職（一）２級職員で</a:t>
          </a:r>
          <a:r>
            <a:rPr kumimoji="1" lang="en-US" altLang="ja-JP" sz="1100"/>
            <a:t>H30</a:t>
          </a:r>
          <a:r>
            <a:rPr kumimoji="1" lang="ja-JP" altLang="en-US" sz="1100"/>
            <a:t>年</a:t>
          </a:r>
          <a:r>
            <a:rPr kumimoji="1" lang="en-US" altLang="ja-JP" sz="1100"/>
            <a:t>6</a:t>
          </a:r>
          <a:r>
            <a:rPr kumimoji="1" lang="ja-JP" altLang="en-US" sz="1100"/>
            <a:t>月の期末勤勉明細の役職加算が５％、</a:t>
          </a:r>
          <a:r>
            <a:rPr kumimoji="1" lang="en-US" altLang="ja-JP" sz="1100"/>
            <a:t>R3</a:t>
          </a:r>
          <a:r>
            <a:rPr kumimoji="1" lang="ja-JP" altLang="en-US" sz="1100"/>
            <a:t>年</a:t>
          </a:r>
          <a:r>
            <a:rPr kumimoji="1" lang="en-US" altLang="ja-JP" sz="1100"/>
            <a:t>6</a:t>
          </a:r>
          <a:r>
            <a:rPr kumimoji="1" lang="ja-JP" altLang="en-US" sz="1100"/>
            <a:t>月の明細から１０％になっている場合</a:t>
          </a:r>
          <a:endParaRPr kumimoji="1" lang="en-US" altLang="ja-JP" sz="1100"/>
        </a:p>
        <a:p>
          <a:r>
            <a:rPr kumimoji="1" lang="ja-JP" altLang="en-US" sz="1100"/>
            <a:t>　１０号区分　３６月（３年） </a:t>
          </a:r>
          <a:r>
            <a:rPr kumimoji="1" lang="en-US" altLang="ja-JP" sz="1100"/>
            <a:t>H30.4</a:t>
          </a:r>
          <a:r>
            <a:rPr kumimoji="1" lang="ja-JP" altLang="en-US" sz="1100"/>
            <a:t>～</a:t>
          </a:r>
          <a:r>
            <a:rPr kumimoji="1" lang="en-US" altLang="ja-JP" sz="1100"/>
            <a:t>R3.3</a:t>
          </a:r>
        </a:p>
        <a:p>
          <a:r>
            <a:rPr kumimoji="1" lang="ja-JP" altLang="en-US" sz="1100"/>
            <a:t>　　９号区分　２４月（２年） </a:t>
          </a:r>
          <a:r>
            <a:rPr kumimoji="1" lang="en-US" altLang="ja-JP" sz="1100"/>
            <a:t>R3.4</a:t>
          </a:r>
          <a:r>
            <a:rPr kumimoji="1" lang="ja-JP" altLang="en-US" sz="1100"/>
            <a:t>～</a:t>
          </a:r>
          <a:r>
            <a:rPr kumimoji="1" lang="en-US" altLang="ja-JP" sz="1100"/>
            <a:t>R5.3</a:t>
          </a:r>
          <a:endParaRPr kumimoji="1" lang="ja-JP" altLang="en-US" sz="1100"/>
        </a:p>
      </xdr:txBody>
    </xdr:sp>
    <xdr:clientData/>
  </xdr:twoCellAnchor>
  <xdr:twoCellAnchor>
    <xdr:from>
      <xdr:col>57</xdr:col>
      <xdr:colOff>28575</xdr:colOff>
      <xdr:row>29</xdr:row>
      <xdr:rowOff>38099</xdr:rowOff>
    </xdr:from>
    <xdr:to>
      <xdr:col>86</xdr:col>
      <xdr:colOff>9525</xdr:colOff>
      <xdr:row>42</xdr:row>
      <xdr:rowOff>76200</xdr:rowOff>
    </xdr:to>
    <xdr:sp macro="" textlink="">
      <xdr:nvSpPr>
        <xdr:cNvPr id="5" name="テキスト ボックス 4">
          <a:extLst>
            <a:ext uri="{FF2B5EF4-FFF2-40B4-BE49-F238E27FC236}">
              <a16:creationId xmlns:a16="http://schemas.microsoft.com/office/drawing/2014/main" id="{00000000-0008-0000-0200-000005000000}"/>
            </a:ext>
          </a:extLst>
        </xdr:cNvPr>
        <xdr:cNvSpPr txBox="1"/>
      </xdr:nvSpPr>
      <xdr:spPr>
        <a:xfrm>
          <a:off x="8020050" y="5029199"/>
          <a:ext cx="3876675" cy="2266951"/>
        </a:xfrm>
        <a:prstGeom prst="rect">
          <a:avLst/>
        </a:prstGeom>
        <a:solidFill>
          <a:schemeClr val="lt1"/>
        </a:solidFill>
        <a:ln w="127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b="1">
              <a:solidFill>
                <a:srgbClr val="FF0000"/>
              </a:solidFill>
            </a:rPr>
            <a:t>【</a:t>
          </a:r>
          <a:r>
            <a:rPr kumimoji="1" lang="ja-JP" altLang="en-US" sz="1400" b="1">
              <a:solidFill>
                <a:srgbClr val="FF0000"/>
              </a:solidFill>
            </a:rPr>
            <a:t>注意</a:t>
          </a:r>
          <a:r>
            <a:rPr kumimoji="1" lang="en-US" altLang="ja-JP" sz="1400" b="1">
              <a:solidFill>
                <a:srgbClr val="FF0000"/>
              </a:solidFill>
            </a:rPr>
            <a:t>】</a:t>
          </a:r>
        </a:p>
        <a:p>
          <a:r>
            <a:rPr kumimoji="1" lang="en-US" altLang="ja-JP" sz="1400" b="1">
              <a:solidFill>
                <a:srgbClr val="FF0000"/>
              </a:solidFill>
            </a:rPr>
            <a:t>※</a:t>
          </a:r>
          <a:r>
            <a:rPr kumimoji="1" lang="ja-JP" altLang="en-US" sz="1400" b="1">
              <a:solidFill>
                <a:srgbClr val="FF0000"/>
              </a:solidFill>
            </a:rPr>
            <a:t>あくまで目安を計算するための参考資料です。</a:t>
          </a:r>
          <a:endParaRPr kumimoji="1" lang="en-US" altLang="ja-JP" sz="1400" b="1">
            <a:solidFill>
              <a:srgbClr val="FF0000"/>
            </a:solidFill>
          </a:endParaRPr>
        </a:p>
        <a:p>
          <a:r>
            <a:rPr kumimoji="1" lang="en-US" altLang="ja-JP" sz="1400" b="1">
              <a:solidFill>
                <a:srgbClr val="FF0000"/>
              </a:solidFill>
            </a:rPr>
            <a:t>※</a:t>
          </a:r>
          <a:r>
            <a:rPr kumimoji="1" lang="ja-JP" altLang="en-US" sz="1400" b="1">
              <a:solidFill>
                <a:srgbClr val="FF0000"/>
              </a:solidFill>
            </a:rPr>
            <a:t>特殊な事例等には対応しておりません。確定金額は本人からの請求書類提出により退職後に別途通知するものです。</a:t>
          </a:r>
          <a:endParaRPr kumimoji="1" lang="en-US" altLang="ja-JP" sz="1400" b="1">
            <a:solidFill>
              <a:srgbClr val="FF0000"/>
            </a:solidFill>
          </a:endParaRPr>
        </a:p>
        <a:p>
          <a:r>
            <a:rPr kumimoji="1" lang="en-US" altLang="ja-JP" sz="1400" b="1">
              <a:solidFill>
                <a:srgbClr val="FF0000"/>
              </a:solidFill>
            </a:rPr>
            <a:t>※</a:t>
          </a:r>
          <a:r>
            <a:rPr kumimoji="1" lang="ja-JP" altLang="en-US" sz="1400" b="1">
              <a:solidFill>
                <a:srgbClr val="FF0000"/>
              </a:solidFill>
            </a:rPr>
            <a:t>試算額が正しいかどうかの確認は職員福利課で行いませんのでご了承ください。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DQ61"/>
  <sheetViews>
    <sheetView topLeftCell="A7" zoomScale="130" zoomScaleNormal="130" workbookViewId="0">
      <selection activeCell="CV21" sqref="CV21"/>
    </sheetView>
  </sheetViews>
  <sheetFormatPr defaultColWidth="1.75" defaultRowHeight="13.9" customHeight="1"/>
  <cols>
    <col min="1" max="1" width="5.625" style="1" customWidth="1"/>
    <col min="2" max="2" width="3.625" style="47" customWidth="1"/>
    <col min="3" max="3" width="0.875" style="1" customWidth="1"/>
    <col min="4" max="9" width="1.875" style="1" customWidth="1"/>
    <col min="10" max="11" width="0.875" style="1" customWidth="1"/>
    <col min="12" max="17" width="1.875" style="1" customWidth="1"/>
    <col min="18" max="19" width="0.75" style="1" customWidth="1"/>
    <col min="20" max="36" width="1.875" style="1" customWidth="1"/>
    <col min="37" max="38" width="0.875" style="1" customWidth="1"/>
    <col min="39" max="56" width="1.875" style="1" customWidth="1"/>
    <col min="57" max="57" width="1.625" style="1" customWidth="1"/>
    <col min="58" max="58" width="1.875" style="1" customWidth="1"/>
    <col min="59" max="59" width="3.625" style="1" customWidth="1"/>
    <col min="60" max="60" width="0.875" style="1" customWidth="1"/>
    <col min="61" max="66" width="1.875" style="1" customWidth="1"/>
    <col min="67" max="68" width="0.875" style="1" customWidth="1"/>
    <col min="69" max="74" width="1.875" style="1" customWidth="1"/>
    <col min="75" max="76" width="0.875" style="1" customWidth="1"/>
    <col min="77" max="93" width="1.875" style="1" customWidth="1"/>
    <col min="94" max="95" width="0.875" style="1" customWidth="1"/>
    <col min="96" max="113" width="1.875" style="1" customWidth="1"/>
    <col min="114" max="16384" width="1.75" style="1"/>
  </cols>
  <sheetData>
    <row r="1" spans="2:121" ht="15" customHeight="1">
      <c r="C1" s="298" t="s">
        <v>175</v>
      </c>
      <c r="D1" s="298"/>
      <c r="E1" s="298"/>
      <c r="F1" s="298"/>
      <c r="G1" s="298"/>
      <c r="H1" s="298"/>
      <c r="I1" s="298"/>
      <c r="J1" s="298"/>
      <c r="K1" s="298"/>
      <c r="L1" s="298"/>
      <c r="M1" s="298"/>
      <c r="N1" s="298"/>
      <c r="O1" s="298"/>
      <c r="P1" s="298"/>
      <c r="Q1" s="298"/>
      <c r="R1" s="298"/>
      <c r="S1" s="298"/>
      <c r="T1" s="298"/>
      <c r="U1" s="298"/>
      <c r="V1" s="298"/>
      <c r="W1" s="298"/>
      <c r="X1" s="298"/>
      <c r="Y1" s="298"/>
      <c r="Z1" s="298"/>
      <c r="AA1" s="298"/>
      <c r="AB1" s="298"/>
      <c r="AC1" s="298"/>
      <c r="AD1" s="298"/>
      <c r="AE1" s="298"/>
      <c r="AF1" s="298"/>
      <c r="AG1" s="298"/>
      <c r="AH1" s="298"/>
      <c r="AI1" s="298"/>
      <c r="AJ1" s="298"/>
      <c r="AK1" s="298"/>
      <c r="AL1" s="298"/>
      <c r="AM1" s="298"/>
      <c r="AN1" s="298"/>
      <c r="AO1" s="298"/>
      <c r="AP1" s="298"/>
      <c r="AQ1" s="298"/>
      <c r="AR1" s="298"/>
      <c r="AS1" s="298"/>
      <c r="AT1" s="298"/>
      <c r="AU1" s="298"/>
      <c r="AV1" s="298"/>
      <c r="AW1" s="298"/>
      <c r="AX1" s="298"/>
      <c r="AY1" s="298"/>
      <c r="AZ1" s="298"/>
      <c r="BA1" s="298"/>
      <c r="BB1" s="298"/>
      <c r="BC1" s="298"/>
      <c r="BD1" s="298"/>
      <c r="BE1" s="298"/>
      <c r="CU1" s="266"/>
      <c r="CV1" s="266"/>
      <c r="CW1" s="267"/>
      <c r="CX1" s="267"/>
      <c r="CY1" s="267"/>
      <c r="CZ1" s="2"/>
      <c r="DA1" s="267"/>
      <c r="DB1" s="267"/>
      <c r="DC1" s="267"/>
      <c r="DD1" s="2"/>
      <c r="DE1" s="267"/>
      <c r="DF1" s="267"/>
      <c r="DG1" s="267"/>
      <c r="DH1" s="2"/>
      <c r="DO1" s="301" t="s">
        <v>142</v>
      </c>
      <c r="DP1" s="302"/>
      <c r="DQ1" s="303"/>
    </row>
    <row r="2" spans="2:121" ht="13.9" customHeight="1">
      <c r="DO2" s="304"/>
      <c r="DP2" s="305"/>
      <c r="DQ2" s="306"/>
    </row>
    <row r="3" spans="2:121" ht="13.9" customHeight="1">
      <c r="C3" s="3"/>
      <c r="D3" s="247" t="s">
        <v>0</v>
      </c>
      <c r="E3" s="247"/>
      <c r="F3" s="247"/>
      <c r="G3" s="247"/>
      <c r="H3" s="247"/>
      <c r="I3" s="247"/>
      <c r="J3" s="4"/>
      <c r="K3" s="3"/>
      <c r="L3" s="247" t="s">
        <v>1</v>
      </c>
      <c r="M3" s="247"/>
      <c r="N3" s="247"/>
      <c r="O3" s="247"/>
      <c r="P3" s="247"/>
      <c r="Q3" s="247"/>
      <c r="R3" s="4"/>
      <c r="S3" s="5"/>
      <c r="T3" s="257" t="s">
        <v>4</v>
      </c>
      <c r="U3" s="257"/>
      <c r="V3" s="257"/>
      <c r="W3" s="257"/>
      <c r="X3" s="257"/>
      <c r="Y3" s="257"/>
      <c r="Z3" s="257"/>
      <c r="AA3" s="257"/>
      <c r="AB3" s="257"/>
      <c r="AC3" s="257"/>
      <c r="AD3" s="257"/>
      <c r="AE3" s="257"/>
      <c r="AF3" s="257"/>
      <c r="AG3" s="257"/>
      <c r="AH3" s="257"/>
      <c r="AI3" s="257"/>
      <c r="AJ3" s="257"/>
      <c r="AK3" s="6"/>
      <c r="AL3" s="6"/>
      <c r="AM3" s="257" t="s">
        <v>6</v>
      </c>
      <c r="AN3" s="257"/>
      <c r="AO3" s="257"/>
      <c r="AP3" s="257"/>
      <c r="AQ3" s="257"/>
      <c r="AR3" s="257"/>
      <c r="AS3" s="257"/>
      <c r="AT3" s="257"/>
      <c r="AU3" s="257"/>
      <c r="AV3" s="257"/>
      <c r="AW3" s="257"/>
      <c r="AX3" s="257"/>
      <c r="AY3" s="257"/>
      <c r="AZ3" s="257"/>
      <c r="BA3" s="257"/>
      <c r="BB3" s="257"/>
      <c r="BC3" s="257"/>
      <c r="BD3" s="257"/>
      <c r="BE3" s="7"/>
      <c r="BH3" s="1" t="s">
        <v>28</v>
      </c>
      <c r="CM3" s="8"/>
      <c r="CN3" s="9"/>
      <c r="CO3" s="265" t="s">
        <v>22</v>
      </c>
      <c r="CP3" s="265"/>
      <c r="CQ3" s="265"/>
      <c r="CR3" s="265"/>
      <c r="CS3" s="265"/>
      <c r="CT3" s="265"/>
      <c r="CU3" s="265"/>
      <c r="CV3" s="265"/>
      <c r="CW3" s="265"/>
      <c r="CX3" s="265"/>
      <c r="CY3" s="265"/>
      <c r="CZ3" s="265"/>
      <c r="DA3" s="265"/>
      <c r="DB3" s="265"/>
      <c r="DC3" s="265"/>
      <c r="DD3" s="265"/>
      <c r="DE3" s="265"/>
      <c r="DF3" s="265"/>
      <c r="DG3" s="265"/>
      <c r="DH3" s="9"/>
      <c r="DI3" s="9"/>
      <c r="DJ3" s="10"/>
      <c r="DO3" s="304"/>
      <c r="DP3" s="305"/>
      <c r="DQ3" s="306"/>
    </row>
    <row r="4" spans="2:121" ht="13.9" customHeight="1">
      <c r="C4" s="11"/>
      <c r="D4" s="285" t="s">
        <v>76</v>
      </c>
      <c r="E4" s="285"/>
      <c r="F4" s="285"/>
      <c r="G4" s="285"/>
      <c r="H4" s="285"/>
      <c r="I4" s="285"/>
      <c r="J4" s="12"/>
      <c r="K4" s="11"/>
      <c r="L4" s="285" t="s">
        <v>77</v>
      </c>
      <c r="M4" s="285"/>
      <c r="N4" s="285"/>
      <c r="O4" s="285"/>
      <c r="P4" s="285"/>
      <c r="Q4" s="285"/>
      <c r="R4" s="12"/>
      <c r="S4" s="13"/>
      <c r="T4" s="286" t="s">
        <v>5</v>
      </c>
      <c r="U4" s="286"/>
      <c r="V4" s="286"/>
      <c r="W4" s="286"/>
      <c r="X4" s="286"/>
      <c r="Y4" s="286"/>
      <c r="Z4" s="286"/>
      <c r="AA4" s="286"/>
      <c r="AB4" s="286"/>
      <c r="AC4" s="286"/>
      <c r="AD4" s="286"/>
      <c r="AE4" s="286"/>
      <c r="AF4" s="286"/>
      <c r="AG4" s="286"/>
      <c r="AH4" s="286"/>
      <c r="AI4" s="286"/>
      <c r="AJ4" s="286"/>
      <c r="AK4" s="14"/>
      <c r="AL4" s="14"/>
      <c r="AM4" s="240" t="s">
        <v>377</v>
      </c>
      <c r="AN4" s="240"/>
      <c r="AO4" s="240"/>
      <c r="AP4" s="240"/>
      <c r="AQ4" s="240"/>
      <c r="AR4" s="240"/>
      <c r="AS4" s="240"/>
      <c r="AT4" s="240"/>
      <c r="AU4" s="240"/>
      <c r="AV4" s="240"/>
      <c r="AW4" s="240"/>
      <c r="AX4" s="270" t="s">
        <v>51</v>
      </c>
      <c r="AY4" s="270"/>
      <c r="AZ4" s="270"/>
      <c r="BA4" s="270"/>
      <c r="BB4" s="270"/>
      <c r="BC4" s="270"/>
      <c r="BD4" s="270"/>
      <c r="BE4" s="12"/>
      <c r="BG4" s="235" t="s">
        <v>148</v>
      </c>
      <c r="BH4" s="271" t="s">
        <v>14</v>
      </c>
      <c r="BI4" s="272"/>
      <c r="BJ4" s="273"/>
      <c r="BK4" s="283" t="s">
        <v>15</v>
      </c>
      <c r="BL4" s="243"/>
      <c r="BM4" s="243"/>
      <c r="BN4" s="243"/>
      <c r="BO4" s="243"/>
      <c r="BP4" s="243"/>
      <c r="BQ4" s="243"/>
      <c r="BR4" s="6"/>
      <c r="BS4" s="239" t="s">
        <v>17</v>
      </c>
      <c r="BT4" s="239"/>
      <c r="BU4" s="241" t="s">
        <v>378</v>
      </c>
      <c r="BV4" s="241"/>
      <c r="BW4" s="239" t="s">
        <v>18</v>
      </c>
      <c r="BX4" s="239"/>
      <c r="BY4" s="241" t="s">
        <v>78</v>
      </c>
      <c r="BZ4" s="241"/>
      <c r="CA4" s="16" t="s">
        <v>19</v>
      </c>
      <c r="CB4" s="241" t="s">
        <v>79</v>
      </c>
      <c r="CC4" s="241"/>
      <c r="CD4" s="16" t="s">
        <v>20</v>
      </c>
      <c r="CE4" s="6"/>
      <c r="CF4" s="6"/>
      <c r="CG4" s="6"/>
      <c r="CH4" s="6"/>
      <c r="CI4" s="6"/>
      <c r="CJ4" s="239" t="s">
        <v>80</v>
      </c>
      <c r="CK4" s="268"/>
      <c r="CL4" s="7"/>
      <c r="CM4" s="5"/>
      <c r="CN4" s="243" t="s">
        <v>17</v>
      </c>
      <c r="CO4" s="243"/>
      <c r="CP4" s="241" t="s">
        <v>374</v>
      </c>
      <c r="CQ4" s="241"/>
      <c r="CR4" s="241"/>
      <c r="CS4" s="241"/>
      <c r="CT4" s="241"/>
      <c r="CU4" s="241"/>
      <c r="CV4" s="241"/>
      <c r="CW4" s="239" t="s">
        <v>81</v>
      </c>
      <c r="CX4" s="239"/>
      <c r="CY4" s="243" t="s">
        <v>17</v>
      </c>
      <c r="CZ4" s="243"/>
      <c r="DA4" s="264" t="s">
        <v>375</v>
      </c>
      <c r="DB4" s="264"/>
      <c r="DC4" s="264"/>
      <c r="DD4" s="264"/>
      <c r="DE4" s="264"/>
      <c r="DF4" s="264"/>
      <c r="DG4" s="239" t="s">
        <v>82</v>
      </c>
      <c r="DH4" s="239"/>
      <c r="DI4" s="6"/>
      <c r="DJ4" s="7"/>
      <c r="DO4" s="304"/>
      <c r="DP4" s="305"/>
      <c r="DQ4" s="306"/>
    </row>
    <row r="5" spans="2:121" ht="13.9" customHeight="1" thickBot="1">
      <c r="C5" s="5"/>
      <c r="D5" s="257" t="s">
        <v>134</v>
      </c>
      <c r="E5" s="257"/>
      <c r="F5" s="257"/>
      <c r="G5" s="257"/>
      <c r="H5" s="257"/>
      <c r="I5" s="257"/>
      <c r="J5" s="257"/>
      <c r="K5" s="257"/>
      <c r="L5" s="257"/>
      <c r="M5" s="257"/>
      <c r="N5" s="257"/>
      <c r="O5" s="257"/>
      <c r="P5" s="257"/>
      <c r="Q5" s="257"/>
      <c r="R5" s="257"/>
      <c r="S5" s="257"/>
      <c r="T5" s="257"/>
      <c r="U5" s="257"/>
      <c r="V5" s="257"/>
      <c r="W5" s="257"/>
      <c r="X5" s="257"/>
      <c r="Y5" s="257"/>
      <c r="Z5" s="257"/>
      <c r="AA5" s="7"/>
      <c r="AB5" s="5"/>
      <c r="AC5" s="257" t="s">
        <v>8</v>
      </c>
      <c r="AD5" s="257"/>
      <c r="AE5" s="257"/>
      <c r="AF5" s="257"/>
      <c r="AG5" s="257"/>
      <c r="AH5" s="257"/>
      <c r="AI5" s="257"/>
      <c r="AJ5" s="257"/>
      <c r="AK5" s="257"/>
      <c r="AL5" s="257"/>
      <c r="AM5" s="257"/>
      <c r="AN5" s="257"/>
      <c r="AO5" s="257"/>
      <c r="AP5" s="257"/>
      <c r="AQ5" s="257"/>
      <c r="AR5" s="257"/>
      <c r="AS5" s="257"/>
      <c r="AT5" s="257"/>
      <c r="AU5" s="257"/>
      <c r="AV5" s="257"/>
      <c r="AW5" s="257"/>
      <c r="AX5" s="257"/>
      <c r="AY5" s="257"/>
      <c r="AZ5" s="257"/>
      <c r="BA5" s="257"/>
      <c r="BB5" s="257"/>
      <c r="BC5" s="257"/>
      <c r="BD5" s="6"/>
      <c r="BE5" s="7"/>
      <c r="BG5" s="235"/>
      <c r="BH5" s="274"/>
      <c r="BI5" s="275"/>
      <c r="BJ5" s="276"/>
      <c r="BK5" s="17"/>
      <c r="BL5" s="18"/>
      <c r="BM5" s="18"/>
      <c r="BN5" s="18"/>
      <c r="BO5" s="18"/>
      <c r="BP5" s="18"/>
      <c r="BQ5" s="18"/>
      <c r="BR5" s="18"/>
      <c r="BS5" s="18"/>
      <c r="BT5" s="18"/>
      <c r="BU5" s="18"/>
      <c r="BV5" s="18"/>
      <c r="BW5" s="18"/>
      <c r="BX5" s="18"/>
      <c r="BY5" s="18"/>
      <c r="BZ5" s="18"/>
      <c r="CA5" s="18"/>
      <c r="CB5" s="18"/>
      <c r="CC5" s="18"/>
      <c r="CD5" s="18"/>
      <c r="CE5" s="18" t="s">
        <v>83</v>
      </c>
      <c r="CF5" s="245" t="s">
        <v>381</v>
      </c>
      <c r="CG5" s="245"/>
      <c r="CH5" s="19" t="s">
        <v>18</v>
      </c>
      <c r="CI5" s="244"/>
      <c r="CJ5" s="244"/>
      <c r="CK5" s="19" t="s">
        <v>19</v>
      </c>
      <c r="CL5" s="20"/>
      <c r="CM5" s="13"/>
      <c r="CN5" s="236" t="s">
        <v>56</v>
      </c>
      <c r="CO5" s="236"/>
      <c r="CP5" s="236"/>
      <c r="CQ5" s="236"/>
      <c r="CR5" s="236"/>
      <c r="CS5" s="237"/>
      <c r="CT5" s="237"/>
      <c r="CU5" s="15" t="s">
        <v>18</v>
      </c>
      <c r="CV5" s="237" t="s">
        <v>84</v>
      </c>
      <c r="CW5" s="237"/>
      <c r="CX5" s="15" t="s">
        <v>19</v>
      </c>
      <c r="CY5" s="14"/>
      <c r="CZ5" s="236" t="s">
        <v>57</v>
      </c>
      <c r="DA5" s="236"/>
      <c r="DB5" s="236"/>
      <c r="DC5" s="22" t="s">
        <v>85</v>
      </c>
      <c r="DD5" s="22" t="s">
        <v>86</v>
      </c>
      <c r="DE5" s="22" t="s">
        <v>87</v>
      </c>
      <c r="DF5" s="14"/>
      <c r="DG5" s="14"/>
      <c r="DH5" s="14"/>
      <c r="DI5" s="14"/>
      <c r="DJ5" s="12"/>
      <c r="DO5" s="307"/>
      <c r="DP5" s="308"/>
      <c r="DQ5" s="309"/>
    </row>
    <row r="6" spans="2:121" ht="13.9" customHeight="1">
      <c r="C6" s="13"/>
      <c r="D6" s="286" t="s">
        <v>7</v>
      </c>
      <c r="E6" s="286"/>
      <c r="F6" s="286"/>
      <c r="G6" s="286"/>
      <c r="H6" s="286"/>
      <c r="I6" s="286"/>
      <c r="J6" s="286"/>
      <c r="K6" s="286"/>
      <c r="L6" s="286"/>
      <c r="M6" s="286"/>
      <c r="N6" s="286"/>
      <c r="O6" s="286"/>
      <c r="P6" s="286"/>
      <c r="Q6" s="286"/>
      <c r="R6" s="286"/>
      <c r="S6" s="286"/>
      <c r="T6" s="286"/>
      <c r="U6" s="286"/>
      <c r="V6" s="286"/>
      <c r="W6" s="286"/>
      <c r="X6" s="286"/>
      <c r="Y6" s="286"/>
      <c r="Z6" s="286"/>
      <c r="AA6" s="12"/>
      <c r="AB6" s="13"/>
      <c r="AC6" s="286" t="s">
        <v>9</v>
      </c>
      <c r="AD6" s="286"/>
      <c r="AE6" s="286"/>
      <c r="AF6" s="286"/>
      <c r="AG6" s="286"/>
      <c r="AH6" s="286"/>
      <c r="AI6" s="286"/>
      <c r="AJ6" s="286"/>
      <c r="AK6" s="286"/>
      <c r="AL6" s="286"/>
      <c r="AM6" s="286"/>
      <c r="AN6" s="286"/>
      <c r="AO6" s="286"/>
      <c r="AP6" s="286"/>
      <c r="AQ6" s="286"/>
      <c r="AR6" s="286"/>
      <c r="AS6" s="286"/>
      <c r="AT6" s="286"/>
      <c r="AU6" s="286"/>
      <c r="AV6" s="286"/>
      <c r="AW6" s="286"/>
      <c r="AX6" s="286"/>
      <c r="AY6" s="286"/>
      <c r="AZ6" s="286"/>
      <c r="BA6" s="286"/>
      <c r="BB6" s="286"/>
      <c r="BC6" s="286"/>
      <c r="BD6" s="14"/>
      <c r="BE6" s="12"/>
      <c r="BG6" s="235"/>
      <c r="BH6" s="274"/>
      <c r="BI6" s="275"/>
      <c r="BJ6" s="276"/>
      <c r="BK6" s="284" t="s">
        <v>138</v>
      </c>
      <c r="BL6" s="236"/>
      <c r="BM6" s="236"/>
      <c r="BN6" s="236"/>
      <c r="BO6" s="236"/>
      <c r="BP6" s="236"/>
      <c r="BQ6" s="236"/>
      <c r="BR6" s="18"/>
      <c r="BS6" s="240" t="s">
        <v>21</v>
      </c>
      <c r="BT6" s="240"/>
      <c r="BU6" s="237" t="s">
        <v>88</v>
      </c>
      <c r="BV6" s="237"/>
      <c r="BW6" s="240" t="s">
        <v>18</v>
      </c>
      <c r="BX6" s="240"/>
      <c r="BY6" s="237" t="s">
        <v>89</v>
      </c>
      <c r="BZ6" s="237"/>
      <c r="CA6" s="19" t="s">
        <v>19</v>
      </c>
      <c r="CB6" s="237" t="s">
        <v>90</v>
      </c>
      <c r="CC6" s="237"/>
      <c r="CD6" s="19" t="s">
        <v>20</v>
      </c>
      <c r="CE6" s="18"/>
      <c r="CF6" s="18"/>
      <c r="CG6" s="18"/>
      <c r="CH6" s="18"/>
      <c r="CI6" s="18"/>
      <c r="CJ6" s="18"/>
      <c r="CK6" s="18"/>
      <c r="CL6" s="20"/>
      <c r="CM6" s="5"/>
      <c r="CN6" s="243" t="s">
        <v>21</v>
      </c>
      <c r="CO6" s="243"/>
      <c r="CP6" s="241" t="s">
        <v>151</v>
      </c>
      <c r="CQ6" s="241"/>
      <c r="CR6" s="241"/>
      <c r="CS6" s="241"/>
      <c r="CT6" s="241"/>
      <c r="CU6" s="241"/>
      <c r="CV6" s="241"/>
      <c r="CW6" s="239" t="s">
        <v>81</v>
      </c>
      <c r="CX6" s="239"/>
      <c r="CY6" s="243" t="s">
        <v>21</v>
      </c>
      <c r="CZ6" s="243"/>
      <c r="DA6" s="264" t="s">
        <v>152</v>
      </c>
      <c r="DB6" s="264"/>
      <c r="DC6" s="264"/>
      <c r="DD6" s="264"/>
      <c r="DE6" s="264"/>
      <c r="DF6" s="264"/>
      <c r="DG6" s="239" t="s">
        <v>82</v>
      </c>
      <c r="DH6" s="239"/>
      <c r="DI6" s="6"/>
      <c r="DJ6" s="7"/>
    </row>
    <row r="7" spans="2:121" ht="13.9" customHeight="1">
      <c r="BG7" s="235"/>
      <c r="BH7" s="274"/>
      <c r="BI7" s="275"/>
      <c r="BJ7" s="276"/>
      <c r="BK7" s="48" t="s">
        <v>149</v>
      </c>
      <c r="BL7" s="242" t="s">
        <v>48</v>
      </c>
      <c r="BM7" s="242"/>
      <c r="BN7" s="242"/>
      <c r="BO7" s="242"/>
      <c r="BP7" s="242"/>
      <c r="BQ7" s="242"/>
      <c r="BR7" s="242"/>
      <c r="BS7" s="242"/>
      <c r="BT7" s="242"/>
      <c r="BU7" s="242"/>
      <c r="BV7" s="242"/>
      <c r="BW7" s="242"/>
      <c r="BX7" s="242"/>
      <c r="BY7" s="242"/>
      <c r="BZ7" s="242"/>
      <c r="CA7" s="242"/>
      <c r="CB7" s="242"/>
      <c r="CC7" s="238" t="s">
        <v>85</v>
      </c>
      <c r="CD7" s="238"/>
      <c r="CE7" s="238"/>
      <c r="CF7" s="24" t="s">
        <v>18</v>
      </c>
      <c r="CG7" s="238" t="s">
        <v>139</v>
      </c>
      <c r="CH7" s="238"/>
      <c r="CI7" s="238"/>
      <c r="CJ7" s="238"/>
      <c r="CK7" s="24" t="s">
        <v>19</v>
      </c>
      <c r="CL7" s="10"/>
      <c r="CM7" s="13"/>
      <c r="CN7" s="236" t="s">
        <v>56</v>
      </c>
      <c r="CO7" s="236"/>
      <c r="CP7" s="236"/>
      <c r="CQ7" s="236"/>
      <c r="CR7" s="236"/>
      <c r="CS7" s="237" t="s">
        <v>85</v>
      </c>
      <c r="CT7" s="237"/>
      <c r="CU7" s="15" t="s">
        <v>18</v>
      </c>
      <c r="CV7" s="237" t="s">
        <v>91</v>
      </c>
      <c r="CW7" s="237"/>
      <c r="CX7" s="15" t="s">
        <v>19</v>
      </c>
      <c r="CY7" s="14"/>
      <c r="CZ7" s="236" t="s">
        <v>57</v>
      </c>
      <c r="DA7" s="236"/>
      <c r="DB7" s="236"/>
      <c r="DC7" s="22" t="s">
        <v>87</v>
      </c>
      <c r="DD7" s="22" t="s">
        <v>86</v>
      </c>
      <c r="DE7" s="22" t="s">
        <v>87</v>
      </c>
      <c r="DF7" s="14"/>
      <c r="DG7" s="14"/>
      <c r="DH7" s="14"/>
      <c r="DI7" s="14"/>
      <c r="DJ7" s="12"/>
    </row>
    <row r="8" spans="2:121" ht="13.9" customHeight="1">
      <c r="C8" s="1" t="s">
        <v>2</v>
      </c>
      <c r="BG8" s="235"/>
      <c r="BH8" s="277"/>
      <c r="BI8" s="278"/>
      <c r="BJ8" s="279"/>
      <c r="BK8" s="23"/>
      <c r="BL8" s="242" t="s">
        <v>49</v>
      </c>
      <c r="BM8" s="242"/>
      <c r="BN8" s="242"/>
      <c r="BO8" s="242"/>
      <c r="BP8" s="242"/>
      <c r="BQ8" s="242"/>
      <c r="BR8" s="242"/>
      <c r="BS8" s="242"/>
      <c r="BT8" s="242"/>
      <c r="BU8" s="242"/>
      <c r="BV8" s="242"/>
      <c r="BW8" s="242"/>
      <c r="BX8" s="242"/>
      <c r="BY8" s="242"/>
      <c r="BZ8" s="242"/>
      <c r="CA8" s="242"/>
      <c r="CB8" s="242"/>
      <c r="CC8" s="238" t="s">
        <v>88</v>
      </c>
      <c r="CD8" s="238"/>
      <c r="CE8" s="238"/>
      <c r="CF8" s="24" t="s">
        <v>18</v>
      </c>
      <c r="CG8" s="238" t="s">
        <v>140</v>
      </c>
      <c r="CH8" s="238"/>
      <c r="CI8" s="238"/>
      <c r="CJ8" s="238"/>
      <c r="CK8" s="24" t="s">
        <v>19</v>
      </c>
      <c r="CL8" s="9"/>
      <c r="CM8" s="5"/>
      <c r="CN8" s="6"/>
      <c r="CO8" s="6"/>
      <c r="CP8" s="6"/>
      <c r="CQ8" s="6"/>
      <c r="CR8" s="6"/>
      <c r="CS8" s="6"/>
      <c r="CT8" s="6"/>
      <c r="CU8" s="6"/>
      <c r="CV8" s="6"/>
      <c r="CW8" s="6"/>
      <c r="CX8" s="6"/>
      <c r="CY8" s="6"/>
      <c r="CZ8" s="6"/>
      <c r="DA8" s="6"/>
      <c r="DB8" s="6"/>
      <c r="DC8" s="6"/>
      <c r="DD8" s="6"/>
      <c r="DE8" s="6"/>
      <c r="DF8" s="6"/>
      <c r="DG8" s="6"/>
      <c r="DH8" s="6"/>
      <c r="DI8" s="6"/>
      <c r="DJ8" s="7"/>
    </row>
    <row r="9" spans="2:121" ht="13.9" customHeight="1">
      <c r="B9" s="235" t="s">
        <v>127</v>
      </c>
      <c r="C9" s="3"/>
      <c r="D9" s="247" t="s">
        <v>3</v>
      </c>
      <c r="E9" s="247"/>
      <c r="F9" s="247"/>
      <c r="G9" s="247"/>
      <c r="H9" s="247"/>
      <c r="I9" s="247"/>
      <c r="J9" s="4"/>
      <c r="K9" s="5"/>
      <c r="L9" s="6"/>
      <c r="M9" s="256" t="s">
        <v>155</v>
      </c>
      <c r="N9" s="256"/>
      <c r="O9" s="256"/>
      <c r="P9" s="256"/>
      <c r="Q9" s="256"/>
      <c r="R9" s="256"/>
      <c r="S9" s="256"/>
      <c r="T9" s="256"/>
      <c r="U9" s="16" t="s">
        <v>42</v>
      </c>
      <c r="V9" s="6" t="s">
        <v>93</v>
      </c>
      <c r="W9" s="257" t="s">
        <v>55</v>
      </c>
      <c r="X9" s="257"/>
      <c r="Y9" s="257"/>
      <c r="Z9" s="257"/>
      <c r="AA9" s="257"/>
      <c r="AB9" s="257"/>
      <c r="AC9" s="257"/>
      <c r="AD9" s="257"/>
      <c r="AE9" s="257"/>
      <c r="AF9" s="257"/>
      <c r="AG9" s="241" t="s">
        <v>87</v>
      </c>
      <c r="AH9" s="258"/>
      <c r="AI9" s="258"/>
      <c r="AJ9" s="258"/>
      <c r="AK9" s="258"/>
      <c r="AL9" s="258"/>
      <c r="AM9" s="239" t="s">
        <v>43</v>
      </c>
      <c r="AN9" s="239"/>
      <c r="AO9" s="241" t="s">
        <v>94</v>
      </c>
      <c r="AP9" s="241"/>
      <c r="AQ9" s="241"/>
      <c r="AR9" s="241"/>
      <c r="AS9" s="239" t="s">
        <v>44</v>
      </c>
      <c r="AT9" s="239"/>
      <c r="AU9" s="241" t="s">
        <v>153</v>
      </c>
      <c r="AV9" s="241"/>
      <c r="AW9" s="241"/>
      <c r="AX9" s="241"/>
      <c r="AY9" s="241"/>
      <c r="AZ9" s="241"/>
      <c r="BA9" s="241"/>
      <c r="BB9" s="241"/>
      <c r="BC9" s="241"/>
      <c r="BD9" s="16" t="s">
        <v>42</v>
      </c>
      <c r="BE9" s="7"/>
      <c r="BG9" s="280" t="s">
        <v>150</v>
      </c>
      <c r="BH9" s="5"/>
      <c r="BI9" s="247" t="s">
        <v>23</v>
      </c>
      <c r="BJ9" s="247"/>
      <c r="BK9" s="247"/>
      <c r="BL9" s="247"/>
      <c r="BM9" s="247"/>
      <c r="BN9" s="247"/>
      <c r="BO9" s="7"/>
      <c r="BP9" s="6"/>
      <c r="BQ9" s="243" t="s">
        <v>24</v>
      </c>
      <c r="BR9" s="243"/>
      <c r="BS9" s="243"/>
      <c r="BT9" s="243"/>
      <c r="BU9" s="243"/>
      <c r="BV9" s="16" t="s">
        <v>25</v>
      </c>
      <c r="BW9" s="256" t="s">
        <v>89</v>
      </c>
      <c r="BX9" s="256"/>
      <c r="BY9" s="256"/>
      <c r="BZ9" s="256"/>
      <c r="CA9" s="256"/>
      <c r="CB9" s="16" t="s">
        <v>26</v>
      </c>
      <c r="CC9" s="6"/>
      <c r="CD9" s="6"/>
      <c r="CE9" s="6"/>
      <c r="CF9" s="6"/>
      <c r="CG9" s="6"/>
      <c r="CH9" s="6"/>
      <c r="CI9" s="6"/>
      <c r="CJ9" s="6"/>
      <c r="CK9" s="6"/>
      <c r="CL9" s="7"/>
      <c r="CM9" s="13"/>
      <c r="CN9" s="14"/>
      <c r="CO9" s="14"/>
      <c r="CP9" s="14"/>
      <c r="CQ9" s="14"/>
      <c r="CR9" s="14"/>
      <c r="CS9" s="14"/>
      <c r="CT9" s="14"/>
      <c r="CU9" s="14"/>
      <c r="CV9" s="14"/>
      <c r="CW9" s="14"/>
      <c r="CX9" s="14"/>
      <c r="CY9" s="14"/>
      <c r="CZ9" s="14"/>
      <c r="DA9" s="14"/>
      <c r="DB9" s="14"/>
      <c r="DC9" s="14"/>
      <c r="DD9" s="14"/>
      <c r="DE9" s="14"/>
      <c r="DF9" s="14"/>
      <c r="DG9" s="14"/>
      <c r="DH9" s="14"/>
      <c r="DI9" s="14"/>
      <c r="DJ9" s="12"/>
    </row>
    <row r="10" spans="2:121" ht="13.9" customHeight="1">
      <c r="B10" s="235"/>
      <c r="C10" s="11"/>
      <c r="D10" s="246" t="s">
        <v>10</v>
      </c>
      <c r="E10" s="246"/>
      <c r="F10" s="246"/>
      <c r="G10" s="246"/>
      <c r="H10" s="246"/>
      <c r="I10" s="246"/>
      <c r="J10" s="12"/>
      <c r="K10" s="13"/>
      <c r="L10" s="14"/>
      <c r="M10" s="14"/>
      <c r="N10" s="14"/>
      <c r="O10" s="14"/>
      <c r="P10" s="236" t="s">
        <v>45</v>
      </c>
      <c r="Q10" s="236"/>
      <c r="R10" s="236"/>
      <c r="S10" s="236"/>
      <c r="T10" s="236"/>
      <c r="U10" s="236"/>
      <c r="V10" s="237" t="s">
        <v>154</v>
      </c>
      <c r="W10" s="237"/>
      <c r="X10" s="237"/>
      <c r="Y10" s="237"/>
      <c r="Z10" s="237"/>
      <c r="AA10" s="237"/>
      <c r="AB10" s="237"/>
      <c r="AC10" s="15"/>
      <c r="AD10" s="15"/>
      <c r="AE10" s="14"/>
      <c r="AF10" s="236"/>
      <c r="AG10" s="236"/>
      <c r="AH10" s="236"/>
      <c r="AI10" s="236"/>
      <c r="AJ10" s="236"/>
      <c r="AK10" s="236"/>
      <c r="AL10" s="237"/>
      <c r="AM10" s="237"/>
      <c r="AN10" s="237"/>
      <c r="AO10" s="237"/>
      <c r="AP10" s="237"/>
      <c r="AQ10" s="237"/>
      <c r="AR10" s="237"/>
      <c r="AS10" s="15"/>
      <c r="AT10" s="14" t="s">
        <v>96</v>
      </c>
      <c r="AU10" s="14" t="s">
        <v>97</v>
      </c>
      <c r="AV10" s="300" t="s">
        <v>373</v>
      </c>
      <c r="AW10" s="300"/>
      <c r="AX10" s="300"/>
      <c r="AY10" s="300"/>
      <c r="AZ10" s="300"/>
      <c r="BA10" s="300"/>
      <c r="BB10" s="240" t="s">
        <v>47</v>
      </c>
      <c r="BC10" s="240"/>
      <c r="BD10" s="14" t="s">
        <v>98</v>
      </c>
      <c r="BE10" s="12"/>
      <c r="BG10" s="280"/>
      <c r="BH10" s="25"/>
      <c r="BI10" s="281"/>
      <c r="BJ10" s="281"/>
      <c r="BK10" s="281"/>
      <c r="BL10" s="281"/>
      <c r="BM10" s="281"/>
      <c r="BN10" s="281"/>
      <c r="BO10" s="20"/>
      <c r="BP10" s="18"/>
      <c r="BQ10" s="252" t="s">
        <v>13</v>
      </c>
      <c r="BR10" s="252"/>
      <c r="BS10" s="252"/>
      <c r="BT10" s="252"/>
      <c r="BU10" s="252"/>
      <c r="BV10" s="259" t="s">
        <v>88</v>
      </c>
      <c r="BW10" s="259"/>
      <c r="BX10" s="259"/>
      <c r="BY10" s="259"/>
      <c r="BZ10" s="259"/>
      <c r="CA10" s="253" t="s">
        <v>18</v>
      </c>
      <c r="CB10" s="253"/>
      <c r="CC10" s="254" t="s">
        <v>27</v>
      </c>
      <c r="CD10" s="254"/>
      <c r="CE10" s="254"/>
      <c r="CF10" s="254"/>
      <c r="CG10" s="254"/>
      <c r="CH10" s="254"/>
      <c r="CI10" s="254"/>
      <c r="CJ10" s="254"/>
      <c r="CK10" s="254"/>
      <c r="CL10" s="255"/>
      <c r="CM10" s="5"/>
      <c r="CN10" s="6"/>
      <c r="CO10" s="6"/>
      <c r="CP10" s="6"/>
      <c r="CQ10" s="6"/>
      <c r="CR10" s="6"/>
      <c r="CS10" s="6"/>
      <c r="CT10" s="6"/>
      <c r="CU10" s="6"/>
      <c r="CV10" s="6"/>
      <c r="CW10" s="6"/>
      <c r="CX10" s="6"/>
      <c r="CY10" s="6"/>
      <c r="CZ10" s="6"/>
      <c r="DA10" s="6"/>
      <c r="DB10" s="6"/>
      <c r="DC10" s="6"/>
      <c r="DD10" s="6"/>
      <c r="DE10" s="6"/>
      <c r="DF10" s="6"/>
      <c r="DG10" s="6"/>
      <c r="DH10" s="6"/>
      <c r="DI10" s="6"/>
      <c r="DJ10" s="7"/>
    </row>
    <row r="11" spans="2:121" ht="13.9" customHeight="1">
      <c r="B11" s="235" t="s">
        <v>128</v>
      </c>
      <c r="C11" s="3"/>
      <c r="D11" s="247" t="s">
        <v>11</v>
      </c>
      <c r="E11" s="247"/>
      <c r="F11" s="247"/>
      <c r="G11" s="247"/>
      <c r="H11" s="247"/>
      <c r="I11" s="247"/>
      <c r="J11" s="4"/>
      <c r="K11" s="5"/>
      <c r="L11" s="6"/>
      <c r="M11" s="6"/>
      <c r="N11" s="6"/>
      <c r="O11" s="6"/>
      <c r="P11" s="6"/>
      <c r="Q11" s="6"/>
      <c r="R11" s="6"/>
      <c r="S11" s="6"/>
      <c r="T11" s="6"/>
      <c r="U11" s="6"/>
      <c r="V11" s="6"/>
      <c r="W11" s="6"/>
      <c r="X11" s="6"/>
      <c r="Y11" s="6"/>
      <c r="Z11" s="6"/>
      <c r="AA11" s="6"/>
      <c r="AB11" s="6"/>
      <c r="AC11" s="6"/>
      <c r="AD11" s="6"/>
      <c r="AE11" s="6"/>
      <c r="AF11" s="6"/>
      <c r="AG11" s="6"/>
      <c r="AH11" s="6"/>
      <c r="AI11" s="6"/>
      <c r="AJ11" s="6"/>
      <c r="AK11" s="6"/>
      <c r="AL11" s="6"/>
      <c r="AM11" s="6"/>
      <c r="AN11" s="6"/>
      <c r="AO11" s="6"/>
      <c r="AP11" s="6"/>
      <c r="AQ11" s="6"/>
      <c r="AR11" s="6"/>
      <c r="AS11" s="6"/>
      <c r="AT11" s="6"/>
      <c r="AU11" s="6"/>
      <c r="AV11" s="6"/>
      <c r="AW11" s="6"/>
      <c r="AX11" s="6"/>
      <c r="AY11" s="6"/>
      <c r="AZ11" s="6"/>
      <c r="BA11" s="6"/>
      <c r="BB11" s="6"/>
      <c r="BC11" s="6"/>
      <c r="BD11" s="6"/>
      <c r="BE11" s="7"/>
      <c r="BG11" s="280"/>
      <c r="BH11" s="25"/>
      <c r="BI11" s="281"/>
      <c r="BJ11" s="281"/>
      <c r="BK11" s="281"/>
      <c r="BL11" s="281"/>
      <c r="BM11" s="281"/>
      <c r="BN11" s="281"/>
      <c r="BO11" s="20"/>
      <c r="BP11" s="18"/>
      <c r="BQ11" s="18"/>
      <c r="BR11" s="18"/>
      <c r="BS11" s="18"/>
      <c r="BT11" s="18"/>
      <c r="BU11" s="18"/>
      <c r="BV11" s="18"/>
      <c r="BW11" s="18"/>
      <c r="BX11" s="18"/>
      <c r="BY11" s="18"/>
      <c r="BZ11" s="18"/>
      <c r="CA11" s="18"/>
      <c r="CB11" s="18"/>
      <c r="CC11" s="18"/>
      <c r="CD11" s="18"/>
      <c r="CE11" s="18"/>
      <c r="CF11" s="18"/>
      <c r="CG11" s="18"/>
      <c r="CH11" s="18"/>
      <c r="CI11" s="18"/>
      <c r="CJ11" s="18"/>
      <c r="CK11" s="18"/>
      <c r="CL11" s="20"/>
      <c r="CM11" s="13"/>
      <c r="CN11" s="14"/>
      <c r="CO11" s="14"/>
      <c r="CP11" s="14"/>
      <c r="CQ11" s="14"/>
      <c r="CR11" s="14"/>
      <c r="CS11" s="14"/>
      <c r="CT11" s="14"/>
      <c r="CU11" s="14"/>
      <c r="CV11" s="14"/>
      <c r="CW11" s="14"/>
      <c r="CX11" s="14"/>
      <c r="CY11" s="14"/>
      <c r="CZ11" s="14"/>
      <c r="DA11" s="14"/>
      <c r="DB11" s="14"/>
      <c r="DC11" s="14"/>
      <c r="DD11" s="14"/>
      <c r="DE11" s="14"/>
      <c r="DF11" s="14"/>
      <c r="DG11" s="14"/>
      <c r="DH11" s="14"/>
      <c r="DI11" s="14"/>
      <c r="DJ11" s="12"/>
    </row>
    <row r="12" spans="2:121" ht="13.9" customHeight="1">
      <c r="B12" s="235"/>
      <c r="C12" s="11"/>
      <c r="D12" s="246" t="s">
        <v>10</v>
      </c>
      <c r="E12" s="246"/>
      <c r="F12" s="246"/>
      <c r="G12" s="246"/>
      <c r="H12" s="246"/>
      <c r="I12" s="246"/>
      <c r="J12" s="12"/>
      <c r="K12" s="13"/>
      <c r="L12" s="14"/>
      <c r="M12" s="237" t="str">
        <f>M9</f>
        <v>４１９，５３６</v>
      </c>
      <c r="N12" s="299"/>
      <c r="O12" s="299"/>
      <c r="P12" s="299"/>
      <c r="Q12" s="299"/>
      <c r="R12" s="299"/>
      <c r="S12" s="299"/>
      <c r="T12" s="299"/>
      <c r="U12" s="15" t="s">
        <v>99</v>
      </c>
      <c r="V12" s="14" t="s">
        <v>100</v>
      </c>
      <c r="W12" s="237" t="s">
        <v>101</v>
      </c>
      <c r="X12" s="237"/>
      <c r="Y12" s="237"/>
      <c r="Z12" s="237"/>
      <c r="AA12" s="15" t="s">
        <v>102</v>
      </c>
      <c r="AB12" s="237" t="s">
        <v>103</v>
      </c>
      <c r="AC12" s="237"/>
      <c r="AD12" s="237"/>
      <c r="AE12" s="237"/>
      <c r="AF12" s="237"/>
      <c r="AG12" s="15" t="s">
        <v>99</v>
      </c>
      <c r="AH12" s="14" t="s">
        <v>93</v>
      </c>
      <c r="AI12" s="300" t="s">
        <v>104</v>
      </c>
      <c r="AJ12" s="300"/>
      <c r="AK12" s="240" t="s">
        <v>105</v>
      </c>
      <c r="AL12" s="240"/>
      <c r="AM12" s="300" t="s">
        <v>106</v>
      </c>
      <c r="AN12" s="300"/>
      <c r="AO12" s="14" t="s">
        <v>107</v>
      </c>
      <c r="AP12" s="14" t="s">
        <v>108</v>
      </c>
      <c r="AQ12" s="15" t="s">
        <v>109</v>
      </c>
      <c r="AR12" s="237" t="s">
        <v>157</v>
      </c>
      <c r="AS12" s="237"/>
      <c r="AT12" s="237"/>
      <c r="AU12" s="237"/>
      <c r="AV12" s="237"/>
      <c r="AW12" s="237"/>
      <c r="AX12" s="237"/>
      <c r="AY12" s="237"/>
      <c r="AZ12" s="237"/>
      <c r="BA12" s="237"/>
      <c r="BB12" s="237"/>
      <c r="BC12" s="237"/>
      <c r="BD12" s="15" t="s">
        <v>42</v>
      </c>
      <c r="BE12" s="12"/>
      <c r="BG12" s="280"/>
      <c r="BH12" s="25"/>
      <c r="BI12" s="281"/>
      <c r="BJ12" s="281"/>
      <c r="BK12" s="281"/>
      <c r="BL12" s="281"/>
      <c r="BM12" s="281"/>
      <c r="BN12" s="281"/>
      <c r="BO12" s="20"/>
      <c r="BP12" s="18"/>
      <c r="BQ12" s="252" t="s">
        <v>23</v>
      </c>
      <c r="BR12" s="252"/>
      <c r="BS12" s="252"/>
      <c r="BT12" s="252"/>
      <c r="BU12" s="252"/>
      <c r="BV12" s="245" t="s">
        <v>382</v>
      </c>
      <c r="BW12" s="245"/>
      <c r="BX12" s="245"/>
      <c r="BY12" s="245"/>
      <c r="BZ12" s="245"/>
      <c r="CA12" s="245"/>
      <c r="CB12" s="245"/>
      <c r="CC12" s="245"/>
      <c r="CD12" s="18"/>
      <c r="CE12" s="18"/>
      <c r="CF12" s="18"/>
      <c r="CG12" s="18"/>
      <c r="CH12" s="18"/>
      <c r="CI12" s="18"/>
      <c r="CJ12" s="253" t="s">
        <v>110</v>
      </c>
      <c r="CK12" s="269"/>
      <c r="CL12" s="20"/>
      <c r="CM12" s="5"/>
      <c r="CN12" s="6"/>
      <c r="CO12" s="6"/>
      <c r="CP12" s="6"/>
      <c r="CQ12" s="6"/>
      <c r="CR12" s="6"/>
      <c r="CS12" s="6"/>
      <c r="CT12" s="6"/>
      <c r="CU12" s="6"/>
      <c r="CV12" s="6"/>
      <c r="CW12" s="6"/>
      <c r="CX12" s="6"/>
      <c r="CY12" s="6"/>
      <c r="CZ12" s="6"/>
      <c r="DA12" s="6"/>
      <c r="DB12" s="6"/>
      <c r="DC12" s="6"/>
      <c r="DD12" s="6"/>
      <c r="DE12" s="6"/>
      <c r="DF12" s="6"/>
      <c r="DG12" s="6"/>
      <c r="DH12" s="6"/>
      <c r="DI12" s="6"/>
      <c r="DJ12" s="7"/>
    </row>
    <row r="13" spans="2:121" ht="13.9" customHeight="1">
      <c r="C13" s="11"/>
      <c r="D13" s="246" t="s">
        <v>12</v>
      </c>
      <c r="E13" s="246"/>
      <c r="F13" s="246"/>
      <c r="G13" s="246"/>
      <c r="H13" s="246"/>
      <c r="I13" s="246"/>
      <c r="J13" s="12"/>
      <c r="K13" s="8"/>
      <c r="L13" s="9"/>
      <c r="M13" s="9"/>
      <c r="N13" s="296" t="s">
        <v>74</v>
      </c>
      <c r="O13" s="296"/>
      <c r="P13" s="296"/>
      <c r="Q13" s="296"/>
      <c r="R13" s="296"/>
      <c r="S13" s="296"/>
      <c r="T13" s="296"/>
      <c r="U13" s="296"/>
      <c r="V13" s="296"/>
      <c r="W13" s="296"/>
      <c r="X13" s="296"/>
      <c r="Y13" s="296"/>
      <c r="Z13" s="296"/>
      <c r="AA13" s="296"/>
      <c r="AB13" s="296"/>
      <c r="AC13" s="296"/>
      <c r="AD13" s="296"/>
      <c r="AE13" s="296"/>
      <c r="AF13" s="296"/>
      <c r="AG13" s="10"/>
      <c r="AH13" s="8"/>
      <c r="AI13" s="9"/>
      <c r="AJ13" s="265" t="s">
        <v>22</v>
      </c>
      <c r="AK13" s="265"/>
      <c r="AL13" s="265"/>
      <c r="AM13" s="265"/>
      <c r="AN13" s="265"/>
      <c r="AO13" s="265"/>
      <c r="AP13" s="265"/>
      <c r="AQ13" s="265"/>
      <c r="AR13" s="265"/>
      <c r="AS13" s="265"/>
      <c r="AT13" s="265"/>
      <c r="AU13" s="265"/>
      <c r="AV13" s="265"/>
      <c r="AW13" s="265"/>
      <c r="AX13" s="265"/>
      <c r="AY13" s="265"/>
      <c r="AZ13" s="265"/>
      <c r="BA13" s="265"/>
      <c r="BB13" s="265"/>
      <c r="BC13" s="9"/>
      <c r="BD13" s="9"/>
      <c r="BE13" s="10"/>
      <c r="BG13" s="280"/>
      <c r="BH13" s="13"/>
      <c r="BI13" s="282"/>
      <c r="BJ13" s="282"/>
      <c r="BK13" s="282"/>
      <c r="BL13" s="282"/>
      <c r="BM13" s="282"/>
      <c r="BN13" s="282"/>
      <c r="BO13" s="12"/>
      <c r="BP13" s="14"/>
      <c r="BQ13" s="14"/>
      <c r="BR13" s="14"/>
      <c r="BS13" s="14"/>
      <c r="BT13" s="14"/>
      <c r="BU13" s="14"/>
      <c r="BV13" s="14"/>
      <c r="BW13" s="14"/>
      <c r="BX13" s="14"/>
      <c r="BY13" s="14"/>
      <c r="BZ13" s="14"/>
      <c r="CA13" s="14"/>
      <c r="CB13" s="14"/>
      <c r="CC13" s="14"/>
      <c r="CD13" s="14"/>
      <c r="CE13" s="14"/>
      <c r="CF13" s="14"/>
      <c r="CG13" s="14"/>
      <c r="CH13" s="14"/>
      <c r="CI13" s="14"/>
      <c r="CJ13" s="14"/>
      <c r="CK13" s="14"/>
      <c r="CL13" s="12"/>
      <c r="CM13" s="13"/>
      <c r="CN13" s="14"/>
      <c r="CO13" s="14"/>
      <c r="CP13" s="14"/>
      <c r="CQ13" s="14"/>
      <c r="CR13" s="14"/>
      <c r="CS13" s="14"/>
      <c r="CT13" s="14"/>
      <c r="CU13" s="14"/>
      <c r="CV13" s="14"/>
      <c r="CW13" s="14"/>
      <c r="CX13" s="14"/>
      <c r="CY13" s="14"/>
      <c r="CZ13" s="14"/>
      <c r="DA13" s="14"/>
      <c r="DB13" s="14"/>
      <c r="DC13" s="14"/>
      <c r="DD13" s="14"/>
      <c r="DE13" s="14"/>
      <c r="DF13" s="14"/>
      <c r="DG13" s="14"/>
      <c r="DH13" s="14"/>
      <c r="DI13" s="14"/>
      <c r="DJ13" s="12"/>
    </row>
    <row r="14" spans="2:121" ht="13.9" customHeight="1">
      <c r="B14" s="235" t="s">
        <v>129</v>
      </c>
      <c r="C14" s="271" t="s">
        <v>14</v>
      </c>
      <c r="D14" s="272"/>
      <c r="E14" s="273"/>
      <c r="F14" s="283" t="s">
        <v>15</v>
      </c>
      <c r="G14" s="243"/>
      <c r="H14" s="243"/>
      <c r="I14" s="243"/>
      <c r="J14" s="243"/>
      <c r="K14" s="243"/>
      <c r="L14" s="243"/>
      <c r="M14" s="6"/>
      <c r="N14" s="239" t="s">
        <v>17</v>
      </c>
      <c r="O14" s="239"/>
      <c r="P14" s="241" t="s">
        <v>378</v>
      </c>
      <c r="Q14" s="241"/>
      <c r="R14" s="239" t="s">
        <v>18</v>
      </c>
      <c r="S14" s="239"/>
      <c r="T14" s="241" t="s">
        <v>78</v>
      </c>
      <c r="U14" s="241"/>
      <c r="V14" s="16" t="s">
        <v>19</v>
      </c>
      <c r="W14" s="241" t="s">
        <v>85</v>
      </c>
      <c r="X14" s="241"/>
      <c r="Y14" s="16" t="s">
        <v>20</v>
      </c>
      <c r="Z14" s="6"/>
      <c r="AA14" s="6"/>
      <c r="AB14" s="6"/>
      <c r="AC14" s="6"/>
      <c r="AD14" s="6"/>
      <c r="AE14" s="6"/>
      <c r="AF14" s="16" t="s">
        <v>111</v>
      </c>
      <c r="AG14" s="7"/>
      <c r="AH14" s="5"/>
      <c r="AI14" s="243" t="s">
        <v>17</v>
      </c>
      <c r="AJ14" s="243"/>
      <c r="AK14" s="241" t="s">
        <v>374</v>
      </c>
      <c r="AL14" s="241"/>
      <c r="AM14" s="241"/>
      <c r="AN14" s="241"/>
      <c r="AO14" s="241"/>
      <c r="AP14" s="241"/>
      <c r="AQ14" s="241"/>
      <c r="AR14" s="239" t="s">
        <v>81</v>
      </c>
      <c r="AS14" s="239"/>
      <c r="AT14" s="243" t="s">
        <v>17</v>
      </c>
      <c r="AU14" s="243"/>
      <c r="AV14" s="264" t="s">
        <v>375</v>
      </c>
      <c r="AW14" s="264"/>
      <c r="AX14" s="264"/>
      <c r="AY14" s="264"/>
      <c r="AZ14" s="264"/>
      <c r="BA14" s="264"/>
      <c r="BB14" s="239" t="s">
        <v>82</v>
      </c>
      <c r="BC14" s="239"/>
      <c r="BD14" s="6"/>
      <c r="BE14" s="7"/>
      <c r="BG14" s="235" t="s">
        <v>126</v>
      </c>
      <c r="BH14" s="3"/>
      <c r="BI14" s="247" t="s">
        <v>3</v>
      </c>
      <c r="BJ14" s="247"/>
      <c r="BK14" s="247"/>
      <c r="BL14" s="247"/>
      <c r="BM14" s="247"/>
      <c r="BN14" s="247"/>
      <c r="BO14" s="4"/>
      <c r="BP14" s="5"/>
      <c r="BQ14" s="6"/>
      <c r="BR14" s="256" t="s">
        <v>112</v>
      </c>
      <c r="BS14" s="256"/>
      <c r="BT14" s="256"/>
      <c r="BU14" s="256"/>
      <c r="BV14" s="256"/>
      <c r="BW14" s="256"/>
      <c r="BX14" s="256"/>
      <c r="BY14" s="256"/>
      <c r="BZ14" s="16" t="s">
        <v>42</v>
      </c>
      <c r="CA14" s="6" t="s">
        <v>93</v>
      </c>
      <c r="CB14" s="257" t="s">
        <v>55</v>
      </c>
      <c r="CC14" s="257"/>
      <c r="CD14" s="257"/>
      <c r="CE14" s="257"/>
      <c r="CF14" s="257"/>
      <c r="CG14" s="257"/>
      <c r="CH14" s="257"/>
      <c r="CI14" s="257"/>
      <c r="CJ14" s="257"/>
      <c r="CK14" s="257"/>
      <c r="CL14" s="241" t="s">
        <v>87</v>
      </c>
      <c r="CM14" s="258"/>
      <c r="CN14" s="258"/>
      <c r="CO14" s="258"/>
      <c r="CP14" s="258"/>
      <c r="CQ14" s="258"/>
      <c r="CR14" s="239" t="s">
        <v>43</v>
      </c>
      <c r="CS14" s="239"/>
      <c r="CT14" s="241" t="s">
        <v>113</v>
      </c>
      <c r="CU14" s="241"/>
      <c r="CV14" s="241"/>
      <c r="CW14" s="241"/>
      <c r="CX14" s="239" t="s">
        <v>44</v>
      </c>
      <c r="CY14" s="239"/>
      <c r="CZ14" s="241" t="s">
        <v>114</v>
      </c>
      <c r="DA14" s="241"/>
      <c r="DB14" s="241"/>
      <c r="DC14" s="241"/>
      <c r="DD14" s="241"/>
      <c r="DE14" s="241"/>
      <c r="DF14" s="241"/>
      <c r="DG14" s="241"/>
      <c r="DH14" s="241"/>
      <c r="DI14" s="16" t="s">
        <v>42</v>
      </c>
      <c r="DJ14" s="7"/>
    </row>
    <row r="15" spans="2:121" ht="13.9" customHeight="1">
      <c r="B15" s="235"/>
      <c r="C15" s="274"/>
      <c r="D15" s="275"/>
      <c r="E15" s="276"/>
      <c r="F15" s="17"/>
      <c r="G15" s="18"/>
      <c r="H15" s="18"/>
      <c r="I15" s="18"/>
      <c r="J15" s="18"/>
      <c r="K15" s="18"/>
      <c r="L15" s="18"/>
      <c r="M15" s="18"/>
      <c r="N15" s="18"/>
      <c r="O15" s="18"/>
      <c r="P15" s="18"/>
      <c r="Q15" s="18"/>
      <c r="R15" s="18"/>
      <c r="S15" s="18"/>
      <c r="T15" s="18"/>
      <c r="U15" s="18"/>
      <c r="V15" s="18"/>
      <c r="W15" s="18"/>
      <c r="X15" s="18"/>
      <c r="Y15" s="18"/>
      <c r="Z15" s="18" t="s">
        <v>83</v>
      </c>
      <c r="AA15" s="245" t="s">
        <v>115</v>
      </c>
      <c r="AB15" s="245"/>
      <c r="AC15" s="19" t="s">
        <v>18</v>
      </c>
      <c r="AD15" s="244"/>
      <c r="AE15" s="244"/>
      <c r="AF15" s="19" t="s">
        <v>19</v>
      </c>
      <c r="AG15" s="20"/>
      <c r="AH15" s="13"/>
      <c r="AI15" s="236" t="s">
        <v>135</v>
      </c>
      <c r="AJ15" s="236"/>
      <c r="AK15" s="236"/>
      <c r="AL15" s="236"/>
      <c r="AM15" s="236"/>
      <c r="AN15" s="237"/>
      <c r="AO15" s="237"/>
      <c r="AP15" s="15" t="s">
        <v>18</v>
      </c>
      <c r="AQ15" s="237" t="s">
        <v>84</v>
      </c>
      <c r="AR15" s="237"/>
      <c r="AS15" s="15" t="s">
        <v>19</v>
      </c>
      <c r="AT15" s="14"/>
      <c r="AU15" s="236" t="s">
        <v>57</v>
      </c>
      <c r="AV15" s="236"/>
      <c r="AW15" s="236"/>
      <c r="AX15" s="22" t="s">
        <v>85</v>
      </c>
      <c r="AY15" s="22" t="s">
        <v>86</v>
      </c>
      <c r="AZ15" s="22" t="s">
        <v>89</v>
      </c>
      <c r="BA15" s="14"/>
      <c r="BB15" s="14"/>
      <c r="BC15" s="14"/>
      <c r="BD15" s="14"/>
      <c r="BE15" s="12"/>
      <c r="BG15" s="235"/>
      <c r="BH15" s="11"/>
      <c r="BI15" s="246" t="s">
        <v>10</v>
      </c>
      <c r="BJ15" s="246"/>
      <c r="BK15" s="246"/>
      <c r="BL15" s="246"/>
      <c r="BM15" s="246"/>
      <c r="BN15" s="246"/>
      <c r="BO15" s="12"/>
      <c r="BP15" s="13"/>
      <c r="BQ15" s="14"/>
      <c r="BR15" s="14"/>
      <c r="BS15" s="14"/>
      <c r="BT15" s="14"/>
      <c r="BU15" s="14"/>
      <c r="BV15" s="14"/>
      <c r="BW15" s="14"/>
      <c r="BX15" s="14"/>
      <c r="BY15" s="14"/>
      <c r="BZ15" s="14"/>
      <c r="CA15" s="14"/>
      <c r="CB15" s="14"/>
      <c r="CC15" s="14"/>
      <c r="CD15" s="14"/>
      <c r="CE15" s="14"/>
      <c r="CF15" s="236" t="s">
        <v>45</v>
      </c>
      <c r="CG15" s="236"/>
      <c r="CH15" s="236"/>
      <c r="CI15" s="236"/>
      <c r="CJ15" s="236"/>
      <c r="CK15" s="236"/>
      <c r="CL15" s="237" t="s">
        <v>116</v>
      </c>
      <c r="CM15" s="237"/>
      <c r="CN15" s="237"/>
      <c r="CO15" s="237"/>
      <c r="CP15" s="237"/>
      <c r="CQ15" s="237"/>
      <c r="CR15" s="237"/>
      <c r="CS15" s="15" t="s">
        <v>42</v>
      </c>
      <c r="CT15" s="15"/>
      <c r="CU15" s="14"/>
      <c r="CV15" s="236" t="s">
        <v>46</v>
      </c>
      <c r="CW15" s="236"/>
      <c r="CX15" s="236"/>
      <c r="CY15" s="236"/>
      <c r="CZ15" s="236"/>
      <c r="DA15" s="236"/>
      <c r="DB15" s="237"/>
      <c r="DC15" s="237"/>
      <c r="DD15" s="237"/>
      <c r="DE15" s="237"/>
      <c r="DF15" s="237"/>
      <c r="DG15" s="237"/>
      <c r="DH15" s="237"/>
      <c r="DI15" s="15" t="s">
        <v>42</v>
      </c>
      <c r="DJ15" s="12" t="s">
        <v>107</v>
      </c>
    </row>
    <row r="16" spans="2:121" ht="13.9" customHeight="1">
      <c r="B16" s="235"/>
      <c r="C16" s="274"/>
      <c r="D16" s="275"/>
      <c r="E16" s="276"/>
      <c r="F16" s="284" t="s">
        <v>16</v>
      </c>
      <c r="G16" s="236"/>
      <c r="H16" s="236"/>
      <c r="I16" s="236"/>
      <c r="J16" s="236"/>
      <c r="K16" s="236"/>
      <c r="L16" s="236"/>
      <c r="M16" s="18"/>
      <c r="N16" s="240" t="s">
        <v>170</v>
      </c>
      <c r="O16" s="240"/>
      <c r="P16" s="237" t="s">
        <v>379</v>
      </c>
      <c r="Q16" s="237"/>
      <c r="R16" s="240" t="s">
        <v>18</v>
      </c>
      <c r="S16" s="240"/>
      <c r="T16" s="237" t="s">
        <v>89</v>
      </c>
      <c r="U16" s="237"/>
      <c r="V16" s="19" t="s">
        <v>19</v>
      </c>
      <c r="W16" s="237" t="s">
        <v>90</v>
      </c>
      <c r="X16" s="237"/>
      <c r="Y16" s="19" t="s">
        <v>20</v>
      </c>
      <c r="Z16" s="18"/>
      <c r="AA16" s="18"/>
      <c r="AB16" s="18"/>
      <c r="AC16" s="18"/>
      <c r="AD16" s="18"/>
      <c r="AE16" s="18"/>
      <c r="AF16" s="18"/>
      <c r="AG16" s="20"/>
      <c r="AH16" s="5"/>
      <c r="AI16" s="243" t="s">
        <v>21</v>
      </c>
      <c r="AJ16" s="243"/>
      <c r="AK16" s="241" t="s">
        <v>151</v>
      </c>
      <c r="AL16" s="241"/>
      <c r="AM16" s="241"/>
      <c r="AN16" s="241"/>
      <c r="AO16" s="241"/>
      <c r="AP16" s="241"/>
      <c r="AQ16" s="241"/>
      <c r="AR16" s="239" t="s">
        <v>81</v>
      </c>
      <c r="AS16" s="239"/>
      <c r="AT16" s="243" t="s">
        <v>21</v>
      </c>
      <c r="AU16" s="243"/>
      <c r="AV16" s="264" t="s">
        <v>152</v>
      </c>
      <c r="AW16" s="264"/>
      <c r="AX16" s="264"/>
      <c r="AY16" s="264"/>
      <c r="AZ16" s="264"/>
      <c r="BA16" s="264"/>
      <c r="BB16" s="239" t="s">
        <v>82</v>
      </c>
      <c r="BC16" s="239"/>
      <c r="BD16" s="6"/>
      <c r="BE16" s="7"/>
      <c r="BG16" s="235"/>
      <c r="BH16" s="3"/>
      <c r="BI16" s="247" t="s">
        <v>11</v>
      </c>
      <c r="BJ16" s="247"/>
      <c r="BK16" s="247"/>
      <c r="BL16" s="247"/>
      <c r="BM16" s="247"/>
      <c r="BN16" s="247"/>
      <c r="BO16" s="4"/>
      <c r="BP16" s="5"/>
      <c r="BQ16" s="6"/>
      <c r="BR16" s="6"/>
      <c r="BS16" s="6"/>
      <c r="BT16" s="6"/>
      <c r="BU16" s="6"/>
      <c r="BV16" s="6"/>
      <c r="BW16" s="6"/>
      <c r="BX16" s="6"/>
      <c r="BY16" s="6"/>
      <c r="BZ16" s="6"/>
      <c r="CA16" s="6"/>
      <c r="CB16" s="6"/>
      <c r="CC16" s="6"/>
      <c r="CD16" s="6"/>
      <c r="CE16" s="6"/>
      <c r="CF16" s="6"/>
      <c r="CG16" s="6"/>
      <c r="CH16" s="6"/>
      <c r="CI16" s="6"/>
      <c r="CJ16" s="6"/>
      <c r="CK16" s="6"/>
      <c r="CL16" s="6"/>
      <c r="CM16" s="6"/>
      <c r="CN16" s="6"/>
      <c r="CO16" s="6"/>
      <c r="CP16" s="6"/>
      <c r="CQ16" s="6"/>
      <c r="CR16" s="6"/>
      <c r="CS16" s="6"/>
      <c r="CT16" s="6"/>
      <c r="CU16" s="6"/>
      <c r="CV16" s="6"/>
      <c r="CW16" s="6"/>
      <c r="CX16" s="6"/>
      <c r="CY16" s="6"/>
      <c r="CZ16" s="6"/>
      <c r="DA16" s="6"/>
      <c r="DB16" s="6"/>
      <c r="DC16" s="6"/>
      <c r="DD16" s="6"/>
      <c r="DE16" s="6"/>
      <c r="DF16" s="6"/>
      <c r="DG16" s="6"/>
      <c r="DH16" s="6"/>
      <c r="DI16" s="6"/>
      <c r="DJ16" s="7"/>
    </row>
    <row r="17" spans="2:114" ht="13.9" customHeight="1" thickBot="1">
      <c r="B17" s="235"/>
      <c r="C17" s="274"/>
      <c r="D17" s="275"/>
      <c r="E17" s="276"/>
      <c r="F17" s="48" t="s">
        <v>133</v>
      </c>
      <c r="G17" s="242" t="s">
        <v>48</v>
      </c>
      <c r="H17" s="242"/>
      <c r="I17" s="242"/>
      <c r="J17" s="242"/>
      <c r="K17" s="242"/>
      <c r="L17" s="242"/>
      <c r="M17" s="242"/>
      <c r="N17" s="242"/>
      <c r="O17" s="242"/>
      <c r="P17" s="242"/>
      <c r="Q17" s="242"/>
      <c r="R17" s="242"/>
      <c r="S17" s="242"/>
      <c r="T17" s="242"/>
      <c r="U17" s="242"/>
      <c r="V17" s="242"/>
      <c r="W17" s="242"/>
      <c r="X17" s="238" t="s">
        <v>85</v>
      </c>
      <c r="Y17" s="238"/>
      <c r="Z17" s="238"/>
      <c r="AA17" s="24" t="s">
        <v>18</v>
      </c>
      <c r="AB17" s="238" t="s">
        <v>136</v>
      </c>
      <c r="AC17" s="238"/>
      <c r="AD17" s="238"/>
      <c r="AE17" s="238"/>
      <c r="AF17" s="24" t="s">
        <v>19</v>
      </c>
      <c r="AG17" s="10"/>
      <c r="AH17" s="13"/>
      <c r="AI17" s="236" t="s">
        <v>141</v>
      </c>
      <c r="AJ17" s="236"/>
      <c r="AK17" s="236"/>
      <c r="AL17" s="236"/>
      <c r="AM17" s="236"/>
      <c r="AN17" s="237" t="s">
        <v>85</v>
      </c>
      <c r="AO17" s="237"/>
      <c r="AP17" s="15" t="s">
        <v>18</v>
      </c>
      <c r="AQ17" s="237" t="s">
        <v>91</v>
      </c>
      <c r="AR17" s="237"/>
      <c r="AS17" s="15" t="s">
        <v>19</v>
      </c>
      <c r="AT17" s="14"/>
      <c r="AU17" s="236" t="s">
        <v>57</v>
      </c>
      <c r="AV17" s="236"/>
      <c r="AW17" s="236"/>
      <c r="AX17" s="22" t="s">
        <v>87</v>
      </c>
      <c r="AY17" s="22" t="s">
        <v>86</v>
      </c>
      <c r="AZ17" s="22" t="s">
        <v>87</v>
      </c>
      <c r="BA17" s="14"/>
      <c r="BB17" s="14"/>
      <c r="BC17" s="14"/>
      <c r="BD17" s="14"/>
      <c r="BE17" s="12"/>
      <c r="BG17" s="235"/>
      <c r="BH17" s="28"/>
      <c r="BI17" s="293" t="s">
        <v>10</v>
      </c>
      <c r="BJ17" s="293"/>
      <c r="BK17" s="293"/>
      <c r="BL17" s="293"/>
      <c r="BM17" s="293"/>
      <c r="BN17" s="293"/>
      <c r="BO17" s="20"/>
      <c r="BP17" s="25"/>
      <c r="BQ17" s="18"/>
      <c r="BR17" s="245"/>
      <c r="BS17" s="290"/>
      <c r="BT17" s="290"/>
      <c r="BU17" s="290"/>
      <c r="BV17" s="290"/>
      <c r="BW17" s="290"/>
      <c r="BX17" s="290"/>
      <c r="BY17" s="290"/>
      <c r="BZ17" s="19" t="s">
        <v>99</v>
      </c>
      <c r="CA17" s="18" t="s">
        <v>100</v>
      </c>
      <c r="CB17" s="245"/>
      <c r="CC17" s="245"/>
      <c r="CD17" s="245"/>
      <c r="CE17" s="245"/>
      <c r="CF17" s="19" t="s">
        <v>102</v>
      </c>
      <c r="CG17" s="245"/>
      <c r="CH17" s="245"/>
      <c r="CI17" s="245"/>
      <c r="CJ17" s="245"/>
      <c r="CK17" s="245"/>
      <c r="CL17" s="19" t="s">
        <v>99</v>
      </c>
      <c r="CM17" s="18" t="s">
        <v>93</v>
      </c>
      <c r="CN17" s="259"/>
      <c r="CO17" s="259"/>
      <c r="CP17" s="253" t="s">
        <v>105</v>
      </c>
      <c r="CQ17" s="253"/>
      <c r="CR17" s="259"/>
      <c r="CS17" s="259"/>
      <c r="CT17" s="18" t="s">
        <v>107</v>
      </c>
      <c r="CU17" s="18" t="s">
        <v>108</v>
      </c>
      <c r="CV17" s="19" t="s">
        <v>109</v>
      </c>
      <c r="CW17" s="245"/>
      <c r="CX17" s="245"/>
      <c r="CY17" s="245"/>
      <c r="CZ17" s="245"/>
      <c r="DA17" s="245"/>
      <c r="DB17" s="245"/>
      <c r="DC17" s="245"/>
      <c r="DD17" s="245"/>
      <c r="DE17" s="245"/>
      <c r="DF17" s="245"/>
      <c r="DG17" s="245"/>
      <c r="DH17" s="245"/>
      <c r="DI17" s="19" t="s">
        <v>42</v>
      </c>
      <c r="DJ17" s="20"/>
    </row>
    <row r="18" spans="2:114" ht="13.9" customHeight="1" thickTop="1">
      <c r="B18" s="235"/>
      <c r="C18" s="277"/>
      <c r="D18" s="278"/>
      <c r="E18" s="279"/>
      <c r="F18" s="23"/>
      <c r="G18" s="242" t="s">
        <v>49</v>
      </c>
      <c r="H18" s="242"/>
      <c r="I18" s="242"/>
      <c r="J18" s="242"/>
      <c r="K18" s="242"/>
      <c r="L18" s="242"/>
      <c r="M18" s="242"/>
      <c r="N18" s="242"/>
      <c r="O18" s="242"/>
      <c r="P18" s="242"/>
      <c r="Q18" s="242"/>
      <c r="R18" s="242"/>
      <c r="S18" s="242"/>
      <c r="T18" s="242"/>
      <c r="U18" s="242"/>
      <c r="V18" s="242"/>
      <c r="W18" s="242"/>
      <c r="X18" s="238" t="s">
        <v>161</v>
      </c>
      <c r="Y18" s="238"/>
      <c r="Z18" s="238"/>
      <c r="AA18" s="24" t="s">
        <v>18</v>
      </c>
      <c r="AB18" s="238" t="s">
        <v>137</v>
      </c>
      <c r="AC18" s="238"/>
      <c r="AD18" s="238"/>
      <c r="AE18" s="238"/>
      <c r="AF18" s="24" t="s">
        <v>19</v>
      </c>
      <c r="AG18" s="9"/>
      <c r="AH18" s="5"/>
      <c r="AI18" s="6"/>
      <c r="AJ18" s="6"/>
      <c r="AK18" s="6"/>
      <c r="AL18" s="6"/>
      <c r="AM18" s="6"/>
      <c r="AN18" s="6"/>
      <c r="AO18" s="6"/>
      <c r="AP18" s="6"/>
      <c r="AQ18" s="6"/>
      <c r="AR18" s="6"/>
      <c r="AS18" s="6"/>
      <c r="AT18" s="6"/>
      <c r="AU18" s="6"/>
      <c r="AV18" s="6"/>
      <c r="AW18" s="6"/>
      <c r="AX18" s="6"/>
      <c r="AY18" s="6"/>
      <c r="AZ18" s="6"/>
      <c r="BA18" s="6"/>
      <c r="BB18" s="6"/>
      <c r="BC18" s="6"/>
      <c r="BD18" s="6"/>
      <c r="BE18" s="7"/>
      <c r="BH18" s="29"/>
      <c r="BI18" s="294" t="s">
        <v>34</v>
      </c>
      <c r="BJ18" s="294"/>
      <c r="BK18" s="294"/>
      <c r="BL18" s="294"/>
      <c r="BM18" s="294"/>
      <c r="BN18" s="294"/>
      <c r="BO18" s="30"/>
      <c r="BP18" s="31"/>
      <c r="BQ18" s="30" t="s">
        <v>93</v>
      </c>
      <c r="BR18" s="260" t="s">
        <v>60</v>
      </c>
      <c r="BS18" s="260"/>
      <c r="BT18" s="260"/>
      <c r="BU18" s="260"/>
      <c r="BV18" s="260"/>
      <c r="BW18" s="260"/>
      <c r="BX18" s="260"/>
      <c r="BY18" s="260"/>
      <c r="BZ18" s="30" t="s">
        <v>107</v>
      </c>
      <c r="CA18" s="30"/>
      <c r="CB18" s="30"/>
      <c r="CC18" s="30"/>
      <c r="CD18" s="30"/>
      <c r="CE18" s="30"/>
      <c r="CF18" s="30"/>
      <c r="CG18" s="30"/>
      <c r="CH18" s="30"/>
      <c r="CI18" s="30"/>
      <c r="CJ18" s="30"/>
      <c r="CK18" s="30"/>
      <c r="CL18" s="30"/>
      <c r="CM18" s="30"/>
      <c r="CN18" s="30"/>
      <c r="CO18" s="30"/>
      <c r="CP18" s="30"/>
      <c r="CQ18" s="30"/>
      <c r="CR18" s="30"/>
      <c r="CS18" s="30"/>
      <c r="CT18" s="30"/>
      <c r="CU18" s="30"/>
      <c r="CV18" s="30"/>
      <c r="CW18" s="30"/>
      <c r="CX18" s="30"/>
      <c r="CY18" s="30"/>
      <c r="CZ18" s="30"/>
      <c r="DA18" s="30"/>
      <c r="DB18" s="30"/>
      <c r="DC18" s="30"/>
      <c r="DD18" s="30"/>
      <c r="DE18" s="30"/>
      <c r="DF18" s="30"/>
      <c r="DG18" s="30"/>
      <c r="DH18" s="30"/>
      <c r="DI18" s="30" t="s">
        <v>117</v>
      </c>
      <c r="DJ18" s="32"/>
    </row>
    <row r="19" spans="2:114" ht="13.9" customHeight="1" thickBot="1">
      <c r="B19" s="235" t="s">
        <v>130</v>
      </c>
      <c r="C19" s="5"/>
      <c r="D19" s="247" t="s">
        <v>23</v>
      </c>
      <c r="E19" s="247"/>
      <c r="F19" s="247"/>
      <c r="G19" s="247"/>
      <c r="H19" s="247"/>
      <c r="I19" s="247"/>
      <c r="J19" s="7"/>
      <c r="K19" s="6"/>
      <c r="L19" s="243" t="s">
        <v>24</v>
      </c>
      <c r="M19" s="243"/>
      <c r="N19" s="243"/>
      <c r="O19" s="243"/>
      <c r="P19" s="243"/>
      <c r="Q19" s="16" t="s">
        <v>25</v>
      </c>
      <c r="R19" s="241" t="s">
        <v>95</v>
      </c>
      <c r="S19" s="241"/>
      <c r="T19" s="241"/>
      <c r="U19" s="241"/>
      <c r="V19" s="241"/>
      <c r="W19" s="16" t="s">
        <v>26</v>
      </c>
      <c r="X19" s="6"/>
      <c r="Y19" s="6"/>
      <c r="Z19" s="6"/>
      <c r="AA19" s="6"/>
      <c r="AB19" s="6"/>
      <c r="AC19" s="6"/>
      <c r="AD19" s="6"/>
      <c r="AE19" s="6"/>
      <c r="AF19" s="6"/>
      <c r="AG19" s="7"/>
      <c r="AH19" s="13"/>
      <c r="AI19" s="14"/>
      <c r="AJ19" s="14"/>
      <c r="AK19" s="14"/>
      <c r="AL19" s="14"/>
      <c r="AM19" s="14"/>
      <c r="AN19" s="14"/>
      <c r="AO19" s="14"/>
      <c r="AP19" s="14"/>
      <c r="AQ19" s="14"/>
      <c r="AR19" s="14"/>
      <c r="AS19" s="14"/>
      <c r="AT19" s="14"/>
      <c r="AU19" s="14"/>
      <c r="AV19" s="14"/>
      <c r="AW19" s="14"/>
      <c r="AX19" s="14"/>
      <c r="AY19" s="14"/>
      <c r="AZ19" s="14"/>
      <c r="BA19" s="14"/>
      <c r="BB19" s="14"/>
      <c r="BC19" s="14"/>
      <c r="BD19" s="14"/>
      <c r="BE19" s="12"/>
      <c r="BH19" s="33"/>
      <c r="BI19" s="34"/>
      <c r="BJ19" s="34"/>
      <c r="BK19" s="34"/>
      <c r="BL19" s="34"/>
      <c r="BM19" s="34"/>
      <c r="BN19" s="34"/>
      <c r="BO19" s="34"/>
      <c r="BP19" s="35"/>
      <c r="BQ19" s="249" t="s">
        <v>147</v>
      </c>
      <c r="BR19" s="261"/>
      <c r="BS19" s="261"/>
      <c r="BT19" s="261"/>
      <c r="BU19" s="261"/>
      <c r="BV19" s="261"/>
      <c r="BW19" s="261"/>
      <c r="BX19" s="261"/>
      <c r="BY19" s="261"/>
      <c r="BZ19" s="261"/>
      <c r="CA19" s="261"/>
      <c r="CB19" s="36" t="s">
        <v>42</v>
      </c>
      <c r="CC19" s="34"/>
      <c r="CD19" s="34"/>
      <c r="CE19" s="34"/>
      <c r="CF19" s="34"/>
      <c r="CG19" s="34"/>
      <c r="CH19" s="34"/>
      <c r="CI19" s="34" t="s">
        <v>160</v>
      </c>
      <c r="CJ19" s="263" t="str">
        <f>BV12</f>
        <v>１５．７３５６</v>
      </c>
      <c r="CK19" s="263"/>
      <c r="CL19" s="263"/>
      <c r="CM19" s="263"/>
      <c r="CN19" s="263"/>
      <c r="CO19" s="263"/>
      <c r="CP19" s="263"/>
      <c r="CQ19" s="263"/>
      <c r="CR19" s="263"/>
      <c r="CS19" s="37" t="s">
        <v>109</v>
      </c>
      <c r="CT19" s="249" t="s">
        <v>383</v>
      </c>
      <c r="CU19" s="249"/>
      <c r="CV19" s="249"/>
      <c r="CW19" s="249"/>
      <c r="CX19" s="249"/>
      <c r="CY19" s="249"/>
      <c r="CZ19" s="249"/>
      <c r="DA19" s="249"/>
      <c r="DB19" s="249"/>
      <c r="DC19" s="249"/>
      <c r="DD19" s="249"/>
      <c r="DE19" s="249"/>
      <c r="DF19" s="249"/>
      <c r="DG19" s="249"/>
      <c r="DH19" s="249"/>
      <c r="DI19" s="37" t="s">
        <v>42</v>
      </c>
      <c r="DJ19" s="38"/>
    </row>
    <row r="20" spans="2:114" ht="13.9" customHeight="1" thickTop="1">
      <c r="B20" s="235"/>
      <c r="C20" s="25"/>
      <c r="D20" s="281"/>
      <c r="E20" s="281"/>
      <c r="F20" s="281"/>
      <c r="G20" s="281"/>
      <c r="H20" s="281"/>
      <c r="I20" s="281"/>
      <c r="J20" s="20"/>
      <c r="K20" s="18"/>
      <c r="L20" s="252" t="s">
        <v>13</v>
      </c>
      <c r="M20" s="252"/>
      <c r="N20" s="252"/>
      <c r="O20" s="252"/>
      <c r="P20" s="252"/>
      <c r="Q20" s="259" t="s">
        <v>161</v>
      </c>
      <c r="R20" s="259"/>
      <c r="S20" s="259"/>
      <c r="T20" s="259"/>
      <c r="U20" s="259"/>
      <c r="V20" s="253" t="s">
        <v>18</v>
      </c>
      <c r="W20" s="253"/>
      <c r="X20" s="254" t="s">
        <v>27</v>
      </c>
      <c r="Y20" s="254"/>
      <c r="Z20" s="254"/>
      <c r="AA20" s="254"/>
      <c r="AB20" s="254"/>
      <c r="AC20" s="254"/>
      <c r="AD20" s="254"/>
      <c r="AE20" s="254"/>
      <c r="AF20" s="254"/>
      <c r="AG20" s="255"/>
      <c r="AH20" s="5"/>
      <c r="AI20" s="6"/>
      <c r="AJ20" s="6"/>
      <c r="AK20" s="6"/>
      <c r="AL20" s="6"/>
      <c r="AM20" s="6"/>
      <c r="AN20" s="6"/>
      <c r="AO20" s="6"/>
      <c r="AP20" s="6"/>
      <c r="AQ20" s="6"/>
      <c r="AR20" s="6"/>
      <c r="AS20" s="6"/>
      <c r="AT20" s="6"/>
      <c r="AU20" s="6"/>
      <c r="AV20" s="6"/>
      <c r="AW20" s="6"/>
      <c r="AX20" s="6"/>
      <c r="AY20" s="6"/>
      <c r="AZ20" s="6"/>
      <c r="BA20" s="6"/>
      <c r="BB20" s="6"/>
      <c r="BC20" s="6"/>
      <c r="BD20" s="6"/>
      <c r="BE20" s="7"/>
      <c r="BI20" s="1" t="s">
        <v>36</v>
      </c>
    </row>
    <row r="21" spans="2:114" ht="13.9" customHeight="1">
      <c r="B21" s="235"/>
      <c r="C21" s="25"/>
      <c r="D21" s="281"/>
      <c r="E21" s="281"/>
      <c r="F21" s="281"/>
      <c r="G21" s="281"/>
      <c r="H21" s="281"/>
      <c r="I21" s="281"/>
      <c r="J21" s="20"/>
      <c r="K21" s="18"/>
      <c r="L21" s="18"/>
      <c r="M21" s="18"/>
      <c r="N21" s="18"/>
      <c r="O21" s="18"/>
      <c r="P21" s="18"/>
      <c r="Q21" s="18"/>
      <c r="R21" s="18"/>
      <c r="S21" s="18"/>
      <c r="T21" s="18"/>
      <c r="U21" s="18"/>
      <c r="V21" s="18"/>
      <c r="W21" s="18"/>
      <c r="X21" s="18"/>
      <c r="Y21" s="18"/>
      <c r="Z21" s="18"/>
      <c r="AA21" s="18"/>
      <c r="AB21" s="18"/>
      <c r="AC21" s="18"/>
      <c r="AD21" s="18"/>
      <c r="AE21" s="18"/>
      <c r="AF21" s="18"/>
      <c r="AG21" s="20"/>
      <c r="AH21" s="13"/>
      <c r="AI21" s="14"/>
      <c r="AJ21" s="14"/>
      <c r="AK21" s="14"/>
      <c r="AL21" s="14"/>
      <c r="AM21" s="14"/>
      <c r="AN21" s="14"/>
      <c r="AO21" s="14"/>
      <c r="AP21" s="14"/>
      <c r="AQ21" s="14"/>
      <c r="AR21" s="14"/>
      <c r="AS21" s="14"/>
      <c r="AT21" s="14"/>
      <c r="AU21" s="14"/>
      <c r="AV21" s="14"/>
      <c r="AW21" s="14"/>
      <c r="AX21" s="14"/>
      <c r="AY21" s="14"/>
      <c r="AZ21" s="14"/>
      <c r="BA21" s="14"/>
      <c r="BB21" s="14"/>
      <c r="BC21" s="14"/>
      <c r="BD21" s="14"/>
      <c r="BE21" s="12"/>
      <c r="BI21" s="1" t="s">
        <v>75</v>
      </c>
    </row>
    <row r="22" spans="2:114" ht="13.9" customHeight="1">
      <c r="B22" s="235"/>
      <c r="C22" s="25"/>
      <c r="D22" s="281"/>
      <c r="E22" s="281"/>
      <c r="F22" s="281"/>
      <c r="G22" s="281"/>
      <c r="H22" s="281"/>
      <c r="I22" s="281"/>
      <c r="J22" s="20"/>
      <c r="K22" s="18"/>
      <c r="L22" s="252" t="s">
        <v>23</v>
      </c>
      <c r="M22" s="252"/>
      <c r="N22" s="252"/>
      <c r="O22" s="252"/>
      <c r="P22" s="252"/>
      <c r="Q22" s="245" t="s">
        <v>156</v>
      </c>
      <c r="R22" s="245"/>
      <c r="S22" s="245"/>
      <c r="T22" s="245"/>
      <c r="U22" s="245"/>
      <c r="V22" s="245"/>
      <c r="W22" s="245"/>
      <c r="X22" s="245"/>
      <c r="Y22" s="18"/>
      <c r="Z22" s="18"/>
      <c r="AA22" s="18"/>
      <c r="AB22" s="18"/>
      <c r="AC22" s="18"/>
      <c r="AD22" s="18"/>
      <c r="AE22" s="18"/>
      <c r="AF22" s="19" t="s">
        <v>118</v>
      </c>
      <c r="AG22" s="20"/>
      <c r="AH22" s="5"/>
      <c r="AI22" s="6"/>
      <c r="AJ22" s="6"/>
      <c r="AK22" s="6"/>
      <c r="AL22" s="6"/>
      <c r="AM22" s="6"/>
      <c r="AN22" s="6"/>
      <c r="AO22" s="6"/>
      <c r="AP22" s="6"/>
      <c r="AQ22" s="6"/>
      <c r="AR22" s="6"/>
      <c r="AS22" s="6"/>
      <c r="AT22" s="6"/>
      <c r="AU22" s="6"/>
      <c r="AV22" s="6"/>
      <c r="AW22" s="6"/>
      <c r="AX22" s="6"/>
      <c r="AY22" s="6"/>
      <c r="AZ22" s="6"/>
      <c r="BA22" s="6"/>
      <c r="BB22" s="6"/>
      <c r="BC22" s="6"/>
      <c r="BD22" s="6"/>
      <c r="BE22" s="7"/>
      <c r="BH22" s="18"/>
      <c r="BI22" s="27"/>
      <c r="BJ22" s="27"/>
      <c r="BK22" s="27"/>
      <c r="BL22" s="27"/>
      <c r="BM22" s="27"/>
      <c r="BN22" s="27"/>
      <c r="BO22" s="27"/>
      <c r="BP22" s="27"/>
      <c r="BQ22" s="27"/>
      <c r="BR22" s="27"/>
      <c r="BS22" s="27"/>
      <c r="BT22" s="27"/>
      <c r="BU22" s="27"/>
      <c r="BV22" s="27"/>
      <c r="BW22" s="27"/>
      <c r="BX22" s="27"/>
      <c r="BY22" s="27"/>
      <c r="BZ22" s="27"/>
      <c r="CA22" s="27"/>
      <c r="CB22" s="27"/>
      <c r="CC22" s="27"/>
      <c r="CD22" s="27"/>
      <c r="CE22" s="27"/>
      <c r="CF22" s="27"/>
      <c r="CG22" s="27"/>
      <c r="CH22" s="27"/>
      <c r="CI22" s="27"/>
      <c r="CJ22" s="27"/>
      <c r="CK22" s="27"/>
      <c r="CL22" s="27"/>
      <c r="CM22" s="27"/>
      <c r="CN22" s="27"/>
      <c r="CO22" s="27"/>
      <c r="CP22" s="27"/>
      <c r="CQ22" s="27"/>
      <c r="CR22" s="27"/>
      <c r="CS22" s="27"/>
      <c r="CT22" s="27"/>
      <c r="CU22" s="27"/>
      <c r="CV22" s="27"/>
      <c r="CW22" s="27"/>
      <c r="CX22" s="27"/>
      <c r="CY22" s="27"/>
      <c r="CZ22" s="27"/>
      <c r="DA22" s="27"/>
      <c r="DB22" s="27"/>
      <c r="DC22" s="27"/>
      <c r="DD22" s="27"/>
      <c r="DE22" s="27"/>
      <c r="DF22" s="27"/>
      <c r="DG22" s="27"/>
      <c r="DH22" s="27"/>
      <c r="DI22" s="27"/>
      <c r="DJ22" s="27"/>
    </row>
    <row r="23" spans="2:114" ht="13.9" customHeight="1">
      <c r="B23" s="235"/>
      <c r="C23" s="13"/>
      <c r="D23" s="282"/>
      <c r="E23" s="282"/>
      <c r="F23" s="282"/>
      <c r="G23" s="282"/>
      <c r="H23" s="282"/>
      <c r="I23" s="282"/>
      <c r="J23" s="12"/>
      <c r="K23" s="14"/>
      <c r="L23" s="14"/>
      <c r="M23" s="14"/>
      <c r="N23" s="14"/>
      <c r="O23" s="14"/>
      <c r="P23" s="14"/>
      <c r="Q23" s="14"/>
      <c r="R23" s="14"/>
      <c r="S23" s="14"/>
      <c r="T23" s="14"/>
      <c r="U23" s="14"/>
      <c r="V23" s="14"/>
      <c r="W23" s="14"/>
      <c r="X23" s="14"/>
      <c r="Y23" s="14"/>
      <c r="Z23" s="14"/>
      <c r="AA23" s="14"/>
      <c r="AB23" s="14"/>
      <c r="AC23" s="14"/>
      <c r="AD23" s="14"/>
      <c r="AE23" s="14"/>
      <c r="AF23" s="14"/>
      <c r="AG23" s="12"/>
      <c r="AH23" s="13"/>
      <c r="AI23" s="14"/>
      <c r="AJ23" s="14"/>
      <c r="AK23" s="14"/>
      <c r="AL23" s="14"/>
      <c r="AM23" s="14"/>
      <c r="AN23" s="14"/>
      <c r="AO23" s="14"/>
      <c r="AP23" s="14"/>
      <c r="AQ23" s="14"/>
      <c r="AR23" s="14"/>
      <c r="AS23" s="14"/>
      <c r="AT23" s="14"/>
      <c r="AU23" s="14"/>
      <c r="AV23" s="14"/>
      <c r="AW23" s="14"/>
      <c r="AX23" s="14"/>
      <c r="AY23" s="14"/>
      <c r="AZ23" s="14"/>
      <c r="BA23" s="14"/>
      <c r="BB23" s="14"/>
      <c r="BC23" s="14"/>
      <c r="BD23" s="14"/>
      <c r="BE23" s="12"/>
      <c r="BH23" s="27"/>
      <c r="BI23" s="27"/>
      <c r="BJ23" s="27"/>
      <c r="BK23" s="27"/>
      <c r="BL23" s="27"/>
      <c r="BM23" s="27"/>
      <c r="BN23" s="27"/>
      <c r="BO23" s="27"/>
      <c r="BP23" s="27"/>
      <c r="BQ23" s="27"/>
      <c r="BR23" s="27"/>
      <c r="BS23" s="27"/>
      <c r="BT23" s="27"/>
      <c r="BU23" s="27"/>
      <c r="BV23" s="27"/>
      <c r="BW23" s="27"/>
      <c r="BX23" s="27"/>
      <c r="BY23" s="27"/>
      <c r="BZ23" s="27"/>
      <c r="CA23" s="27"/>
      <c r="CB23" s="27"/>
      <c r="CC23" s="27"/>
      <c r="CD23" s="27"/>
      <c r="CE23" s="27"/>
      <c r="CF23" s="27"/>
      <c r="CG23" s="27"/>
      <c r="CH23" s="27"/>
      <c r="CI23" s="27"/>
      <c r="CJ23" s="27"/>
      <c r="CK23" s="27"/>
      <c r="CL23" s="27"/>
      <c r="CM23" s="27"/>
      <c r="CN23" s="27"/>
      <c r="CO23" s="27"/>
      <c r="CP23" s="27"/>
      <c r="CQ23" s="27"/>
      <c r="CR23" s="27"/>
      <c r="CS23" s="27"/>
      <c r="CT23" s="27"/>
      <c r="CU23" s="27"/>
      <c r="CV23" s="27"/>
      <c r="CW23" s="27"/>
      <c r="CX23" s="27"/>
      <c r="CY23" s="27"/>
      <c r="CZ23" s="27"/>
      <c r="DA23" s="27"/>
      <c r="DB23" s="27"/>
      <c r="DC23" s="27"/>
      <c r="DD23" s="27"/>
      <c r="DE23" s="27"/>
      <c r="DF23" s="27"/>
      <c r="DG23" s="27"/>
      <c r="DH23" s="27"/>
      <c r="DI23" s="27"/>
      <c r="DJ23" s="27"/>
    </row>
    <row r="24" spans="2:114" ht="13.9" customHeight="1">
      <c r="C24" s="5"/>
      <c r="D24" s="6"/>
      <c r="E24" s="6"/>
      <c r="F24" s="6"/>
      <c r="G24" s="6"/>
      <c r="H24" s="6"/>
      <c r="I24" s="6"/>
      <c r="J24" s="6"/>
      <c r="K24" s="5"/>
      <c r="L24" s="6"/>
      <c r="M24" s="256"/>
      <c r="N24" s="256"/>
      <c r="O24" s="256"/>
      <c r="P24" s="256"/>
      <c r="Q24" s="256"/>
      <c r="R24" s="256"/>
      <c r="S24" s="256"/>
      <c r="T24" s="256"/>
      <c r="U24" s="16" t="s">
        <v>42</v>
      </c>
      <c r="V24" s="6" t="s">
        <v>93</v>
      </c>
      <c r="W24" s="257"/>
      <c r="X24" s="257"/>
      <c r="Y24" s="257"/>
      <c r="Z24" s="257"/>
      <c r="AA24" s="257"/>
      <c r="AB24" s="257"/>
      <c r="AC24" s="257"/>
      <c r="AD24" s="257"/>
      <c r="AE24" s="257"/>
      <c r="AF24" s="257"/>
      <c r="AG24" s="241"/>
      <c r="AH24" s="258"/>
      <c r="AI24" s="258"/>
      <c r="AJ24" s="258"/>
      <c r="AK24" s="258"/>
      <c r="AL24" s="258"/>
      <c r="AM24" s="264" t="s">
        <v>43</v>
      </c>
      <c r="AN24" s="264"/>
      <c r="AO24" s="241"/>
      <c r="AP24" s="241"/>
      <c r="AQ24" s="241"/>
      <c r="AR24" s="241"/>
      <c r="AS24" s="239" t="s">
        <v>44</v>
      </c>
      <c r="AT24" s="239"/>
      <c r="AU24" s="241"/>
      <c r="AV24" s="241"/>
      <c r="AW24" s="241"/>
      <c r="AX24" s="241"/>
      <c r="AY24" s="241"/>
      <c r="AZ24" s="241"/>
      <c r="BA24" s="241"/>
      <c r="BB24" s="241"/>
      <c r="BC24" s="241"/>
      <c r="BD24" s="16" t="s">
        <v>42</v>
      </c>
      <c r="BE24" s="7"/>
      <c r="BH24" s="27"/>
      <c r="BI24" s="27"/>
      <c r="BJ24" s="27"/>
      <c r="BK24" s="27"/>
      <c r="BL24" s="27"/>
      <c r="BM24" s="27"/>
      <c r="BN24" s="27"/>
      <c r="BO24" s="27"/>
      <c r="BP24" s="27"/>
      <c r="BQ24" s="27"/>
      <c r="BR24" s="27"/>
      <c r="BS24" s="27"/>
      <c r="BT24" s="27"/>
      <c r="BU24" s="27"/>
      <c r="BV24" s="27"/>
      <c r="BW24" s="27"/>
      <c r="BX24" s="27"/>
      <c r="BY24" s="27"/>
      <c r="BZ24" s="27"/>
      <c r="CA24" s="27"/>
      <c r="CB24" s="27"/>
      <c r="CC24" s="27"/>
      <c r="CD24" s="27"/>
      <c r="CE24" s="27"/>
      <c r="CF24" s="27"/>
      <c r="CG24" s="27"/>
      <c r="CH24" s="27"/>
      <c r="CI24" s="27"/>
      <c r="CJ24" s="27"/>
      <c r="CK24" s="27"/>
      <c r="CL24" s="27"/>
      <c r="CM24" s="27"/>
      <c r="CN24" s="27"/>
      <c r="CO24" s="27"/>
      <c r="CP24" s="27"/>
      <c r="CQ24" s="27"/>
      <c r="CR24" s="27"/>
      <c r="CS24" s="27"/>
      <c r="CT24" s="27"/>
      <c r="CU24" s="27"/>
      <c r="CV24" s="27"/>
      <c r="CW24" s="27"/>
      <c r="CX24" s="27"/>
      <c r="CY24" s="27"/>
      <c r="CZ24" s="27"/>
      <c r="DA24" s="27"/>
      <c r="DB24" s="27"/>
      <c r="DC24" s="27"/>
      <c r="DD24" s="27"/>
      <c r="DE24" s="27"/>
      <c r="DF24" s="27"/>
      <c r="DG24" s="27"/>
      <c r="DH24" s="27"/>
      <c r="DI24" s="27"/>
      <c r="DJ24" s="27"/>
    </row>
    <row r="25" spans="2:114" ht="13.9" customHeight="1">
      <c r="C25" s="25"/>
      <c r="D25" s="281" t="s">
        <v>29</v>
      </c>
      <c r="E25" s="281"/>
      <c r="F25" s="281"/>
      <c r="G25" s="281"/>
      <c r="H25" s="281"/>
      <c r="I25" s="281"/>
      <c r="J25" s="18"/>
      <c r="K25" s="25"/>
      <c r="L25" s="18"/>
      <c r="M25" s="18"/>
      <c r="N25" s="18"/>
      <c r="O25" s="18"/>
      <c r="P25" s="252" t="s">
        <v>45</v>
      </c>
      <c r="Q25" s="252"/>
      <c r="R25" s="252"/>
      <c r="S25" s="252"/>
      <c r="T25" s="252"/>
      <c r="U25" s="252"/>
      <c r="V25" s="245"/>
      <c r="W25" s="245"/>
      <c r="X25" s="245"/>
      <c r="Y25" s="245"/>
      <c r="Z25" s="245"/>
      <c r="AA25" s="245"/>
      <c r="AB25" s="245"/>
      <c r="AC25" s="19" t="s">
        <v>42</v>
      </c>
      <c r="AD25" s="18"/>
      <c r="AE25" s="18"/>
      <c r="AF25" s="252" t="s">
        <v>46</v>
      </c>
      <c r="AG25" s="252"/>
      <c r="AH25" s="252"/>
      <c r="AI25" s="252"/>
      <c r="AJ25" s="252"/>
      <c r="AK25" s="252"/>
      <c r="AL25" s="245"/>
      <c r="AM25" s="245"/>
      <c r="AN25" s="245"/>
      <c r="AO25" s="245"/>
      <c r="AP25" s="245"/>
      <c r="AQ25" s="245"/>
      <c r="AR25" s="245"/>
      <c r="AS25" s="19" t="s">
        <v>42</v>
      </c>
      <c r="AT25" s="18" t="s">
        <v>107</v>
      </c>
      <c r="AU25" s="18"/>
      <c r="AV25" s="18"/>
      <c r="AW25" s="18"/>
      <c r="AX25" s="18"/>
      <c r="AY25" s="18"/>
      <c r="AZ25" s="18"/>
      <c r="BA25" s="18"/>
      <c r="BB25" s="18"/>
      <c r="BC25" s="18"/>
      <c r="BD25" s="18"/>
      <c r="BE25" s="20"/>
      <c r="BH25" s="27"/>
      <c r="BI25" s="27"/>
      <c r="BJ25" s="27"/>
      <c r="BK25" s="27"/>
      <c r="BL25" s="27"/>
      <c r="BM25" s="27"/>
      <c r="BN25" s="27"/>
      <c r="BO25" s="27"/>
      <c r="BP25" s="27"/>
      <c r="BQ25" s="27"/>
      <c r="BR25" s="27"/>
      <c r="BS25" s="27"/>
      <c r="BT25" s="27"/>
      <c r="BU25" s="27"/>
      <c r="BV25" s="27"/>
      <c r="BW25" s="27"/>
      <c r="BX25" s="27"/>
      <c r="BY25" s="27"/>
      <c r="BZ25" s="27"/>
      <c r="CA25" s="27"/>
      <c r="CB25" s="27"/>
      <c r="CC25" s="27"/>
      <c r="CD25" s="27"/>
      <c r="CE25" s="27"/>
      <c r="CF25" s="27"/>
      <c r="CG25" s="27"/>
      <c r="CH25" s="27"/>
      <c r="CI25" s="27"/>
      <c r="CJ25" s="27"/>
      <c r="CK25" s="27"/>
      <c r="CL25" s="27"/>
      <c r="CM25" s="27"/>
      <c r="CN25" s="27"/>
      <c r="CO25" s="27"/>
      <c r="CP25" s="27"/>
      <c r="CQ25" s="27"/>
      <c r="CR25" s="27"/>
      <c r="CS25" s="27"/>
      <c r="CT25" s="27"/>
      <c r="CU25" s="27"/>
      <c r="CV25" s="27"/>
      <c r="CW25" s="27"/>
      <c r="CX25" s="27"/>
      <c r="CY25" s="27"/>
      <c r="CZ25" s="27"/>
      <c r="DA25" s="27"/>
      <c r="DB25" s="27"/>
      <c r="DC25" s="27"/>
      <c r="DD25" s="27"/>
      <c r="DE25" s="27"/>
      <c r="DF25" s="27"/>
      <c r="DG25" s="27"/>
      <c r="DH25" s="27"/>
      <c r="DI25" s="27"/>
      <c r="DJ25" s="27"/>
    </row>
    <row r="26" spans="2:114" ht="13.9" customHeight="1">
      <c r="C26" s="25"/>
      <c r="D26" s="281" t="s">
        <v>10</v>
      </c>
      <c r="E26" s="281"/>
      <c r="F26" s="281"/>
      <c r="G26" s="281"/>
      <c r="H26" s="281"/>
      <c r="I26" s="281"/>
      <c r="J26" s="18"/>
      <c r="K26" s="25"/>
      <c r="L26" s="18"/>
      <c r="M26" s="245"/>
      <c r="N26" s="245"/>
      <c r="O26" s="245"/>
      <c r="P26" s="245"/>
      <c r="Q26" s="245"/>
      <c r="R26" s="245"/>
      <c r="S26" s="245"/>
      <c r="T26" s="245"/>
      <c r="U26" s="19" t="s">
        <v>99</v>
      </c>
      <c r="V26" s="18" t="s">
        <v>100</v>
      </c>
      <c r="W26" s="292"/>
      <c r="X26" s="292"/>
      <c r="Y26" s="292"/>
      <c r="Z26" s="292"/>
      <c r="AA26" s="19" t="s">
        <v>102</v>
      </c>
      <c r="AB26" s="292"/>
      <c r="AC26" s="292"/>
      <c r="AD26" s="292"/>
      <c r="AE26" s="292"/>
      <c r="AF26" s="292"/>
      <c r="AG26" s="19" t="s">
        <v>99</v>
      </c>
      <c r="AH26" s="18" t="s">
        <v>93</v>
      </c>
      <c r="AI26" s="253"/>
      <c r="AJ26" s="253"/>
      <c r="AK26" s="253" t="s">
        <v>105</v>
      </c>
      <c r="AL26" s="253"/>
      <c r="AM26" s="253"/>
      <c r="AN26" s="253"/>
      <c r="AO26" s="18" t="s">
        <v>107</v>
      </c>
      <c r="AP26" s="18" t="s">
        <v>108</v>
      </c>
      <c r="AQ26" s="19" t="s">
        <v>109</v>
      </c>
      <c r="AR26" s="292"/>
      <c r="AS26" s="292"/>
      <c r="AT26" s="292"/>
      <c r="AU26" s="292"/>
      <c r="AV26" s="292"/>
      <c r="AW26" s="292"/>
      <c r="AX26" s="292"/>
      <c r="AY26" s="292"/>
      <c r="AZ26" s="292"/>
      <c r="BA26" s="292"/>
      <c r="BB26" s="292"/>
      <c r="BC26" s="292"/>
      <c r="BD26" s="19" t="s">
        <v>42</v>
      </c>
      <c r="BE26" s="20"/>
      <c r="BH26" s="27"/>
      <c r="BI26" s="27"/>
      <c r="BJ26" s="27"/>
      <c r="BK26" s="27"/>
      <c r="BL26" s="27"/>
      <c r="BM26" s="27"/>
      <c r="BN26" s="27"/>
      <c r="BO26" s="27"/>
      <c r="BP26" s="27"/>
      <c r="BQ26" s="27"/>
      <c r="BR26" s="27"/>
      <c r="BS26" s="27"/>
      <c r="BT26" s="27"/>
      <c r="BU26" s="27"/>
      <c r="BV26" s="27"/>
      <c r="BW26" s="27"/>
      <c r="BX26" s="27"/>
      <c r="BY26" s="27"/>
      <c r="BZ26" s="27"/>
      <c r="CA26" s="27"/>
      <c r="CB26" s="27"/>
      <c r="CC26" s="27"/>
      <c r="CD26" s="27"/>
      <c r="CE26" s="27"/>
      <c r="CF26" s="27"/>
      <c r="CG26" s="27"/>
      <c r="CH26" s="27"/>
      <c r="CI26" s="27"/>
      <c r="CJ26" s="27"/>
      <c r="CK26" s="27"/>
      <c r="CL26" s="27"/>
      <c r="CM26" s="27"/>
      <c r="CN26" s="27"/>
      <c r="CO26" s="27"/>
      <c r="CP26" s="27"/>
      <c r="CQ26" s="27"/>
      <c r="CR26" s="27"/>
      <c r="CS26" s="27"/>
      <c r="CT26" s="27"/>
      <c r="CU26" s="27"/>
      <c r="CV26" s="27"/>
      <c r="CW26" s="27"/>
      <c r="CX26" s="27"/>
      <c r="CY26" s="27"/>
      <c r="CZ26" s="27"/>
      <c r="DA26" s="27"/>
      <c r="DB26" s="27"/>
      <c r="DC26" s="27"/>
      <c r="DD26" s="27"/>
      <c r="DE26" s="27"/>
      <c r="DF26" s="27"/>
      <c r="DG26" s="27"/>
      <c r="DH26" s="27"/>
      <c r="DI26" s="27"/>
      <c r="DJ26" s="27"/>
    </row>
    <row r="27" spans="2:114" ht="13.9" customHeight="1">
      <c r="C27" s="13"/>
      <c r="D27" s="14"/>
      <c r="E27" s="14"/>
      <c r="F27" s="14"/>
      <c r="G27" s="14"/>
      <c r="H27" s="14"/>
      <c r="I27" s="14"/>
      <c r="J27" s="14"/>
      <c r="K27" s="13"/>
      <c r="L27" s="252" t="s">
        <v>50</v>
      </c>
      <c r="M27" s="252"/>
      <c r="N27" s="252"/>
      <c r="O27" s="252"/>
      <c r="P27" s="252"/>
      <c r="Q27" s="14"/>
      <c r="R27" s="14"/>
      <c r="S27" s="14"/>
      <c r="T27" s="14"/>
      <c r="U27" s="14"/>
      <c r="V27" s="14"/>
      <c r="W27" s="14"/>
      <c r="X27" s="14"/>
      <c r="Y27" s="14"/>
      <c r="Z27" s="14"/>
      <c r="AA27" s="14" t="s">
        <v>93</v>
      </c>
      <c r="AB27" s="295" t="s">
        <v>52</v>
      </c>
      <c r="AC27" s="295"/>
      <c r="AD27" s="295"/>
      <c r="AE27" s="295"/>
      <c r="AF27" s="295"/>
      <c r="AG27" s="295"/>
      <c r="AH27" s="295"/>
      <c r="AI27" s="295"/>
      <c r="AJ27" s="295"/>
      <c r="AK27" s="291"/>
      <c r="AL27" s="291"/>
      <c r="AM27" s="291"/>
      <c r="AN27" s="14" t="s">
        <v>18</v>
      </c>
      <c r="AO27" s="291"/>
      <c r="AP27" s="291"/>
      <c r="AQ27" s="21" t="s">
        <v>19</v>
      </c>
      <c r="AR27" s="14"/>
      <c r="AS27" s="252" t="s">
        <v>23</v>
      </c>
      <c r="AT27" s="252"/>
      <c r="AU27" s="252"/>
      <c r="AV27" s="252"/>
      <c r="AW27" s="252"/>
      <c r="AX27" s="291"/>
      <c r="AY27" s="291"/>
      <c r="AZ27" s="291"/>
      <c r="BA27" s="291"/>
      <c r="BB27" s="291"/>
      <c r="BC27" s="291"/>
      <c r="BD27" s="14" t="s">
        <v>107</v>
      </c>
      <c r="BE27" s="12"/>
      <c r="BH27" s="27"/>
      <c r="BI27" s="27"/>
      <c r="BJ27" s="27"/>
      <c r="BK27" s="27"/>
      <c r="BL27" s="27"/>
      <c r="BM27" s="27"/>
      <c r="BN27" s="27"/>
      <c r="BO27" s="27"/>
      <c r="BP27" s="27"/>
      <c r="BQ27" s="27"/>
      <c r="BR27" s="27"/>
      <c r="BS27" s="27"/>
      <c r="BT27" s="27"/>
      <c r="BU27" s="27"/>
      <c r="BV27" s="27"/>
      <c r="BW27" s="27"/>
      <c r="BX27" s="27"/>
      <c r="BY27" s="27"/>
      <c r="BZ27" s="27"/>
      <c r="CA27" s="27"/>
      <c r="CB27" s="27"/>
      <c r="CC27" s="27"/>
      <c r="CD27" s="27"/>
      <c r="CE27" s="27"/>
      <c r="CF27" s="27"/>
      <c r="CG27" s="27"/>
      <c r="CH27" s="27"/>
      <c r="CI27" s="27"/>
      <c r="CJ27" s="27"/>
      <c r="CK27" s="27"/>
      <c r="CL27" s="27"/>
      <c r="CM27" s="27"/>
      <c r="CN27" s="27"/>
      <c r="CO27" s="27"/>
      <c r="CP27" s="27"/>
      <c r="CQ27" s="27"/>
      <c r="CR27" s="27"/>
      <c r="CS27" s="27"/>
      <c r="CT27" s="27"/>
      <c r="CU27" s="27"/>
      <c r="CV27" s="27"/>
      <c r="CW27" s="27"/>
      <c r="CX27" s="27"/>
      <c r="CY27" s="27"/>
      <c r="CZ27" s="27"/>
      <c r="DA27" s="27"/>
      <c r="DB27" s="27"/>
      <c r="DC27" s="27"/>
      <c r="DD27" s="27"/>
      <c r="DE27" s="27"/>
      <c r="DF27" s="27"/>
      <c r="DG27" s="27"/>
      <c r="DH27" s="27"/>
      <c r="DI27" s="27"/>
      <c r="DJ27" s="27"/>
    </row>
    <row r="28" spans="2:114" ht="13.9" customHeight="1">
      <c r="C28" s="5"/>
      <c r="D28" s="247" t="s">
        <v>30</v>
      </c>
      <c r="E28" s="247"/>
      <c r="F28" s="247"/>
      <c r="G28" s="247"/>
      <c r="H28" s="247"/>
      <c r="I28" s="247"/>
      <c r="J28" s="6"/>
      <c r="K28" s="5"/>
      <c r="L28" s="6" t="s">
        <v>93</v>
      </c>
      <c r="M28" s="239" t="s">
        <v>53</v>
      </c>
      <c r="N28" s="239"/>
      <c r="O28" s="239"/>
      <c r="P28" s="239"/>
      <c r="Q28" s="239"/>
      <c r="R28" s="239"/>
      <c r="S28" s="239"/>
      <c r="T28" s="239"/>
      <c r="U28" s="6" t="s">
        <v>107</v>
      </c>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t="s">
        <v>119</v>
      </c>
      <c r="BE28" s="7"/>
      <c r="BH28" s="27"/>
      <c r="BI28" s="27"/>
      <c r="BJ28" s="27"/>
      <c r="BK28" s="27"/>
      <c r="BL28" s="27"/>
      <c r="BM28" s="27"/>
      <c r="BN28" s="27"/>
      <c r="BO28" s="27"/>
      <c r="BP28" s="27"/>
      <c r="BQ28" s="27"/>
      <c r="BR28" s="27"/>
      <c r="BS28" s="27"/>
      <c r="BT28" s="27"/>
      <c r="BU28" s="27"/>
      <c r="BV28" s="27"/>
      <c r="BW28" s="27"/>
      <c r="BX28" s="27"/>
      <c r="BY28" s="27"/>
      <c r="BZ28" s="27"/>
      <c r="CA28" s="27"/>
      <c r="CB28" s="27"/>
      <c r="CC28" s="27"/>
      <c r="CD28" s="27"/>
      <c r="CE28" s="27"/>
      <c r="CF28" s="27"/>
      <c r="CG28" s="27"/>
      <c r="CH28" s="27"/>
      <c r="CI28" s="27"/>
      <c r="CJ28" s="27"/>
      <c r="CK28" s="27"/>
      <c r="CL28" s="27"/>
      <c r="CM28" s="27"/>
      <c r="CN28" s="27"/>
      <c r="CO28" s="27"/>
      <c r="CP28" s="27"/>
      <c r="CQ28" s="27"/>
      <c r="CR28" s="27"/>
      <c r="CS28" s="27"/>
      <c r="CT28" s="27"/>
      <c r="CU28" s="27"/>
      <c r="CV28" s="27"/>
      <c r="CW28" s="27"/>
      <c r="CX28" s="27"/>
      <c r="CY28" s="27"/>
      <c r="CZ28" s="27"/>
      <c r="DA28" s="27"/>
      <c r="DB28" s="27"/>
      <c r="DC28" s="27"/>
      <c r="DD28" s="27"/>
      <c r="DE28" s="27"/>
      <c r="DF28" s="27"/>
      <c r="DG28" s="27"/>
      <c r="DH28" s="27"/>
      <c r="DI28" s="27"/>
      <c r="DJ28" s="27"/>
    </row>
    <row r="29" spans="2:114" ht="13.9" customHeight="1">
      <c r="C29" s="25"/>
      <c r="D29" s="281" t="s">
        <v>31</v>
      </c>
      <c r="E29" s="281"/>
      <c r="F29" s="281"/>
      <c r="G29" s="281"/>
      <c r="H29" s="281"/>
      <c r="I29" s="281"/>
      <c r="J29" s="18"/>
      <c r="K29" s="25"/>
      <c r="L29" s="245" t="str">
        <f>AR12</f>
        <v>４２７，９２６．７２</v>
      </c>
      <c r="M29" s="290"/>
      <c r="N29" s="290"/>
      <c r="O29" s="290"/>
      <c r="P29" s="290"/>
      <c r="Q29" s="290"/>
      <c r="R29" s="290"/>
      <c r="S29" s="290"/>
      <c r="T29" s="290"/>
      <c r="U29" s="290"/>
      <c r="V29" s="290"/>
      <c r="W29" s="26" t="s">
        <v>42</v>
      </c>
      <c r="X29" s="18"/>
      <c r="Y29" s="18"/>
      <c r="Z29" s="18"/>
      <c r="AA29" s="18"/>
      <c r="AB29" s="18"/>
      <c r="AC29" s="18"/>
      <c r="AD29" s="18"/>
      <c r="AE29" s="18"/>
      <c r="AF29" s="19" t="s">
        <v>99</v>
      </c>
      <c r="AG29" s="245" t="str">
        <f>Q22</f>
        <v>４７．７０９</v>
      </c>
      <c r="AH29" s="290"/>
      <c r="AI29" s="290"/>
      <c r="AJ29" s="290"/>
      <c r="AK29" s="290"/>
      <c r="AL29" s="290"/>
      <c r="AM29" s="290"/>
      <c r="AN29" s="19" t="s">
        <v>109</v>
      </c>
      <c r="AO29" s="245" t="s">
        <v>158</v>
      </c>
      <c r="AP29" s="245"/>
      <c r="AQ29" s="245"/>
      <c r="AR29" s="245"/>
      <c r="AS29" s="245"/>
      <c r="AT29" s="245"/>
      <c r="AU29" s="245"/>
      <c r="AV29" s="245"/>
      <c r="AW29" s="245"/>
      <c r="AX29" s="245"/>
      <c r="AY29" s="245"/>
      <c r="AZ29" s="245"/>
      <c r="BA29" s="245"/>
      <c r="BB29" s="245"/>
      <c r="BC29" s="245"/>
      <c r="BD29" s="19" t="s">
        <v>42</v>
      </c>
      <c r="BE29" s="20"/>
      <c r="BH29" s="27"/>
      <c r="BI29" s="27"/>
      <c r="BJ29" s="27"/>
      <c r="BK29" s="27"/>
      <c r="BL29" s="27"/>
      <c r="BM29" s="27"/>
      <c r="BN29" s="27"/>
      <c r="BO29" s="27"/>
      <c r="BP29" s="27"/>
      <c r="BQ29" s="27"/>
      <c r="BR29" s="27"/>
      <c r="BS29" s="27"/>
      <c r="BT29" s="27"/>
      <c r="BU29" s="27"/>
      <c r="BV29" s="27"/>
      <c r="BW29" s="27"/>
      <c r="BX29" s="27"/>
      <c r="BY29" s="27"/>
      <c r="BZ29" s="27"/>
      <c r="CA29" s="27"/>
      <c r="CB29" s="27"/>
      <c r="CC29" s="27"/>
      <c r="CD29" s="27"/>
      <c r="CE29" s="27"/>
      <c r="CF29" s="27"/>
      <c r="CG29" s="27"/>
      <c r="CH29" s="27"/>
      <c r="CI29" s="27"/>
      <c r="CJ29" s="27"/>
      <c r="CK29" s="27"/>
      <c r="CL29" s="27"/>
      <c r="CM29" s="27"/>
      <c r="CN29" s="27"/>
      <c r="CO29" s="27"/>
      <c r="CP29" s="27"/>
      <c r="CQ29" s="27"/>
      <c r="CR29" s="27"/>
      <c r="CS29" s="27"/>
      <c r="CT29" s="27"/>
      <c r="CU29" s="27"/>
      <c r="CV29" s="27"/>
      <c r="CW29" s="27"/>
      <c r="CX29" s="27"/>
      <c r="CY29" s="27"/>
      <c r="CZ29" s="27"/>
      <c r="DA29" s="27"/>
      <c r="DB29" s="27"/>
      <c r="DC29" s="27"/>
      <c r="DD29" s="27"/>
      <c r="DE29" s="27"/>
      <c r="DF29" s="27"/>
      <c r="DG29" s="27"/>
      <c r="DH29" s="27"/>
      <c r="DI29" s="27"/>
      <c r="DJ29" s="27"/>
    </row>
    <row r="30" spans="2:114" ht="13.9" customHeight="1">
      <c r="C30" s="13"/>
      <c r="D30" s="14"/>
      <c r="E30" s="14"/>
      <c r="F30" s="14"/>
      <c r="G30" s="14"/>
      <c r="H30" s="14"/>
      <c r="I30" s="14"/>
      <c r="J30" s="14"/>
      <c r="K30" s="13"/>
      <c r="L30" s="14"/>
      <c r="M30" s="14"/>
      <c r="N30" s="14"/>
      <c r="O30" s="14"/>
      <c r="P30" s="14"/>
      <c r="Q30" s="14"/>
      <c r="R30" s="14"/>
      <c r="S30" s="14"/>
      <c r="T30" s="14"/>
      <c r="U30" s="14"/>
      <c r="V30" s="14"/>
      <c r="W30" s="14"/>
      <c r="X30" s="14"/>
      <c r="Y30" s="14"/>
      <c r="Z30" s="14"/>
      <c r="AA30" s="14"/>
      <c r="AB30" s="14"/>
      <c r="AC30" s="14"/>
      <c r="AD30" s="14"/>
      <c r="AE30" s="14"/>
      <c r="AF30" s="14"/>
      <c r="AG30" s="14"/>
      <c r="AH30" s="14"/>
      <c r="AI30" s="14"/>
      <c r="AJ30" s="14"/>
      <c r="AK30" s="14"/>
      <c r="AL30" s="14"/>
      <c r="AM30" s="14"/>
      <c r="AN30" s="14"/>
      <c r="AO30" s="14"/>
      <c r="AP30" s="14"/>
      <c r="AQ30" s="14"/>
      <c r="AR30" s="14"/>
      <c r="AS30" s="14"/>
      <c r="AT30" s="14"/>
      <c r="AU30" s="14"/>
      <c r="AV30" s="14"/>
      <c r="AW30" s="14"/>
      <c r="AX30" s="14"/>
      <c r="AY30" s="14"/>
      <c r="AZ30" s="14"/>
      <c r="BA30" s="14"/>
      <c r="BB30" s="14"/>
      <c r="BC30" s="14"/>
      <c r="BD30" s="14"/>
      <c r="BE30" s="12"/>
      <c r="BH30" s="27"/>
      <c r="BI30" s="27"/>
      <c r="BJ30" s="27"/>
      <c r="BK30" s="27"/>
      <c r="BL30" s="27"/>
      <c r="BM30" s="27"/>
      <c r="BN30" s="27"/>
      <c r="BO30" s="27"/>
      <c r="BP30" s="27"/>
      <c r="BQ30" s="27"/>
      <c r="BR30" s="27"/>
      <c r="BS30" s="27"/>
      <c r="BT30" s="27"/>
      <c r="BU30" s="27"/>
      <c r="BV30" s="27"/>
      <c r="BW30" s="27"/>
      <c r="BX30" s="27"/>
      <c r="BY30" s="27"/>
      <c r="BZ30" s="27"/>
      <c r="CA30" s="27"/>
      <c r="CB30" s="27"/>
      <c r="CC30" s="27"/>
      <c r="CD30" s="27"/>
      <c r="CE30" s="27"/>
      <c r="CF30" s="27"/>
      <c r="CG30" s="27"/>
      <c r="CH30" s="27"/>
      <c r="CI30" s="27"/>
      <c r="CJ30" s="27"/>
      <c r="CK30" s="27"/>
      <c r="CL30" s="27"/>
      <c r="CM30" s="27"/>
      <c r="CN30" s="27"/>
      <c r="CO30" s="27"/>
      <c r="CP30" s="27"/>
      <c r="CQ30" s="27"/>
      <c r="CR30" s="27"/>
      <c r="CS30" s="27"/>
      <c r="CT30" s="27"/>
      <c r="CU30" s="27"/>
      <c r="CV30" s="27"/>
      <c r="CW30" s="27"/>
      <c r="CX30" s="27"/>
      <c r="CY30" s="27"/>
      <c r="CZ30" s="27"/>
      <c r="DA30" s="27"/>
      <c r="DB30" s="27"/>
      <c r="DC30" s="27"/>
      <c r="DD30" s="27"/>
      <c r="DE30" s="27"/>
      <c r="DF30" s="27"/>
      <c r="DG30" s="27"/>
      <c r="DH30" s="27"/>
      <c r="DI30" s="27"/>
      <c r="DJ30" s="27"/>
    </row>
    <row r="31" spans="2:114" ht="13.9" customHeight="1">
      <c r="B31" s="235" t="s">
        <v>131</v>
      </c>
      <c r="C31" s="5"/>
      <c r="D31" s="247" t="s">
        <v>32</v>
      </c>
      <c r="E31" s="247"/>
      <c r="F31" s="247"/>
      <c r="G31" s="247"/>
      <c r="H31" s="247"/>
      <c r="I31" s="247"/>
      <c r="J31" s="6"/>
      <c r="K31" s="5"/>
      <c r="L31" s="6" t="s">
        <v>93</v>
      </c>
      <c r="M31" s="239" t="s">
        <v>54</v>
      </c>
      <c r="N31" s="239"/>
      <c r="O31" s="239"/>
      <c r="P31" s="239"/>
      <c r="Q31" s="239"/>
      <c r="R31" s="239"/>
      <c r="S31" s="239"/>
      <c r="T31" s="239"/>
      <c r="U31" s="239"/>
      <c r="V31" s="239"/>
      <c r="W31" s="239"/>
      <c r="X31" s="239"/>
      <c r="Y31" s="239"/>
      <c r="Z31" s="239"/>
      <c r="AA31" s="239"/>
      <c r="AB31" s="239"/>
      <c r="AC31" s="239"/>
      <c r="AD31" s="239"/>
      <c r="AE31" s="239"/>
      <c r="AF31" s="6" t="s">
        <v>107</v>
      </c>
      <c r="AG31" s="6"/>
      <c r="AH31" s="6"/>
      <c r="AI31" s="6"/>
      <c r="AJ31" s="6"/>
      <c r="AK31" s="6"/>
      <c r="AL31" s="6"/>
      <c r="AM31" s="6"/>
      <c r="AN31" s="6"/>
      <c r="AO31" s="6"/>
      <c r="AP31" s="6"/>
      <c r="AQ31" s="6"/>
      <c r="AR31" s="6"/>
      <c r="AS31" s="6"/>
      <c r="AT31" s="6"/>
      <c r="AU31" s="6"/>
      <c r="AV31" s="6"/>
      <c r="AW31" s="6"/>
      <c r="AX31" s="6"/>
      <c r="AY31" s="6"/>
      <c r="AZ31" s="6"/>
      <c r="BA31" s="6"/>
      <c r="BB31" s="6"/>
      <c r="BC31" s="6"/>
      <c r="BD31" s="6" t="s">
        <v>120</v>
      </c>
      <c r="BE31" s="7"/>
      <c r="BH31" s="27"/>
      <c r="BI31" s="27"/>
      <c r="BJ31" s="27"/>
      <c r="BK31" s="27"/>
      <c r="BL31" s="27"/>
      <c r="BM31" s="27"/>
      <c r="BN31" s="27"/>
      <c r="BO31" s="27"/>
      <c r="BP31" s="27"/>
      <c r="BQ31" s="27"/>
      <c r="BR31" s="27"/>
      <c r="BS31" s="27"/>
      <c r="BT31" s="27"/>
      <c r="BU31" s="27"/>
      <c r="BV31" s="27"/>
      <c r="BW31" s="27"/>
      <c r="BX31" s="27"/>
      <c r="BY31" s="27"/>
      <c r="BZ31" s="27"/>
      <c r="CA31" s="27"/>
      <c r="CB31" s="27"/>
      <c r="CC31" s="27"/>
      <c r="CD31" s="27"/>
      <c r="CE31" s="27"/>
      <c r="CF31" s="27"/>
      <c r="CG31" s="27"/>
      <c r="CH31" s="27"/>
      <c r="CI31" s="27"/>
      <c r="CJ31" s="27"/>
      <c r="CK31" s="27"/>
      <c r="CL31" s="27"/>
      <c r="CM31" s="27"/>
      <c r="CN31" s="27"/>
      <c r="CO31" s="27"/>
      <c r="CP31" s="27"/>
      <c r="CQ31" s="27"/>
      <c r="CR31" s="27"/>
      <c r="CS31" s="27"/>
      <c r="CT31" s="27"/>
      <c r="CU31" s="27"/>
      <c r="CV31" s="27"/>
      <c r="CW31" s="27"/>
      <c r="CX31" s="27"/>
      <c r="CY31" s="27"/>
      <c r="CZ31" s="27"/>
      <c r="DA31" s="27"/>
      <c r="DB31" s="27"/>
      <c r="DC31" s="27"/>
      <c r="DD31" s="27"/>
      <c r="DE31" s="27"/>
      <c r="DF31" s="27"/>
      <c r="DG31" s="27"/>
      <c r="DH31" s="27"/>
      <c r="DI31" s="27"/>
      <c r="DJ31" s="27"/>
    </row>
    <row r="32" spans="2:114" ht="13.9" customHeight="1" thickBot="1">
      <c r="B32" s="235"/>
      <c r="C32" s="25"/>
      <c r="D32" s="293" t="s">
        <v>33</v>
      </c>
      <c r="E32" s="293"/>
      <c r="F32" s="293"/>
      <c r="G32" s="293"/>
      <c r="H32" s="293"/>
      <c r="I32" s="293"/>
      <c r="J32" s="18"/>
      <c r="K32" s="25"/>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245" t="s">
        <v>144</v>
      </c>
      <c r="AS32" s="245"/>
      <c r="AT32" s="245"/>
      <c r="AU32" s="245"/>
      <c r="AV32" s="245"/>
      <c r="AW32" s="245"/>
      <c r="AX32" s="245"/>
      <c r="AY32" s="245"/>
      <c r="AZ32" s="245"/>
      <c r="BA32" s="245"/>
      <c r="BB32" s="245"/>
      <c r="BC32" s="245"/>
      <c r="BD32" s="19" t="s">
        <v>42</v>
      </c>
      <c r="BE32" s="20"/>
      <c r="BH32" s="27"/>
      <c r="BI32" s="27"/>
      <c r="BJ32" s="27"/>
      <c r="BK32" s="27"/>
      <c r="BL32" s="27"/>
      <c r="BM32" s="27"/>
      <c r="BN32" s="27"/>
      <c r="BO32" s="27"/>
      <c r="BP32" s="27"/>
      <c r="BQ32" s="27"/>
      <c r="BR32" s="27"/>
      <c r="BS32" s="27"/>
      <c r="BT32" s="27"/>
      <c r="BU32" s="27"/>
      <c r="BV32" s="27"/>
      <c r="BW32" s="27"/>
      <c r="BX32" s="27"/>
      <c r="BY32" s="27"/>
      <c r="BZ32" s="27"/>
      <c r="CA32" s="27"/>
      <c r="CB32" s="27"/>
      <c r="CC32" s="27"/>
      <c r="CD32" s="27"/>
      <c r="CE32" s="27"/>
      <c r="CF32" s="27"/>
      <c r="CG32" s="27"/>
      <c r="CH32" s="27"/>
      <c r="CI32" s="27"/>
      <c r="CJ32" s="27"/>
      <c r="CK32" s="27"/>
      <c r="CL32" s="27"/>
      <c r="CM32" s="27"/>
      <c r="CN32" s="27"/>
      <c r="CO32" s="27"/>
      <c r="CP32" s="27"/>
      <c r="CQ32" s="27"/>
      <c r="CR32" s="27"/>
      <c r="CS32" s="27"/>
      <c r="CT32" s="27"/>
      <c r="CU32" s="27"/>
      <c r="CV32" s="27"/>
      <c r="CW32" s="27"/>
      <c r="CX32" s="27"/>
      <c r="CY32" s="27"/>
      <c r="CZ32" s="27"/>
      <c r="DA32" s="27"/>
      <c r="DB32" s="27"/>
      <c r="DC32" s="27"/>
      <c r="DD32" s="27"/>
      <c r="DE32" s="27"/>
      <c r="DF32" s="27"/>
      <c r="DG32" s="27"/>
      <c r="DH32" s="27"/>
      <c r="DI32" s="27"/>
      <c r="DJ32" s="27"/>
    </row>
    <row r="33" spans="2:114" ht="13.9" customHeight="1" thickTop="1">
      <c r="B33" s="248" t="s">
        <v>132</v>
      </c>
      <c r="C33" s="29"/>
      <c r="D33" s="294" t="s">
        <v>34</v>
      </c>
      <c r="E33" s="294"/>
      <c r="F33" s="294"/>
      <c r="G33" s="294"/>
      <c r="H33" s="294"/>
      <c r="I33" s="294"/>
      <c r="J33" s="30"/>
      <c r="K33" s="31"/>
      <c r="L33" s="30" t="s">
        <v>93</v>
      </c>
      <c r="M33" s="260" t="s">
        <v>121</v>
      </c>
      <c r="N33" s="288"/>
      <c r="O33" s="288"/>
      <c r="P33" s="30" t="s">
        <v>107</v>
      </c>
      <c r="Q33" s="30"/>
      <c r="R33" s="30"/>
      <c r="S33" s="30"/>
      <c r="T33" s="30"/>
      <c r="U33" s="30"/>
      <c r="V33" s="30"/>
      <c r="W33" s="30"/>
      <c r="X33" s="30"/>
      <c r="Y33" s="30"/>
      <c r="Z33" s="30"/>
      <c r="AA33" s="30"/>
      <c r="AB33" s="30"/>
      <c r="AC33" s="30"/>
      <c r="AD33" s="30"/>
      <c r="AE33" s="30"/>
      <c r="AF33" s="30"/>
      <c r="AG33" s="30"/>
      <c r="AH33" s="30"/>
      <c r="AI33" s="30"/>
      <c r="AJ33" s="30"/>
      <c r="AK33" s="30"/>
      <c r="AL33" s="30"/>
      <c r="AM33" s="30"/>
      <c r="AN33" s="30"/>
      <c r="AO33" s="30"/>
      <c r="AP33" s="30"/>
      <c r="AQ33" s="30"/>
      <c r="AR33" s="30"/>
      <c r="AS33" s="30"/>
      <c r="AT33" s="30"/>
      <c r="AU33" s="30"/>
      <c r="AV33" s="30"/>
      <c r="AW33" s="30"/>
      <c r="AX33" s="30"/>
      <c r="AY33" s="30"/>
      <c r="AZ33" s="30"/>
      <c r="BA33" s="30"/>
      <c r="BB33" s="30"/>
      <c r="BC33" s="30"/>
      <c r="BD33" s="30" t="s">
        <v>122</v>
      </c>
      <c r="BE33" s="32"/>
      <c r="BH33" s="27"/>
      <c r="BI33" s="27"/>
      <c r="BJ33" s="27"/>
      <c r="BK33" s="27"/>
      <c r="BL33" s="27"/>
      <c r="BM33" s="27"/>
      <c r="BN33" s="27"/>
      <c r="BO33" s="27"/>
      <c r="BP33" s="27"/>
      <c r="BQ33" s="27"/>
      <c r="BR33" s="27"/>
      <c r="BS33" s="27"/>
      <c r="BT33" s="27"/>
      <c r="BU33" s="27"/>
      <c r="BV33" s="27"/>
      <c r="BW33" s="27"/>
      <c r="BX33" s="27"/>
      <c r="BY33" s="27"/>
      <c r="BZ33" s="27"/>
      <c r="CA33" s="27"/>
      <c r="CB33" s="27"/>
      <c r="CC33" s="27"/>
      <c r="CD33" s="27"/>
      <c r="CE33" s="27"/>
      <c r="CF33" s="27"/>
      <c r="CG33" s="27"/>
      <c r="CH33" s="27"/>
      <c r="CI33" s="27"/>
      <c r="CJ33" s="27"/>
      <c r="CK33" s="27"/>
      <c r="CL33" s="27"/>
      <c r="CM33" s="27"/>
      <c r="CN33" s="27"/>
      <c r="CO33" s="27"/>
      <c r="CP33" s="27"/>
      <c r="CQ33" s="27"/>
      <c r="CR33" s="27"/>
      <c r="CS33" s="27"/>
      <c r="CT33" s="27"/>
      <c r="CU33" s="27"/>
      <c r="CV33" s="27"/>
      <c r="CW33" s="27"/>
      <c r="CX33" s="27"/>
      <c r="CY33" s="27"/>
      <c r="CZ33" s="27"/>
      <c r="DA33" s="27"/>
      <c r="DB33" s="27"/>
      <c r="DC33" s="27"/>
      <c r="DD33" s="27"/>
      <c r="DE33" s="27"/>
      <c r="DF33" s="27"/>
      <c r="DG33" s="27"/>
      <c r="DH33" s="27"/>
      <c r="DI33" s="27"/>
      <c r="DJ33" s="27"/>
    </row>
    <row r="34" spans="2:114" ht="13.9" customHeight="1" thickBot="1">
      <c r="B34" s="248"/>
      <c r="C34" s="33"/>
      <c r="D34" s="34"/>
      <c r="E34" s="34"/>
      <c r="F34" s="34"/>
      <c r="G34" s="34"/>
      <c r="H34" s="34"/>
      <c r="I34" s="34"/>
      <c r="J34" s="34"/>
      <c r="K34" s="35"/>
      <c r="L34" s="34"/>
      <c r="M34" s="249" t="str">
        <f>AO29</f>
        <v>２０，４１５，９５５．８８４４８</v>
      </c>
      <c r="N34" s="249"/>
      <c r="O34" s="249"/>
      <c r="P34" s="249"/>
      <c r="Q34" s="249"/>
      <c r="R34" s="249"/>
      <c r="S34" s="249"/>
      <c r="T34" s="249"/>
      <c r="U34" s="249"/>
      <c r="V34" s="249"/>
      <c r="W34" s="249"/>
      <c r="X34" s="249"/>
      <c r="Y34" s="249"/>
      <c r="Z34" s="249"/>
      <c r="AA34" s="249"/>
      <c r="AB34" s="37" t="s">
        <v>102</v>
      </c>
      <c r="AC34" s="249" t="str">
        <f>AR32</f>
        <v>１，６２６，０００</v>
      </c>
      <c r="AD34" s="289"/>
      <c r="AE34" s="289"/>
      <c r="AF34" s="289"/>
      <c r="AG34" s="289"/>
      <c r="AH34" s="289"/>
      <c r="AI34" s="289"/>
      <c r="AJ34" s="289"/>
      <c r="AK34" s="289"/>
      <c r="AL34" s="289"/>
      <c r="AM34" s="289"/>
      <c r="AN34" s="289"/>
      <c r="AO34" s="37" t="s">
        <v>109</v>
      </c>
      <c r="AP34" s="249" t="s">
        <v>159</v>
      </c>
      <c r="AQ34" s="249"/>
      <c r="AR34" s="249"/>
      <c r="AS34" s="249"/>
      <c r="AT34" s="249"/>
      <c r="AU34" s="249"/>
      <c r="AV34" s="249"/>
      <c r="AW34" s="249"/>
      <c r="AX34" s="249"/>
      <c r="AY34" s="249"/>
      <c r="AZ34" s="249"/>
      <c r="BA34" s="249"/>
      <c r="BB34" s="249"/>
      <c r="BC34" s="249"/>
      <c r="BD34" s="37" t="s">
        <v>42</v>
      </c>
      <c r="BE34" s="38"/>
      <c r="BH34" s="27"/>
      <c r="BI34" s="27"/>
      <c r="BJ34" s="27"/>
      <c r="BK34" s="27"/>
      <c r="BL34" s="27"/>
      <c r="BM34" s="27"/>
      <c r="BN34" s="27"/>
      <c r="BO34" s="27"/>
      <c r="BP34" s="27"/>
      <c r="BQ34" s="27"/>
      <c r="BR34" s="27"/>
      <c r="BS34" s="27"/>
      <c r="BT34" s="27"/>
      <c r="BU34" s="27"/>
      <c r="BV34" s="27"/>
      <c r="BW34" s="27"/>
      <c r="BX34" s="27"/>
      <c r="BY34" s="27"/>
      <c r="BZ34" s="27"/>
      <c r="CA34" s="27"/>
      <c r="CB34" s="27"/>
      <c r="CC34" s="27"/>
      <c r="CD34" s="27"/>
      <c r="CE34" s="27"/>
      <c r="CF34" s="27"/>
      <c r="CG34" s="27"/>
      <c r="CH34" s="27"/>
      <c r="CI34" s="27"/>
      <c r="CJ34" s="27"/>
      <c r="CK34" s="27"/>
      <c r="CL34" s="27"/>
      <c r="CM34" s="27"/>
      <c r="CN34" s="27"/>
      <c r="CO34" s="27"/>
      <c r="CP34" s="27"/>
      <c r="CQ34" s="27"/>
      <c r="CR34" s="27"/>
      <c r="CS34" s="27"/>
      <c r="CT34" s="27"/>
      <c r="CU34" s="27"/>
      <c r="CV34" s="27"/>
      <c r="CW34" s="27"/>
      <c r="CX34" s="27"/>
      <c r="CY34" s="27"/>
      <c r="CZ34" s="27"/>
      <c r="DA34" s="27"/>
      <c r="DB34" s="27"/>
      <c r="DC34" s="27"/>
      <c r="DD34" s="27"/>
      <c r="DE34" s="27"/>
      <c r="DF34" s="27"/>
      <c r="DG34" s="27"/>
      <c r="DH34" s="27"/>
      <c r="DI34" s="27"/>
      <c r="DJ34" s="27"/>
    </row>
    <row r="35" spans="2:114" ht="13.9" customHeight="1" thickTop="1">
      <c r="C35" s="25"/>
      <c r="D35" s="281" t="s">
        <v>35</v>
      </c>
      <c r="E35" s="281"/>
      <c r="F35" s="281"/>
      <c r="G35" s="281"/>
      <c r="H35" s="281"/>
      <c r="I35" s="281"/>
      <c r="J35" s="20"/>
      <c r="K35" s="18"/>
      <c r="L35" s="287" t="s">
        <v>58</v>
      </c>
      <c r="M35" s="287"/>
      <c r="N35" s="287"/>
      <c r="O35" s="287"/>
      <c r="P35" s="287"/>
      <c r="Q35" s="287"/>
      <c r="R35" s="287"/>
      <c r="S35" s="287"/>
      <c r="T35" s="287"/>
      <c r="U35" s="287"/>
      <c r="V35" s="287"/>
      <c r="W35" s="18"/>
      <c r="X35" s="18"/>
      <c r="Y35" s="18"/>
      <c r="Z35" s="18"/>
      <c r="AA35" s="18"/>
      <c r="AB35" s="18"/>
      <c r="AC35" s="18"/>
      <c r="AD35" s="18"/>
      <c r="AE35" s="18"/>
      <c r="AF35" s="18"/>
      <c r="AG35" s="18"/>
      <c r="AH35" s="18"/>
      <c r="AI35" s="18"/>
      <c r="AJ35" s="18"/>
      <c r="AK35" s="18"/>
      <c r="AL35" s="18"/>
      <c r="AM35" s="18"/>
      <c r="AN35" s="18"/>
      <c r="AO35" s="18"/>
      <c r="AP35" s="18"/>
      <c r="AQ35" s="18"/>
      <c r="AR35" s="18"/>
      <c r="AS35" s="18"/>
      <c r="AT35" s="18"/>
      <c r="AU35" s="18"/>
      <c r="AV35" s="18"/>
      <c r="AW35" s="18"/>
      <c r="AX35" s="18"/>
      <c r="AY35" s="18"/>
      <c r="AZ35" s="18"/>
      <c r="BA35" s="18"/>
      <c r="BB35" s="18"/>
      <c r="BC35" s="18"/>
      <c r="BD35" s="18"/>
      <c r="BE35" s="20"/>
      <c r="BH35" s="27"/>
      <c r="BI35" s="27"/>
      <c r="BJ35" s="27"/>
      <c r="BK35" s="27"/>
      <c r="BL35" s="27"/>
      <c r="BM35" s="27"/>
      <c r="BN35" s="27"/>
      <c r="BO35" s="27"/>
      <c r="BP35" s="27"/>
      <c r="BQ35" s="27"/>
      <c r="BR35" s="27"/>
      <c r="BS35" s="27"/>
      <c r="BT35" s="27"/>
      <c r="BU35" s="27"/>
      <c r="BV35" s="27"/>
      <c r="BW35" s="27"/>
      <c r="BX35" s="27"/>
      <c r="BY35" s="27"/>
      <c r="BZ35" s="27"/>
      <c r="CA35" s="27"/>
      <c r="CB35" s="27"/>
      <c r="CC35" s="27"/>
      <c r="CD35" s="27"/>
      <c r="CE35" s="27"/>
      <c r="CF35" s="27"/>
      <c r="CG35" s="27"/>
      <c r="CH35" s="27"/>
      <c r="CI35" s="27"/>
      <c r="CJ35" s="27"/>
      <c r="CK35" s="27"/>
      <c r="CL35" s="27"/>
      <c r="CM35" s="27"/>
      <c r="CN35" s="27"/>
      <c r="CO35" s="27"/>
      <c r="CP35" s="27"/>
      <c r="CQ35" s="27"/>
      <c r="CR35" s="27"/>
      <c r="CS35" s="27"/>
      <c r="CT35" s="27"/>
      <c r="CU35" s="27"/>
      <c r="CV35" s="27"/>
      <c r="CW35" s="27"/>
      <c r="CX35" s="27"/>
      <c r="CY35" s="27"/>
      <c r="CZ35" s="27"/>
      <c r="DA35" s="27"/>
      <c r="DB35" s="27"/>
      <c r="DC35" s="27"/>
      <c r="DD35" s="27"/>
      <c r="DE35" s="27"/>
      <c r="DF35" s="27"/>
      <c r="DG35" s="27"/>
      <c r="DH35" s="27"/>
      <c r="DI35" s="27"/>
      <c r="DJ35" s="27"/>
    </row>
    <row r="36" spans="2:114" ht="13.9" customHeight="1">
      <c r="C36" s="25"/>
      <c r="D36" s="18"/>
      <c r="E36" s="18"/>
      <c r="F36" s="18"/>
      <c r="G36" s="18"/>
      <c r="H36" s="18"/>
      <c r="I36" s="18"/>
      <c r="J36" s="20"/>
      <c r="K36" s="18"/>
      <c r="L36" s="18"/>
      <c r="M36" s="18"/>
      <c r="N36" s="19" t="s">
        <v>97</v>
      </c>
      <c r="O36" s="245" t="s">
        <v>380</v>
      </c>
      <c r="P36" s="245"/>
      <c r="Q36" s="18" t="s">
        <v>123</v>
      </c>
      <c r="R36" s="245" t="s">
        <v>78</v>
      </c>
      <c r="S36" s="245"/>
      <c r="T36" s="245"/>
      <c r="U36" s="19" t="s">
        <v>124</v>
      </c>
      <c r="V36" s="18"/>
      <c r="W36" s="18" t="s">
        <v>171</v>
      </c>
      <c r="X36" s="245" t="s">
        <v>379</v>
      </c>
      <c r="Y36" s="245"/>
      <c r="Z36" s="18" t="s">
        <v>123</v>
      </c>
      <c r="AA36" s="245" t="s">
        <v>89</v>
      </c>
      <c r="AB36" s="245"/>
      <c r="AC36" s="39"/>
      <c r="AD36" s="252" t="s">
        <v>55</v>
      </c>
      <c r="AE36" s="252"/>
      <c r="AF36" s="252"/>
      <c r="AG36" s="252"/>
      <c r="AH36" s="252"/>
      <c r="AI36" s="252"/>
      <c r="AJ36" s="252"/>
      <c r="AK36" s="252"/>
      <c r="AL36" s="252"/>
      <c r="AM36" s="18"/>
      <c r="AN36" s="18"/>
      <c r="AO36" s="18"/>
      <c r="AP36" s="18"/>
      <c r="AQ36" s="18"/>
      <c r="AR36" s="245" t="s">
        <v>87</v>
      </c>
      <c r="AS36" s="245"/>
      <c r="AT36" s="39"/>
      <c r="AU36" s="19" t="s">
        <v>43</v>
      </c>
      <c r="AV36" s="19"/>
      <c r="AW36" s="18"/>
      <c r="AX36" s="18"/>
      <c r="AY36" s="18"/>
      <c r="AZ36" s="18"/>
      <c r="BA36" s="18"/>
      <c r="BB36" s="18"/>
      <c r="BC36" s="18"/>
      <c r="BD36" s="18"/>
      <c r="BE36" s="20"/>
      <c r="BH36" s="27"/>
      <c r="BI36" s="27"/>
      <c r="BJ36" s="27"/>
      <c r="BK36" s="27"/>
      <c r="BL36" s="27"/>
      <c r="BM36" s="27"/>
      <c r="BN36" s="27"/>
      <c r="BO36" s="27"/>
      <c r="BP36" s="27"/>
      <c r="BQ36" s="27"/>
      <c r="BR36" s="27"/>
      <c r="BS36" s="27"/>
      <c r="BT36" s="27"/>
      <c r="BU36" s="27"/>
      <c r="BV36" s="27"/>
      <c r="BW36" s="27"/>
      <c r="BX36" s="27"/>
      <c r="BY36" s="27"/>
      <c r="BZ36" s="27"/>
      <c r="CA36" s="27"/>
      <c r="CB36" s="27"/>
      <c r="CC36" s="27"/>
      <c r="CD36" s="27"/>
      <c r="CE36" s="27"/>
      <c r="CF36" s="27"/>
      <c r="CG36" s="27"/>
      <c r="CH36" s="27"/>
      <c r="CI36" s="27"/>
      <c r="CJ36" s="27"/>
      <c r="CK36" s="27"/>
      <c r="CL36" s="27"/>
      <c r="CM36" s="27"/>
      <c r="CN36" s="27"/>
      <c r="CO36" s="27"/>
      <c r="CP36" s="27"/>
      <c r="CQ36" s="27"/>
      <c r="CR36" s="27"/>
      <c r="CS36" s="27"/>
      <c r="CT36" s="27"/>
      <c r="CU36" s="27"/>
      <c r="CV36" s="27"/>
      <c r="CW36" s="27"/>
      <c r="CX36" s="27"/>
      <c r="CY36" s="27"/>
      <c r="CZ36" s="27"/>
      <c r="DA36" s="27"/>
      <c r="DB36" s="27"/>
      <c r="DC36" s="27"/>
      <c r="DD36" s="27"/>
      <c r="DE36" s="27"/>
      <c r="DF36" s="27"/>
      <c r="DG36" s="27"/>
      <c r="DH36" s="27"/>
      <c r="DI36" s="27"/>
      <c r="DJ36" s="27"/>
    </row>
    <row r="37" spans="2:114" ht="13.9" customHeight="1">
      <c r="C37" s="25"/>
      <c r="D37" s="18"/>
      <c r="E37" s="18"/>
      <c r="F37" s="18"/>
      <c r="G37" s="18"/>
      <c r="H37" s="18"/>
      <c r="I37" s="18"/>
      <c r="J37" s="20"/>
      <c r="K37" s="18"/>
      <c r="L37" s="18"/>
      <c r="M37" s="18"/>
      <c r="N37" s="18"/>
      <c r="O37" s="18"/>
      <c r="P37" s="245" t="s">
        <v>92</v>
      </c>
      <c r="Q37" s="245"/>
      <c r="R37" s="18"/>
      <c r="S37" s="18"/>
      <c r="T37" s="252" t="s">
        <v>59</v>
      </c>
      <c r="U37" s="252"/>
      <c r="V37" s="252"/>
      <c r="W37" s="18" t="s">
        <v>93</v>
      </c>
      <c r="X37" s="245" t="s">
        <v>145</v>
      </c>
      <c r="Y37" s="245"/>
      <c r="Z37" s="245"/>
      <c r="AA37" s="245"/>
      <c r="AB37" s="245"/>
      <c r="AC37" s="245"/>
      <c r="AD37" s="18" t="s">
        <v>42</v>
      </c>
      <c r="AE37" s="18" t="s">
        <v>107</v>
      </c>
      <c r="AF37" s="19" t="s">
        <v>99</v>
      </c>
      <c r="AG37" s="245" t="s">
        <v>143</v>
      </c>
      <c r="AH37" s="245"/>
      <c r="AI37" s="245"/>
      <c r="AJ37" s="19" t="s">
        <v>19</v>
      </c>
      <c r="AK37" s="253" t="s">
        <v>109</v>
      </c>
      <c r="AL37" s="253"/>
      <c r="AM37" s="18"/>
      <c r="AN37" s="18"/>
      <c r="AO37" s="18"/>
      <c r="AP37" s="18"/>
      <c r="AQ37" s="18"/>
      <c r="AR37" s="245" t="s">
        <v>144</v>
      </c>
      <c r="AS37" s="245"/>
      <c r="AT37" s="245"/>
      <c r="AU37" s="245"/>
      <c r="AV37" s="245"/>
      <c r="AW37" s="245"/>
      <c r="AX37" s="245"/>
      <c r="AY37" s="245"/>
      <c r="AZ37" s="18"/>
      <c r="BA37" s="19" t="s">
        <v>42</v>
      </c>
      <c r="BB37" s="18"/>
      <c r="BC37" s="18"/>
      <c r="BD37" s="18"/>
      <c r="BE37" s="20"/>
      <c r="BH37" s="27"/>
      <c r="BI37" s="27"/>
      <c r="BJ37" s="27"/>
      <c r="BK37" s="27"/>
      <c r="BL37" s="27"/>
      <c r="BM37" s="27"/>
      <c r="BN37" s="27"/>
      <c r="BO37" s="27"/>
      <c r="BP37" s="27"/>
      <c r="BQ37" s="27"/>
      <c r="BR37" s="27"/>
      <c r="BS37" s="27"/>
      <c r="BT37" s="27"/>
      <c r="BU37" s="27"/>
      <c r="BV37" s="27"/>
      <c r="BW37" s="27"/>
      <c r="BX37" s="27"/>
      <c r="BY37" s="27"/>
      <c r="BZ37" s="27"/>
      <c r="CA37" s="27"/>
      <c r="CB37" s="27"/>
      <c r="CC37" s="27"/>
      <c r="CD37" s="27"/>
      <c r="CE37" s="27"/>
      <c r="CF37" s="27"/>
      <c r="CG37" s="27"/>
      <c r="CH37" s="27"/>
      <c r="CI37" s="27"/>
      <c r="CJ37" s="27"/>
      <c r="CK37" s="27"/>
      <c r="CL37" s="27"/>
      <c r="CM37" s="27"/>
      <c r="CN37" s="27"/>
      <c r="CO37" s="27"/>
      <c r="CP37" s="27"/>
      <c r="CQ37" s="27"/>
      <c r="CR37" s="27"/>
      <c r="CS37" s="27"/>
      <c r="CT37" s="27"/>
      <c r="CU37" s="27"/>
      <c r="CV37" s="27"/>
      <c r="CW37" s="27"/>
      <c r="CX37" s="27"/>
      <c r="CY37" s="27"/>
      <c r="CZ37" s="27"/>
      <c r="DA37" s="27"/>
      <c r="DB37" s="27"/>
      <c r="DC37" s="27"/>
      <c r="DD37" s="27"/>
      <c r="DE37" s="27"/>
      <c r="DF37" s="27"/>
      <c r="DG37" s="27"/>
      <c r="DH37" s="27"/>
      <c r="DI37" s="27"/>
      <c r="DJ37" s="27"/>
    </row>
    <row r="38" spans="2:114" ht="13.9" customHeight="1">
      <c r="C38" s="25"/>
      <c r="D38" s="18"/>
      <c r="E38" s="18"/>
      <c r="F38" s="18"/>
      <c r="G38" s="18"/>
      <c r="H38" s="18"/>
      <c r="I38" s="18"/>
      <c r="J38" s="20"/>
      <c r="K38" s="18"/>
      <c r="L38" s="18"/>
      <c r="M38" s="18"/>
      <c r="N38" s="19"/>
      <c r="O38" s="245"/>
      <c r="P38" s="245"/>
      <c r="Q38" s="18"/>
      <c r="R38" s="245"/>
      <c r="S38" s="245"/>
      <c r="T38" s="245"/>
      <c r="U38" s="19"/>
      <c r="V38" s="18"/>
      <c r="W38" s="18"/>
      <c r="X38" s="245"/>
      <c r="Y38" s="245"/>
      <c r="Z38" s="18"/>
      <c r="AA38" s="245"/>
      <c r="AB38" s="245"/>
      <c r="AC38" s="39"/>
      <c r="AD38" s="252"/>
      <c r="AE38" s="252"/>
      <c r="AF38" s="252"/>
      <c r="AG38" s="252"/>
      <c r="AH38" s="252"/>
      <c r="AI38" s="252"/>
      <c r="AJ38" s="252"/>
      <c r="AK38" s="252"/>
      <c r="AL38" s="252"/>
      <c r="AM38" s="18"/>
      <c r="AN38" s="18"/>
      <c r="AO38" s="18"/>
      <c r="AP38" s="18"/>
      <c r="AQ38" s="18"/>
      <c r="AR38" s="245"/>
      <c r="AS38" s="245"/>
      <c r="AT38" s="39"/>
      <c r="AU38" s="19"/>
      <c r="AV38" s="19"/>
      <c r="AW38" s="18"/>
      <c r="AX38" s="18"/>
      <c r="AY38" s="18"/>
      <c r="AZ38" s="18"/>
      <c r="BA38" s="18"/>
      <c r="BB38" s="18"/>
      <c r="BC38" s="18"/>
      <c r="BD38" s="18"/>
      <c r="BE38" s="20"/>
      <c r="BH38" s="27"/>
      <c r="BI38" s="27"/>
      <c r="BJ38" s="27"/>
      <c r="BK38" s="27"/>
      <c r="BL38" s="27"/>
      <c r="BM38" s="27"/>
      <c r="BN38" s="27"/>
      <c r="BO38" s="27"/>
      <c r="BP38" s="27"/>
      <c r="BQ38" s="27"/>
      <c r="BR38" s="27"/>
      <c r="BS38" s="27"/>
      <c r="BT38" s="27"/>
      <c r="BU38" s="27"/>
      <c r="BV38" s="27"/>
      <c r="BW38" s="27"/>
      <c r="BX38" s="27"/>
      <c r="BY38" s="27"/>
      <c r="BZ38" s="27"/>
      <c r="CA38" s="27"/>
      <c r="CB38" s="27"/>
      <c r="CC38" s="27"/>
      <c r="CD38" s="27"/>
      <c r="CE38" s="27"/>
      <c r="CF38" s="27"/>
      <c r="CG38" s="27"/>
      <c r="CH38" s="27"/>
      <c r="CI38" s="27"/>
      <c r="CJ38" s="27"/>
      <c r="CK38" s="27"/>
      <c r="CL38" s="27"/>
      <c r="CM38" s="27"/>
      <c r="CN38" s="27"/>
      <c r="CO38" s="27"/>
      <c r="CP38" s="27"/>
      <c r="CQ38" s="27"/>
      <c r="CR38" s="27"/>
      <c r="CS38" s="27"/>
      <c r="CT38" s="27"/>
      <c r="CU38" s="27"/>
      <c r="CV38" s="27"/>
      <c r="CW38" s="27"/>
      <c r="CX38" s="27"/>
      <c r="CY38" s="27"/>
      <c r="CZ38" s="27"/>
      <c r="DA38" s="27"/>
      <c r="DB38" s="27"/>
      <c r="DC38" s="27"/>
      <c r="DD38" s="27"/>
      <c r="DE38" s="27"/>
      <c r="DF38" s="27"/>
      <c r="DG38" s="27"/>
      <c r="DH38" s="27"/>
      <c r="DI38" s="27"/>
      <c r="DJ38" s="27"/>
    </row>
    <row r="39" spans="2:114" ht="13.9" customHeight="1">
      <c r="C39" s="25"/>
      <c r="D39" s="18"/>
      <c r="E39" s="18"/>
      <c r="F39" s="18"/>
      <c r="G39" s="18"/>
      <c r="H39" s="18"/>
      <c r="I39" s="18"/>
      <c r="J39" s="20"/>
      <c r="K39" s="18"/>
      <c r="L39" s="18"/>
      <c r="M39" s="18"/>
      <c r="N39" s="18"/>
      <c r="O39" s="18"/>
      <c r="P39" s="245"/>
      <c r="Q39" s="245"/>
      <c r="R39" s="18"/>
      <c r="S39" s="18"/>
      <c r="T39" s="252"/>
      <c r="U39" s="252"/>
      <c r="V39" s="252"/>
      <c r="W39" s="18"/>
      <c r="X39" s="245"/>
      <c r="Y39" s="245"/>
      <c r="Z39" s="245"/>
      <c r="AA39" s="245"/>
      <c r="AB39" s="245"/>
      <c r="AC39" s="245"/>
      <c r="AD39" s="18"/>
      <c r="AE39" s="18"/>
      <c r="AF39" s="19"/>
      <c r="AG39" s="245"/>
      <c r="AH39" s="245"/>
      <c r="AI39" s="245"/>
      <c r="AJ39" s="19"/>
      <c r="AK39" s="253"/>
      <c r="AL39" s="253"/>
      <c r="AM39" s="18"/>
      <c r="AN39" s="18"/>
      <c r="AO39" s="18"/>
      <c r="AP39" s="18"/>
      <c r="AQ39" s="18"/>
      <c r="AR39" s="245"/>
      <c r="AS39" s="245"/>
      <c r="AT39" s="245"/>
      <c r="AU39" s="245"/>
      <c r="AV39" s="245"/>
      <c r="AW39" s="245"/>
      <c r="AX39" s="245"/>
      <c r="AY39" s="245"/>
      <c r="AZ39" s="18"/>
      <c r="BA39" s="19"/>
      <c r="BB39" s="18"/>
      <c r="BC39" s="18"/>
      <c r="BD39" s="18"/>
      <c r="BE39" s="20"/>
      <c r="BH39" s="27"/>
      <c r="BI39" s="27"/>
      <c r="BJ39" s="27"/>
      <c r="BK39" s="27"/>
      <c r="BL39" s="27"/>
      <c r="BM39" s="27"/>
      <c r="BN39" s="27"/>
      <c r="BO39" s="27"/>
      <c r="BP39" s="27"/>
      <c r="BQ39" s="27"/>
      <c r="BR39" s="27"/>
      <c r="BS39" s="27"/>
      <c r="BT39" s="27"/>
      <c r="BU39" s="27"/>
      <c r="BV39" s="27"/>
      <c r="BW39" s="27"/>
      <c r="BX39" s="27"/>
      <c r="BY39" s="27"/>
      <c r="BZ39" s="27"/>
      <c r="CA39" s="27"/>
      <c r="CB39" s="27"/>
      <c r="CC39" s="27"/>
      <c r="CD39" s="27"/>
      <c r="CE39" s="27"/>
      <c r="CF39" s="27"/>
      <c r="CG39" s="27"/>
      <c r="CH39" s="27"/>
      <c r="CI39" s="27"/>
      <c r="CJ39" s="27"/>
      <c r="CK39" s="27"/>
      <c r="CL39" s="27"/>
      <c r="CM39" s="27"/>
      <c r="CN39" s="27"/>
      <c r="CO39" s="27"/>
      <c r="CP39" s="27"/>
      <c r="CQ39" s="27"/>
      <c r="CR39" s="27"/>
      <c r="CS39" s="27"/>
      <c r="CT39" s="27"/>
      <c r="CU39" s="27"/>
      <c r="CV39" s="27"/>
      <c r="CW39" s="27"/>
      <c r="CX39" s="27"/>
      <c r="CY39" s="27"/>
      <c r="CZ39" s="27"/>
      <c r="DA39" s="27"/>
      <c r="DB39" s="27"/>
      <c r="DC39" s="27"/>
      <c r="DD39" s="27"/>
      <c r="DE39" s="27"/>
      <c r="DF39" s="27"/>
      <c r="DG39" s="27"/>
      <c r="DH39" s="27"/>
      <c r="DI39" s="27"/>
      <c r="DJ39" s="27"/>
    </row>
    <row r="40" spans="2:114" ht="13.9" customHeight="1">
      <c r="C40" s="25"/>
      <c r="D40" s="18"/>
      <c r="E40" s="18"/>
      <c r="F40" s="18"/>
      <c r="G40" s="18"/>
      <c r="H40" s="18"/>
      <c r="I40" s="18"/>
      <c r="J40" s="20"/>
      <c r="K40" s="18"/>
      <c r="L40" s="18"/>
      <c r="M40" s="18"/>
      <c r="N40" s="19"/>
      <c r="O40" s="245"/>
      <c r="P40" s="245"/>
      <c r="Q40" s="18"/>
      <c r="R40" s="245"/>
      <c r="S40" s="245"/>
      <c r="T40" s="245"/>
      <c r="U40" s="19"/>
      <c r="V40" s="18"/>
      <c r="W40" s="18"/>
      <c r="X40" s="245"/>
      <c r="Y40" s="245"/>
      <c r="Z40" s="18"/>
      <c r="AA40" s="245"/>
      <c r="AB40" s="245"/>
      <c r="AC40" s="39"/>
      <c r="AD40" s="252"/>
      <c r="AE40" s="252"/>
      <c r="AF40" s="252"/>
      <c r="AG40" s="252"/>
      <c r="AH40" s="252"/>
      <c r="AI40" s="252"/>
      <c r="AJ40" s="252"/>
      <c r="AK40" s="252"/>
      <c r="AL40" s="252"/>
      <c r="AM40" s="18"/>
      <c r="AN40" s="18"/>
      <c r="AO40" s="18"/>
      <c r="AP40" s="18"/>
      <c r="AQ40" s="18"/>
      <c r="AR40" s="245"/>
      <c r="AS40" s="245"/>
      <c r="AT40" s="39"/>
      <c r="AU40" s="19"/>
      <c r="AV40" s="19"/>
      <c r="AW40" s="18"/>
      <c r="AX40" s="18"/>
      <c r="AY40" s="18"/>
      <c r="AZ40" s="18"/>
      <c r="BA40" s="18"/>
      <c r="BB40" s="18"/>
      <c r="BC40" s="18"/>
      <c r="BD40" s="18"/>
      <c r="BE40" s="20"/>
      <c r="BH40" s="27"/>
      <c r="BI40" s="27"/>
      <c r="BJ40" s="27"/>
      <c r="BK40" s="27"/>
      <c r="BL40" s="27"/>
      <c r="BM40" s="27"/>
      <c r="BN40" s="27"/>
      <c r="BO40" s="27"/>
      <c r="BP40" s="27"/>
      <c r="BQ40" s="27"/>
      <c r="BR40" s="27"/>
      <c r="BS40" s="27"/>
      <c r="BT40" s="27"/>
      <c r="BU40" s="27"/>
      <c r="BV40" s="27"/>
      <c r="BW40" s="27"/>
      <c r="BX40" s="27"/>
      <c r="BY40" s="27"/>
      <c r="BZ40" s="27"/>
      <c r="CA40" s="27"/>
      <c r="CB40" s="27"/>
      <c r="CC40" s="27"/>
      <c r="CD40" s="27"/>
      <c r="CE40" s="27"/>
      <c r="CF40" s="27"/>
      <c r="CG40" s="27"/>
      <c r="CH40" s="27"/>
      <c r="CI40" s="27"/>
      <c r="CJ40" s="27"/>
      <c r="CK40" s="27"/>
      <c r="CL40" s="27"/>
      <c r="CM40" s="27"/>
      <c r="CN40" s="27"/>
      <c r="CO40" s="27"/>
      <c r="CP40" s="27"/>
      <c r="CQ40" s="27"/>
      <c r="CR40" s="27"/>
      <c r="CS40" s="27"/>
      <c r="CT40" s="27"/>
      <c r="CU40" s="27"/>
      <c r="CV40" s="27"/>
      <c r="CW40" s="27"/>
      <c r="CX40" s="27"/>
      <c r="CY40" s="27"/>
      <c r="CZ40" s="27"/>
      <c r="DA40" s="27"/>
      <c r="DB40" s="27"/>
      <c r="DC40" s="27"/>
      <c r="DD40" s="27"/>
      <c r="DE40" s="27"/>
      <c r="DF40" s="27"/>
      <c r="DG40" s="27"/>
      <c r="DH40" s="27"/>
      <c r="DI40" s="27"/>
      <c r="DJ40" s="27"/>
    </row>
    <row r="41" spans="2:114" ht="13.9" customHeight="1">
      <c r="C41" s="25"/>
      <c r="D41" s="18"/>
      <c r="E41" s="18"/>
      <c r="F41" s="18"/>
      <c r="G41" s="18"/>
      <c r="H41" s="18"/>
      <c r="I41" s="18"/>
      <c r="J41" s="20"/>
      <c r="K41" s="18"/>
      <c r="L41" s="18"/>
      <c r="M41" s="18"/>
      <c r="N41" s="18"/>
      <c r="O41" s="18"/>
      <c r="P41" s="245"/>
      <c r="Q41" s="245"/>
      <c r="R41" s="18"/>
      <c r="S41" s="18"/>
      <c r="T41" s="252"/>
      <c r="U41" s="252"/>
      <c r="V41" s="252"/>
      <c r="W41" s="18"/>
      <c r="X41" s="245"/>
      <c r="Y41" s="245"/>
      <c r="Z41" s="245"/>
      <c r="AA41" s="245"/>
      <c r="AB41" s="245"/>
      <c r="AC41" s="245"/>
      <c r="AD41" s="18"/>
      <c r="AE41" s="18"/>
      <c r="AF41" s="19"/>
      <c r="AG41" s="245"/>
      <c r="AH41" s="245"/>
      <c r="AI41" s="245"/>
      <c r="AJ41" s="19"/>
      <c r="AK41" s="253"/>
      <c r="AL41" s="253"/>
      <c r="AM41" s="18"/>
      <c r="AN41" s="18"/>
      <c r="AO41" s="18"/>
      <c r="AP41" s="18"/>
      <c r="AQ41" s="18"/>
      <c r="AR41" s="245"/>
      <c r="AS41" s="245"/>
      <c r="AT41" s="245"/>
      <c r="AU41" s="245"/>
      <c r="AV41" s="245"/>
      <c r="AW41" s="245"/>
      <c r="AX41" s="245"/>
      <c r="AY41" s="245"/>
      <c r="AZ41" s="18"/>
      <c r="BA41" s="19"/>
      <c r="BB41" s="18"/>
      <c r="BC41" s="18"/>
      <c r="BD41" s="18"/>
      <c r="BE41" s="20"/>
      <c r="BH41" s="27"/>
      <c r="BI41" s="27"/>
      <c r="BJ41" s="27"/>
      <c r="BK41" s="27"/>
      <c r="BL41" s="27"/>
      <c r="BM41" s="27"/>
      <c r="BN41" s="27"/>
      <c r="BO41" s="27"/>
      <c r="BP41" s="27"/>
      <c r="BQ41" s="27"/>
      <c r="BR41" s="27"/>
      <c r="BS41" s="27"/>
      <c r="BT41" s="27"/>
      <c r="BU41" s="27"/>
      <c r="BV41" s="27"/>
      <c r="BW41" s="27"/>
      <c r="BX41" s="27"/>
      <c r="BY41" s="27"/>
      <c r="BZ41" s="27"/>
      <c r="CA41" s="27"/>
      <c r="CB41" s="27"/>
      <c r="CC41" s="27"/>
      <c r="CD41" s="27"/>
      <c r="CE41" s="27"/>
      <c r="CF41" s="27"/>
      <c r="CG41" s="27"/>
      <c r="CH41" s="27"/>
      <c r="CI41" s="27"/>
      <c r="CJ41" s="27"/>
      <c r="CK41" s="27"/>
      <c r="CL41" s="27"/>
      <c r="CM41" s="27"/>
      <c r="CN41" s="27"/>
      <c r="CO41" s="27"/>
      <c r="CP41" s="27"/>
      <c r="CQ41" s="27"/>
      <c r="CR41" s="27"/>
      <c r="CS41" s="27"/>
      <c r="CT41" s="27"/>
      <c r="CU41" s="27"/>
      <c r="CV41" s="27"/>
      <c r="CW41" s="27"/>
      <c r="CX41" s="27"/>
      <c r="CY41" s="27"/>
      <c r="CZ41" s="27"/>
      <c r="DA41" s="27"/>
      <c r="DB41" s="27"/>
      <c r="DC41" s="27"/>
      <c r="DD41" s="27"/>
      <c r="DE41" s="27"/>
      <c r="DF41" s="27"/>
      <c r="DG41" s="27"/>
      <c r="DH41" s="27"/>
      <c r="DI41" s="27"/>
      <c r="DJ41" s="27"/>
    </row>
    <row r="42" spans="2:114" ht="13.9" customHeight="1">
      <c r="C42" s="25"/>
      <c r="D42" s="18"/>
      <c r="E42" s="18"/>
      <c r="F42" s="18"/>
      <c r="G42" s="18"/>
      <c r="H42" s="18"/>
      <c r="I42" s="18"/>
      <c r="J42" s="20"/>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20"/>
      <c r="BH42" s="27"/>
      <c r="BI42" s="27"/>
      <c r="BJ42" s="27"/>
      <c r="BK42" s="27"/>
      <c r="BL42" s="27"/>
      <c r="BM42" s="27"/>
      <c r="BN42" s="27"/>
      <c r="BO42" s="27"/>
      <c r="BP42" s="27"/>
      <c r="BQ42" s="27"/>
      <c r="BR42" s="27"/>
      <c r="BS42" s="27"/>
      <c r="BT42" s="27"/>
      <c r="BU42" s="27"/>
      <c r="BV42" s="27"/>
      <c r="BW42" s="27"/>
      <c r="BX42" s="27"/>
      <c r="BY42" s="27"/>
      <c r="BZ42" s="27"/>
      <c r="CA42" s="27"/>
      <c r="CB42" s="27"/>
      <c r="CC42" s="27"/>
      <c r="CD42" s="27"/>
      <c r="CE42" s="27"/>
      <c r="CF42" s="27"/>
      <c r="CG42" s="27"/>
      <c r="CH42" s="27"/>
      <c r="CI42" s="27"/>
      <c r="CJ42" s="27"/>
      <c r="CK42" s="27"/>
      <c r="CL42" s="27"/>
      <c r="CM42" s="27"/>
      <c r="CN42" s="27"/>
      <c r="CO42" s="27"/>
      <c r="CP42" s="27"/>
      <c r="CQ42" s="27"/>
      <c r="CR42" s="27"/>
      <c r="CS42" s="27"/>
      <c r="CT42" s="27"/>
      <c r="CU42" s="27"/>
      <c r="CV42" s="27"/>
      <c r="CW42" s="27"/>
      <c r="CX42" s="27"/>
      <c r="CY42" s="27"/>
      <c r="CZ42" s="27"/>
      <c r="DA42" s="27"/>
      <c r="DB42" s="27"/>
      <c r="DC42" s="27"/>
      <c r="DD42" s="27"/>
      <c r="DE42" s="27"/>
      <c r="DF42" s="27"/>
      <c r="DG42" s="27"/>
      <c r="DH42" s="27"/>
      <c r="DI42" s="27"/>
      <c r="DJ42" s="27"/>
    </row>
    <row r="43" spans="2:114" ht="13.9" customHeight="1">
      <c r="C43" s="25"/>
      <c r="D43" s="18"/>
      <c r="E43" s="18"/>
      <c r="F43" s="18"/>
      <c r="G43" s="18"/>
      <c r="H43" s="18"/>
      <c r="I43" s="18"/>
      <c r="J43" s="20"/>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20"/>
      <c r="BH43" s="27"/>
      <c r="BI43" s="27"/>
      <c r="BJ43" s="27"/>
      <c r="BK43" s="27"/>
      <c r="BL43" s="27"/>
      <c r="BM43" s="27"/>
      <c r="BN43" s="27"/>
      <c r="BO43" s="27"/>
      <c r="BP43" s="27"/>
      <c r="BQ43" s="27"/>
      <c r="BR43" s="27"/>
      <c r="BS43" s="27"/>
      <c r="BT43" s="27"/>
      <c r="BU43" s="27"/>
      <c r="BV43" s="27"/>
      <c r="BW43" s="27"/>
      <c r="BX43" s="27"/>
      <c r="BY43" s="27"/>
      <c r="BZ43" s="27"/>
      <c r="CA43" s="27"/>
      <c r="CB43" s="27"/>
      <c r="CC43" s="27"/>
      <c r="CD43" s="27"/>
      <c r="CE43" s="27"/>
      <c r="CF43" s="27"/>
      <c r="CG43" s="27"/>
      <c r="CH43" s="27"/>
      <c r="CI43" s="27"/>
      <c r="CJ43" s="27"/>
      <c r="CK43" s="27"/>
      <c r="CL43" s="27"/>
      <c r="CM43" s="27"/>
      <c r="CN43" s="27"/>
      <c r="CO43" s="27"/>
      <c r="CP43" s="27"/>
      <c r="CQ43" s="27"/>
      <c r="CR43" s="27"/>
      <c r="CS43" s="27"/>
      <c r="CT43" s="27"/>
      <c r="CU43" s="27"/>
      <c r="CV43" s="27"/>
      <c r="CW43" s="27"/>
      <c r="CX43" s="27"/>
      <c r="CY43" s="27"/>
      <c r="CZ43" s="27"/>
      <c r="DA43" s="27"/>
      <c r="DB43" s="27"/>
      <c r="DC43" s="27"/>
      <c r="DD43" s="27"/>
      <c r="DE43" s="27"/>
      <c r="DF43" s="27"/>
      <c r="DG43" s="27"/>
      <c r="DH43" s="27"/>
      <c r="DI43" s="27"/>
      <c r="DJ43" s="27"/>
    </row>
    <row r="44" spans="2:114" ht="13.9" customHeight="1">
      <c r="C44" s="25"/>
      <c r="D44" s="18"/>
      <c r="E44" s="18"/>
      <c r="F44" s="18"/>
      <c r="G44" s="18"/>
      <c r="H44" s="18"/>
      <c r="I44" s="18"/>
      <c r="J44" s="20"/>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20"/>
      <c r="BH44" s="27"/>
      <c r="BI44" s="27"/>
      <c r="BJ44" s="27"/>
      <c r="BK44" s="27"/>
      <c r="BL44" s="27"/>
      <c r="BM44" s="27"/>
      <c r="BN44" s="27"/>
      <c r="BO44" s="27"/>
      <c r="BP44" s="27"/>
      <c r="BQ44" s="27"/>
      <c r="BR44" s="27"/>
      <c r="BS44" s="27"/>
      <c r="BT44" s="27"/>
      <c r="BU44" s="27"/>
      <c r="BV44" s="27"/>
      <c r="BW44" s="27"/>
      <c r="BX44" s="27"/>
      <c r="BY44" s="27"/>
      <c r="BZ44" s="27"/>
      <c r="CA44" s="27"/>
      <c r="CB44" s="27"/>
      <c r="CC44" s="27"/>
      <c r="CD44" s="27"/>
      <c r="CE44" s="27"/>
      <c r="CF44" s="27"/>
      <c r="CG44" s="27"/>
      <c r="CH44" s="27"/>
      <c r="CI44" s="27"/>
      <c r="CJ44" s="27"/>
      <c r="CK44" s="27"/>
      <c r="CL44" s="27"/>
      <c r="CM44" s="27"/>
      <c r="CN44" s="27"/>
      <c r="CO44" s="27"/>
      <c r="CP44" s="27"/>
      <c r="CQ44" s="27"/>
      <c r="CR44" s="27"/>
      <c r="CS44" s="27"/>
      <c r="CT44" s="27"/>
      <c r="CU44" s="27"/>
      <c r="CV44" s="27"/>
      <c r="CW44" s="27"/>
      <c r="CX44" s="27"/>
      <c r="CY44" s="27"/>
      <c r="CZ44" s="27"/>
      <c r="DA44" s="27"/>
      <c r="DB44" s="27"/>
      <c r="DC44" s="27"/>
      <c r="DD44" s="27"/>
      <c r="DE44" s="27"/>
      <c r="DF44" s="27"/>
      <c r="DG44" s="27"/>
      <c r="DH44" s="27"/>
      <c r="DI44" s="27"/>
      <c r="DJ44" s="27"/>
    </row>
    <row r="45" spans="2:114" ht="13.9" customHeight="1">
      <c r="C45" s="25"/>
      <c r="D45" s="18"/>
      <c r="E45" s="18"/>
      <c r="F45" s="18"/>
      <c r="G45" s="18"/>
      <c r="H45" s="18"/>
      <c r="I45" s="18"/>
      <c r="J45" s="20"/>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20"/>
      <c r="BH45" s="27"/>
      <c r="BI45" s="27"/>
      <c r="BJ45" s="27"/>
      <c r="BK45" s="27"/>
      <c r="BL45" s="27"/>
      <c r="BM45" s="27"/>
      <c r="BN45" s="27"/>
      <c r="BO45" s="27"/>
      <c r="BP45" s="27"/>
      <c r="BQ45" s="27"/>
      <c r="BR45" s="27"/>
      <c r="BS45" s="27"/>
      <c r="BT45" s="27"/>
      <c r="BU45" s="27"/>
      <c r="BV45" s="27"/>
      <c r="BW45" s="27"/>
      <c r="BX45" s="27"/>
      <c r="BY45" s="27"/>
      <c r="BZ45" s="27"/>
      <c r="CA45" s="27"/>
      <c r="CB45" s="27"/>
      <c r="CC45" s="27"/>
      <c r="CD45" s="27"/>
      <c r="CE45" s="27"/>
      <c r="CF45" s="27"/>
      <c r="CG45" s="27"/>
      <c r="CH45" s="27"/>
      <c r="CI45" s="27"/>
      <c r="CJ45" s="27"/>
      <c r="CK45" s="27"/>
      <c r="CL45" s="27"/>
      <c r="CM45" s="27"/>
      <c r="CN45" s="27"/>
      <c r="CO45" s="27"/>
      <c r="CP45" s="27"/>
      <c r="CQ45" s="27"/>
      <c r="CR45" s="27"/>
      <c r="CS45" s="27"/>
      <c r="CT45" s="27"/>
      <c r="CU45" s="27"/>
      <c r="CV45" s="27"/>
      <c r="CW45" s="27"/>
      <c r="CX45" s="27"/>
      <c r="CY45" s="27"/>
      <c r="CZ45" s="27"/>
      <c r="DA45" s="27"/>
      <c r="DB45" s="27"/>
      <c r="DC45" s="27"/>
      <c r="DD45" s="27"/>
      <c r="DE45" s="27"/>
      <c r="DF45" s="27"/>
      <c r="DG45" s="27"/>
      <c r="DH45" s="27"/>
      <c r="DI45" s="27"/>
      <c r="DJ45" s="27"/>
    </row>
    <row r="46" spans="2:114" ht="13.9" customHeight="1">
      <c r="C46" s="25"/>
      <c r="D46" s="18"/>
      <c r="E46" s="18"/>
      <c r="F46" s="18"/>
      <c r="G46" s="18"/>
      <c r="H46" s="18"/>
      <c r="I46" s="18"/>
      <c r="J46" s="20"/>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20"/>
      <c r="BH46" s="18"/>
      <c r="BI46" s="18"/>
      <c r="BJ46" s="18"/>
      <c r="BK46" s="18"/>
      <c r="BL46" s="18"/>
      <c r="BM46" s="18"/>
      <c r="BN46" s="18"/>
      <c r="BO46" s="18"/>
      <c r="BP46" s="18"/>
      <c r="BQ46" s="39"/>
      <c r="BR46" s="40"/>
      <c r="BS46" s="40"/>
      <c r="BT46" s="40"/>
      <c r="BU46" s="40"/>
      <c r="BV46" s="40"/>
      <c r="BW46" s="40"/>
      <c r="BX46" s="40"/>
      <c r="BY46" s="40"/>
      <c r="BZ46" s="40"/>
      <c r="CA46" s="40"/>
      <c r="CB46" s="40"/>
      <c r="CC46" s="40"/>
      <c r="CD46" s="40"/>
      <c r="CE46" s="40"/>
      <c r="CF46" s="18"/>
      <c r="CG46" s="19"/>
      <c r="CH46" s="18"/>
      <c r="CI46" s="39"/>
      <c r="CJ46" s="18"/>
      <c r="CK46" s="18"/>
      <c r="CL46" s="18"/>
      <c r="CM46" s="18"/>
      <c r="CN46" s="18"/>
      <c r="CO46" s="18"/>
      <c r="CP46" s="18"/>
      <c r="CQ46" s="18"/>
      <c r="CR46" s="19"/>
      <c r="CS46" s="18"/>
      <c r="CT46" s="39"/>
      <c r="CU46" s="39"/>
      <c r="CV46" s="39"/>
      <c r="CW46" s="39"/>
      <c r="CX46" s="39"/>
      <c r="CY46" s="39"/>
      <c r="CZ46" s="39"/>
      <c r="DA46" s="39"/>
      <c r="DB46" s="39"/>
      <c r="DC46" s="39"/>
      <c r="DD46" s="39"/>
      <c r="DE46" s="39"/>
      <c r="DF46" s="39"/>
      <c r="DG46" s="39"/>
      <c r="DH46" s="39"/>
      <c r="DI46" s="19"/>
      <c r="DJ46" s="18"/>
    </row>
    <row r="47" spans="2:114" ht="13.9" customHeight="1">
      <c r="C47" s="25"/>
      <c r="D47" s="18"/>
      <c r="E47" s="18"/>
      <c r="F47" s="18"/>
      <c r="G47" s="18"/>
      <c r="H47" s="18"/>
      <c r="I47" s="18"/>
      <c r="J47" s="20"/>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20"/>
      <c r="BI47" s="1" t="s">
        <v>37</v>
      </c>
    </row>
    <row r="48" spans="2:114" ht="13.9" customHeight="1">
      <c r="C48" s="25"/>
      <c r="D48" s="18"/>
      <c r="E48" s="18"/>
      <c r="F48" s="18"/>
      <c r="G48" s="18"/>
      <c r="H48" s="18"/>
      <c r="I48" s="18"/>
      <c r="J48" s="20"/>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20"/>
      <c r="BH48" s="5"/>
      <c r="BI48" s="247" t="s">
        <v>38</v>
      </c>
      <c r="BJ48" s="247"/>
      <c r="BK48" s="247"/>
      <c r="BL48" s="247"/>
      <c r="BM48" s="247"/>
      <c r="BN48" s="247"/>
      <c r="BO48" s="7"/>
      <c r="BP48" s="8"/>
      <c r="BQ48" s="251" t="s">
        <v>61</v>
      </c>
      <c r="BR48" s="251"/>
      <c r="BS48" s="251"/>
      <c r="BT48" s="251"/>
      <c r="BU48" s="238" t="s">
        <v>162</v>
      </c>
      <c r="BV48" s="238"/>
      <c r="BW48" s="238"/>
      <c r="BX48" s="238"/>
      <c r="BY48" s="238"/>
      <c r="BZ48" s="238"/>
      <c r="CA48" s="262" t="s">
        <v>18</v>
      </c>
      <c r="CB48" s="262"/>
      <c r="CC48" s="251" t="s">
        <v>62</v>
      </c>
      <c r="CD48" s="251"/>
      <c r="CE48" s="251"/>
      <c r="CF48" s="251"/>
      <c r="CG48" s="251"/>
      <c r="CH48" s="251"/>
      <c r="CI48" s="251"/>
      <c r="CJ48" s="251"/>
      <c r="CK48" s="251"/>
      <c r="CL48" s="251"/>
      <c r="CM48" s="251"/>
      <c r="CN48" s="251"/>
      <c r="CO48" s="251"/>
      <c r="CP48" s="9"/>
      <c r="CQ48" s="9"/>
      <c r="CR48" s="9"/>
      <c r="CS48" s="9"/>
      <c r="CT48" s="9"/>
      <c r="CU48" s="9"/>
      <c r="CV48" s="9"/>
      <c r="CW48" s="9"/>
      <c r="CX48" s="9"/>
      <c r="CY48" s="9"/>
      <c r="CZ48" s="9"/>
      <c r="DA48" s="9"/>
      <c r="DB48" s="9"/>
      <c r="DC48" s="9"/>
      <c r="DD48" s="9"/>
      <c r="DE48" s="9"/>
      <c r="DF48" s="9"/>
      <c r="DG48" s="9"/>
      <c r="DH48" s="9"/>
      <c r="DI48" s="9"/>
      <c r="DJ48" s="10"/>
    </row>
    <row r="49" spans="3:114" ht="13.9" customHeight="1">
      <c r="C49" s="25"/>
      <c r="D49" s="18"/>
      <c r="E49" s="18"/>
      <c r="F49" s="18"/>
      <c r="G49" s="18"/>
      <c r="H49" s="18"/>
      <c r="I49" s="18"/>
      <c r="J49" s="20"/>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20"/>
      <c r="BH49" s="25"/>
      <c r="BI49" s="18"/>
      <c r="BJ49" s="18"/>
      <c r="BK49" s="18"/>
      <c r="BL49" s="18"/>
      <c r="BM49" s="18"/>
      <c r="BN49" s="18"/>
      <c r="BO49" s="20"/>
      <c r="BP49" s="25"/>
      <c r="BQ49" s="243" t="s">
        <v>63</v>
      </c>
      <c r="BR49" s="243"/>
      <c r="BS49" s="243"/>
      <c r="BT49" s="243"/>
      <c r="BU49" s="243"/>
      <c r="BV49" s="243"/>
      <c r="BW49" s="243"/>
      <c r="BX49" s="243"/>
      <c r="BY49" s="18"/>
      <c r="BZ49" s="18"/>
      <c r="CA49" s="18"/>
      <c r="CB49" s="18"/>
      <c r="CC49" s="18"/>
      <c r="CD49" s="18"/>
      <c r="CE49" s="18"/>
      <c r="CF49" s="18"/>
      <c r="CG49" s="18"/>
      <c r="CH49" s="18"/>
      <c r="CI49" s="18"/>
      <c r="CJ49" s="18"/>
      <c r="CK49" s="18"/>
      <c r="CL49" s="18"/>
      <c r="CM49" s="18"/>
      <c r="CN49" s="18"/>
      <c r="CO49" s="18"/>
      <c r="CP49" s="18"/>
      <c r="CQ49" s="18"/>
      <c r="CR49" s="241" t="s">
        <v>163</v>
      </c>
      <c r="CS49" s="241"/>
      <c r="CT49" s="241"/>
      <c r="CU49" s="241"/>
      <c r="CV49" s="241"/>
      <c r="CW49" s="241"/>
      <c r="CX49" s="241"/>
      <c r="CY49" s="241"/>
      <c r="CZ49" s="241"/>
      <c r="DA49" s="241"/>
      <c r="DB49" s="241"/>
      <c r="DC49" s="241"/>
      <c r="DD49" s="241"/>
      <c r="DE49" s="241"/>
      <c r="DF49" s="241"/>
      <c r="DG49" s="19" t="s">
        <v>42</v>
      </c>
      <c r="DH49" s="18"/>
      <c r="DI49" s="18" t="s">
        <v>125</v>
      </c>
      <c r="DJ49" s="20"/>
    </row>
    <row r="50" spans="3:114" ht="13.9" customHeight="1">
      <c r="C50" s="25"/>
      <c r="D50" s="18"/>
      <c r="E50" s="18"/>
      <c r="F50" s="18"/>
      <c r="G50" s="18"/>
      <c r="H50" s="18"/>
      <c r="I50" s="18"/>
      <c r="J50" s="20"/>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20"/>
      <c r="BH50" s="25"/>
      <c r="BI50" s="18"/>
      <c r="BJ50" s="18"/>
      <c r="BK50" s="18"/>
      <c r="BL50" s="18"/>
      <c r="BM50" s="18"/>
      <c r="BN50" s="18"/>
      <c r="BO50" s="20"/>
      <c r="BP50" s="25"/>
      <c r="BQ50" s="18"/>
      <c r="BR50" s="18"/>
      <c r="BS50" s="18"/>
      <c r="BT50" s="18"/>
      <c r="BU50" s="18"/>
      <c r="BV50" s="18"/>
      <c r="BW50" s="18"/>
      <c r="BX50" s="18"/>
      <c r="BY50" s="18"/>
      <c r="BZ50" s="18"/>
      <c r="CA50" s="18"/>
      <c r="CB50" s="18"/>
      <c r="CC50" s="18"/>
      <c r="CD50" s="18"/>
      <c r="CE50" s="18"/>
      <c r="CF50" s="5"/>
      <c r="CG50" s="251" t="s">
        <v>71</v>
      </c>
      <c r="CH50" s="251"/>
      <c r="CI50" s="251"/>
      <c r="CJ50" s="251"/>
      <c r="CK50" s="6"/>
      <c r="CL50" s="6"/>
      <c r="CM50" s="6"/>
      <c r="CN50" s="6"/>
      <c r="CO50" s="6"/>
      <c r="CP50" s="6"/>
      <c r="CQ50" s="6"/>
      <c r="CR50" s="6"/>
      <c r="CS50" s="6"/>
      <c r="CT50" s="6"/>
      <c r="CU50" s="6"/>
      <c r="CV50" s="6"/>
      <c r="CW50" s="5"/>
      <c r="CX50" s="251" t="s">
        <v>72</v>
      </c>
      <c r="CY50" s="251"/>
      <c r="CZ50" s="251"/>
      <c r="DA50" s="6"/>
      <c r="DB50" s="6"/>
      <c r="DC50" s="6"/>
      <c r="DD50" s="6"/>
      <c r="DE50" s="6"/>
      <c r="DF50" s="6"/>
      <c r="DG50" s="6"/>
      <c r="DH50" s="6"/>
      <c r="DI50" s="6"/>
      <c r="DJ50" s="7"/>
    </row>
    <row r="51" spans="3:114" ht="13.9" customHeight="1">
      <c r="C51" s="25"/>
      <c r="D51" s="18"/>
      <c r="E51" s="18"/>
      <c r="F51" s="18"/>
      <c r="G51" s="18"/>
      <c r="H51" s="18"/>
      <c r="I51" s="18"/>
      <c r="J51" s="20"/>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20"/>
      <c r="BH51" s="25"/>
      <c r="BI51" s="18"/>
      <c r="BJ51" s="18"/>
      <c r="BK51" s="18"/>
      <c r="BL51" s="18"/>
      <c r="BM51" s="18"/>
      <c r="BN51" s="18"/>
      <c r="BO51" s="20"/>
      <c r="BP51" s="8"/>
      <c r="BQ51" s="251" t="s">
        <v>64</v>
      </c>
      <c r="BR51" s="251"/>
      <c r="BS51" s="251"/>
      <c r="BT51" s="251"/>
      <c r="BU51" s="251"/>
      <c r="BV51" s="251"/>
      <c r="BW51" s="251"/>
      <c r="BX51" s="251"/>
      <c r="BY51" s="9"/>
      <c r="BZ51" s="9"/>
      <c r="CA51" s="9"/>
      <c r="CB51" s="9"/>
      <c r="CC51" s="6"/>
      <c r="CD51" s="6"/>
      <c r="CE51" s="6"/>
      <c r="CF51" s="5"/>
      <c r="CG51" s="243" t="s">
        <v>73</v>
      </c>
      <c r="CH51" s="243"/>
      <c r="CI51" s="243"/>
      <c r="CJ51" s="243"/>
      <c r="CK51" s="243"/>
      <c r="CL51" s="243"/>
      <c r="CM51" s="243"/>
      <c r="CN51" s="243"/>
      <c r="CO51" s="243"/>
      <c r="CP51" s="243"/>
      <c r="CQ51" s="243"/>
      <c r="CR51" s="6"/>
      <c r="CS51" s="6"/>
      <c r="CT51" s="6"/>
      <c r="CU51" s="6"/>
      <c r="CV51" s="6"/>
      <c r="CW51" s="5"/>
      <c r="CX51" s="238" t="s">
        <v>165</v>
      </c>
      <c r="CY51" s="238"/>
      <c r="CZ51" s="238"/>
      <c r="DA51" s="238"/>
      <c r="DB51" s="238"/>
      <c r="DC51" s="238"/>
      <c r="DD51" s="238"/>
      <c r="DE51" s="238"/>
      <c r="DF51" s="238"/>
      <c r="DG51" s="238"/>
      <c r="DH51" s="238"/>
      <c r="DI51" s="16" t="s">
        <v>42</v>
      </c>
      <c r="DJ51" s="7"/>
    </row>
    <row r="52" spans="3:114" ht="13.9" customHeight="1">
      <c r="C52" s="25"/>
      <c r="D52" s="18"/>
      <c r="E52" s="18"/>
      <c r="F52" s="18"/>
      <c r="G52" s="18"/>
      <c r="H52" s="18"/>
      <c r="I52" s="18"/>
      <c r="J52" s="20"/>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20"/>
      <c r="BH52" s="25"/>
      <c r="BI52" s="18"/>
      <c r="BJ52" s="18"/>
      <c r="BK52" s="18"/>
      <c r="BL52" s="18"/>
      <c r="BM52" s="18"/>
      <c r="BN52" s="18"/>
      <c r="BO52" s="20"/>
      <c r="BP52" s="8"/>
      <c r="BQ52" s="251" t="s">
        <v>65</v>
      </c>
      <c r="BR52" s="251"/>
      <c r="BS52" s="251"/>
      <c r="BT52" s="251"/>
      <c r="BU52" s="251"/>
      <c r="BV52" s="251"/>
      <c r="BW52" s="251"/>
      <c r="BX52" s="251"/>
      <c r="BY52" s="9"/>
      <c r="BZ52" s="9"/>
      <c r="CA52" s="9"/>
      <c r="CB52" s="9"/>
      <c r="CC52" s="9"/>
      <c r="CD52" s="9"/>
      <c r="CE52" s="10"/>
      <c r="CF52" s="25"/>
      <c r="CG52" s="18"/>
      <c r="CH52" s="245" t="s">
        <v>164</v>
      </c>
      <c r="CI52" s="245"/>
      <c r="CJ52" s="245"/>
      <c r="CK52" s="245"/>
      <c r="CL52" s="245"/>
      <c r="CM52" s="245"/>
      <c r="CN52" s="245"/>
      <c r="CO52" s="245"/>
      <c r="CP52" s="245"/>
      <c r="CQ52" s="245"/>
      <c r="CR52" s="245"/>
      <c r="CS52" s="245"/>
      <c r="CT52" s="245"/>
      <c r="CU52" s="19" t="s">
        <v>42</v>
      </c>
      <c r="CV52" s="18"/>
      <c r="CW52" s="8"/>
      <c r="CX52" s="238" t="s">
        <v>166</v>
      </c>
      <c r="CY52" s="238"/>
      <c r="CZ52" s="238"/>
      <c r="DA52" s="238"/>
      <c r="DB52" s="238"/>
      <c r="DC52" s="238"/>
      <c r="DD52" s="238"/>
      <c r="DE52" s="238"/>
      <c r="DF52" s="238"/>
      <c r="DG52" s="238"/>
      <c r="DH52" s="238"/>
      <c r="DI52" s="16" t="s">
        <v>42</v>
      </c>
      <c r="DJ52" s="10"/>
    </row>
    <row r="53" spans="3:114" ht="13.9" customHeight="1">
      <c r="C53" s="25"/>
      <c r="D53" s="18"/>
      <c r="E53" s="18"/>
      <c r="F53" s="18"/>
      <c r="G53" s="18"/>
      <c r="H53" s="18"/>
      <c r="I53" s="18"/>
      <c r="J53" s="20"/>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20"/>
      <c r="BH53" s="25"/>
      <c r="BI53" s="18"/>
      <c r="BJ53" s="18"/>
      <c r="BK53" s="18"/>
      <c r="BL53" s="18"/>
      <c r="BM53" s="18"/>
      <c r="BN53" s="18"/>
      <c r="BO53" s="20"/>
      <c r="BP53" s="8"/>
      <c r="BQ53" s="251" t="s">
        <v>66</v>
      </c>
      <c r="BR53" s="251"/>
      <c r="BS53" s="251"/>
      <c r="BT53" s="251"/>
      <c r="BU53" s="251"/>
      <c r="BV53" s="251"/>
      <c r="BW53" s="251"/>
      <c r="BX53" s="251"/>
      <c r="BY53" s="9"/>
      <c r="BZ53" s="9"/>
      <c r="CA53" s="9"/>
      <c r="CB53" s="9"/>
      <c r="CC53" s="14"/>
      <c r="CD53" s="14"/>
      <c r="CE53" s="18"/>
      <c r="CF53" s="25"/>
      <c r="CG53" s="18"/>
      <c r="CH53" s="18"/>
      <c r="CI53" s="18"/>
      <c r="CJ53" s="18"/>
      <c r="CK53" s="18"/>
      <c r="CL53" s="18"/>
      <c r="CM53" s="18"/>
      <c r="CN53" s="18"/>
      <c r="CO53" s="18"/>
      <c r="CP53" s="18"/>
      <c r="CQ53" s="18"/>
      <c r="CR53" s="18"/>
      <c r="CS53" s="18"/>
      <c r="CT53" s="18"/>
      <c r="CU53" s="18"/>
      <c r="CV53" s="18"/>
      <c r="CW53" s="25"/>
      <c r="CX53" s="238" t="s">
        <v>167</v>
      </c>
      <c r="CY53" s="238"/>
      <c r="CZ53" s="238"/>
      <c r="DA53" s="238"/>
      <c r="DB53" s="238"/>
      <c r="DC53" s="238"/>
      <c r="DD53" s="238"/>
      <c r="DE53" s="238"/>
      <c r="DF53" s="238"/>
      <c r="DG53" s="238"/>
      <c r="DH53" s="238"/>
      <c r="DI53" s="16" t="s">
        <v>42</v>
      </c>
      <c r="DJ53" s="20"/>
    </row>
    <row r="54" spans="3:114" ht="13.9" customHeight="1">
      <c r="C54" s="25"/>
      <c r="D54" s="18"/>
      <c r="E54" s="18"/>
      <c r="F54" s="18"/>
      <c r="G54" s="18"/>
      <c r="H54" s="18"/>
      <c r="I54" s="18"/>
      <c r="J54" s="20"/>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20"/>
      <c r="BH54" s="13"/>
      <c r="BI54" s="14"/>
      <c r="BJ54" s="14"/>
      <c r="BK54" s="14"/>
      <c r="BL54" s="14"/>
      <c r="BM54" s="14"/>
      <c r="BN54" s="14"/>
      <c r="BO54" s="12"/>
      <c r="BP54" s="8"/>
      <c r="BQ54" s="251" t="s">
        <v>67</v>
      </c>
      <c r="BR54" s="251"/>
      <c r="BS54" s="251"/>
      <c r="BT54" s="251"/>
      <c r="BU54" s="251"/>
      <c r="BV54" s="251"/>
      <c r="BW54" s="251"/>
      <c r="BX54" s="251"/>
      <c r="BY54" s="9"/>
      <c r="BZ54" s="9"/>
      <c r="CA54" s="9"/>
      <c r="CB54" s="9"/>
      <c r="CC54" s="9"/>
      <c r="CD54" s="9"/>
      <c r="CE54" s="9"/>
      <c r="CF54" s="8"/>
      <c r="CG54" s="9"/>
      <c r="CH54" s="9"/>
      <c r="CI54" s="9"/>
      <c r="CJ54" s="9"/>
      <c r="CK54" s="9"/>
      <c r="CL54" s="9"/>
      <c r="CM54" s="9"/>
      <c r="CN54" s="9"/>
      <c r="CO54" s="9"/>
      <c r="CP54" s="9"/>
      <c r="CQ54" s="9"/>
      <c r="CR54" s="9"/>
      <c r="CS54" s="9"/>
      <c r="CT54" s="9"/>
      <c r="CU54" s="9"/>
      <c r="CV54" s="9"/>
      <c r="CW54" s="9"/>
      <c r="CX54" s="238" t="s">
        <v>146</v>
      </c>
      <c r="CY54" s="238"/>
      <c r="CZ54" s="238"/>
      <c r="DA54" s="238"/>
      <c r="DB54" s="238"/>
      <c r="DC54" s="238"/>
      <c r="DD54" s="238"/>
      <c r="DE54" s="238"/>
      <c r="DF54" s="238"/>
      <c r="DG54" s="238"/>
      <c r="DH54" s="238"/>
      <c r="DI54" s="16" t="s">
        <v>42</v>
      </c>
      <c r="DJ54" s="10"/>
    </row>
    <row r="55" spans="3:114" ht="13.9" customHeight="1">
      <c r="C55" s="25"/>
      <c r="D55" s="18"/>
      <c r="E55" s="18"/>
      <c r="F55" s="18"/>
      <c r="G55" s="18"/>
      <c r="H55" s="18"/>
      <c r="I55" s="18"/>
      <c r="J55" s="20"/>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20"/>
      <c r="BH55" s="5"/>
      <c r="BI55" s="247" t="s">
        <v>39</v>
      </c>
      <c r="BJ55" s="247"/>
      <c r="BK55" s="247"/>
      <c r="BL55" s="247"/>
      <c r="BM55" s="247"/>
      <c r="BN55" s="247"/>
      <c r="BO55" s="7"/>
      <c r="BP55" s="5"/>
      <c r="BQ55" s="243" t="s">
        <v>68</v>
      </c>
      <c r="BR55" s="243"/>
      <c r="BS55" s="243"/>
      <c r="BT55" s="243"/>
      <c r="BU55" s="243"/>
      <c r="BV55" s="243"/>
      <c r="BW55" s="243"/>
      <c r="BX55" s="243"/>
      <c r="BY55" s="6"/>
      <c r="BZ55" s="6"/>
      <c r="CA55" s="6"/>
      <c r="CB55" s="6"/>
      <c r="CC55" s="6"/>
      <c r="CD55" s="6"/>
      <c r="CE55" s="6"/>
      <c r="CF55" s="5"/>
      <c r="CG55" s="6"/>
      <c r="CH55" s="6"/>
      <c r="CI55" s="6"/>
      <c r="CJ55" s="6"/>
      <c r="CK55" s="6"/>
      <c r="CL55" s="6"/>
      <c r="CM55" s="6"/>
      <c r="CN55" s="6"/>
      <c r="CO55" s="6"/>
      <c r="CP55" s="6"/>
      <c r="CQ55" s="6"/>
      <c r="CR55" s="6"/>
      <c r="CS55" s="6"/>
      <c r="CT55" s="6"/>
      <c r="CU55" s="6"/>
      <c r="CV55" s="6"/>
      <c r="CW55" s="6"/>
      <c r="CX55" s="241" t="s">
        <v>91</v>
      </c>
      <c r="CY55" s="241"/>
      <c r="CZ55" s="241"/>
      <c r="DA55" s="241"/>
      <c r="DB55" s="241"/>
      <c r="DC55" s="241"/>
      <c r="DD55" s="241"/>
      <c r="DE55" s="241"/>
      <c r="DF55" s="241"/>
      <c r="DG55" s="241"/>
      <c r="DH55" s="241"/>
      <c r="DI55" s="16" t="s">
        <v>42</v>
      </c>
      <c r="DJ55" s="7"/>
    </row>
    <row r="56" spans="3:114" ht="13.9" customHeight="1">
      <c r="C56" s="25"/>
      <c r="D56" s="18"/>
      <c r="E56" s="18"/>
      <c r="F56" s="18"/>
      <c r="G56" s="18"/>
      <c r="H56" s="18"/>
      <c r="I56" s="18"/>
      <c r="J56" s="20"/>
      <c r="K56" s="18"/>
      <c r="L56" s="18"/>
      <c r="M56" s="18"/>
      <c r="N56" s="18"/>
      <c r="O56" s="18"/>
      <c r="P56" s="18"/>
      <c r="Q56" s="18"/>
      <c r="R56" s="18"/>
      <c r="S56" s="18"/>
      <c r="T56" s="18"/>
      <c r="U56" s="18"/>
      <c r="V56" s="18"/>
      <c r="W56" s="18"/>
      <c r="X56" s="18"/>
      <c r="Y56" s="18"/>
      <c r="Z56" s="18"/>
      <c r="AA56" s="18"/>
      <c r="AB56" s="18"/>
      <c r="AC56" s="18"/>
      <c r="AD56" s="18"/>
      <c r="AE56" s="18"/>
      <c r="AF56" s="18"/>
      <c r="AG56" s="18"/>
      <c r="AH56" s="18"/>
      <c r="AI56" s="18"/>
      <c r="AJ56" s="18"/>
      <c r="AK56" s="18"/>
      <c r="AL56" s="18"/>
      <c r="AM56" s="18"/>
      <c r="AN56" s="18"/>
      <c r="AO56" s="18"/>
      <c r="AP56" s="18"/>
      <c r="AQ56" s="18"/>
      <c r="AR56" s="18"/>
      <c r="AS56" s="18"/>
      <c r="AT56" s="18"/>
      <c r="AU56" s="18"/>
      <c r="AV56" s="18"/>
      <c r="AW56" s="18"/>
      <c r="AX56" s="18"/>
      <c r="AY56" s="18"/>
      <c r="AZ56" s="18"/>
      <c r="BA56" s="18"/>
      <c r="BB56" s="18"/>
      <c r="BC56" s="18"/>
      <c r="BD56" s="18"/>
      <c r="BE56" s="20"/>
      <c r="BH56" s="25"/>
      <c r="BI56" s="18"/>
      <c r="BJ56" s="18"/>
      <c r="BK56" s="18"/>
      <c r="BL56" s="18"/>
      <c r="BM56" s="18"/>
      <c r="BN56" s="18"/>
      <c r="BO56" s="20"/>
      <c r="BP56" s="25"/>
      <c r="BQ56" s="252" t="s">
        <v>69</v>
      </c>
      <c r="BR56" s="252"/>
      <c r="BS56" s="252"/>
      <c r="BT56" s="252"/>
      <c r="BU56" s="252"/>
      <c r="BV56" s="252"/>
      <c r="BW56" s="252"/>
      <c r="BX56" s="252"/>
      <c r="BY56" s="18"/>
      <c r="BZ56" s="18"/>
      <c r="CA56" s="18"/>
      <c r="CB56" s="18"/>
      <c r="CC56" s="18"/>
      <c r="CD56" s="18"/>
      <c r="CE56" s="18"/>
      <c r="CF56" s="25"/>
      <c r="CG56" s="18"/>
      <c r="CH56" s="18"/>
      <c r="CI56" s="18"/>
      <c r="CJ56" s="18"/>
      <c r="CK56" s="18"/>
      <c r="CL56" s="18"/>
      <c r="CM56" s="18"/>
      <c r="CN56" s="18"/>
      <c r="CO56" s="18"/>
      <c r="CP56" s="18"/>
      <c r="CQ56" s="18"/>
      <c r="CR56" s="18"/>
      <c r="CS56" s="18"/>
      <c r="CT56" s="18"/>
      <c r="CU56" s="18"/>
      <c r="CV56" s="18"/>
      <c r="CW56" s="18"/>
      <c r="CX56" s="245" t="s">
        <v>91</v>
      </c>
      <c r="CY56" s="245"/>
      <c r="CZ56" s="245"/>
      <c r="DA56" s="245"/>
      <c r="DB56" s="245"/>
      <c r="DC56" s="245"/>
      <c r="DD56" s="245"/>
      <c r="DE56" s="245"/>
      <c r="DF56" s="245"/>
      <c r="DG56" s="245"/>
      <c r="DH56" s="245"/>
      <c r="DI56" s="19" t="s">
        <v>42</v>
      </c>
      <c r="DJ56" s="20"/>
    </row>
    <row r="57" spans="3:114" ht="13.9" customHeight="1">
      <c r="C57" s="25"/>
      <c r="D57" s="18"/>
      <c r="E57" s="18"/>
      <c r="F57" s="18"/>
      <c r="G57" s="18"/>
      <c r="H57" s="18"/>
      <c r="I57" s="18"/>
      <c r="J57" s="20"/>
      <c r="K57" s="18"/>
      <c r="L57" s="18"/>
      <c r="M57" s="18"/>
      <c r="N57" s="18"/>
      <c r="O57" s="18"/>
      <c r="P57" s="18"/>
      <c r="Q57" s="18"/>
      <c r="R57" s="18"/>
      <c r="S57" s="18"/>
      <c r="T57" s="18"/>
      <c r="U57" s="18"/>
      <c r="V57" s="18"/>
      <c r="W57" s="18"/>
      <c r="X57" s="18"/>
      <c r="Y57" s="18"/>
      <c r="Z57" s="18"/>
      <c r="AA57" s="18"/>
      <c r="AB57" s="18"/>
      <c r="AC57" s="18"/>
      <c r="AD57" s="18"/>
      <c r="AE57" s="18"/>
      <c r="AF57" s="18"/>
      <c r="AG57" s="18"/>
      <c r="AH57" s="18"/>
      <c r="AI57" s="18"/>
      <c r="AJ57" s="18"/>
      <c r="AK57" s="18"/>
      <c r="AL57" s="18"/>
      <c r="AM57" s="18"/>
      <c r="AN57" s="18"/>
      <c r="AO57" s="18"/>
      <c r="AP57" s="18"/>
      <c r="AQ57" s="18"/>
      <c r="AR57" s="18"/>
      <c r="AS57" s="18"/>
      <c r="AT57" s="18"/>
      <c r="AU57" s="18"/>
      <c r="AV57" s="18"/>
      <c r="AW57" s="18"/>
      <c r="AX57" s="18"/>
      <c r="AY57" s="18"/>
      <c r="AZ57" s="18"/>
      <c r="BA57" s="18"/>
      <c r="BB57" s="18"/>
      <c r="BC57" s="18"/>
      <c r="BD57" s="18"/>
      <c r="BE57" s="20"/>
      <c r="BH57" s="13"/>
      <c r="BI57" s="14"/>
      <c r="BJ57" s="14"/>
      <c r="BK57" s="14"/>
      <c r="BL57" s="14"/>
      <c r="BM57" s="14"/>
      <c r="BN57" s="14"/>
      <c r="BO57" s="12"/>
      <c r="BP57" s="13"/>
      <c r="BQ57" s="236" t="s">
        <v>70</v>
      </c>
      <c r="BR57" s="236"/>
      <c r="BS57" s="236"/>
      <c r="BT57" s="236"/>
      <c r="BU57" s="236"/>
      <c r="BV57" s="236"/>
      <c r="BW57" s="236"/>
      <c r="BX57" s="236"/>
      <c r="BY57" s="14"/>
      <c r="BZ57" s="14"/>
      <c r="CA57" s="14"/>
      <c r="CB57" s="14"/>
      <c r="CC57" s="14"/>
      <c r="CD57" s="14"/>
      <c r="CE57" s="14"/>
      <c r="CF57" s="13"/>
      <c r="CG57" s="14"/>
      <c r="CH57" s="14"/>
      <c r="CI57" s="14"/>
      <c r="CJ57" s="14"/>
      <c r="CK57" s="14"/>
      <c r="CL57" s="14"/>
      <c r="CM57" s="14"/>
      <c r="CN57" s="14"/>
      <c r="CO57" s="14"/>
      <c r="CP57" s="14"/>
      <c r="CQ57" s="14"/>
      <c r="CR57" s="14"/>
      <c r="CS57" s="14"/>
      <c r="CT57" s="14"/>
      <c r="CU57" s="14"/>
      <c r="CV57" s="14"/>
      <c r="CW57" s="14"/>
      <c r="CX57" s="237" t="s">
        <v>91</v>
      </c>
      <c r="CY57" s="237"/>
      <c r="CZ57" s="237"/>
      <c r="DA57" s="237"/>
      <c r="DB57" s="237"/>
      <c r="DC57" s="237"/>
      <c r="DD57" s="237"/>
      <c r="DE57" s="237"/>
      <c r="DF57" s="237"/>
      <c r="DG57" s="237"/>
      <c r="DH57" s="237"/>
      <c r="DI57" s="15" t="s">
        <v>42</v>
      </c>
      <c r="DJ57" s="12"/>
    </row>
    <row r="58" spans="3:114" ht="13.9" customHeight="1" thickBot="1">
      <c r="C58" s="25"/>
      <c r="D58" s="18"/>
      <c r="E58" s="18"/>
      <c r="F58" s="18"/>
      <c r="G58" s="18"/>
      <c r="H58" s="18"/>
      <c r="I58" s="18"/>
      <c r="J58" s="20"/>
      <c r="K58" s="18"/>
      <c r="L58" s="18"/>
      <c r="M58" s="18"/>
      <c r="N58" s="18"/>
      <c r="O58" s="18"/>
      <c r="P58" s="18"/>
      <c r="Q58" s="18"/>
      <c r="R58" s="18"/>
      <c r="S58" s="18"/>
      <c r="T58" s="18"/>
      <c r="U58" s="18"/>
      <c r="V58" s="18"/>
      <c r="W58" s="18"/>
      <c r="X58" s="18"/>
      <c r="Y58" s="18"/>
      <c r="Z58" s="18"/>
      <c r="AA58" s="18"/>
      <c r="AB58" s="18"/>
      <c r="AC58" s="18"/>
      <c r="AD58" s="18"/>
      <c r="AE58" s="18"/>
      <c r="AF58" s="18"/>
      <c r="AG58" s="18"/>
      <c r="AH58" s="18"/>
      <c r="AI58" s="18"/>
      <c r="AJ58" s="18"/>
      <c r="AK58" s="18"/>
      <c r="AL58" s="18"/>
      <c r="AM58" s="18"/>
      <c r="AN58" s="18"/>
      <c r="AO58" s="18"/>
      <c r="AP58" s="18"/>
      <c r="AQ58" s="18"/>
      <c r="AR58" s="18"/>
      <c r="AS58" s="18"/>
      <c r="AT58" s="18"/>
      <c r="AU58" s="18"/>
      <c r="AV58" s="18"/>
      <c r="AW58" s="18"/>
      <c r="AX58" s="18"/>
      <c r="AY58" s="18"/>
      <c r="AZ58" s="18"/>
      <c r="BA58" s="18"/>
      <c r="BB58" s="18"/>
      <c r="BC58" s="18"/>
      <c r="BD58" s="18"/>
      <c r="BE58" s="20"/>
      <c r="BH58" s="5"/>
      <c r="BI58" s="293" t="s">
        <v>40</v>
      </c>
      <c r="BJ58" s="293"/>
      <c r="BK58" s="293"/>
      <c r="BL58" s="293"/>
      <c r="BM58" s="293"/>
      <c r="BN58" s="293"/>
      <c r="BO58" s="7"/>
      <c r="BP58" s="5"/>
      <c r="BQ58" s="6"/>
      <c r="BR58" s="6"/>
      <c r="BS58" s="6"/>
      <c r="BT58" s="6"/>
      <c r="BU58" s="6"/>
      <c r="BV58" s="6"/>
      <c r="BW58" s="6"/>
      <c r="BX58" s="6"/>
      <c r="BY58" s="6"/>
      <c r="BZ58" s="6"/>
      <c r="CA58" s="6"/>
      <c r="CB58" s="6"/>
      <c r="CC58" s="6"/>
      <c r="CD58" s="6"/>
      <c r="CE58" s="6"/>
      <c r="CF58" s="41"/>
      <c r="CG58" s="42"/>
      <c r="CH58" s="42"/>
      <c r="CI58" s="42"/>
      <c r="CJ58" s="42"/>
      <c r="CK58" s="42"/>
      <c r="CL58" s="42"/>
      <c r="CM58" s="42"/>
      <c r="CN58" s="42"/>
      <c r="CO58" s="42"/>
      <c r="CP58" s="42"/>
      <c r="CQ58" s="42"/>
      <c r="CR58" s="42"/>
      <c r="CS58" s="42"/>
      <c r="CT58" s="42"/>
      <c r="CU58" s="42"/>
      <c r="CV58" s="42"/>
      <c r="CW58" s="42"/>
      <c r="CX58" s="250" t="s">
        <v>168</v>
      </c>
      <c r="CY58" s="250"/>
      <c r="CZ58" s="250"/>
      <c r="DA58" s="250"/>
      <c r="DB58" s="250"/>
      <c r="DC58" s="250"/>
      <c r="DD58" s="250"/>
      <c r="DE58" s="250"/>
      <c r="DF58" s="250"/>
      <c r="DG58" s="250"/>
      <c r="DH58" s="250"/>
      <c r="DI58" s="43" t="s">
        <v>42</v>
      </c>
      <c r="DJ58" s="44"/>
    </row>
    <row r="59" spans="3:114" ht="13.9" customHeight="1" thickTop="1">
      <c r="C59" s="25"/>
      <c r="D59" s="18"/>
      <c r="E59" s="18"/>
      <c r="F59" s="18"/>
      <c r="G59" s="18"/>
      <c r="H59" s="18"/>
      <c r="I59" s="18"/>
      <c r="J59" s="20"/>
      <c r="K59" s="18"/>
      <c r="L59" s="18"/>
      <c r="M59" s="18"/>
      <c r="N59" s="18"/>
      <c r="O59" s="18"/>
      <c r="P59" s="18"/>
      <c r="Q59" s="18"/>
      <c r="R59" s="18"/>
      <c r="S59" s="18"/>
      <c r="T59" s="18"/>
      <c r="U59" s="18"/>
      <c r="V59" s="18"/>
      <c r="W59" s="18"/>
      <c r="X59" s="18"/>
      <c r="Y59" s="18"/>
      <c r="Z59" s="18"/>
      <c r="AA59" s="18"/>
      <c r="AB59" s="18"/>
      <c r="AC59" s="18"/>
      <c r="AD59" s="18"/>
      <c r="AE59" s="18"/>
      <c r="AF59" s="18"/>
      <c r="AG59" s="18"/>
      <c r="AH59" s="18"/>
      <c r="AI59" s="18"/>
      <c r="AJ59" s="18"/>
      <c r="AK59" s="18"/>
      <c r="AL59" s="18"/>
      <c r="AM59" s="18"/>
      <c r="AN59" s="18"/>
      <c r="AO59" s="18"/>
      <c r="AP59" s="18"/>
      <c r="AQ59" s="18"/>
      <c r="AR59" s="18"/>
      <c r="AS59" s="18"/>
      <c r="AT59" s="18"/>
      <c r="AU59" s="18"/>
      <c r="AV59" s="18"/>
      <c r="AW59" s="18"/>
      <c r="AX59" s="18"/>
      <c r="AY59" s="18"/>
      <c r="AZ59" s="18"/>
      <c r="BA59" s="18"/>
      <c r="BB59" s="18"/>
      <c r="BC59" s="18"/>
      <c r="BD59" s="18"/>
      <c r="BE59" s="20"/>
      <c r="BH59" s="29"/>
      <c r="BI59" s="30"/>
      <c r="BJ59" s="30"/>
      <c r="BK59" s="30"/>
      <c r="BL59" s="30"/>
      <c r="BM59" s="30"/>
      <c r="BN59" s="30"/>
      <c r="BO59" s="45"/>
      <c r="BP59" s="31"/>
      <c r="BQ59" s="30"/>
      <c r="BR59" s="30"/>
      <c r="BS59" s="30"/>
      <c r="BT59" s="30"/>
      <c r="BU59" s="30"/>
      <c r="BV59" s="30"/>
      <c r="BW59" s="30"/>
      <c r="BX59" s="30"/>
      <c r="BY59" s="30"/>
      <c r="BZ59" s="30"/>
      <c r="CA59" s="30"/>
      <c r="CB59" s="30"/>
      <c r="CC59" s="30"/>
      <c r="CD59" s="30"/>
      <c r="CE59" s="30"/>
      <c r="CF59" s="30"/>
      <c r="CG59" s="30"/>
      <c r="CH59" s="30"/>
      <c r="CI59" s="30"/>
      <c r="CJ59" s="30"/>
      <c r="CK59" s="30"/>
      <c r="CL59" s="30"/>
      <c r="CM59" s="30"/>
      <c r="CN59" s="30"/>
      <c r="CO59" s="30"/>
      <c r="CP59" s="30"/>
      <c r="CQ59" s="30"/>
      <c r="CR59" s="30"/>
      <c r="CS59" s="30"/>
      <c r="CT59" s="30"/>
      <c r="CU59" s="30"/>
      <c r="CV59" s="30"/>
      <c r="CW59" s="30"/>
      <c r="CX59" s="30"/>
      <c r="CY59" s="30"/>
      <c r="CZ59" s="30"/>
      <c r="DA59" s="30"/>
      <c r="DB59" s="30"/>
      <c r="DC59" s="30"/>
      <c r="DD59" s="30"/>
      <c r="DE59" s="30"/>
      <c r="DF59" s="30"/>
      <c r="DG59" s="30"/>
      <c r="DH59" s="30"/>
      <c r="DI59" s="30"/>
      <c r="DJ59" s="32"/>
    </row>
    <row r="60" spans="3:114" ht="13.9" customHeight="1" thickBot="1">
      <c r="C60" s="13"/>
      <c r="D60" s="14"/>
      <c r="E60" s="14"/>
      <c r="F60" s="14"/>
      <c r="G60" s="14"/>
      <c r="H60" s="14"/>
      <c r="I60" s="14"/>
      <c r="J60" s="12"/>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2"/>
      <c r="BH60" s="33"/>
      <c r="BI60" s="297" t="s">
        <v>41</v>
      </c>
      <c r="BJ60" s="297"/>
      <c r="BK60" s="297"/>
      <c r="BL60" s="297"/>
      <c r="BM60" s="297"/>
      <c r="BN60" s="297"/>
      <c r="BO60" s="46"/>
      <c r="BP60" s="35"/>
      <c r="BQ60" s="34"/>
      <c r="BR60" s="34"/>
      <c r="BS60" s="34"/>
      <c r="BT60" s="34"/>
      <c r="BU60" s="34"/>
      <c r="BV60" s="34"/>
      <c r="BW60" s="34"/>
      <c r="BX60" s="34"/>
      <c r="BY60" s="34"/>
      <c r="BZ60" s="34"/>
      <c r="CA60" s="34"/>
      <c r="CB60" s="34"/>
      <c r="CC60" s="34"/>
      <c r="CD60" s="34"/>
      <c r="CE60" s="34"/>
      <c r="CF60" s="34"/>
      <c r="CG60" s="34"/>
      <c r="CH60" s="34"/>
      <c r="CI60" s="34"/>
      <c r="CJ60" s="34"/>
      <c r="CK60" s="34"/>
      <c r="CL60" s="34"/>
      <c r="CM60" s="34"/>
      <c r="CN60" s="34"/>
      <c r="CO60" s="34"/>
      <c r="CP60" s="34"/>
      <c r="CQ60" s="34"/>
      <c r="CR60" s="34"/>
      <c r="CS60" s="34"/>
      <c r="CT60" s="249" t="s">
        <v>169</v>
      </c>
      <c r="CU60" s="249"/>
      <c r="CV60" s="249"/>
      <c r="CW60" s="249"/>
      <c r="CX60" s="249"/>
      <c r="CY60" s="249"/>
      <c r="CZ60" s="249"/>
      <c r="DA60" s="249"/>
      <c r="DB60" s="249"/>
      <c r="DC60" s="249"/>
      <c r="DD60" s="249"/>
      <c r="DE60" s="249"/>
      <c r="DF60" s="249"/>
      <c r="DG60" s="249"/>
      <c r="DH60" s="249"/>
      <c r="DI60" s="37" t="s">
        <v>42</v>
      </c>
      <c r="DJ60" s="38"/>
    </row>
    <row r="61" spans="3:114" ht="13.9" customHeight="1" thickTop="1"/>
  </sheetData>
  <mergeCells count="295">
    <mergeCell ref="DO1:DQ5"/>
    <mergeCell ref="CG8:CJ8"/>
    <mergeCell ref="AO24:AR24"/>
    <mergeCell ref="AS24:AT24"/>
    <mergeCell ref="AU24:BC24"/>
    <mergeCell ref="CN17:CO17"/>
    <mergeCell ref="CR17:CS17"/>
    <mergeCell ref="AN15:AO15"/>
    <mergeCell ref="AQ15:AR15"/>
    <mergeCell ref="AT14:AU14"/>
    <mergeCell ref="AV14:BA14"/>
    <mergeCell ref="AU17:AW17"/>
    <mergeCell ref="AT16:AU16"/>
    <mergeCell ref="BR17:BY17"/>
    <mergeCell ref="CB17:CE17"/>
    <mergeCell ref="CG17:CK17"/>
    <mergeCell ref="CB4:CC4"/>
    <mergeCell ref="BU6:BV6"/>
    <mergeCell ref="BW6:BX6"/>
    <mergeCell ref="DA1:DC1"/>
    <mergeCell ref="DE1:DG1"/>
    <mergeCell ref="CN4:CO4"/>
    <mergeCell ref="CP4:CV4"/>
    <mergeCell ref="CW4:CX4"/>
    <mergeCell ref="BI55:BN55"/>
    <mergeCell ref="BI58:BN58"/>
    <mergeCell ref="BI60:BN60"/>
    <mergeCell ref="C1:BE1"/>
    <mergeCell ref="M9:T9"/>
    <mergeCell ref="W9:AF9"/>
    <mergeCell ref="AM9:AN9"/>
    <mergeCell ref="AS9:AT9"/>
    <mergeCell ref="AG9:AL9"/>
    <mergeCell ref="M12:T12"/>
    <mergeCell ref="AB17:AE17"/>
    <mergeCell ref="AB18:AE18"/>
    <mergeCell ref="AR12:BC12"/>
    <mergeCell ref="AU9:BC9"/>
    <mergeCell ref="BB10:BC10"/>
    <mergeCell ref="AI12:AJ12"/>
    <mergeCell ref="AM12:AN12"/>
    <mergeCell ref="AK12:AL12"/>
    <mergeCell ref="AF10:AK10"/>
    <mergeCell ref="AV10:BA10"/>
    <mergeCell ref="AL10:AR10"/>
    <mergeCell ref="AJ13:BB13"/>
    <mergeCell ref="M24:T24"/>
    <mergeCell ref="W24:AF24"/>
    <mergeCell ref="D33:I33"/>
    <mergeCell ref="D35:I35"/>
    <mergeCell ref="BK6:BQ6"/>
    <mergeCell ref="BS6:BT6"/>
    <mergeCell ref="BQ9:BU9"/>
    <mergeCell ref="BW9:CA9"/>
    <mergeCell ref="BL8:CB8"/>
    <mergeCell ref="D29:I29"/>
    <mergeCell ref="D31:I31"/>
    <mergeCell ref="D32:I32"/>
    <mergeCell ref="BV12:CC12"/>
    <mergeCell ref="CC8:CE8"/>
    <mergeCell ref="W12:Z12"/>
    <mergeCell ref="AB12:AF12"/>
    <mergeCell ref="N13:AF13"/>
    <mergeCell ref="T16:U16"/>
    <mergeCell ref="M28:T28"/>
    <mergeCell ref="M26:T26"/>
    <mergeCell ref="W26:Z26"/>
    <mergeCell ref="AB26:AF26"/>
    <mergeCell ref="P25:U25"/>
    <mergeCell ref="V25:AB25"/>
    <mergeCell ref="AF25:AK25"/>
    <mergeCell ref="AI26:AJ26"/>
    <mergeCell ref="D25:I25"/>
    <mergeCell ref="D26:I26"/>
    <mergeCell ref="D28:I28"/>
    <mergeCell ref="BI14:BN14"/>
    <mergeCell ref="BI15:BN15"/>
    <mergeCell ref="BI16:BN16"/>
    <mergeCell ref="BI17:BN17"/>
    <mergeCell ref="BI18:BN18"/>
    <mergeCell ref="D11:I11"/>
    <mergeCell ref="AK26:AL26"/>
    <mergeCell ref="AL25:AR25"/>
    <mergeCell ref="AX27:BC27"/>
    <mergeCell ref="L27:P27"/>
    <mergeCell ref="BB14:BC14"/>
    <mergeCell ref="AU15:AW15"/>
    <mergeCell ref="AV16:BA16"/>
    <mergeCell ref="BB16:BC16"/>
    <mergeCell ref="AM26:AN26"/>
    <mergeCell ref="AI14:AJ14"/>
    <mergeCell ref="AK14:AQ14"/>
    <mergeCell ref="AR14:AS14"/>
    <mergeCell ref="AI15:AM15"/>
    <mergeCell ref="AB27:AJ27"/>
    <mergeCell ref="AK27:AM27"/>
    <mergeCell ref="L29:V29"/>
    <mergeCell ref="AO29:BC29"/>
    <mergeCell ref="AG29:AM29"/>
    <mergeCell ref="AO27:AP27"/>
    <mergeCell ref="AS27:AW27"/>
    <mergeCell ref="AR26:BC26"/>
    <mergeCell ref="L22:P22"/>
    <mergeCell ref="BG14:BG15"/>
    <mergeCell ref="BG16:BG17"/>
    <mergeCell ref="AG24:AL24"/>
    <mergeCell ref="AM24:AN24"/>
    <mergeCell ref="AK16:AQ16"/>
    <mergeCell ref="AR16:AS16"/>
    <mergeCell ref="X20:AG20"/>
    <mergeCell ref="L35:V35"/>
    <mergeCell ref="O36:P36"/>
    <mergeCell ref="R36:T36"/>
    <mergeCell ref="X36:Y36"/>
    <mergeCell ref="M31:AE31"/>
    <mergeCell ref="AR32:BC32"/>
    <mergeCell ref="M33:O33"/>
    <mergeCell ref="M34:AA34"/>
    <mergeCell ref="AP34:BC34"/>
    <mergeCell ref="AC34:AN34"/>
    <mergeCell ref="D3:I3"/>
    <mergeCell ref="D4:I4"/>
    <mergeCell ref="T3:AJ3"/>
    <mergeCell ref="T4:AJ4"/>
    <mergeCell ref="L3:Q3"/>
    <mergeCell ref="BG4:BG8"/>
    <mergeCell ref="L4:Q4"/>
    <mergeCell ref="BK4:BQ4"/>
    <mergeCell ref="BS4:BT4"/>
    <mergeCell ref="BL7:CB7"/>
    <mergeCell ref="D5:Z5"/>
    <mergeCell ref="D6:Z6"/>
    <mergeCell ref="AC5:BC5"/>
    <mergeCell ref="AC6:BC6"/>
    <mergeCell ref="P10:U10"/>
    <mergeCell ref="V10:AB10"/>
    <mergeCell ref="D19:I23"/>
    <mergeCell ref="L19:P19"/>
    <mergeCell ref="L20:P20"/>
    <mergeCell ref="R19:V19"/>
    <mergeCell ref="V20:W20"/>
    <mergeCell ref="Q20:U20"/>
    <mergeCell ref="Q22:X22"/>
    <mergeCell ref="X18:Z18"/>
    <mergeCell ref="G18:W18"/>
    <mergeCell ref="C14:E18"/>
    <mergeCell ref="F14:L14"/>
    <mergeCell ref="F16:L16"/>
    <mergeCell ref="T37:V37"/>
    <mergeCell ref="P37:Q37"/>
    <mergeCell ref="AA36:AB36"/>
    <mergeCell ref="AD36:AL36"/>
    <mergeCell ref="X37:AC37"/>
    <mergeCell ref="AG37:AI37"/>
    <mergeCell ref="AK37:AL37"/>
    <mergeCell ref="O38:P38"/>
    <mergeCell ref="R38:T38"/>
    <mergeCell ref="AA40:AB40"/>
    <mergeCell ref="P41:Q41"/>
    <mergeCell ref="T41:V41"/>
    <mergeCell ref="X41:AC41"/>
    <mergeCell ref="AG41:AI41"/>
    <mergeCell ref="AK41:AL41"/>
    <mergeCell ref="X38:Y38"/>
    <mergeCell ref="AA38:AB38"/>
    <mergeCell ref="AD40:AL40"/>
    <mergeCell ref="P39:Q39"/>
    <mergeCell ref="T39:V39"/>
    <mergeCell ref="X39:AC39"/>
    <mergeCell ref="AG39:AI39"/>
    <mergeCell ref="O40:P40"/>
    <mergeCell ref="R40:T40"/>
    <mergeCell ref="X40:Y40"/>
    <mergeCell ref="AD38:AL38"/>
    <mergeCell ref="AK39:AL39"/>
    <mergeCell ref="CY4:CZ4"/>
    <mergeCell ref="DA4:DF4"/>
    <mergeCell ref="DG4:DH4"/>
    <mergeCell ref="CO3:DG3"/>
    <mergeCell ref="CU1:CV1"/>
    <mergeCell ref="CW1:CY1"/>
    <mergeCell ref="CJ4:CK4"/>
    <mergeCell ref="CJ12:CK12"/>
    <mergeCell ref="AM3:BD3"/>
    <mergeCell ref="AM4:AW4"/>
    <mergeCell ref="AX4:BD4"/>
    <mergeCell ref="BH4:BJ8"/>
    <mergeCell ref="BU4:BV4"/>
    <mergeCell ref="BW4:BX4"/>
    <mergeCell ref="BY4:BZ4"/>
    <mergeCell ref="BG9:BG13"/>
    <mergeCell ref="BY6:BZ6"/>
    <mergeCell ref="CB6:CC6"/>
    <mergeCell ref="CC7:CE7"/>
    <mergeCell ref="BI9:BN13"/>
    <mergeCell ref="AO9:AR9"/>
    <mergeCell ref="CX14:CY14"/>
    <mergeCell ref="CZ14:DH14"/>
    <mergeCell ref="CZ5:DB5"/>
    <mergeCell ref="CN6:CO6"/>
    <mergeCell ref="CP6:CV6"/>
    <mergeCell ref="CW6:CX6"/>
    <mergeCell ref="CY6:CZ6"/>
    <mergeCell ref="DA6:DF6"/>
    <mergeCell ref="DG6:DH6"/>
    <mergeCell ref="CV7:CW7"/>
    <mergeCell ref="CZ7:DB7"/>
    <mergeCell ref="CN5:CR5"/>
    <mergeCell ref="CS5:CT5"/>
    <mergeCell ref="CV5:CW5"/>
    <mergeCell ref="BI48:BN48"/>
    <mergeCell ref="CT19:DH19"/>
    <mergeCell ref="CW17:DH17"/>
    <mergeCell ref="CF15:CK15"/>
    <mergeCell ref="DB15:DH15"/>
    <mergeCell ref="BQ48:BT48"/>
    <mergeCell ref="BR18:BY18"/>
    <mergeCell ref="BQ19:CA19"/>
    <mergeCell ref="BU48:BZ48"/>
    <mergeCell ref="CA48:CB48"/>
    <mergeCell ref="CC48:CO48"/>
    <mergeCell ref="CV15:DA15"/>
    <mergeCell ref="CJ19:CR19"/>
    <mergeCell ref="BQ49:BX49"/>
    <mergeCell ref="CR49:DF49"/>
    <mergeCell ref="BQ51:BX51"/>
    <mergeCell ref="BQ52:BX52"/>
    <mergeCell ref="CH52:CT52"/>
    <mergeCell ref="CG51:CQ51"/>
    <mergeCell ref="BQ55:BX55"/>
    <mergeCell ref="CF5:CG5"/>
    <mergeCell ref="CI5:CJ5"/>
    <mergeCell ref="CL15:CR15"/>
    <mergeCell ref="CP17:CQ17"/>
    <mergeCell ref="CR14:CS14"/>
    <mergeCell ref="CN7:CR7"/>
    <mergeCell ref="CS7:CT7"/>
    <mergeCell ref="CG7:CJ7"/>
    <mergeCell ref="CC10:CL10"/>
    <mergeCell ref="BR14:BY14"/>
    <mergeCell ref="CB14:CK14"/>
    <mergeCell ref="CL14:CQ14"/>
    <mergeCell ref="BQ10:BU10"/>
    <mergeCell ref="CA10:CB10"/>
    <mergeCell ref="BQ12:BU12"/>
    <mergeCell ref="BV10:BZ10"/>
    <mergeCell ref="CT14:CW14"/>
    <mergeCell ref="B19:B23"/>
    <mergeCell ref="B31:B32"/>
    <mergeCell ref="B33:B34"/>
    <mergeCell ref="CT60:DH60"/>
    <mergeCell ref="AR37:AY37"/>
    <mergeCell ref="AR36:AS36"/>
    <mergeCell ref="AR38:AS38"/>
    <mergeCell ref="AR40:AS40"/>
    <mergeCell ref="AR39:AY39"/>
    <mergeCell ref="AR41:AY41"/>
    <mergeCell ref="CX55:DH55"/>
    <mergeCell ref="CX56:DH56"/>
    <mergeCell ref="CX57:DH57"/>
    <mergeCell ref="CX58:DH58"/>
    <mergeCell ref="BQ57:BX57"/>
    <mergeCell ref="CG50:CJ50"/>
    <mergeCell ref="CX50:CZ50"/>
    <mergeCell ref="CX51:DH51"/>
    <mergeCell ref="CX52:DH52"/>
    <mergeCell ref="CX53:DH53"/>
    <mergeCell ref="CX54:DH54"/>
    <mergeCell ref="BQ53:BX53"/>
    <mergeCell ref="BQ54:BX54"/>
    <mergeCell ref="BQ56:BX56"/>
    <mergeCell ref="B9:B10"/>
    <mergeCell ref="B11:B12"/>
    <mergeCell ref="B14:B18"/>
    <mergeCell ref="AI17:AM17"/>
    <mergeCell ref="AN17:AO17"/>
    <mergeCell ref="AQ17:AR17"/>
    <mergeCell ref="X17:Z17"/>
    <mergeCell ref="W16:X16"/>
    <mergeCell ref="N14:O14"/>
    <mergeCell ref="P16:Q16"/>
    <mergeCell ref="R16:S16"/>
    <mergeCell ref="R14:S14"/>
    <mergeCell ref="P14:Q14"/>
    <mergeCell ref="G17:W17"/>
    <mergeCell ref="N16:O16"/>
    <mergeCell ref="AI16:AJ16"/>
    <mergeCell ref="AD15:AE15"/>
    <mergeCell ref="AA15:AB15"/>
    <mergeCell ref="D12:I12"/>
    <mergeCell ref="T14:U14"/>
    <mergeCell ref="W14:X14"/>
    <mergeCell ref="D13:I13"/>
    <mergeCell ref="D9:I9"/>
    <mergeCell ref="D10:I10"/>
  </mergeCells>
  <phoneticPr fontId="1"/>
  <printOptions horizontalCentered="1" verticalCentered="1"/>
  <pageMargins left="0.19685039370078741" right="0.19685039370078741" top="0.78740157480314965" bottom="0.39370078740157483" header="0.51181102362204722" footer="0.31496062992125984"/>
  <pageSetup paperSize="9" scale="66" orientation="landscape" cellComments="asDisplayed" horizontalDpi="300" verticalDpi="300"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DQ61"/>
  <sheetViews>
    <sheetView topLeftCell="A16" zoomScale="130" zoomScaleNormal="130" workbookViewId="0">
      <selection activeCell="G17" sqref="G17:W17"/>
    </sheetView>
  </sheetViews>
  <sheetFormatPr defaultColWidth="1.75" defaultRowHeight="13.9" customHeight="1"/>
  <cols>
    <col min="1" max="1" width="5.625" style="1" customWidth="1"/>
    <col min="2" max="2" width="3.625" style="47" customWidth="1"/>
    <col min="3" max="3" width="0.875" style="1" customWidth="1"/>
    <col min="4" max="9" width="1.875" style="1" customWidth="1"/>
    <col min="10" max="11" width="0.875" style="1" customWidth="1"/>
    <col min="12" max="17" width="1.875" style="1" customWidth="1"/>
    <col min="18" max="19" width="0.75" style="1" customWidth="1"/>
    <col min="20" max="36" width="1.875" style="1" customWidth="1"/>
    <col min="37" max="38" width="0.875" style="1" customWidth="1"/>
    <col min="39" max="56" width="1.875" style="1" customWidth="1"/>
    <col min="57" max="57" width="1.625" style="1" customWidth="1"/>
    <col min="58" max="58" width="1.875" style="1" customWidth="1"/>
    <col min="59" max="59" width="3.625" style="1" customWidth="1"/>
    <col min="60" max="60" width="0.875" style="1" customWidth="1"/>
    <col min="61" max="66" width="1.875" style="1" customWidth="1"/>
    <col min="67" max="68" width="0.875" style="1" customWidth="1"/>
    <col min="69" max="74" width="1.875" style="1" customWidth="1"/>
    <col min="75" max="76" width="0.875" style="1" customWidth="1"/>
    <col min="77" max="93" width="1.875" style="1" customWidth="1"/>
    <col min="94" max="95" width="0.875" style="1" customWidth="1"/>
    <col min="96" max="113" width="1.875" style="1" customWidth="1"/>
    <col min="114" max="16384" width="1.75" style="1"/>
  </cols>
  <sheetData>
    <row r="1" spans="2:121" ht="15" customHeight="1">
      <c r="C1" s="298" t="s">
        <v>252</v>
      </c>
      <c r="D1" s="298"/>
      <c r="E1" s="298"/>
      <c r="F1" s="298"/>
      <c r="G1" s="298"/>
      <c r="H1" s="298"/>
      <c r="I1" s="298"/>
      <c r="J1" s="298"/>
      <c r="K1" s="298"/>
      <c r="L1" s="298"/>
      <c r="M1" s="298"/>
      <c r="N1" s="298"/>
      <c r="O1" s="298"/>
      <c r="P1" s="298"/>
      <c r="Q1" s="298"/>
      <c r="R1" s="298"/>
      <c r="S1" s="298"/>
      <c r="T1" s="298"/>
      <c r="U1" s="298"/>
      <c r="V1" s="298"/>
      <c r="W1" s="298"/>
      <c r="X1" s="298"/>
      <c r="Y1" s="298"/>
      <c r="Z1" s="298"/>
      <c r="AA1" s="298"/>
      <c r="AB1" s="298"/>
      <c r="AC1" s="298"/>
      <c r="AD1" s="298"/>
      <c r="AE1" s="298"/>
      <c r="AF1" s="298"/>
      <c r="AG1" s="298"/>
      <c r="AH1" s="298"/>
      <c r="AI1" s="298"/>
      <c r="AJ1" s="298"/>
      <c r="AK1" s="298"/>
      <c r="AL1" s="298"/>
      <c r="AM1" s="298"/>
      <c r="AN1" s="298"/>
      <c r="AO1" s="298"/>
      <c r="AP1" s="298"/>
      <c r="AQ1" s="298"/>
      <c r="AR1" s="298"/>
      <c r="AS1" s="298"/>
      <c r="AT1" s="298"/>
      <c r="AU1" s="298"/>
      <c r="AV1" s="298"/>
      <c r="AW1" s="298"/>
      <c r="AX1" s="298"/>
      <c r="AY1" s="298"/>
      <c r="AZ1" s="298"/>
      <c r="BA1" s="298"/>
      <c r="BB1" s="298"/>
      <c r="BC1" s="298"/>
      <c r="BD1" s="298"/>
      <c r="BE1" s="298"/>
      <c r="CU1" s="266"/>
      <c r="CV1" s="266"/>
      <c r="CW1" s="267"/>
      <c r="CX1" s="267"/>
      <c r="CY1" s="267"/>
      <c r="CZ1" s="57"/>
      <c r="DA1" s="267"/>
      <c r="DB1" s="267"/>
      <c r="DC1" s="267"/>
      <c r="DD1" s="57"/>
      <c r="DE1" s="267"/>
      <c r="DF1" s="267"/>
      <c r="DG1" s="267"/>
      <c r="DH1" s="57"/>
      <c r="DO1" s="305"/>
      <c r="DP1" s="305"/>
      <c r="DQ1" s="305"/>
    </row>
    <row r="2" spans="2:121" ht="13.9" customHeight="1">
      <c r="DO2" s="305"/>
      <c r="DP2" s="305"/>
      <c r="DQ2" s="305"/>
    </row>
    <row r="3" spans="2:121" ht="13.9" customHeight="1">
      <c r="C3" s="56"/>
      <c r="D3" s="247" t="s">
        <v>0</v>
      </c>
      <c r="E3" s="247"/>
      <c r="F3" s="247"/>
      <c r="G3" s="247"/>
      <c r="H3" s="247"/>
      <c r="I3" s="247"/>
      <c r="J3" s="4"/>
      <c r="K3" s="56"/>
      <c r="L3" s="247" t="s">
        <v>1</v>
      </c>
      <c r="M3" s="247"/>
      <c r="N3" s="247"/>
      <c r="O3" s="247"/>
      <c r="P3" s="247"/>
      <c r="Q3" s="247"/>
      <c r="R3" s="4"/>
      <c r="S3" s="5"/>
      <c r="T3" s="257" t="s">
        <v>4</v>
      </c>
      <c r="U3" s="257"/>
      <c r="V3" s="257"/>
      <c r="W3" s="257"/>
      <c r="X3" s="257"/>
      <c r="Y3" s="257"/>
      <c r="Z3" s="257"/>
      <c r="AA3" s="257"/>
      <c r="AB3" s="257"/>
      <c r="AC3" s="257"/>
      <c r="AD3" s="257"/>
      <c r="AE3" s="257"/>
      <c r="AF3" s="257"/>
      <c r="AG3" s="257"/>
      <c r="AH3" s="257"/>
      <c r="AI3" s="257"/>
      <c r="AJ3" s="257"/>
      <c r="AK3" s="52"/>
      <c r="AL3" s="52"/>
      <c r="AM3" s="257" t="s">
        <v>6</v>
      </c>
      <c r="AN3" s="257"/>
      <c r="AO3" s="257"/>
      <c r="AP3" s="257"/>
      <c r="AQ3" s="257"/>
      <c r="AR3" s="257"/>
      <c r="AS3" s="257"/>
      <c r="AT3" s="257"/>
      <c r="AU3" s="257"/>
      <c r="AV3" s="257"/>
      <c r="AW3" s="257"/>
      <c r="AX3" s="257"/>
      <c r="AY3" s="257"/>
      <c r="AZ3" s="257"/>
      <c r="BA3" s="257"/>
      <c r="BB3" s="257"/>
      <c r="BC3" s="257"/>
      <c r="BD3" s="257"/>
      <c r="BE3" s="7"/>
      <c r="BH3" s="1" t="s">
        <v>28</v>
      </c>
      <c r="CM3" s="8"/>
      <c r="CN3" s="53"/>
      <c r="CO3" s="265" t="s">
        <v>22</v>
      </c>
      <c r="CP3" s="265"/>
      <c r="CQ3" s="265"/>
      <c r="CR3" s="265"/>
      <c r="CS3" s="265"/>
      <c r="CT3" s="265"/>
      <c r="CU3" s="265"/>
      <c r="CV3" s="265"/>
      <c r="CW3" s="265"/>
      <c r="CX3" s="265"/>
      <c r="CY3" s="265"/>
      <c r="CZ3" s="265"/>
      <c r="DA3" s="265"/>
      <c r="DB3" s="265"/>
      <c r="DC3" s="265"/>
      <c r="DD3" s="265"/>
      <c r="DE3" s="265"/>
      <c r="DF3" s="265"/>
      <c r="DG3" s="265"/>
      <c r="DH3" s="53"/>
      <c r="DI3" s="53"/>
      <c r="DJ3" s="10"/>
      <c r="DO3" s="305"/>
      <c r="DP3" s="305"/>
      <c r="DQ3" s="305"/>
    </row>
    <row r="4" spans="2:121" ht="13.9" customHeight="1">
      <c r="C4" s="11"/>
      <c r="D4" s="310"/>
      <c r="E4" s="310"/>
      <c r="F4" s="310"/>
      <c r="G4" s="310"/>
      <c r="H4" s="310"/>
      <c r="I4" s="310"/>
      <c r="J4" s="12"/>
      <c r="K4" s="11"/>
      <c r="L4" s="310"/>
      <c r="M4" s="310"/>
      <c r="N4" s="310"/>
      <c r="O4" s="310"/>
      <c r="P4" s="310"/>
      <c r="Q4" s="310"/>
      <c r="R4" s="12"/>
      <c r="S4" s="13"/>
      <c r="T4" s="311"/>
      <c r="U4" s="311"/>
      <c r="V4" s="311"/>
      <c r="W4" s="311"/>
      <c r="X4" s="311"/>
      <c r="Y4" s="311"/>
      <c r="Z4" s="311"/>
      <c r="AA4" s="311"/>
      <c r="AB4" s="311"/>
      <c r="AC4" s="311"/>
      <c r="AD4" s="311"/>
      <c r="AE4" s="311"/>
      <c r="AF4" s="311"/>
      <c r="AG4" s="311"/>
      <c r="AH4" s="311"/>
      <c r="AI4" s="311"/>
      <c r="AJ4" s="311"/>
      <c r="AK4" s="55"/>
      <c r="AL4" s="55"/>
      <c r="AM4" s="312" t="s">
        <v>172</v>
      </c>
      <c r="AN4" s="312"/>
      <c r="AO4" s="312"/>
      <c r="AP4" s="312"/>
      <c r="AQ4" s="312"/>
      <c r="AR4" s="312"/>
      <c r="AS4" s="312"/>
      <c r="AT4" s="312"/>
      <c r="AU4" s="312"/>
      <c r="AV4" s="312"/>
      <c r="AW4" s="312"/>
      <c r="AX4" s="313" t="s">
        <v>173</v>
      </c>
      <c r="AY4" s="313"/>
      <c r="AZ4" s="313"/>
      <c r="BA4" s="313"/>
      <c r="BB4" s="313"/>
      <c r="BC4" s="313"/>
      <c r="BD4" s="313"/>
      <c r="BE4" s="12"/>
      <c r="BG4" s="235" t="s">
        <v>148</v>
      </c>
      <c r="BH4" s="271" t="s">
        <v>14</v>
      </c>
      <c r="BI4" s="272"/>
      <c r="BJ4" s="273"/>
      <c r="BK4" s="283" t="s">
        <v>15</v>
      </c>
      <c r="BL4" s="243"/>
      <c r="BM4" s="243"/>
      <c r="BN4" s="243"/>
      <c r="BO4" s="243"/>
      <c r="BP4" s="243"/>
      <c r="BQ4" s="243"/>
      <c r="BR4" s="52"/>
      <c r="BS4" s="314"/>
      <c r="BT4" s="314"/>
      <c r="BU4" s="315"/>
      <c r="BV4" s="315"/>
      <c r="BW4" s="239" t="s">
        <v>18</v>
      </c>
      <c r="BX4" s="239"/>
      <c r="BY4" s="315"/>
      <c r="BZ4" s="315"/>
      <c r="CA4" s="49" t="s">
        <v>19</v>
      </c>
      <c r="CB4" s="315"/>
      <c r="CC4" s="315"/>
      <c r="CD4" s="49" t="s">
        <v>20</v>
      </c>
      <c r="CE4" s="52"/>
      <c r="CF4" s="52"/>
      <c r="CG4" s="52"/>
      <c r="CH4" s="52"/>
      <c r="CI4" s="52"/>
      <c r="CJ4" s="239" t="s">
        <v>80</v>
      </c>
      <c r="CK4" s="268"/>
      <c r="CL4" s="7"/>
      <c r="CM4" s="5"/>
      <c r="CN4" s="316"/>
      <c r="CO4" s="316"/>
      <c r="CP4" s="315"/>
      <c r="CQ4" s="315"/>
      <c r="CR4" s="315"/>
      <c r="CS4" s="315"/>
      <c r="CT4" s="315"/>
      <c r="CU4" s="315"/>
      <c r="CV4" s="315"/>
      <c r="CW4" s="239" t="s">
        <v>81</v>
      </c>
      <c r="CX4" s="239"/>
      <c r="CY4" s="316"/>
      <c r="CZ4" s="316"/>
      <c r="DA4" s="317"/>
      <c r="DB4" s="317"/>
      <c r="DC4" s="317"/>
      <c r="DD4" s="317"/>
      <c r="DE4" s="317"/>
      <c r="DF4" s="317"/>
      <c r="DG4" s="239" t="s">
        <v>82</v>
      </c>
      <c r="DH4" s="239"/>
      <c r="DI4" s="52"/>
      <c r="DJ4" s="7"/>
      <c r="DO4" s="305"/>
      <c r="DP4" s="305"/>
      <c r="DQ4" s="305"/>
    </row>
    <row r="5" spans="2:121" ht="13.9" customHeight="1">
      <c r="C5" s="5"/>
      <c r="D5" s="257" t="s">
        <v>134</v>
      </c>
      <c r="E5" s="257"/>
      <c r="F5" s="257"/>
      <c r="G5" s="257"/>
      <c r="H5" s="257"/>
      <c r="I5" s="257"/>
      <c r="J5" s="257"/>
      <c r="K5" s="257"/>
      <c r="L5" s="257"/>
      <c r="M5" s="257"/>
      <c r="N5" s="257"/>
      <c r="O5" s="257"/>
      <c r="P5" s="257"/>
      <c r="Q5" s="257"/>
      <c r="R5" s="257"/>
      <c r="S5" s="257"/>
      <c r="T5" s="257"/>
      <c r="U5" s="257"/>
      <c r="V5" s="257"/>
      <c r="W5" s="257"/>
      <c r="X5" s="257"/>
      <c r="Y5" s="257"/>
      <c r="Z5" s="257"/>
      <c r="AA5" s="7"/>
      <c r="AB5" s="5"/>
      <c r="AC5" s="257" t="s">
        <v>8</v>
      </c>
      <c r="AD5" s="257"/>
      <c r="AE5" s="257"/>
      <c r="AF5" s="257"/>
      <c r="AG5" s="257"/>
      <c r="AH5" s="257"/>
      <c r="AI5" s="257"/>
      <c r="AJ5" s="257"/>
      <c r="AK5" s="257"/>
      <c r="AL5" s="257"/>
      <c r="AM5" s="257"/>
      <c r="AN5" s="257"/>
      <c r="AO5" s="257"/>
      <c r="AP5" s="257"/>
      <c r="AQ5" s="257"/>
      <c r="AR5" s="257"/>
      <c r="AS5" s="257"/>
      <c r="AT5" s="257"/>
      <c r="AU5" s="257"/>
      <c r="AV5" s="257"/>
      <c r="AW5" s="257"/>
      <c r="AX5" s="257"/>
      <c r="AY5" s="257"/>
      <c r="AZ5" s="257"/>
      <c r="BA5" s="257"/>
      <c r="BB5" s="257"/>
      <c r="BC5" s="257"/>
      <c r="BD5" s="52"/>
      <c r="BE5" s="7"/>
      <c r="BG5" s="235"/>
      <c r="BH5" s="274"/>
      <c r="BI5" s="275"/>
      <c r="BJ5" s="276"/>
      <c r="BK5" s="17"/>
      <c r="BL5" s="18"/>
      <c r="BM5" s="18"/>
      <c r="BN5" s="18"/>
      <c r="BO5" s="18"/>
      <c r="BP5" s="18"/>
      <c r="BQ5" s="18"/>
      <c r="BR5" s="18"/>
      <c r="BS5" s="18"/>
      <c r="BT5" s="18"/>
      <c r="BU5" s="18"/>
      <c r="BV5" s="18"/>
      <c r="BW5" s="18"/>
      <c r="BX5" s="18"/>
      <c r="BY5" s="18"/>
      <c r="BZ5" s="18"/>
      <c r="CA5" s="18"/>
      <c r="CB5" s="18"/>
      <c r="CC5" s="18"/>
      <c r="CD5" s="18"/>
      <c r="CE5" s="18" t="s">
        <v>83</v>
      </c>
      <c r="CF5" s="318"/>
      <c r="CG5" s="318"/>
      <c r="CH5" s="54" t="s">
        <v>18</v>
      </c>
      <c r="CI5" s="319"/>
      <c r="CJ5" s="319"/>
      <c r="CK5" s="54" t="s">
        <v>19</v>
      </c>
      <c r="CL5" s="20"/>
      <c r="CM5" s="13"/>
      <c r="CN5" s="236" t="s">
        <v>56</v>
      </c>
      <c r="CO5" s="236"/>
      <c r="CP5" s="236"/>
      <c r="CQ5" s="236"/>
      <c r="CR5" s="236"/>
      <c r="CS5" s="237"/>
      <c r="CT5" s="237"/>
      <c r="CU5" s="51" t="s">
        <v>18</v>
      </c>
      <c r="CV5" s="320"/>
      <c r="CW5" s="320"/>
      <c r="CX5" s="51" t="s">
        <v>19</v>
      </c>
      <c r="CY5" s="55"/>
      <c r="CZ5" s="236" t="s">
        <v>57</v>
      </c>
      <c r="DA5" s="236"/>
      <c r="DB5" s="236"/>
      <c r="DC5" s="60"/>
      <c r="DD5" s="22" t="s">
        <v>86</v>
      </c>
      <c r="DE5" s="60"/>
      <c r="DF5" s="55"/>
      <c r="DG5" s="55"/>
      <c r="DH5" s="55"/>
      <c r="DI5" s="55"/>
      <c r="DJ5" s="12"/>
      <c r="DO5" s="305"/>
      <c r="DP5" s="305"/>
      <c r="DQ5" s="305"/>
    </row>
    <row r="6" spans="2:121" ht="13.9" customHeight="1">
      <c r="C6" s="13"/>
      <c r="D6" s="311"/>
      <c r="E6" s="311"/>
      <c r="F6" s="311"/>
      <c r="G6" s="311"/>
      <c r="H6" s="311"/>
      <c r="I6" s="311"/>
      <c r="J6" s="311"/>
      <c r="K6" s="311"/>
      <c r="L6" s="311"/>
      <c r="M6" s="311"/>
      <c r="N6" s="311"/>
      <c r="O6" s="311"/>
      <c r="P6" s="311"/>
      <c r="Q6" s="311"/>
      <c r="R6" s="311"/>
      <c r="S6" s="311"/>
      <c r="T6" s="311"/>
      <c r="U6" s="311"/>
      <c r="V6" s="311"/>
      <c r="W6" s="311"/>
      <c r="X6" s="311"/>
      <c r="Y6" s="311"/>
      <c r="Z6" s="311"/>
      <c r="AA6" s="12"/>
      <c r="AB6" s="13"/>
      <c r="AC6" s="311"/>
      <c r="AD6" s="311"/>
      <c r="AE6" s="311"/>
      <c r="AF6" s="311"/>
      <c r="AG6" s="311"/>
      <c r="AH6" s="311"/>
      <c r="AI6" s="311"/>
      <c r="AJ6" s="311"/>
      <c r="AK6" s="311"/>
      <c r="AL6" s="311"/>
      <c r="AM6" s="311"/>
      <c r="AN6" s="311"/>
      <c r="AO6" s="311"/>
      <c r="AP6" s="311"/>
      <c r="AQ6" s="311"/>
      <c r="AR6" s="311"/>
      <c r="AS6" s="311"/>
      <c r="AT6" s="311"/>
      <c r="AU6" s="311"/>
      <c r="AV6" s="311"/>
      <c r="AW6" s="311"/>
      <c r="AX6" s="311"/>
      <c r="AY6" s="311"/>
      <c r="AZ6" s="311"/>
      <c r="BA6" s="311"/>
      <c r="BB6" s="311"/>
      <c r="BC6" s="311"/>
      <c r="BD6" s="55"/>
      <c r="BE6" s="12"/>
      <c r="BG6" s="235"/>
      <c r="BH6" s="274"/>
      <c r="BI6" s="275"/>
      <c r="BJ6" s="276"/>
      <c r="BK6" s="284" t="s">
        <v>138</v>
      </c>
      <c r="BL6" s="236"/>
      <c r="BM6" s="236"/>
      <c r="BN6" s="236"/>
      <c r="BO6" s="236"/>
      <c r="BP6" s="236"/>
      <c r="BQ6" s="236"/>
      <c r="BR6" s="18"/>
      <c r="BS6" s="321" t="s">
        <v>21</v>
      </c>
      <c r="BT6" s="321"/>
      <c r="BU6" s="322" t="s">
        <v>88</v>
      </c>
      <c r="BV6" s="322"/>
      <c r="BW6" s="240" t="s">
        <v>18</v>
      </c>
      <c r="BX6" s="240"/>
      <c r="BY6" s="237" t="s">
        <v>89</v>
      </c>
      <c r="BZ6" s="237"/>
      <c r="CA6" s="54" t="s">
        <v>19</v>
      </c>
      <c r="CB6" s="237" t="s">
        <v>90</v>
      </c>
      <c r="CC6" s="237"/>
      <c r="CD6" s="54" t="s">
        <v>20</v>
      </c>
      <c r="CE6" s="18"/>
      <c r="CF6" s="18"/>
      <c r="CG6" s="18"/>
      <c r="CH6" s="18"/>
      <c r="CI6" s="18"/>
      <c r="CJ6" s="18"/>
      <c r="CK6" s="18"/>
      <c r="CL6" s="20"/>
      <c r="CM6" s="5"/>
      <c r="CN6" s="316"/>
      <c r="CO6" s="316"/>
      <c r="CP6" s="315"/>
      <c r="CQ6" s="315"/>
      <c r="CR6" s="315"/>
      <c r="CS6" s="315"/>
      <c r="CT6" s="315"/>
      <c r="CU6" s="315"/>
      <c r="CV6" s="315"/>
      <c r="CW6" s="239" t="s">
        <v>81</v>
      </c>
      <c r="CX6" s="239"/>
      <c r="CY6" s="316"/>
      <c r="CZ6" s="316"/>
      <c r="DA6" s="317"/>
      <c r="DB6" s="317"/>
      <c r="DC6" s="317"/>
      <c r="DD6" s="317"/>
      <c r="DE6" s="317"/>
      <c r="DF6" s="317"/>
      <c r="DG6" s="239" t="s">
        <v>82</v>
      </c>
      <c r="DH6" s="239"/>
      <c r="DI6" s="52"/>
      <c r="DJ6" s="7"/>
    </row>
    <row r="7" spans="2:121" ht="13.9" customHeight="1">
      <c r="BG7" s="235"/>
      <c r="BH7" s="274"/>
      <c r="BI7" s="275"/>
      <c r="BJ7" s="276"/>
      <c r="BK7" s="48" t="s">
        <v>149</v>
      </c>
      <c r="BL7" s="242" t="s">
        <v>48</v>
      </c>
      <c r="BM7" s="242"/>
      <c r="BN7" s="242"/>
      <c r="BO7" s="242"/>
      <c r="BP7" s="242"/>
      <c r="BQ7" s="242"/>
      <c r="BR7" s="242"/>
      <c r="BS7" s="242"/>
      <c r="BT7" s="242"/>
      <c r="BU7" s="242"/>
      <c r="BV7" s="242"/>
      <c r="BW7" s="242"/>
      <c r="BX7" s="242"/>
      <c r="BY7" s="242"/>
      <c r="BZ7" s="242"/>
      <c r="CA7" s="242"/>
      <c r="CB7" s="242"/>
      <c r="CC7" s="323"/>
      <c r="CD7" s="323"/>
      <c r="CE7" s="323"/>
      <c r="CF7" s="59" t="s">
        <v>18</v>
      </c>
      <c r="CG7" s="323"/>
      <c r="CH7" s="323"/>
      <c r="CI7" s="323"/>
      <c r="CJ7" s="323"/>
      <c r="CK7" s="59" t="s">
        <v>19</v>
      </c>
      <c r="CL7" s="10"/>
      <c r="CM7" s="13"/>
      <c r="CN7" s="236" t="s">
        <v>56</v>
      </c>
      <c r="CO7" s="236"/>
      <c r="CP7" s="236"/>
      <c r="CQ7" s="236"/>
      <c r="CR7" s="236"/>
      <c r="CS7" s="320"/>
      <c r="CT7" s="320"/>
      <c r="CU7" s="51" t="s">
        <v>18</v>
      </c>
      <c r="CV7" s="320"/>
      <c r="CW7" s="320"/>
      <c r="CX7" s="51" t="s">
        <v>19</v>
      </c>
      <c r="CY7" s="55"/>
      <c r="CZ7" s="236" t="s">
        <v>57</v>
      </c>
      <c r="DA7" s="236"/>
      <c r="DB7" s="236"/>
      <c r="DC7" s="60"/>
      <c r="DD7" s="22" t="s">
        <v>86</v>
      </c>
      <c r="DE7" s="60"/>
      <c r="DF7" s="55"/>
      <c r="DG7" s="55"/>
      <c r="DH7" s="55"/>
      <c r="DI7" s="55"/>
      <c r="DJ7" s="12"/>
    </row>
    <row r="8" spans="2:121" ht="13.9" customHeight="1">
      <c r="C8" s="1" t="s">
        <v>2</v>
      </c>
      <c r="BG8" s="235"/>
      <c r="BH8" s="277"/>
      <c r="BI8" s="278"/>
      <c r="BJ8" s="279"/>
      <c r="BK8" s="23"/>
      <c r="BL8" s="242" t="s">
        <v>49</v>
      </c>
      <c r="BM8" s="242"/>
      <c r="BN8" s="242"/>
      <c r="BO8" s="242"/>
      <c r="BP8" s="242"/>
      <c r="BQ8" s="242"/>
      <c r="BR8" s="242"/>
      <c r="BS8" s="242"/>
      <c r="BT8" s="242"/>
      <c r="BU8" s="242"/>
      <c r="BV8" s="242"/>
      <c r="BW8" s="242"/>
      <c r="BX8" s="242"/>
      <c r="BY8" s="242"/>
      <c r="BZ8" s="242"/>
      <c r="CA8" s="242"/>
      <c r="CB8" s="242"/>
      <c r="CC8" s="323"/>
      <c r="CD8" s="323"/>
      <c r="CE8" s="323"/>
      <c r="CF8" s="59" t="s">
        <v>18</v>
      </c>
      <c r="CG8" s="323"/>
      <c r="CH8" s="323"/>
      <c r="CI8" s="323"/>
      <c r="CJ8" s="323"/>
      <c r="CK8" s="59" t="s">
        <v>19</v>
      </c>
      <c r="CL8" s="53"/>
      <c r="CM8" s="5"/>
      <c r="CN8" s="316"/>
      <c r="CO8" s="316"/>
      <c r="CP8" s="315"/>
      <c r="CQ8" s="315"/>
      <c r="CR8" s="315"/>
      <c r="CS8" s="315"/>
      <c r="CT8" s="315"/>
      <c r="CU8" s="315"/>
      <c r="CV8" s="315"/>
      <c r="CW8" s="239" t="s">
        <v>81</v>
      </c>
      <c r="CX8" s="239"/>
      <c r="CY8" s="316"/>
      <c r="CZ8" s="316"/>
      <c r="DA8" s="317"/>
      <c r="DB8" s="317"/>
      <c r="DC8" s="317"/>
      <c r="DD8" s="317"/>
      <c r="DE8" s="317"/>
      <c r="DF8" s="317"/>
      <c r="DG8" s="239" t="s">
        <v>82</v>
      </c>
      <c r="DH8" s="239"/>
      <c r="DI8" s="62"/>
      <c r="DJ8" s="7"/>
    </row>
    <row r="9" spans="2:121" ht="13.9" customHeight="1">
      <c r="B9" s="235" t="s">
        <v>127</v>
      </c>
      <c r="C9" s="56"/>
      <c r="D9" s="247" t="s">
        <v>3</v>
      </c>
      <c r="E9" s="247"/>
      <c r="F9" s="247"/>
      <c r="G9" s="247"/>
      <c r="H9" s="247"/>
      <c r="I9" s="247"/>
      <c r="J9" s="4"/>
      <c r="K9" s="5"/>
      <c r="L9" s="338"/>
      <c r="M9" s="338"/>
      <c r="N9" s="338"/>
      <c r="O9" s="338"/>
      <c r="P9" s="338"/>
      <c r="Q9" s="338"/>
      <c r="R9" s="338"/>
      <c r="S9" s="338"/>
      <c r="T9" s="338"/>
      <c r="U9" s="49" t="s">
        <v>42</v>
      </c>
      <c r="V9" s="52" t="s">
        <v>93</v>
      </c>
      <c r="W9" s="325" t="s">
        <v>178</v>
      </c>
      <c r="X9" s="325"/>
      <c r="Y9" s="325"/>
      <c r="Z9" s="325"/>
      <c r="AA9" s="325"/>
      <c r="AB9" s="325"/>
      <c r="AC9" s="325"/>
      <c r="AD9" s="325"/>
      <c r="AE9" s="325"/>
      <c r="AF9" s="325"/>
      <c r="AG9" s="315"/>
      <c r="AH9" s="326"/>
      <c r="AI9" s="326"/>
      <c r="AJ9" s="326"/>
      <c r="AK9" s="326"/>
      <c r="AL9" s="326"/>
      <c r="AM9" s="239" t="s">
        <v>43</v>
      </c>
      <c r="AN9" s="239"/>
      <c r="AO9" s="315"/>
      <c r="AP9" s="315"/>
      <c r="AQ9" s="315"/>
      <c r="AR9" s="315"/>
      <c r="AS9" s="239" t="s">
        <v>44</v>
      </c>
      <c r="AT9" s="239"/>
      <c r="AU9" s="338"/>
      <c r="AV9" s="338"/>
      <c r="AW9" s="338"/>
      <c r="AX9" s="338"/>
      <c r="AY9" s="338"/>
      <c r="AZ9" s="338"/>
      <c r="BA9" s="338"/>
      <c r="BB9" s="338"/>
      <c r="BC9" s="338"/>
      <c r="BD9" s="49" t="s">
        <v>42</v>
      </c>
      <c r="BE9" s="7"/>
      <c r="BG9" s="280" t="s">
        <v>150</v>
      </c>
      <c r="BH9" s="5"/>
      <c r="BI9" s="247" t="s">
        <v>23</v>
      </c>
      <c r="BJ9" s="247"/>
      <c r="BK9" s="247"/>
      <c r="BL9" s="247"/>
      <c r="BM9" s="247"/>
      <c r="BN9" s="247"/>
      <c r="BO9" s="7"/>
      <c r="BP9" s="52"/>
      <c r="BQ9" s="243" t="s">
        <v>24</v>
      </c>
      <c r="BR9" s="243"/>
      <c r="BS9" s="243"/>
      <c r="BT9" s="243"/>
      <c r="BU9" s="243"/>
      <c r="BV9" s="49" t="s">
        <v>25</v>
      </c>
      <c r="BW9" s="315"/>
      <c r="BX9" s="315"/>
      <c r="BY9" s="315"/>
      <c r="BZ9" s="315"/>
      <c r="CA9" s="315"/>
      <c r="CB9" s="49" t="s">
        <v>26</v>
      </c>
      <c r="CC9" s="52"/>
      <c r="CD9" s="52"/>
      <c r="CE9" s="52"/>
      <c r="CF9" s="52"/>
      <c r="CG9" s="52"/>
      <c r="CH9" s="52"/>
      <c r="CI9" s="52"/>
      <c r="CJ9" s="52"/>
      <c r="CK9" s="52"/>
      <c r="CL9" s="7"/>
      <c r="CM9" s="13"/>
      <c r="CN9" s="236" t="s">
        <v>56</v>
      </c>
      <c r="CO9" s="236"/>
      <c r="CP9" s="236"/>
      <c r="CQ9" s="236"/>
      <c r="CR9" s="236"/>
      <c r="CS9" s="320"/>
      <c r="CT9" s="320"/>
      <c r="CU9" s="61" t="s">
        <v>18</v>
      </c>
      <c r="CV9" s="320"/>
      <c r="CW9" s="320"/>
      <c r="CX9" s="61" t="s">
        <v>19</v>
      </c>
      <c r="CY9" s="63"/>
      <c r="CZ9" s="236" t="s">
        <v>57</v>
      </c>
      <c r="DA9" s="236"/>
      <c r="DB9" s="236"/>
      <c r="DC9" s="60"/>
      <c r="DD9" s="22" t="s">
        <v>86</v>
      </c>
      <c r="DE9" s="60"/>
      <c r="DF9" s="63"/>
      <c r="DG9" s="63"/>
      <c r="DH9" s="63"/>
      <c r="DI9" s="63"/>
      <c r="DJ9" s="12"/>
    </row>
    <row r="10" spans="2:121" ht="13.9" customHeight="1">
      <c r="B10" s="235"/>
      <c r="C10" s="11"/>
      <c r="D10" s="246" t="s">
        <v>10</v>
      </c>
      <c r="E10" s="246"/>
      <c r="F10" s="246"/>
      <c r="G10" s="246"/>
      <c r="H10" s="246"/>
      <c r="I10" s="246"/>
      <c r="J10" s="12"/>
      <c r="K10" s="13"/>
      <c r="L10" s="55"/>
      <c r="M10" s="55"/>
      <c r="N10" s="55"/>
      <c r="O10" s="55"/>
      <c r="P10" s="236" t="s">
        <v>45</v>
      </c>
      <c r="Q10" s="236"/>
      <c r="R10" s="236"/>
      <c r="S10" s="236"/>
      <c r="T10" s="236"/>
      <c r="U10" s="236"/>
      <c r="V10" s="327"/>
      <c r="W10" s="327"/>
      <c r="X10" s="327"/>
      <c r="Y10" s="327"/>
      <c r="Z10" s="327"/>
      <c r="AA10" s="327"/>
      <c r="AB10" s="327"/>
      <c r="AC10" s="51" t="s">
        <v>42</v>
      </c>
      <c r="AD10" s="51"/>
      <c r="AE10" s="55"/>
      <c r="AF10" s="236"/>
      <c r="AG10" s="236"/>
      <c r="AH10" s="236"/>
      <c r="AI10" s="236"/>
      <c r="AJ10" s="236"/>
      <c r="AK10" s="236"/>
      <c r="AL10" s="237"/>
      <c r="AM10" s="237"/>
      <c r="AN10" s="237"/>
      <c r="AO10" s="237"/>
      <c r="AP10" s="237"/>
      <c r="AQ10" s="237"/>
      <c r="AR10" s="237"/>
      <c r="AS10" s="51"/>
      <c r="AT10" s="55" t="s">
        <v>96</v>
      </c>
      <c r="AU10" s="55"/>
      <c r="AV10" s="329"/>
      <c r="AW10" s="329"/>
      <c r="AX10" s="329"/>
      <c r="AY10" s="329"/>
      <c r="AZ10" s="329"/>
      <c r="BA10" s="329"/>
      <c r="BB10" s="240" t="s">
        <v>47</v>
      </c>
      <c r="BC10" s="240"/>
      <c r="BD10" s="55" t="s">
        <v>98</v>
      </c>
      <c r="BE10" s="12"/>
      <c r="BG10" s="280"/>
      <c r="BH10" s="25"/>
      <c r="BI10" s="281"/>
      <c r="BJ10" s="281"/>
      <c r="BK10" s="281"/>
      <c r="BL10" s="281"/>
      <c r="BM10" s="281"/>
      <c r="BN10" s="281"/>
      <c r="BO10" s="20"/>
      <c r="BP10" s="18"/>
      <c r="BQ10" s="252" t="s">
        <v>13</v>
      </c>
      <c r="BR10" s="252"/>
      <c r="BS10" s="252"/>
      <c r="BT10" s="252"/>
      <c r="BU10" s="252"/>
      <c r="BV10" s="324"/>
      <c r="BW10" s="324"/>
      <c r="BX10" s="324"/>
      <c r="BY10" s="324"/>
      <c r="BZ10" s="324"/>
      <c r="CA10" s="253" t="s">
        <v>18</v>
      </c>
      <c r="CB10" s="253"/>
      <c r="CC10" s="254" t="s">
        <v>27</v>
      </c>
      <c r="CD10" s="254"/>
      <c r="CE10" s="254"/>
      <c r="CF10" s="254"/>
      <c r="CG10" s="254"/>
      <c r="CH10" s="254"/>
      <c r="CI10" s="254"/>
      <c r="CJ10" s="254"/>
      <c r="CK10" s="254"/>
      <c r="CL10" s="255"/>
      <c r="CM10" s="5"/>
      <c r="CN10" s="316"/>
      <c r="CO10" s="316"/>
      <c r="CP10" s="315"/>
      <c r="CQ10" s="315"/>
      <c r="CR10" s="315"/>
      <c r="CS10" s="315"/>
      <c r="CT10" s="315"/>
      <c r="CU10" s="315"/>
      <c r="CV10" s="315"/>
      <c r="CW10" s="239" t="s">
        <v>81</v>
      </c>
      <c r="CX10" s="239"/>
      <c r="CY10" s="316"/>
      <c r="CZ10" s="316"/>
      <c r="DA10" s="317"/>
      <c r="DB10" s="317"/>
      <c r="DC10" s="317"/>
      <c r="DD10" s="317"/>
      <c r="DE10" s="317"/>
      <c r="DF10" s="317"/>
      <c r="DG10" s="239" t="s">
        <v>82</v>
      </c>
      <c r="DH10" s="239"/>
      <c r="DI10" s="62"/>
      <c r="DJ10" s="7"/>
    </row>
    <row r="11" spans="2:121" ht="13.9" customHeight="1">
      <c r="B11" s="235" t="s">
        <v>128</v>
      </c>
      <c r="C11" s="56"/>
      <c r="D11" s="247" t="s">
        <v>11</v>
      </c>
      <c r="E11" s="247"/>
      <c r="F11" s="247"/>
      <c r="G11" s="247"/>
      <c r="H11" s="247"/>
      <c r="I11" s="247"/>
      <c r="J11" s="4"/>
      <c r="K11" s="5"/>
      <c r="L11" s="52" t="s">
        <v>176</v>
      </c>
      <c r="M11" s="52"/>
      <c r="N11" s="52"/>
      <c r="O11" s="52"/>
      <c r="P11" s="52"/>
      <c r="Q11" s="52"/>
      <c r="R11" s="52"/>
      <c r="S11" s="52"/>
      <c r="T11" s="52"/>
      <c r="U11" s="52"/>
      <c r="V11" s="52"/>
      <c r="W11" s="52"/>
      <c r="X11" s="52"/>
      <c r="Y11" s="52"/>
      <c r="Z11" s="52"/>
      <c r="AA11" s="52"/>
      <c r="AB11" s="52"/>
      <c r="AC11" s="52"/>
      <c r="AD11" s="52"/>
      <c r="AE11" s="52"/>
      <c r="AF11" s="52"/>
      <c r="AG11" s="52"/>
      <c r="AH11" s="52"/>
      <c r="AI11" s="52"/>
      <c r="AJ11" s="52"/>
      <c r="AK11" s="52"/>
      <c r="AL11" s="52"/>
      <c r="AM11" s="52"/>
      <c r="AN11" s="52"/>
      <c r="AO11" s="52"/>
      <c r="AP11" s="52"/>
      <c r="AQ11" s="52"/>
      <c r="AR11" s="52"/>
      <c r="AS11" s="52"/>
      <c r="AT11" s="52"/>
      <c r="AU11" s="52"/>
      <c r="AV11" s="52"/>
      <c r="AW11" s="52"/>
      <c r="AX11" s="52"/>
      <c r="AY11" s="52"/>
      <c r="AZ11" s="52"/>
      <c r="BA11" s="52"/>
      <c r="BB11" s="52"/>
      <c r="BC11" s="52"/>
      <c r="BD11" s="52"/>
      <c r="BE11" s="7"/>
      <c r="BG11" s="280"/>
      <c r="BH11" s="25"/>
      <c r="BI11" s="281"/>
      <c r="BJ11" s="281"/>
      <c r="BK11" s="281"/>
      <c r="BL11" s="281"/>
      <c r="BM11" s="281"/>
      <c r="BN11" s="281"/>
      <c r="BO11" s="20"/>
      <c r="BP11" s="18"/>
      <c r="BQ11" s="18"/>
      <c r="BR11" s="18"/>
      <c r="BS11" s="18"/>
      <c r="BT11" s="18"/>
      <c r="BU11" s="18"/>
      <c r="BV11" s="18"/>
      <c r="BW11" s="18"/>
      <c r="BX11" s="18"/>
      <c r="BY11" s="18"/>
      <c r="BZ11" s="18"/>
      <c r="CA11" s="18"/>
      <c r="CB11" s="18"/>
      <c r="CC11" s="18"/>
      <c r="CD11" s="18"/>
      <c r="CE11" s="18"/>
      <c r="CF11" s="18"/>
      <c r="CG11" s="18"/>
      <c r="CH11" s="18"/>
      <c r="CI11" s="18"/>
      <c r="CJ11" s="18"/>
      <c r="CK11" s="18"/>
      <c r="CL11" s="20"/>
      <c r="CM11" s="13"/>
      <c r="CN11" s="236" t="s">
        <v>56</v>
      </c>
      <c r="CO11" s="236"/>
      <c r="CP11" s="236"/>
      <c r="CQ11" s="236"/>
      <c r="CR11" s="236"/>
      <c r="CS11" s="320"/>
      <c r="CT11" s="320"/>
      <c r="CU11" s="61" t="s">
        <v>18</v>
      </c>
      <c r="CV11" s="320"/>
      <c r="CW11" s="320"/>
      <c r="CX11" s="61" t="s">
        <v>19</v>
      </c>
      <c r="CY11" s="63"/>
      <c r="CZ11" s="236" t="s">
        <v>57</v>
      </c>
      <c r="DA11" s="236"/>
      <c r="DB11" s="236"/>
      <c r="DC11" s="60"/>
      <c r="DD11" s="22" t="s">
        <v>86</v>
      </c>
      <c r="DE11" s="60"/>
      <c r="DF11" s="63"/>
      <c r="DG11" s="63"/>
      <c r="DH11" s="63"/>
      <c r="DI11" s="63"/>
      <c r="DJ11" s="12"/>
    </row>
    <row r="12" spans="2:121" ht="13.9" customHeight="1">
      <c r="B12" s="235"/>
      <c r="C12" s="11"/>
      <c r="D12" s="246" t="s">
        <v>10</v>
      </c>
      <c r="E12" s="246"/>
      <c r="F12" s="246"/>
      <c r="G12" s="246"/>
      <c r="H12" s="246"/>
      <c r="I12" s="246"/>
      <c r="J12" s="12"/>
      <c r="K12" s="13"/>
      <c r="L12" s="55"/>
      <c r="M12" s="327"/>
      <c r="N12" s="328"/>
      <c r="O12" s="328"/>
      <c r="P12" s="328"/>
      <c r="Q12" s="328"/>
      <c r="R12" s="328"/>
      <c r="S12" s="328"/>
      <c r="T12" s="328"/>
      <c r="U12" s="51" t="s">
        <v>99</v>
      </c>
      <c r="V12" s="55" t="s">
        <v>100</v>
      </c>
      <c r="W12" s="237" t="s">
        <v>101</v>
      </c>
      <c r="X12" s="237"/>
      <c r="Y12" s="237"/>
      <c r="Z12" s="237"/>
      <c r="AA12" s="51" t="s">
        <v>102</v>
      </c>
      <c r="AB12" s="237" t="s">
        <v>103</v>
      </c>
      <c r="AC12" s="237"/>
      <c r="AD12" s="237"/>
      <c r="AE12" s="237"/>
      <c r="AF12" s="237"/>
      <c r="AG12" s="51" t="s">
        <v>99</v>
      </c>
      <c r="AH12" s="55" t="s">
        <v>93</v>
      </c>
      <c r="AI12" s="300" t="s">
        <v>104</v>
      </c>
      <c r="AJ12" s="300"/>
      <c r="AK12" s="240" t="s">
        <v>105</v>
      </c>
      <c r="AL12" s="240"/>
      <c r="AM12" s="329"/>
      <c r="AN12" s="329"/>
      <c r="AO12" s="55" t="s">
        <v>107</v>
      </c>
      <c r="AP12" s="55" t="s">
        <v>108</v>
      </c>
      <c r="AQ12" s="51" t="s">
        <v>109</v>
      </c>
      <c r="AR12" s="327"/>
      <c r="AS12" s="327"/>
      <c r="AT12" s="327"/>
      <c r="AU12" s="327"/>
      <c r="AV12" s="327"/>
      <c r="AW12" s="327"/>
      <c r="AX12" s="327"/>
      <c r="AY12" s="327"/>
      <c r="AZ12" s="327"/>
      <c r="BA12" s="327"/>
      <c r="BB12" s="327"/>
      <c r="BC12" s="327"/>
      <c r="BD12" s="51" t="s">
        <v>42</v>
      </c>
      <c r="BE12" s="12"/>
      <c r="BG12" s="280"/>
      <c r="BH12" s="25"/>
      <c r="BI12" s="281"/>
      <c r="BJ12" s="281"/>
      <c r="BK12" s="281"/>
      <c r="BL12" s="281"/>
      <c r="BM12" s="281"/>
      <c r="BN12" s="281"/>
      <c r="BO12" s="20"/>
      <c r="BP12" s="18"/>
      <c r="BQ12" s="252" t="s">
        <v>23</v>
      </c>
      <c r="BR12" s="252"/>
      <c r="BS12" s="252"/>
      <c r="BT12" s="252"/>
      <c r="BU12" s="252"/>
      <c r="BV12" s="318"/>
      <c r="BW12" s="318"/>
      <c r="BX12" s="318"/>
      <c r="BY12" s="318"/>
      <c r="BZ12" s="318"/>
      <c r="CA12" s="318"/>
      <c r="CB12" s="318"/>
      <c r="CC12" s="318"/>
      <c r="CD12" s="18"/>
      <c r="CE12" s="18"/>
      <c r="CF12" s="18"/>
      <c r="CG12" s="18"/>
      <c r="CH12" s="18"/>
      <c r="CI12" s="18"/>
      <c r="CJ12" s="253" t="s">
        <v>110</v>
      </c>
      <c r="CK12" s="269"/>
      <c r="CL12" s="20"/>
      <c r="CM12" s="5"/>
      <c r="CN12" s="316"/>
      <c r="CO12" s="316"/>
      <c r="CP12" s="315"/>
      <c r="CQ12" s="315"/>
      <c r="CR12" s="315"/>
      <c r="CS12" s="315"/>
      <c r="CT12" s="315"/>
      <c r="CU12" s="315"/>
      <c r="CV12" s="315"/>
      <c r="CW12" s="239" t="s">
        <v>81</v>
      </c>
      <c r="CX12" s="239"/>
      <c r="CY12" s="316"/>
      <c r="CZ12" s="316"/>
      <c r="DA12" s="317"/>
      <c r="DB12" s="317"/>
      <c r="DC12" s="317"/>
      <c r="DD12" s="317"/>
      <c r="DE12" s="317"/>
      <c r="DF12" s="317"/>
      <c r="DG12" s="239" t="s">
        <v>82</v>
      </c>
      <c r="DH12" s="239"/>
      <c r="DI12" s="62"/>
      <c r="DJ12" s="7"/>
    </row>
    <row r="13" spans="2:121" ht="13.9" customHeight="1">
      <c r="C13" s="11"/>
      <c r="D13" s="246" t="s">
        <v>12</v>
      </c>
      <c r="E13" s="246"/>
      <c r="F13" s="246"/>
      <c r="G13" s="246"/>
      <c r="H13" s="246"/>
      <c r="I13" s="246"/>
      <c r="J13" s="12"/>
      <c r="K13" s="8"/>
      <c r="L13" s="53"/>
      <c r="M13" s="53"/>
      <c r="N13" s="296" t="s">
        <v>174</v>
      </c>
      <c r="O13" s="296"/>
      <c r="P13" s="296"/>
      <c r="Q13" s="296"/>
      <c r="R13" s="296"/>
      <c r="S13" s="296"/>
      <c r="T13" s="296"/>
      <c r="U13" s="296"/>
      <c r="V13" s="296"/>
      <c r="W13" s="296"/>
      <c r="X13" s="296"/>
      <c r="Y13" s="296"/>
      <c r="Z13" s="296"/>
      <c r="AA13" s="296"/>
      <c r="AB13" s="296"/>
      <c r="AC13" s="296"/>
      <c r="AD13" s="296"/>
      <c r="AE13" s="296"/>
      <c r="AF13" s="296"/>
      <c r="AG13" s="10"/>
      <c r="AH13" s="8"/>
      <c r="AI13" s="53"/>
      <c r="AJ13" s="265" t="s">
        <v>22</v>
      </c>
      <c r="AK13" s="265"/>
      <c r="AL13" s="265"/>
      <c r="AM13" s="265"/>
      <c r="AN13" s="265"/>
      <c r="AO13" s="265"/>
      <c r="AP13" s="265"/>
      <c r="AQ13" s="265"/>
      <c r="AR13" s="265"/>
      <c r="AS13" s="265"/>
      <c r="AT13" s="265"/>
      <c r="AU13" s="265"/>
      <c r="AV13" s="265"/>
      <c r="AW13" s="265"/>
      <c r="AX13" s="265"/>
      <c r="AY13" s="265"/>
      <c r="AZ13" s="265"/>
      <c r="BA13" s="265"/>
      <c r="BB13" s="265"/>
      <c r="BC13" s="53"/>
      <c r="BD13" s="53"/>
      <c r="BE13" s="10"/>
      <c r="BG13" s="280"/>
      <c r="BH13" s="13"/>
      <c r="BI13" s="282"/>
      <c r="BJ13" s="282"/>
      <c r="BK13" s="282"/>
      <c r="BL13" s="282"/>
      <c r="BM13" s="282"/>
      <c r="BN13" s="282"/>
      <c r="BO13" s="12"/>
      <c r="BP13" s="55"/>
      <c r="BQ13" s="55"/>
      <c r="BR13" s="55"/>
      <c r="BS13" s="55"/>
      <c r="BT13" s="55"/>
      <c r="BU13" s="55"/>
      <c r="BV13" s="55"/>
      <c r="BW13" s="55"/>
      <c r="BX13" s="55"/>
      <c r="BY13" s="55"/>
      <c r="BZ13" s="55"/>
      <c r="CA13" s="55"/>
      <c r="CB13" s="55"/>
      <c r="CC13" s="55"/>
      <c r="CD13" s="55"/>
      <c r="CE13" s="55"/>
      <c r="CF13" s="55"/>
      <c r="CG13" s="55"/>
      <c r="CH13" s="55"/>
      <c r="CI13" s="55"/>
      <c r="CJ13" s="55"/>
      <c r="CK13" s="55"/>
      <c r="CL13" s="12"/>
      <c r="CM13" s="13"/>
      <c r="CN13" s="236" t="s">
        <v>56</v>
      </c>
      <c r="CO13" s="236"/>
      <c r="CP13" s="236"/>
      <c r="CQ13" s="236"/>
      <c r="CR13" s="236"/>
      <c r="CS13" s="320"/>
      <c r="CT13" s="320"/>
      <c r="CU13" s="61" t="s">
        <v>18</v>
      </c>
      <c r="CV13" s="320"/>
      <c r="CW13" s="320"/>
      <c r="CX13" s="61" t="s">
        <v>19</v>
      </c>
      <c r="CY13" s="63"/>
      <c r="CZ13" s="236" t="s">
        <v>57</v>
      </c>
      <c r="DA13" s="236"/>
      <c r="DB13" s="236"/>
      <c r="DC13" s="60"/>
      <c r="DD13" s="22" t="s">
        <v>86</v>
      </c>
      <c r="DE13" s="60"/>
      <c r="DF13" s="63"/>
      <c r="DG13" s="63"/>
      <c r="DH13" s="63"/>
      <c r="DI13" s="63"/>
      <c r="DJ13" s="12"/>
    </row>
    <row r="14" spans="2:121" ht="13.9" customHeight="1">
      <c r="B14" s="235" t="s">
        <v>129</v>
      </c>
      <c r="C14" s="271" t="s">
        <v>14</v>
      </c>
      <c r="D14" s="272"/>
      <c r="E14" s="273"/>
      <c r="F14" s="283" t="s">
        <v>15</v>
      </c>
      <c r="G14" s="243"/>
      <c r="H14" s="243"/>
      <c r="I14" s="243"/>
      <c r="J14" s="243"/>
      <c r="K14" s="243"/>
      <c r="L14" s="243"/>
      <c r="M14" s="52"/>
      <c r="N14" s="239"/>
      <c r="O14" s="239"/>
      <c r="P14" s="315"/>
      <c r="Q14" s="315"/>
      <c r="R14" s="239" t="s">
        <v>18</v>
      </c>
      <c r="S14" s="239"/>
      <c r="T14" s="315"/>
      <c r="U14" s="315"/>
      <c r="V14" s="49" t="s">
        <v>19</v>
      </c>
      <c r="W14" s="315"/>
      <c r="X14" s="315"/>
      <c r="Y14" s="49" t="s">
        <v>20</v>
      </c>
      <c r="Z14" s="52"/>
      <c r="AA14" s="52"/>
      <c r="AB14" s="52"/>
      <c r="AC14" s="52"/>
      <c r="AD14" s="52"/>
      <c r="AE14" s="52"/>
      <c r="AF14" s="49" t="s">
        <v>111</v>
      </c>
      <c r="AG14" s="7"/>
      <c r="AH14" s="5"/>
      <c r="AI14" s="243"/>
      <c r="AJ14" s="243"/>
      <c r="AK14" s="315"/>
      <c r="AL14" s="315"/>
      <c r="AM14" s="315"/>
      <c r="AN14" s="315"/>
      <c r="AO14" s="315"/>
      <c r="AP14" s="315"/>
      <c r="AQ14" s="315"/>
      <c r="AR14" s="239" t="s">
        <v>81</v>
      </c>
      <c r="AS14" s="239"/>
      <c r="AT14" s="243"/>
      <c r="AU14" s="243"/>
      <c r="AV14" s="317"/>
      <c r="AW14" s="317"/>
      <c r="AX14" s="317"/>
      <c r="AY14" s="317"/>
      <c r="AZ14" s="317"/>
      <c r="BA14" s="317"/>
      <c r="BB14" s="239" t="s">
        <v>82</v>
      </c>
      <c r="BC14" s="239"/>
      <c r="BD14" s="52"/>
      <c r="BE14" s="7"/>
      <c r="BG14" s="235" t="s">
        <v>126</v>
      </c>
      <c r="BH14" s="56"/>
      <c r="BI14" s="247" t="s">
        <v>3</v>
      </c>
      <c r="BJ14" s="247"/>
      <c r="BK14" s="247"/>
      <c r="BL14" s="247"/>
      <c r="BM14" s="247"/>
      <c r="BN14" s="247"/>
      <c r="BO14" s="4"/>
      <c r="BP14" s="5"/>
      <c r="BQ14" s="52"/>
      <c r="BR14" s="330"/>
      <c r="BS14" s="330"/>
      <c r="BT14" s="330"/>
      <c r="BU14" s="330"/>
      <c r="BV14" s="330"/>
      <c r="BW14" s="330"/>
      <c r="BX14" s="330"/>
      <c r="BY14" s="330"/>
      <c r="BZ14" s="49" t="s">
        <v>42</v>
      </c>
      <c r="CA14" s="52" t="s">
        <v>93</v>
      </c>
      <c r="CB14" s="257" t="s">
        <v>55</v>
      </c>
      <c r="CC14" s="257"/>
      <c r="CD14" s="257"/>
      <c r="CE14" s="257"/>
      <c r="CF14" s="257"/>
      <c r="CG14" s="257"/>
      <c r="CH14" s="257"/>
      <c r="CI14" s="257"/>
      <c r="CJ14" s="257"/>
      <c r="CK14" s="257"/>
      <c r="CL14" s="315"/>
      <c r="CM14" s="326"/>
      <c r="CN14" s="326"/>
      <c r="CO14" s="326"/>
      <c r="CP14" s="326"/>
      <c r="CQ14" s="326"/>
      <c r="CR14" s="239" t="s">
        <v>43</v>
      </c>
      <c r="CS14" s="239"/>
      <c r="CT14" s="315"/>
      <c r="CU14" s="315"/>
      <c r="CV14" s="315"/>
      <c r="CW14" s="315"/>
      <c r="CX14" s="239" t="s">
        <v>44</v>
      </c>
      <c r="CY14" s="239"/>
      <c r="CZ14" s="315"/>
      <c r="DA14" s="315"/>
      <c r="DB14" s="315"/>
      <c r="DC14" s="315"/>
      <c r="DD14" s="315"/>
      <c r="DE14" s="315"/>
      <c r="DF14" s="315"/>
      <c r="DG14" s="315"/>
      <c r="DH14" s="315"/>
      <c r="DI14" s="49" t="s">
        <v>42</v>
      </c>
      <c r="DJ14" s="7"/>
    </row>
    <row r="15" spans="2:121" ht="13.9" customHeight="1">
      <c r="B15" s="235"/>
      <c r="C15" s="274"/>
      <c r="D15" s="275"/>
      <c r="E15" s="276"/>
      <c r="F15" s="17"/>
      <c r="G15" s="18"/>
      <c r="H15" s="18"/>
      <c r="I15" s="18"/>
      <c r="J15" s="18"/>
      <c r="K15" s="18"/>
      <c r="L15" s="18"/>
      <c r="M15" s="18"/>
      <c r="N15" s="18"/>
      <c r="O15" s="18"/>
      <c r="P15" s="18"/>
      <c r="Q15" s="18"/>
      <c r="R15" s="18"/>
      <c r="S15" s="18"/>
      <c r="T15" s="18"/>
      <c r="U15" s="18"/>
      <c r="V15" s="18"/>
      <c r="W15" s="18"/>
      <c r="X15" s="18"/>
      <c r="Y15" s="18"/>
      <c r="Z15" s="18" t="s">
        <v>83</v>
      </c>
      <c r="AA15" s="318"/>
      <c r="AB15" s="318"/>
      <c r="AC15" s="54" t="s">
        <v>18</v>
      </c>
      <c r="AD15" s="319"/>
      <c r="AE15" s="319"/>
      <c r="AF15" s="54" t="s">
        <v>19</v>
      </c>
      <c r="AG15" s="20"/>
      <c r="AH15" s="13"/>
      <c r="AI15" s="236" t="s">
        <v>135</v>
      </c>
      <c r="AJ15" s="236"/>
      <c r="AK15" s="236"/>
      <c r="AL15" s="236"/>
      <c r="AM15" s="236"/>
      <c r="AN15" s="320"/>
      <c r="AO15" s="320"/>
      <c r="AP15" s="51" t="s">
        <v>18</v>
      </c>
      <c r="AQ15" s="320"/>
      <c r="AR15" s="320"/>
      <c r="AS15" s="51" t="s">
        <v>19</v>
      </c>
      <c r="AT15" s="55"/>
      <c r="AU15" s="236" t="s">
        <v>57</v>
      </c>
      <c r="AV15" s="236"/>
      <c r="AW15" s="236"/>
      <c r="AX15" s="60"/>
      <c r="AY15" s="22" t="s">
        <v>86</v>
      </c>
      <c r="AZ15" s="60"/>
      <c r="BA15" s="55"/>
      <c r="BB15" s="55"/>
      <c r="BC15" s="55"/>
      <c r="BD15" s="55"/>
      <c r="BE15" s="12"/>
      <c r="BG15" s="235"/>
      <c r="BH15" s="11"/>
      <c r="BI15" s="246" t="s">
        <v>10</v>
      </c>
      <c r="BJ15" s="246"/>
      <c r="BK15" s="246"/>
      <c r="BL15" s="246"/>
      <c r="BM15" s="246"/>
      <c r="BN15" s="246"/>
      <c r="BO15" s="12"/>
      <c r="BP15" s="13"/>
      <c r="BQ15" s="55"/>
      <c r="BR15" s="55"/>
      <c r="BS15" s="55"/>
      <c r="BT15" s="55"/>
      <c r="BU15" s="55"/>
      <c r="BV15" s="55"/>
      <c r="BW15" s="55"/>
      <c r="BX15" s="55"/>
      <c r="BY15" s="55"/>
      <c r="BZ15" s="55"/>
      <c r="CA15" s="55"/>
      <c r="CB15" s="55"/>
      <c r="CC15" s="55"/>
      <c r="CD15" s="55"/>
      <c r="CE15" s="55"/>
      <c r="CF15" s="236" t="s">
        <v>45</v>
      </c>
      <c r="CG15" s="236"/>
      <c r="CH15" s="236"/>
      <c r="CI15" s="236"/>
      <c r="CJ15" s="236"/>
      <c r="CK15" s="236"/>
      <c r="CL15" s="320"/>
      <c r="CM15" s="320"/>
      <c r="CN15" s="320"/>
      <c r="CO15" s="320"/>
      <c r="CP15" s="320"/>
      <c r="CQ15" s="320"/>
      <c r="CR15" s="320"/>
      <c r="CS15" s="51" t="s">
        <v>42</v>
      </c>
      <c r="CT15" s="51"/>
      <c r="CU15" s="55"/>
      <c r="CV15" s="236" t="s">
        <v>46</v>
      </c>
      <c r="CW15" s="236"/>
      <c r="CX15" s="236"/>
      <c r="CY15" s="236"/>
      <c r="CZ15" s="236"/>
      <c r="DA15" s="236"/>
      <c r="DB15" s="320"/>
      <c r="DC15" s="320"/>
      <c r="DD15" s="320"/>
      <c r="DE15" s="320"/>
      <c r="DF15" s="320"/>
      <c r="DG15" s="320"/>
      <c r="DH15" s="320"/>
      <c r="DI15" s="51" t="s">
        <v>42</v>
      </c>
      <c r="DJ15" s="12" t="s">
        <v>107</v>
      </c>
    </row>
    <row r="16" spans="2:121" ht="13.9" customHeight="1">
      <c r="B16" s="235"/>
      <c r="C16" s="274"/>
      <c r="D16" s="275"/>
      <c r="E16" s="276"/>
      <c r="F16" s="284" t="s">
        <v>16</v>
      </c>
      <c r="G16" s="236"/>
      <c r="H16" s="236"/>
      <c r="I16" s="236"/>
      <c r="J16" s="236"/>
      <c r="K16" s="236"/>
      <c r="L16" s="236"/>
      <c r="M16" s="18"/>
      <c r="N16" s="240" t="s">
        <v>170</v>
      </c>
      <c r="O16" s="240"/>
      <c r="P16" s="237" t="s">
        <v>379</v>
      </c>
      <c r="Q16" s="237"/>
      <c r="R16" s="240" t="s">
        <v>18</v>
      </c>
      <c r="S16" s="240"/>
      <c r="T16" s="237" t="s">
        <v>89</v>
      </c>
      <c r="U16" s="237"/>
      <c r="V16" s="54" t="s">
        <v>19</v>
      </c>
      <c r="W16" s="237" t="s">
        <v>90</v>
      </c>
      <c r="X16" s="237"/>
      <c r="Y16" s="54" t="s">
        <v>20</v>
      </c>
      <c r="Z16" s="18"/>
      <c r="AA16" s="18"/>
      <c r="AB16" s="18"/>
      <c r="AC16" s="18"/>
      <c r="AD16" s="18"/>
      <c r="AE16" s="18"/>
      <c r="AF16" s="18"/>
      <c r="AG16" s="20"/>
      <c r="AH16" s="5"/>
      <c r="AI16" s="243"/>
      <c r="AJ16" s="243"/>
      <c r="AK16" s="315"/>
      <c r="AL16" s="315"/>
      <c r="AM16" s="315"/>
      <c r="AN16" s="315"/>
      <c r="AO16" s="315"/>
      <c r="AP16" s="315"/>
      <c r="AQ16" s="315"/>
      <c r="AR16" s="239" t="s">
        <v>81</v>
      </c>
      <c r="AS16" s="239"/>
      <c r="AT16" s="243"/>
      <c r="AU16" s="243"/>
      <c r="AV16" s="317"/>
      <c r="AW16" s="317"/>
      <c r="AX16" s="317"/>
      <c r="AY16" s="317"/>
      <c r="AZ16" s="317"/>
      <c r="BA16" s="317"/>
      <c r="BB16" s="239" t="s">
        <v>82</v>
      </c>
      <c r="BC16" s="239"/>
      <c r="BD16" s="52"/>
      <c r="BE16" s="7"/>
      <c r="BG16" s="235"/>
      <c r="BH16" s="56"/>
      <c r="BI16" s="247" t="s">
        <v>11</v>
      </c>
      <c r="BJ16" s="247"/>
      <c r="BK16" s="247"/>
      <c r="BL16" s="247"/>
      <c r="BM16" s="247"/>
      <c r="BN16" s="247"/>
      <c r="BO16" s="4"/>
      <c r="BP16" s="5"/>
      <c r="BQ16" s="52"/>
      <c r="BR16" s="52"/>
      <c r="BS16" s="52"/>
      <c r="BT16" s="52"/>
      <c r="BU16" s="52"/>
      <c r="BV16" s="52"/>
      <c r="BW16" s="52"/>
      <c r="BX16" s="52"/>
      <c r="BY16" s="52"/>
      <c r="BZ16" s="52"/>
      <c r="CA16" s="52"/>
      <c r="CB16" s="52"/>
      <c r="CC16" s="52"/>
      <c r="CD16" s="52"/>
      <c r="CE16" s="52"/>
      <c r="CF16" s="52"/>
      <c r="CG16" s="52"/>
      <c r="CH16" s="52"/>
      <c r="CI16" s="52"/>
      <c r="CJ16" s="52"/>
      <c r="CK16" s="52"/>
      <c r="CL16" s="52"/>
      <c r="CM16" s="52"/>
      <c r="CN16" s="52"/>
      <c r="CO16" s="52"/>
      <c r="CP16" s="52"/>
      <c r="CQ16" s="52"/>
      <c r="CR16" s="52"/>
      <c r="CS16" s="52"/>
      <c r="CT16" s="52"/>
      <c r="CU16" s="52"/>
      <c r="CV16" s="52"/>
      <c r="CW16" s="52"/>
      <c r="CX16" s="52"/>
      <c r="CY16" s="52"/>
      <c r="CZ16" s="52"/>
      <c r="DA16" s="52"/>
      <c r="DB16" s="52"/>
      <c r="DC16" s="52"/>
      <c r="DD16" s="52"/>
      <c r="DE16" s="52"/>
      <c r="DF16" s="52"/>
      <c r="DG16" s="52"/>
      <c r="DH16" s="52"/>
      <c r="DI16" s="52"/>
      <c r="DJ16" s="7"/>
    </row>
    <row r="17" spans="2:114" ht="13.9" customHeight="1" thickBot="1">
      <c r="B17" s="235"/>
      <c r="C17" s="274"/>
      <c r="D17" s="275"/>
      <c r="E17" s="276"/>
      <c r="F17" s="48" t="s">
        <v>133</v>
      </c>
      <c r="G17" s="242" t="s">
        <v>48</v>
      </c>
      <c r="H17" s="242"/>
      <c r="I17" s="242"/>
      <c r="J17" s="242"/>
      <c r="K17" s="242"/>
      <c r="L17" s="242"/>
      <c r="M17" s="242"/>
      <c r="N17" s="242"/>
      <c r="O17" s="242"/>
      <c r="P17" s="242"/>
      <c r="Q17" s="242"/>
      <c r="R17" s="242"/>
      <c r="S17" s="242"/>
      <c r="T17" s="242"/>
      <c r="U17" s="242"/>
      <c r="V17" s="242"/>
      <c r="W17" s="242"/>
      <c r="X17" s="323"/>
      <c r="Y17" s="323"/>
      <c r="Z17" s="323"/>
      <c r="AA17" s="59" t="s">
        <v>18</v>
      </c>
      <c r="AB17" s="323"/>
      <c r="AC17" s="323"/>
      <c r="AD17" s="323"/>
      <c r="AE17" s="323"/>
      <c r="AF17" s="59" t="s">
        <v>19</v>
      </c>
      <c r="AG17" s="10"/>
      <c r="AH17" s="13"/>
      <c r="AI17" s="236" t="s">
        <v>141</v>
      </c>
      <c r="AJ17" s="236"/>
      <c r="AK17" s="236"/>
      <c r="AL17" s="236"/>
      <c r="AM17" s="236"/>
      <c r="AN17" s="320"/>
      <c r="AO17" s="320"/>
      <c r="AP17" s="51" t="s">
        <v>18</v>
      </c>
      <c r="AQ17" s="320"/>
      <c r="AR17" s="320"/>
      <c r="AS17" s="51" t="s">
        <v>19</v>
      </c>
      <c r="AT17" s="55"/>
      <c r="AU17" s="236" t="s">
        <v>57</v>
      </c>
      <c r="AV17" s="236"/>
      <c r="AW17" s="236"/>
      <c r="AX17" s="60"/>
      <c r="AY17" s="22" t="s">
        <v>86</v>
      </c>
      <c r="AZ17" s="60"/>
      <c r="BA17" s="55"/>
      <c r="BB17" s="55"/>
      <c r="BC17" s="55"/>
      <c r="BD17" s="55"/>
      <c r="BE17" s="12"/>
      <c r="BG17" s="235"/>
      <c r="BH17" s="28"/>
      <c r="BI17" s="293" t="s">
        <v>10</v>
      </c>
      <c r="BJ17" s="293"/>
      <c r="BK17" s="293"/>
      <c r="BL17" s="293"/>
      <c r="BM17" s="293"/>
      <c r="BN17" s="293"/>
      <c r="BO17" s="20"/>
      <c r="BP17" s="25"/>
      <c r="BQ17" s="18"/>
      <c r="BR17" s="245"/>
      <c r="BS17" s="290"/>
      <c r="BT17" s="290"/>
      <c r="BU17" s="290"/>
      <c r="BV17" s="290"/>
      <c r="BW17" s="290"/>
      <c r="BX17" s="290"/>
      <c r="BY17" s="290"/>
      <c r="BZ17" s="54" t="s">
        <v>99</v>
      </c>
      <c r="CA17" s="18" t="s">
        <v>100</v>
      </c>
      <c r="CB17" s="245"/>
      <c r="CC17" s="245"/>
      <c r="CD17" s="245"/>
      <c r="CE17" s="245"/>
      <c r="CF17" s="54" t="s">
        <v>102</v>
      </c>
      <c r="CG17" s="245"/>
      <c r="CH17" s="245"/>
      <c r="CI17" s="245"/>
      <c r="CJ17" s="245"/>
      <c r="CK17" s="245"/>
      <c r="CL17" s="54" t="s">
        <v>99</v>
      </c>
      <c r="CM17" s="18" t="s">
        <v>93</v>
      </c>
      <c r="CN17" s="259"/>
      <c r="CO17" s="259"/>
      <c r="CP17" s="253" t="s">
        <v>105</v>
      </c>
      <c r="CQ17" s="253"/>
      <c r="CR17" s="259"/>
      <c r="CS17" s="259"/>
      <c r="CT17" s="18" t="s">
        <v>107</v>
      </c>
      <c r="CU17" s="18" t="s">
        <v>108</v>
      </c>
      <c r="CV17" s="54" t="s">
        <v>109</v>
      </c>
      <c r="CW17" s="245"/>
      <c r="CX17" s="245"/>
      <c r="CY17" s="245"/>
      <c r="CZ17" s="245"/>
      <c r="DA17" s="245"/>
      <c r="DB17" s="245"/>
      <c r="DC17" s="245"/>
      <c r="DD17" s="245"/>
      <c r="DE17" s="245"/>
      <c r="DF17" s="245"/>
      <c r="DG17" s="245"/>
      <c r="DH17" s="245"/>
      <c r="DI17" s="54" t="s">
        <v>42</v>
      </c>
      <c r="DJ17" s="20"/>
    </row>
    <row r="18" spans="2:114" ht="13.9" customHeight="1" thickTop="1">
      <c r="B18" s="235"/>
      <c r="C18" s="277"/>
      <c r="D18" s="278"/>
      <c r="E18" s="279"/>
      <c r="F18" s="23"/>
      <c r="G18" s="242" t="s">
        <v>49</v>
      </c>
      <c r="H18" s="242"/>
      <c r="I18" s="242"/>
      <c r="J18" s="242"/>
      <c r="K18" s="242"/>
      <c r="L18" s="242"/>
      <c r="M18" s="242"/>
      <c r="N18" s="242"/>
      <c r="O18" s="242"/>
      <c r="P18" s="242"/>
      <c r="Q18" s="242"/>
      <c r="R18" s="242"/>
      <c r="S18" s="242"/>
      <c r="T18" s="242"/>
      <c r="U18" s="242"/>
      <c r="V18" s="242"/>
      <c r="W18" s="242"/>
      <c r="X18" s="323"/>
      <c r="Y18" s="323"/>
      <c r="Z18" s="323"/>
      <c r="AA18" s="59" t="s">
        <v>18</v>
      </c>
      <c r="AB18" s="323"/>
      <c r="AC18" s="323"/>
      <c r="AD18" s="323"/>
      <c r="AE18" s="323"/>
      <c r="AF18" s="59" t="s">
        <v>19</v>
      </c>
      <c r="AG18" s="53"/>
      <c r="AH18" s="5"/>
      <c r="AI18" s="243"/>
      <c r="AJ18" s="243"/>
      <c r="AK18" s="315"/>
      <c r="AL18" s="315"/>
      <c r="AM18" s="315"/>
      <c r="AN18" s="315"/>
      <c r="AO18" s="315"/>
      <c r="AP18" s="315"/>
      <c r="AQ18" s="315"/>
      <c r="AR18" s="239" t="s">
        <v>81</v>
      </c>
      <c r="AS18" s="239"/>
      <c r="AT18" s="243"/>
      <c r="AU18" s="243"/>
      <c r="AV18" s="317"/>
      <c r="AW18" s="317"/>
      <c r="AX18" s="317"/>
      <c r="AY18" s="317"/>
      <c r="AZ18" s="317"/>
      <c r="BA18" s="317"/>
      <c r="BB18" s="239" t="s">
        <v>82</v>
      </c>
      <c r="BC18" s="239"/>
      <c r="BD18" s="52"/>
      <c r="BE18" s="7"/>
      <c r="BH18" s="29"/>
      <c r="BI18" s="294" t="s">
        <v>34</v>
      </c>
      <c r="BJ18" s="294"/>
      <c r="BK18" s="294"/>
      <c r="BL18" s="294"/>
      <c r="BM18" s="294"/>
      <c r="BN18" s="294"/>
      <c r="BO18" s="30"/>
      <c r="BP18" s="31"/>
      <c r="BQ18" s="30" t="s">
        <v>93</v>
      </c>
      <c r="BR18" s="260" t="s">
        <v>60</v>
      </c>
      <c r="BS18" s="260"/>
      <c r="BT18" s="260"/>
      <c r="BU18" s="260"/>
      <c r="BV18" s="260"/>
      <c r="BW18" s="260"/>
      <c r="BX18" s="260"/>
      <c r="BY18" s="260"/>
      <c r="BZ18" s="30" t="s">
        <v>107</v>
      </c>
      <c r="CA18" s="30"/>
      <c r="CB18" s="30"/>
      <c r="CC18" s="30"/>
      <c r="CD18" s="30"/>
      <c r="CE18" s="30"/>
      <c r="CF18" s="30"/>
      <c r="CG18" s="30"/>
      <c r="CH18" s="30"/>
      <c r="CI18" s="30"/>
      <c r="CJ18" s="30"/>
      <c r="CK18" s="30"/>
      <c r="CL18" s="30"/>
      <c r="CM18" s="30"/>
      <c r="CN18" s="30"/>
      <c r="CO18" s="30"/>
      <c r="CP18" s="30"/>
      <c r="CQ18" s="30"/>
      <c r="CR18" s="30"/>
      <c r="CS18" s="30"/>
      <c r="CT18" s="30"/>
      <c r="CU18" s="30"/>
      <c r="CV18" s="30"/>
      <c r="CW18" s="30"/>
      <c r="CX18" s="30"/>
      <c r="CY18" s="30"/>
      <c r="CZ18" s="30"/>
      <c r="DA18" s="30"/>
      <c r="DB18" s="30"/>
      <c r="DC18" s="30"/>
      <c r="DD18" s="30"/>
      <c r="DE18" s="30"/>
      <c r="DF18" s="30"/>
      <c r="DG18" s="30"/>
      <c r="DH18" s="30"/>
      <c r="DI18" s="30" t="s">
        <v>117</v>
      </c>
      <c r="DJ18" s="32"/>
    </row>
    <row r="19" spans="2:114" ht="13.9" customHeight="1" thickBot="1">
      <c r="B19" s="235" t="s">
        <v>130</v>
      </c>
      <c r="C19" s="5"/>
      <c r="D19" s="247" t="s">
        <v>23</v>
      </c>
      <c r="E19" s="247"/>
      <c r="F19" s="247"/>
      <c r="G19" s="247"/>
      <c r="H19" s="247"/>
      <c r="I19" s="247"/>
      <c r="J19" s="7"/>
      <c r="K19" s="52"/>
      <c r="L19" s="243" t="s">
        <v>24</v>
      </c>
      <c r="M19" s="243"/>
      <c r="N19" s="243"/>
      <c r="O19" s="243"/>
      <c r="P19" s="243"/>
      <c r="Q19" s="49" t="s">
        <v>25</v>
      </c>
      <c r="R19" s="315"/>
      <c r="S19" s="315"/>
      <c r="T19" s="315"/>
      <c r="U19" s="315"/>
      <c r="V19" s="315"/>
      <c r="W19" s="49" t="s">
        <v>26</v>
      </c>
      <c r="X19" s="52"/>
      <c r="Y19" s="52"/>
      <c r="Z19" s="52"/>
      <c r="AA19" s="52"/>
      <c r="AB19" s="52"/>
      <c r="AC19" s="52"/>
      <c r="AD19" s="52"/>
      <c r="AE19" s="52"/>
      <c r="AF19" s="52"/>
      <c r="AG19" s="7"/>
      <c r="AH19" s="13"/>
      <c r="AI19" s="236" t="s">
        <v>135</v>
      </c>
      <c r="AJ19" s="236"/>
      <c r="AK19" s="236"/>
      <c r="AL19" s="236"/>
      <c r="AM19" s="236"/>
      <c r="AN19" s="320"/>
      <c r="AO19" s="320"/>
      <c r="AP19" s="51" t="s">
        <v>18</v>
      </c>
      <c r="AQ19" s="320"/>
      <c r="AR19" s="320"/>
      <c r="AS19" s="51" t="s">
        <v>19</v>
      </c>
      <c r="AT19" s="55"/>
      <c r="AU19" s="236" t="s">
        <v>57</v>
      </c>
      <c r="AV19" s="236"/>
      <c r="AW19" s="236"/>
      <c r="AX19" s="60"/>
      <c r="AY19" s="22" t="s">
        <v>86</v>
      </c>
      <c r="AZ19" s="60"/>
      <c r="BA19" s="55"/>
      <c r="BB19" s="55"/>
      <c r="BC19" s="55"/>
      <c r="BD19" s="55"/>
      <c r="BE19" s="12"/>
      <c r="BH19" s="33"/>
      <c r="BI19" s="34"/>
      <c r="BJ19" s="34"/>
      <c r="BK19" s="34"/>
      <c r="BL19" s="34"/>
      <c r="BM19" s="34"/>
      <c r="BN19" s="34"/>
      <c r="BO19" s="34"/>
      <c r="BP19" s="35"/>
      <c r="BQ19" s="331"/>
      <c r="BR19" s="332"/>
      <c r="BS19" s="332"/>
      <c r="BT19" s="332"/>
      <c r="BU19" s="332"/>
      <c r="BV19" s="332"/>
      <c r="BW19" s="332"/>
      <c r="BX19" s="332"/>
      <c r="BY19" s="332"/>
      <c r="BZ19" s="332"/>
      <c r="CA19" s="332"/>
      <c r="CB19" s="36" t="s">
        <v>42</v>
      </c>
      <c r="CC19" s="34"/>
      <c r="CD19" s="34"/>
      <c r="CE19" s="34"/>
      <c r="CF19" s="34"/>
      <c r="CG19" s="34"/>
      <c r="CH19" s="34"/>
      <c r="CI19" s="34" t="s">
        <v>99</v>
      </c>
      <c r="CJ19" s="333"/>
      <c r="CK19" s="333"/>
      <c r="CL19" s="333"/>
      <c r="CM19" s="333"/>
      <c r="CN19" s="333"/>
      <c r="CO19" s="333"/>
      <c r="CP19" s="333"/>
      <c r="CQ19" s="333"/>
      <c r="CR19" s="333"/>
      <c r="CS19" s="37" t="s">
        <v>109</v>
      </c>
      <c r="CT19" s="331"/>
      <c r="CU19" s="331"/>
      <c r="CV19" s="331"/>
      <c r="CW19" s="331"/>
      <c r="CX19" s="331"/>
      <c r="CY19" s="331"/>
      <c r="CZ19" s="331"/>
      <c r="DA19" s="331"/>
      <c r="DB19" s="331"/>
      <c r="DC19" s="331"/>
      <c r="DD19" s="331"/>
      <c r="DE19" s="331"/>
      <c r="DF19" s="331"/>
      <c r="DG19" s="331"/>
      <c r="DH19" s="331"/>
      <c r="DI19" s="37" t="s">
        <v>42</v>
      </c>
      <c r="DJ19" s="38"/>
    </row>
    <row r="20" spans="2:114" ht="13.9" customHeight="1" thickTop="1">
      <c r="B20" s="235"/>
      <c r="C20" s="25"/>
      <c r="D20" s="281"/>
      <c r="E20" s="281"/>
      <c r="F20" s="281"/>
      <c r="G20" s="281"/>
      <c r="H20" s="281"/>
      <c r="I20" s="281"/>
      <c r="J20" s="20"/>
      <c r="K20" s="18"/>
      <c r="L20" s="252" t="s">
        <v>13</v>
      </c>
      <c r="M20" s="252"/>
      <c r="N20" s="252"/>
      <c r="O20" s="252"/>
      <c r="P20" s="252"/>
      <c r="Q20" s="324"/>
      <c r="R20" s="324"/>
      <c r="S20" s="324"/>
      <c r="T20" s="324"/>
      <c r="U20" s="324"/>
      <c r="V20" s="253" t="s">
        <v>18</v>
      </c>
      <c r="W20" s="253"/>
      <c r="X20" s="254" t="s">
        <v>27</v>
      </c>
      <c r="Y20" s="254"/>
      <c r="Z20" s="254"/>
      <c r="AA20" s="254"/>
      <c r="AB20" s="254"/>
      <c r="AC20" s="254"/>
      <c r="AD20" s="254"/>
      <c r="AE20" s="254"/>
      <c r="AF20" s="254"/>
      <c r="AG20" s="255"/>
      <c r="AH20" s="5"/>
      <c r="AI20" s="243"/>
      <c r="AJ20" s="243"/>
      <c r="AK20" s="315"/>
      <c r="AL20" s="315"/>
      <c r="AM20" s="315"/>
      <c r="AN20" s="315"/>
      <c r="AO20" s="315"/>
      <c r="AP20" s="315"/>
      <c r="AQ20" s="315"/>
      <c r="AR20" s="239" t="s">
        <v>81</v>
      </c>
      <c r="AS20" s="239"/>
      <c r="AT20" s="243"/>
      <c r="AU20" s="243"/>
      <c r="AV20" s="317"/>
      <c r="AW20" s="317"/>
      <c r="AX20" s="317"/>
      <c r="AY20" s="317"/>
      <c r="AZ20" s="317"/>
      <c r="BA20" s="317"/>
      <c r="BB20" s="239" t="s">
        <v>82</v>
      </c>
      <c r="BC20" s="239"/>
      <c r="BD20" s="52"/>
      <c r="BE20" s="7"/>
      <c r="BI20" s="1" t="s">
        <v>36</v>
      </c>
    </row>
    <row r="21" spans="2:114" ht="13.9" customHeight="1">
      <c r="B21" s="235"/>
      <c r="C21" s="25"/>
      <c r="D21" s="281"/>
      <c r="E21" s="281"/>
      <c r="F21" s="281"/>
      <c r="G21" s="281"/>
      <c r="H21" s="281"/>
      <c r="I21" s="281"/>
      <c r="J21" s="20"/>
      <c r="K21" s="18"/>
      <c r="L21" s="18"/>
      <c r="M21" s="18"/>
      <c r="N21" s="18"/>
      <c r="O21" s="18"/>
      <c r="P21" s="18"/>
      <c r="Q21" s="18"/>
      <c r="R21" s="18"/>
      <c r="S21" s="18"/>
      <c r="T21" s="18"/>
      <c r="U21" s="18"/>
      <c r="V21" s="18"/>
      <c r="W21" s="18"/>
      <c r="X21" s="18"/>
      <c r="Y21" s="18"/>
      <c r="Z21" s="18"/>
      <c r="AA21" s="18"/>
      <c r="AB21" s="18"/>
      <c r="AC21" s="18"/>
      <c r="AD21" s="18"/>
      <c r="AE21" s="18"/>
      <c r="AF21" s="18"/>
      <c r="AG21" s="20"/>
      <c r="AH21" s="13"/>
      <c r="AI21" s="236" t="s">
        <v>135</v>
      </c>
      <c r="AJ21" s="236"/>
      <c r="AK21" s="236"/>
      <c r="AL21" s="236"/>
      <c r="AM21" s="236"/>
      <c r="AN21" s="320"/>
      <c r="AO21" s="320"/>
      <c r="AP21" s="51" t="s">
        <v>18</v>
      </c>
      <c r="AQ21" s="320"/>
      <c r="AR21" s="320"/>
      <c r="AS21" s="51" t="s">
        <v>19</v>
      </c>
      <c r="AT21" s="55"/>
      <c r="AU21" s="236" t="s">
        <v>57</v>
      </c>
      <c r="AV21" s="236"/>
      <c r="AW21" s="236"/>
      <c r="AX21" s="60"/>
      <c r="AY21" s="22" t="s">
        <v>86</v>
      </c>
      <c r="AZ21" s="60"/>
      <c r="BA21" s="55"/>
      <c r="BB21" s="55"/>
      <c r="BC21" s="55"/>
      <c r="BD21" s="55"/>
      <c r="BE21" s="12"/>
      <c r="BI21" s="1" t="s">
        <v>75</v>
      </c>
    </row>
    <row r="22" spans="2:114" ht="13.9" customHeight="1">
      <c r="B22" s="235"/>
      <c r="C22" s="25"/>
      <c r="D22" s="281"/>
      <c r="E22" s="281"/>
      <c r="F22" s="281"/>
      <c r="G22" s="281"/>
      <c r="H22" s="281"/>
      <c r="I22" s="281"/>
      <c r="J22" s="20"/>
      <c r="K22" s="18"/>
      <c r="L22" s="252" t="s">
        <v>23</v>
      </c>
      <c r="M22" s="252"/>
      <c r="N22" s="252"/>
      <c r="O22" s="252"/>
      <c r="P22" s="252"/>
      <c r="Q22" s="319"/>
      <c r="R22" s="319"/>
      <c r="S22" s="319"/>
      <c r="T22" s="319"/>
      <c r="U22" s="319"/>
      <c r="V22" s="319"/>
      <c r="W22" s="319"/>
      <c r="X22" s="319"/>
      <c r="Y22" s="18"/>
      <c r="Z22" s="18"/>
      <c r="AA22" s="18"/>
      <c r="AB22" s="18"/>
      <c r="AC22" s="18"/>
      <c r="AD22" s="18"/>
      <c r="AE22" s="18"/>
      <c r="AF22" s="54" t="s">
        <v>118</v>
      </c>
      <c r="AG22" s="20"/>
      <c r="AH22" s="5"/>
      <c r="AI22" s="243"/>
      <c r="AJ22" s="243"/>
      <c r="AK22" s="315"/>
      <c r="AL22" s="315"/>
      <c r="AM22" s="315"/>
      <c r="AN22" s="315"/>
      <c r="AO22" s="315"/>
      <c r="AP22" s="315"/>
      <c r="AQ22" s="315"/>
      <c r="AR22" s="239" t="s">
        <v>81</v>
      </c>
      <c r="AS22" s="239"/>
      <c r="AT22" s="243"/>
      <c r="AU22" s="243"/>
      <c r="AV22" s="317"/>
      <c r="AW22" s="317"/>
      <c r="AX22" s="317"/>
      <c r="AY22" s="317"/>
      <c r="AZ22" s="317"/>
      <c r="BA22" s="317"/>
      <c r="BB22" s="239" t="s">
        <v>82</v>
      </c>
      <c r="BC22" s="239"/>
      <c r="BD22" s="52"/>
      <c r="BE22" s="7"/>
      <c r="BH22" s="18"/>
      <c r="BI22" s="58"/>
      <c r="BJ22" s="58"/>
      <c r="BK22" s="58"/>
      <c r="BL22" s="58"/>
      <c r="BM22" s="58"/>
      <c r="BN22" s="58"/>
      <c r="BO22" s="58"/>
      <c r="BP22" s="58"/>
      <c r="BQ22" s="58"/>
      <c r="BR22" s="58"/>
      <c r="BS22" s="58"/>
      <c r="BT22" s="58"/>
      <c r="BU22" s="58"/>
      <c r="BV22" s="58"/>
      <c r="BW22" s="58"/>
      <c r="BX22" s="58"/>
      <c r="BY22" s="58"/>
      <c r="BZ22" s="58"/>
      <c r="CA22" s="58"/>
      <c r="CB22" s="58"/>
      <c r="CC22" s="58"/>
      <c r="CD22" s="58"/>
      <c r="CE22" s="58"/>
      <c r="CF22" s="58"/>
      <c r="CG22" s="58"/>
      <c r="CH22" s="58"/>
      <c r="CI22" s="58"/>
      <c r="CJ22" s="58"/>
      <c r="CK22" s="58"/>
      <c r="CL22" s="58"/>
      <c r="CM22" s="58"/>
      <c r="CN22" s="58"/>
      <c r="CO22" s="58"/>
      <c r="CP22" s="58"/>
      <c r="CQ22" s="58"/>
      <c r="CR22" s="58"/>
      <c r="CS22" s="58"/>
      <c r="CT22" s="58"/>
      <c r="CU22" s="58"/>
      <c r="CV22" s="58"/>
      <c r="CW22" s="58"/>
      <c r="CX22" s="58"/>
      <c r="CY22" s="58"/>
      <c r="CZ22" s="58"/>
      <c r="DA22" s="58"/>
      <c r="DB22" s="58"/>
      <c r="DC22" s="58"/>
      <c r="DD22" s="58"/>
      <c r="DE22" s="58"/>
      <c r="DF22" s="58"/>
      <c r="DG22" s="58"/>
      <c r="DH22" s="58"/>
      <c r="DI22" s="58"/>
      <c r="DJ22" s="58"/>
    </row>
    <row r="23" spans="2:114" ht="13.9" customHeight="1">
      <c r="B23" s="235"/>
      <c r="C23" s="13"/>
      <c r="D23" s="282"/>
      <c r="E23" s="282"/>
      <c r="F23" s="282"/>
      <c r="G23" s="282"/>
      <c r="H23" s="282"/>
      <c r="I23" s="282"/>
      <c r="J23" s="12"/>
      <c r="K23" s="55"/>
      <c r="L23" s="55"/>
      <c r="M23" s="55"/>
      <c r="N23" s="55"/>
      <c r="O23" s="55"/>
      <c r="P23" s="55"/>
      <c r="Q23" s="55"/>
      <c r="R23" s="55"/>
      <c r="S23" s="55"/>
      <c r="T23" s="55"/>
      <c r="U23" s="55"/>
      <c r="V23" s="55"/>
      <c r="W23" s="55"/>
      <c r="X23" s="55"/>
      <c r="Y23" s="55"/>
      <c r="Z23" s="55"/>
      <c r="AA23" s="55"/>
      <c r="AB23" s="55"/>
      <c r="AC23" s="55"/>
      <c r="AD23" s="55"/>
      <c r="AE23" s="55"/>
      <c r="AF23" s="55"/>
      <c r="AG23" s="12"/>
      <c r="AH23" s="13"/>
      <c r="AI23" s="236" t="s">
        <v>135</v>
      </c>
      <c r="AJ23" s="236"/>
      <c r="AK23" s="236"/>
      <c r="AL23" s="236"/>
      <c r="AM23" s="236"/>
      <c r="AN23" s="320"/>
      <c r="AO23" s="320"/>
      <c r="AP23" s="51" t="s">
        <v>18</v>
      </c>
      <c r="AQ23" s="320"/>
      <c r="AR23" s="320"/>
      <c r="AS23" s="51" t="s">
        <v>19</v>
      </c>
      <c r="AT23" s="55"/>
      <c r="AU23" s="236" t="s">
        <v>57</v>
      </c>
      <c r="AV23" s="236"/>
      <c r="AW23" s="236"/>
      <c r="AX23" s="60"/>
      <c r="AY23" s="22" t="s">
        <v>86</v>
      </c>
      <c r="AZ23" s="60"/>
      <c r="BA23" s="55"/>
      <c r="BB23" s="55"/>
      <c r="BC23" s="55"/>
      <c r="BD23" s="55"/>
      <c r="BE23" s="12"/>
      <c r="BH23" s="58"/>
      <c r="BI23" s="58"/>
      <c r="BJ23" s="58"/>
      <c r="BK23" s="58"/>
      <c r="BL23" s="58"/>
      <c r="BM23" s="58"/>
      <c r="BN23" s="58"/>
      <c r="BO23" s="58"/>
      <c r="BP23" s="58"/>
      <c r="BQ23" s="58"/>
      <c r="BR23" s="58"/>
      <c r="BS23" s="58"/>
      <c r="BT23" s="58"/>
      <c r="BU23" s="58"/>
      <c r="BV23" s="58"/>
      <c r="BW23" s="58"/>
      <c r="BX23" s="58"/>
      <c r="BY23" s="58"/>
      <c r="BZ23" s="58"/>
      <c r="CA23" s="58"/>
      <c r="CB23" s="58"/>
      <c r="CC23" s="58"/>
      <c r="CD23" s="58"/>
      <c r="CE23" s="58"/>
      <c r="CF23" s="58"/>
      <c r="CG23" s="58"/>
      <c r="CH23" s="58"/>
      <c r="CI23" s="58"/>
      <c r="CJ23" s="58"/>
      <c r="CK23" s="58"/>
      <c r="CL23" s="58"/>
      <c r="CM23" s="58"/>
      <c r="CN23" s="58"/>
      <c r="CO23" s="58"/>
      <c r="CP23" s="58"/>
      <c r="CQ23" s="58"/>
      <c r="CR23" s="58"/>
      <c r="CS23" s="58"/>
      <c r="CT23" s="58"/>
      <c r="CU23" s="58"/>
      <c r="CV23" s="58"/>
      <c r="CW23" s="58"/>
      <c r="CX23" s="58"/>
      <c r="CY23" s="58"/>
      <c r="CZ23" s="58"/>
      <c r="DA23" s="58"/>
      <c r="DB23" s="58"/>
      <c r="DC23" s="58"/>
      <c r="DD23" s="58"/>
      <c r="DE23" s="58"/>
      <c r="DF23" s="58"/>
      <c r="DG23" s="58"/>
      <c r="DH23" s="58"/>
      <c r="DI23" s="58"/>
      <c r="DJ23" s="58"/>
    </row>
    <row r="24" spans="2:114" ht="13.9" customHeight="1">
      <c r="C24" s="5"/>
      <c r="D24" s="52"/>
      <c r="E24" s="52"/>
      <c r="F24" s="52"/>
      <c r="G24" s="52"/>
      <c r="H24" s="52"/>
      <c r="I24" s="52"/>
      <c r="J24" s="52"/>
      <c r="K24" s="5"/>
      <c r="L24" s="52"/>
      <c r="M24" s="256"/>
      <c r="N24" s="256"/>
      <c r="O24" s="256"/>
      <c r="P24" s="256"/>
      <c r="Q24" s="256"/>
      <c r="R24" s="256"/>
      <c r="S24" s="256"/>
      <c r="T24" s="256"/>
      <c r="U24" s="49" t="s">
        <v>42</v>
      </c>
      <c r="V24" s="52" t="s">
        <v>93</v>
      </c>
      <c r="W24" s="257"/>
      <c r="X24" s="257"/>
      <c r="Y24" s="257"/>
      <c r="Z24" s="257"/>
      <c r="AA24" s="257"/>
      <c r="AB24" s="257"/>
      <c r="AC24" s="257"/>
      <c r="AD24" s="257"/>
      <c r="AE24" s="257"/>
      <c r="AF24" s="257"/>
      <c r="AG24" s="241"/>
      <c r="AH24" s="258"/>
      <c r="AI24" s="258"/>
      <c r="AJ24" s="258"/>
      <c r="AK24" s="258"/>
      <c r="AL24" s="258"/>
      <c r="AM24" s="264" t="s">
        <v>43</v>
      </c>
      <c r="AN24" s="264"/>
      <c r="AO24" s="241"/>
      <c r="AP24" s="241"/>
      <c r="AQ24" s="241"/>
      <c r="AR24" s="241"/>
      <c r="AS24" s="239" t="s">
        <v>44</v>
      </c>
      <c r="AT24" s="239"/>
      <c r="AU24" s="241"/>
      <c r="AV24" s="241"/>
      <c r="AW24" s="241"/>
      <c r="AX24" s="241"/>
      <c r="AY24" s="241"/>
      <c r="AZ24" s="241"/>
      <c r="BA24" s="241"/>
      <c r="BB24" s="241"/>
      <c r="BC24" s="241"/>
      <c r="BD24" s="49" t="s">
        <v>42</v>
      </c>
      <c r="BE24" s="7"/>
      <c r="BH24" s="58"/>
      <c r="BI24" s="58"/>
      <c r="BJ24" s="58"/>
      <c r="BK24" s="58"/>
      <c r="BL24" s="58"/>
      <c r="BM24" s="58"/>
      <c r="BN24" s="58"/>
      <c r="BO24" s="58"/>
      <c r="BP24" s="58"/>
      <c r="BQ24" s="58"/>
      <c r="BR24" s="58"/>
      <c r="BS24" s="58"/>
      <c r="BT24" s="58"/>
      <c r="BU24" s="58"/>
      <c r="BV24" s="58"/>
      <c r="BW24" s="58"/>
      <c r="BX24" s="58"/>
      <c r="BY24" s="58"/>
      <c r="BZ24" s="58"/>
      <c r="CA24" s="58"/>
      <c r="CB24" s="58"/>
      <c r="CC24" s="58"/>
      <c r="CD24" s="58"/>
      <c r="CE24" s="58"/>
      <c r="CF24" s="58"/>
      <c r="CG24" s="58"/>
      <c r="CH24" s="58"/>
      <c r="CI24" s="58"/>
      <c r="CJ24" s="58"/>
      <c r="CK24" s="58"/>
      <c r="CL24" s="58"/>
      <c r="CM24" s="58"/>
      <c r="CN24" s="58"/>
      <c r="CO24" s="58"/>
      <c r="CP24" s="58"/>
      <c r="CQ24" s="58"/>
      <c r="CR24" s="58"/>
      <c r="CS24" s="58"/>
      <c r="CT24" s="58"/>
      <c r="CU24" s="58"/>
      <c r="CV24" s="58"/>
      <c r="CW24" s="58"/>
      <c r="CX24" s="58"/>
      <c r="CY24" s="58"/>
      <c r="CZ24" s="58"/>
      <c r="DA24" s="58"/>
      <c r="DB24" s="58"/>
      <c r="DC24" s="58"/>
      <c r="DD24" s="58"/>
      <c r="DE24" s="58"/>
      <c r="DF24" s="58"/>
      <c r="DG24" s="58"/>
      <c r="DH24" s="58"/>
      <c r="DI24" s="58"/>
      <c r="DJ24" s="58"/>
    </row>
    <row r="25" spans="2:114" ht="13.9" customHeight="1">
      <c r="C25" s="25"/>
      <c r="D25" s="281" t="s">
        <v>29</v>
      </c>
      <c r="E25" s="281"/>
      <c r="F25" s="281"/>
      <c r="G25" s="281"/>
      <c r="H25" s="281"/>
      <c r="I25" s="281"/>
      <c r="J25" s="18"/>
      <c r="K25" s="25"/>
      <c r="L25" s="18"/>
      <c r="M25" s="18"/>
      <c r="N25" s="18"/>
      <c r="O25" s="18"/>
      <c r="P25" s="252" t="s">
        <v>45</v>
      </c>
      <c r="Q25" s="252"/>
      <c r="R25" s="252"/>
      <c r="S25" s="252"/>
      <c r="T25" s="252"/>
      <c r="U25" s="252"/>
      <c r="V25" s="245"/>
      <c r="W25" s="245"/>
      <c r="X25" s="245"/>
      <c r="Y25" s="245"/>
      <c r="Z25" s="245"/>
      <c r="AA25" s="245"/>
      <c r="AB25" s="245"/>
      <c r="AC25" s="54" t="s">
        <v>42</v>
      </c>
      <c r="AD25" s="18"/>
      <c r="AE25" s="18"/>
      <c r="AF25" s="252" t="s">
        <v>46</v>
      </c>
      <c r="AG25" s="252"/>
      <c r="AH25" s="252"/>
      <c r="AI25" s="252"/>
      <c r="AJ25" s="252"/>
      <c r="AK25" s="252"/>
      <c r="AL25" s="245"/>
      <c r="AM25" s="245"/>
      <c r="AN25" s="245"/>
      <c r="AO25" s="245"/>
      <c r="AP25" s="245"/>
      <c r="AQ25" s="245"/>
      <c r="AR25" s="245"/>
      <c r="AS25" s="54" t="s">
        <v>42</v>
      </c>
      <c r="AT25" s="18" t="s">
        <v>107</v>
      </c>
      <c r="AU25" s="18"/>
      <c r="AV25" s="18"/>
      <c r="AW25" s="18"/>
      <c r="AX25" s="18"/>
      <c r="AY25" s="18"/>
      <c r="AZ25" s="18"/>
      <c r="BA25" s="18"/>
      <c r="BB25" s="18"/>
      <c r="BC25" s="18"/>
      <c r="BD25" s="18"/>
      <c r="BE25" s="20"/>
      <c r="BH25" s="58"/>
      <c r="BI25" s="58"/>
      <c r="BJ25" s="58"/>
      <c r="BK25" s="58"/>
      <c r="BL25" s="58"/>
      <c r="BM25" s="58"/>
      <c r="BN25" s="58"/>
      <c r="BO25" s="58"/>
      <c r="BP25" s="58"/>
      <c r="BQ25" s="58"/>
      <c r="BR25" s="58"/>
      <c r="BS25" s="58"/>
      <c r="BT25" s="58"/>
      <c r="BU25" s="58"/>
      <c r="BV25" s="58"/>
      <c r="BW25" s="58"/>
      <c r="BX25" s="58"/>
      <c r="BY25" s="58"/>
      <c r="BZ25" s="58"/>
      <c r="CA25" s="58"/>
      <c r="CB25" s="58"/>
      <c r="CC25" s="58"/>
      <c r="CD25" s="58"/>
      <c r="CE25" s="58"/>
      <c r="CF25" s="58"/>
      <c r="CG25" s="58"/>
      <c r="CH25" s="58"/>
      <c r="CI25" s="58"/>
      <c r="CJ25" s="58"/>
      <c r="CK25" s="58"/>
      <c r="CL25" s="58"/>
      <c r="CM25" s="58"/>
      <c r="CN25" s="58"/>
      <c r="CO25" s="58"/>
      <c r="CP25" s="58"/>
      <c r="CQ25" s="58"/>
      <c r="CR25" s="58"/>
      <c r="CS25" s="58"/>
      <c r="CT25" s="58"/>
      <c r="CU25" s="58"/>
      <c r="CV25" s="58"/>
      <c r="CW25" s="58"/>
      <c r="CX25" s="58"/>
      <c r="CY25" s="58"/>
      <c r="CZ25" s="58"/>
      <c r="DA25" s="58"/>
      <c r="DB25" s="58"/>
      <c r="DC25" s="58"/>
      <c r="DD25" s="58"/>
      <c r="DE25" s="58"/>
      <c r="DF25" s="58"/>
      <c r="DG25" s="58"/>
      <c r="DH25" s="58"/>
      <c r="DI25" s="58"/>
      <c r="DJ25" s="58"/>
    </row>
    <row r="26" spans="2:114" ht="13.9" customHeight="1">
      <c r="C26" s="25"/>
      <c r="D26" s="281" t="s">
        <v>10</v>
      </c>
      <c r="E26" s="281"/>
      <c r="F26" s="281"/>
      <c r="G26" s="281"/>
      <c r="H26" s="281"/>
      <c r="I26" s="281"/>
      <c r="J26" s="18"/>
      <c r="K26" s="25"/>
      <c r="L26" s="18"/>
      <c r="M26" s="245"/>
      <c r="N26" s="245"/>
      <c r="O26" s="245"/>
      <c r="P26" s="245"/>
      <c r="Q26" s="245"/>
      <c r="R26" s="245"/>
      <c r="S26" s="245"/>
      <c r="T26" s="245"/>
      <c r="U26" s="54" t="s">
        <v>99</v>
      </c>
      <c r="V26" s="18" t="s">
        <v>100</v>
      </c>
      <c r="W26" s="292"/>
      <c r="X26" s="292"/>
      <c r="Y26" s="292"/>
      <c r="Z26" s="292"/>
      <c r="AA26" s="54" t="s">
        <v>102</v>
      </c>
      <c r="AB26" s="292"/>
      <c r="AC26" s="292"/>
      <c r="AD26" s="292"/>
      <c r="AE26" s="292"/>
      <c r="AF26" s="292"/>
      <c r="AG26" s="54" t="s">
        <v>99</v>
      </c>
      <c r="AH26" s="18" t="s">
        <v>93</v>
      </c>
      <c r="AI26" s="253"/>
      <c r="AJ26" s="253"/>
      <c r="AK26" s="253" t="s">
        <v>105</v>
      </c>
      <c r="AL26" s="253"/>
      <c r="AM26" s="253"/>
      <c r="AN26" s="253"/>
      <c r="AO26" s="18" t="s">
        <v>107</v>
      </c>
      <c r="AP26" s="18" t="s">
        <v>108</v>
      </c>
      <c r="AQ26" s="54" t="s">
        <v>109</v>
      </c>
      <c r="AR26" s="292"/>
      <c r="AS26" s="292"/>
      <c r="AT26" s="292"/>
      <c r="AU26" s="292"/>
      <c r="AV26" s="292"/>
      <c r="AW26" s="292"/>
      <c r="AX26" s="292"/>
      <c r="AY26" s="292"/>
      <c r="AZ26" s="292"/>
      <c r="BA26" s="292"/>
      <c r="BB26" s="292"/>
      <c r="BC26" s="292"/>
      <c r="BD26" s="54" t="s">
        <v>42</v>
      </c>
      <c r="BE26" s="20"/>
      <c r="BH26" s="58"/>
      <c r="BI26" s="58"/>
      <c r="BJ26" s="58"/>
      <c r="BK26" s="58"/>
      <c r="BL26" s="58"/>
      <c r="BM26" s="58"/>
      <c r="BN26" s="58"/>
      <c r="BO26" s="58"/>
      <c r="BP26" s="58"/>
      <c r="BQ26" s="58"/>
      <c r="BR26" s="58"/>
      <c r="BS26" s="58"/>
      <c r="BT26" s="58"/>
      <c r="BU26" s="58"/>
      <c r="BV26" s="58"/>
      <c r="BW26" s="58"/>
      <c r="BX26" s="58"/>
      <c r="BY26" s="58"/>
      <c r="BZ26" s="58"/>
      <c r="CA26" s="58"/>
      <c r="CB26" s="58"/>
      <c r="CC26" s="58"/>
      <c r="CD26" s="58"/>
      <c r="CE26" s="58"/>
      <c r="CF26" s="58"/>
      <c r="CG26" s="58"/>
      <c r="CH26" s="58"/>
      <c r="CI26" s="58"/>
      <c r="CJ26" s="58"/>
      <c r="CK26" s="58"/>
      <c r="CL26" s="58"/>
      <c r="CM26" s="58"/>
      <c r="CN26" s="58"/>
      <c r="CO26" s="58"/>
      <c r="CP26" s="58"/>
      <c r="CQ26" s="58"/>
      <c r="CR26" s="58"/>
      <c r="CS26" s="58"/>
      <c r="CT26" s="58"/>
      <c r="CU26" s="58"/>
      <c r="CV26" s="58"/>
      <c r="CW26" s="58"/>
      <c r="CX26" s="58"/>
      <c r="CY26" s="58"/>
      <c r="CZ26" s="58"/>
      <c r="DA26" s="58"/>
      <c r="DB26" s="58"/>
      <c r="DC26" s="58"/>
      <c r="DD26" s="58"/>
      <c r="DE26" s="58"/>
      <c r="DF26" s="58"/>
      <c r="DG26" s="58"/>
      <c r="DH26" s="58"/>
      <c r="DI26" s="58"/>
      <c r="DJ26" s="58"/>
    </row>
    <row r="27" spans="2:114" ht="13.9" customHeight="1">
      <c r="C27" s="13"/>
      <c r="D27" s="55"/>
      <c r="E27" s="55"/>
      <c r="F27" s="55"/>
      <c r="G27" s="55"/>
      <c r="H27" s="55"/>
      <c r="I27" s="55"/>
      <c r="J27" s="55"/>
      <c r="K27" s="13"/>
      <c r="L27" s="252" t="s">
        <v>50</v>
      </c>
      <c r="M27" s="252"/>
      <c r="N27" s="252"/>
      <c r="O27" s="252"/>
      <c r="P27" s="252"/>
      <c r="Q27" s="55"/>
      <c r="R27" s="55"/>
      <c r="S27" s="55"/>
      <c r="T27" s="55"/>
      <c r="U27" s="55"/>
      <c r="V27" s="55"/>
      <c r="W27" s="55"/>
      <c r="X27" s="55"/>
      <c r="Y27" s="55"/>
      <c r="Z27" s="55"/>
      <c r="AA27" s="55" t="s">
        <v>93</v>
      </c>
      <c r="AB27" s="295" t="s">
        <v>52</v>
      </c>
      <c r="AC27" s="295"/>
      <c r="AD27" s="295"/>
      <c r="AE27" s="295"/>
      <c r="AF27" s="295"/>
      <c r="AG27" s="295"/>
      <c r="AH27" s="295"/>
      <c r="AI27" s="295"/>
      <c r="AJ27" s="295"/>
      <c r="AK27" s="291"/>
      <c r="AL27" s="291"/>
      <c r="AM27" s="291"/>
      <c r="AN27" s="55" t="s">
        <v>18</v>
      </c>
      <c r="AO27" s="291"/>
      <c r="AP27" s="291"/>
      <c r="AQ27" s="50" t="s">
        <v>19</v>
      </c>
      <c r="AR27" s="55"/>
      <c r="AS27" s="252" t="s">
        <v>23</v>
      </c>
      <c r="AT27" s="252"/>
      <c r="AU27" s="252"/>
      <c r="AV27" s="252"/>
      <c r="AW27" s="252"/>
      <c r="AX27" s="291"/>
      <c r="AY27" s="291"/>
      <c r="AZ27" s="291"/>
      <c r="BA27" s="291"/>
      <c r="BB27" s="291"/>
      <c r="BC27" s="291"/>
      <c r="BD27" s="55" t="s">
        <v>107</v>
      </c>
      <c r="BE27" s="12"/>
      <c r="BH27" s="58"/>
      <c r="BI27" s="58"/>
      <c r="BJ27" s="58"/>
      <c r="BK27" s="58"/>
      <c r="BL27" s="58"/>
      <c r="BM27" s="58"/>
      <c r="BN27" s="58"/>
      <c r="BO27" s="58"/>
      <c r="BP27" s="58"/>
      <c r="BQ27" s="58"/>
      <c r="BR27" s="58"/>
      <c r="BS27" s="58"/>
      <c r="BT27" s="58"/>
      <c r="BU27" s="58"/>
      <c r="BV27" s="58"/>
      <c r="BW27" s="58"/>
      <c r="BX27" s="58"/>
      <c r="BY27" s="58"/>
      <c r="BZ27" s="58"/>
      <c r="CA27" s="58"/>
      <c r="CB27" s="58"/>
      <c r="CC27" s="58"/>
      <c r="CD27" s="58"/>
      <c r="CE27" s="58"/>
      <c r="CF27" s="58"/>
      <c r="CG27" s="58"/>
      <c r="CH27" s="58"/>
      <c r="CI27" s="58"/>
      <c r="CJ27" s="58"/>
      <c r="CK27" s="58"/>
      <c r="CL27" s="58"/>
      <c r="CM27" s="58"/>
      <c r="CN27" s="58"/>
      <c r="CO27" s="58"/>
      <c r="CP27" s="58"/>
      <c r="CQ27" s="58"/>
      <c r="CR27" s="58"/>
      <c r="CS27" s="58"/>
      <c r="CT27" s="58"/>
      <c r="CU27" s="58"/>
      <c r="CV27" s="58"/>
      <c r="CW27" s="58"/>
      <c r="CX27" s="58"/>
      <c r="CY27" s="58"/>
      <c r="CZ27" s="58"/>
      <c r="DA27" s="58"/>
      <c r="DB27" s="58"/>
      <c r="DC27" s="58"/>
      <c r="DD27" s="58"/>
      <c r="DE27" s="58"/>
      <c r="DF27" s="58"/>
      <c r="DG27" s="58"/>
      <c r="DH27" s="58"/>
      <c r="DI27" s="58"/>
      <c r="DJ27" s="58"/>
    </row>
    <row r="28" spans="2:114" ht="13.9" customHeight="1">
      <c r="C28" s="5"/>
      <c r="D28" s="247" t="s">
        <v>30</v>
      </c>
      <c r="E28" s="247"/>
      <c r="F28" s="247"/>
      <c r="G28" s="247"/>
      <c r="H28" s="247"/>
      <c r="I28" s="247"/>
      <c r="J28" s="52"/>
      <c r="K28" s="5"/>
      <c r="L28" s="52" t="s">
        <v>93</v>
      </c>
      <c r="M28" s="239" t="s">
        <v>53</v>
      </c>
      <c r="N28" s="239"/>
      <c r="O28" s="239"/>
      <c r="P28" s="239"/>
      <c r="Q28" s="239"/>
      <c r="R28" s="239"/>
      <c r="S28" s="239"/>
      <c r="T28" s="239"/>
      <c r="U28" s="52" t="s">
        <v>107</v>
      </c>
      <c r="V28" s="52"/>
      <c r="W28" s="52"/>
      <c r="X28" s="52"/>
      <c r="Y28" s="52"/>
      <c r="Z28" s="52"/>
      <c r="AA28" s="52"/>
      <c r="AB28" s="52"/>
      <c r="AC28" s="52"/>
      <c r="AD28" s="52"/>
      <c r="AE28" s="52"/>
      <c r="AF28" s="52"/>
      <c r="AG28" s="52"/>
      <c r="AH28" s="52"/>
      <c r="AI28" s="52"/>
      <c r="AJ28" s="52"/>
      <c r="AK28" s="52"/>
      <c r="AL28" s="52"/>
      <c r="AM28" s="52"/>
      <c r="AN28" s="52"/>
      <c r="AO28" s="52"/>
      <c r="AP28" s="52"/>
      <c r="AQ28" s="52"/>
      <c r="AR28" s="52"/>
      <c r="AS28" s="52"/>
      <c r="AT28" s="52"/>
      <c r="AU28" s="52"/>
      <c r="AV28" s="52"/>
      <c r="AW28" s="52"/>
      <c r="AX28" s="52"/>
      <c r="AY28" s="52"/>
      <c r="AZ28" s="52"/>
      <c r="BA28" s="52"/>
      <c r="BB28" s="52"/>
      <c r="BC28" s="52"/>
      <c r="BD28" s="52" t="s">
        <v>119</v>
      </c>
      <c r="BE28" s="7"/>
      <c r="BH28" s="58"/>
      <c r="BI28" s="58"/>
      <c r="BJ28" s="58"/>
      <c r="BK28" s="58"/>
      <c r="BL28" s="58"/>
      <c r="BM28" s="58"/>
      <c r="BN28" s="58"/>
      <c r="BO28" s="58"/>
      <c r="BP28" s="58"/>
      <c r="BQ28" s="58"/>
      <c r="BR28" s="58"/>
      <c r="BS28" s="58"/>
      <c r="BT28" s="58"/>
      <c r="BU28" s="58"/>
      <c r="BV28" s="58"/>
      <c r="BW28" s="58"/>
      <c r="BX28" s="58"/>
      <c r="BY28" s="58"/>
      <c r="BZ28" s="58"/>
      <c r="CA28" s="58"/>
      <c r="CB28" s="58"/>
      <c r="CC28" s="58"/>
      <c r="CD28" s="58"/>
      <c r="CE28" s="58"/>
      <c r="CF28" s="58"/>
      <c r="CG28" s="58"/>
      <c r="CH28" s="58"/>
      <c r="CI28" s="58"/>
      <c r="CJ28" s="58"/>
      <c r="CK28" s="58"/>
      <c r="CL28" s="58"/>
      <c r="CM28" s="58"/>
      <c r="CN28" s="58"/>
      <c r="CO28" s="58"/>
      <c r="CP28" s="58"/>
      <c r="CQ28" s="58"/>
      <c r="CR28" s="58"/>
      <c r="CS28" s="58"/>
      <c r="CT28" s="58"/>
      <c r="CU28" s="58"/>
      <c r="CV28" s="58"/>
      <c r="CW28" s="58"/>
      <c r="CX28" s="58"/>
      <c r="CY28" s="58"/>
      <c r="CZ28" s="58"/>
      <c r="DA28" s="58"/>
      <c r="DB28" s="58"/>
      <c r="DC28" s="58"/>
      <c r="DD28" s="58"/>
      <c r="DE28" s="58"/>
      <c r="DF28" s="58"/>
      <c r="DG28" s="58"/>
      <c r="DH28" s="58"/>
      <c r="DI28" s="58"/>
      <c r="DJ28" s="58"/>
    </row>
    <row r="29" spans="2:114" ht="13.9" customHeight="1">
      <c r="C29" s="25"/>
      <c r="D29" s="281" t="s">
        <v>31</v>
      </c>
      <c r="E29" s="281"/>
      <c r="F29" s="281"/>
      <c r="G29" s="281"/>
      <c r="H29" s="281"/>
      <c r="I29" s="281"/>
      <c r="J29" s="18"/>
      <c r="K29" s="25"/>
      <c r="L29" s="319"/>
      <c r="M29" s="319"/>
      <c r="N29" s="319"/>
      <c r="O29" s="319"/>
      <c r="P29" s="319"/>
      <c r="Q29" s="319"/>
      <c r="R29" s="319"/>
      <c r="S29" s="319"/>
      <c r="T29" s="319"/>
      <c r="U29" s="319"/>
      <c r="V29" s="319"/>
      <c r="W29" s="319"/>
      <c r="X29" s="319"/>
      <c r="Y29" s="319"/>
      <c r="Z29" s="18" t="s">
        <v>42</v>
      </c>
      <c r="AA29" s="18"/>
      <c r="AB29" s="18"/>
      <c r="AC29" s="18"/>
      <c r="AD29" s="18"/>
      <c r="AE29" s="18"/>
      <c r="AF29" s="54" t="s">
        <v>99</v>
      </c>
      <c r="AG29" s="319"/>
      <c r="AH29" s="334"/>
      <c r="AI29" s="334"/>
      <c r="AJ29" s="334"/>
      <c r="AK29" s="334"/>
      <c r="AL29" s="334"/>
      <c r="AM29" s="334"/>
      <c r="AN29" s="54" t="s">
        <v>109</v>
      </c>
      <c r="AO29" s="318"/>
      <c r="AP29" s="318"/>
      <c r="AQ29" s="318"/>
      <c r="AR29" s="318"/>
      <c r="AS29" s="318"/>
      <c r="AT29" s="318"/>
      <c r="AU29" s="318"/>
      <c r="AV29" s="318"/>
      <c r="AW29" s="318"/>
      <c r="AX29" s="318"/>
      <c r="AY29" s="318"/>
      <c r="AZ29" s="318"/>
      <c r="BA29" s="318"/>
      <c r="BB29" s="318"/>
      <c r="BC29" s="318"/>
      <c r="BD29" s="54" t="s">
        <v>42</v>
      </c>
      <c r="BE29" s="20"/>
      <c r="BH29" s="58"/>
      <c r="BI29" s="58"/>
      <c r="BJ29" s="58"/>
      <c r="BK29" s="58"/>
      <c r="BL29" s="58"/>
      <c r="BM29" s="58"/>
      <c r="BN29" s="58"/>
      <c r="BO29" s="58"/>
      <c r="BP29" s="58"/>
      <c r="BQ29" s="58"/>
      <c r="BR29" s="58"/>
      <c r="BS29" s="58"/>
      <c r="BT29" s="58"/>
      <c r="BU29" s="58"/>
      <c r="BV29" s="58"/>
      <c r="BW29" s="58"/>
      <c r="BX29" s="58"/>
      <c r="BY29" s="58"/>
      <c r="BZ29" s="58"/>
      <c r="CA29" s="58"/>
      <c r="CB29" s="58"/>
      <c r="CC29" s="58"/>
      <c r="CD29" s="58"/>
      <c r="CE29" s="58"/>
      <c r="CF29" s="58"/>
      <c r="CG29" s="58"/>
      <c r="CH29" s="58"/>
      <c r="CI29" s="58"/>
      <c r="CJ29" s="58"/>
      <c r="CK29" s="58"/>
      <c r="CL29" s="58"/>
      <c r="CM29" s="58"/>
      <c r="CN29" s="58"/>
      <c r="CO29" s="58"/>
      <c r="CP29" s="58"/>
      <c r="CQ29" s="58"/>
      <c r="CR29" s="58"/>
      <c r="CS29" s="58"/>
      <c r="CT29" s="58"/>
      <c r="CU29" s="58"/>
      <c r="CV29" s="58"/>
      <c r="CW29" s="58"/>
      <c r="CX29" s="58"/>
      <c r="CY29" s="58"/>
      <c r="CZ29" s="58"/>
      <c r="DA29" s="58"/>
      <c r="DB29" s="58"/>
      <c r="DC29" s="58"/>
      <c r="DD29" s="58"/>
      <c r="DE29" s="58"/>
      <c r="DF29" s="58"/>
      <c r="DG29" s="58"/>
      <c r="DH29" s="58"/>
      <c r="DI29" s="58"/>
      <c r="DJ29" s="58"/>
    </row>
    <row r="30" spans="2:114" ht="13.9" customHeight="1">
      <c r="C30" s="13"/>
      <c r="D30" s="55"/>
      <c r="E30" s="55"/>
      <c r="F30" s="55"/>
      <c r="G30" s="55"/>
      <c r="H30" s="55"/>
      <c r="I30" s="55"/>
      <c r="J30" s="55"/>
      <c r="K30" s="13"/>
      <c r="L30" s="55"/>
      <c r="M30" s="55"/>
      <c r="N30" s="55"/>
      <c r="O30" s="55"/>
      <c r="P30" s="55"/>
      <c r="Q30" s="55"/>
      <c r="R30" s="55"/>
      <c r="S30" s="55"/>
      <c r="T30" s="55"/>
      <c r="U30" s="55"/>
      <c r="V30" s="55"/>
      <c r="W30" s="55"/>
      <c r="X30" s="55"/>
      <c r="Y30" s="55"/>
      <c r="Z30" s="55"/>
      <c r="AA30" s="55"/>
      <c r="AB30" s="55"/>
      <c r="AC30" s="55"/>
      <c r="AD30" s="55"/>
      <c r="AE30" s="55"/>
      <c r="AF30" s="55"/>
      <c r="AG30" s="55"/>
      <c r="AH30" s="55"/>
      <c r="AI30" s="55"/>
      <c r="AJ30" s="55"/>
      <c r="AK30" s="55"/>
      <c r="AL30" s="55"/>
      <c r="AM30" s="55"/>
      <c r="AN30" s="55"/>
      <c r="AO30" s="55"/>
      <c r="AP30" s="55"/>
      <c r="AQ30" s="55"/>
      <c r="AR30" s="55"/>
      <c r="AS30" s="55"/>
      <c r="AT30" s="55"/>
      <c r="AU30" s="55"/>
      <c r="AV30" s="55"/>
      <c r="AW30" s="55"/>
      <c r="AX30" s="55"/>
      <c r="AY30" s="55"/>
      <c r="AZ30" s="55"/>
      <c r="BA30" s="55"/>
      <c r="BB30" s="55"/>
      <c r="BC30" s="55"/>
      <c r="BD30" s="55"/>
      <c r="BE30" s="12"/>
      <c r="BH30" s="58"/>
      <c r="BI30" s="58"/>
      <c r="BJ30" s="58"/>
      <c r="BK30" s="58"/>
      <c r="BL30" s="58"/>
      <c r="BM30" s="58"/>
      <c r="BN30" s="58"/>
      <c r="BO30" s="58"/>
      <c r="BP30" s="58"/>
      <c r="BQ30" s="58"/>
      <c r="BR30" s="58"/>
      <c r="BS30" s="58"/>
      <c r="BT30" s="58"/>
      <c r="BU30" s="58"/>
      <c r="BV30" s="58"/>
      <c r="BW30" s="58"/>
      <c r="BX30" s="58"/>
      <c r="BY30" s="58"/>
      <c r="BZ30" s="58"/>
      <c r="CA30" s="58"/>
      <c r="CB30" s="58"/>
      <c r="CC30" s="58"/>
      <c r="CD30" s="58"/>
      <c r="CE30" s="58"/>
      <c r="CF30" s="58"/>
      <c r="CG30" s="58"/>
      <c r="CH30" s="58"/>
      <c r="CI30" s="58"/>
      <c r="CJ30" s="58"/>
      <c r="CK30" s="58"/>
      <c r="CL30" s="58"/>
      <c r="CM30" s="58"/>
      <c r="CN30" s="58"/>
      <c r="CO30" s="58"/>
      <c r="CP30" s="58"/>
      <c r="CQ30" s="58"/>
      <c r="CR30" s="58"/>
      <c r="CS30" s="58"/>
      <c r="CT30" s="58"/>
      <c r="CU30" s="58"/>
      <c r="CV30" s="58"/>
      <c r="CW30" s="58"/>
      <c r="CX30" s="58"/>
      <c r="CY30" s="58"/>
      <c r="CZ30" s="58"/>
      <c r="DA30" s="58"/>
      <c r="DB30" s="58"/>
      <c r="DC30" s="58"/>
      <c r="DD30" s="58"/>
      <c r="DE30" s="58"/>
      <c r="DF30" s="58"/>
      <c r="DG30" s="58"/>
      <c r="DH30" s="58"/>
      <c r="DI30" s="58"/>
      <c r="DJ30" s="58"/>
    </row>
    <row r="31" spans="2:114" ht="13.9" customHeight="1">
      <c r="B31" s="235" t="s">
        <v>131</v>
      </c>
      <c r="C31" s="5"/>
      <c r="D31" s="247" t="s">
        <v>32</v>
      </c>
      <c r="E31" s="247"/>
      <c r="F31" s="247"/>
      <c r="G31" s="247"/>
      <c r="H31" s="247"/>
      <c r="I31" s="247"/>
      <c r="J31" s="52"/>
      <c r="K31" s="5"/>
      <c r="L31" s="52" t="s">
        <v>93</v>
      </c>
      <c r="M31" s="239" t="s">
        <v>54</v>
      </c>
      <c r="N31" s="239"/>
      <c r="O31" s="239"/>
      <c r="P31" s="239"/>
      <c r="Q31" s="239"/>
      <c r="R31" s="239"/>
      <c r="S31" s="239"/>
      <c r="T31" s="239"/>
      <c r="U31" s="239"/>
      <c r="V31" s="239"/>
      <c r="W31" s="239"/>
      <c r="X31" s="239"/>
      <c r="Y31" s="239"/>
      <c r="Z31" s="239"/>
      <c r="AA31" s="239"/>
      <c r="AB31" s="239"/>
      <c r="AC31" s="239"/>
      <c r="AD31" s="239"/>
      <c r="AE31" s="239"/>
      <c r="AF31" s="52" t="s">
        <v>107</v>
      </c>
      <c r="AG31" s="52"/>
      <c r="AH31" s="52"/>
      <c r="AI31" s="52"/>
      <c r="AJ31" s="52"/>
      <c r="AK31" s="52"/>
      <c r="AL31" s="52"/>
      <c r="AM31" s="52"/>
      <c r="AN31" s="52"/>
      <c r="AO31" s="52"/>
      <c r="AP31" s="52"/>
      <c r="AQ31" s="52"/>
      <c r="AR31" s="52"/>
      <c r="AS31" s="52"/>
      <c r="AT31" s="52"/>
      <c r="AU31" s="52"/>
      <c r="AV31" s="52"/>
      <c r="AW31" s="52"/>
      <c r="AX31" s="52"/>
      <c r="AY31" s="52"/>
      <c r="AZ31" s="52"/>
      <c r="BA31" s="52"/>
      <c r="BB31" s="52"/>
      <c r="BC31" s="52"/>
      <c r="BD31" s="52" t="s">
        <v>120</v>
      </c>
      <c r="BE31" s="7"/>
      <c r="BH31" s="58"/>
      <c r="BI31" s="58"/>
      <c r="BJ31" s="58"/>
      <c r="BK31" s="58"/>
      <c r="BL31" s="58"/>
      <c r="BM31" s="58"/>
      <c r="BN31" s="58"/>
      <c r="BO31" s="58"/>
      <c r="BP31" s="58"/>
      <c r="BQ31" s="58"/>
      <c r="BR31" s="58"/>
      <c r="BS31" s="58"/>
      <c r="BT31" s="58"/>
      <c r="BU31" s="58"/>
      <c r="BV31" s="58"/>
      <c r="BW31" s="58"/>
      <c r="BX31" s="58"/>
      <c r="BY31" s="58"/>
      <c r="BZ31" s="58"/>
      <c r="CA31" s="58"/>
      <c r="CB31" s="58"/>
      <c r="CC31" s="58"/>
      <c r="CD31" s="58"/>
      <c r="CE31" s="58"/>
      <c r="CF31" s="58"/>
      <c r="CG31" s="58"/>
      <c r="CH31" s="58"/>
      <c r="CI31" s="58"/>
      <c r="CJ31" s="58"/>
      <c r="CK31" s="58"/>
      <c r="CL31" s="58"/>
      <c r="CM31" s="58"/>
      <c r="CN31" s="58"/>
      <c r="CO31" s="58"/>
      <c r="CP31" s="58"/>
      <c r="CQ31" s="58"/>
      <c r="CR31" s="58"/>
      <c r="CS31" s="58"/>
      <c r="CT31" s="58"/>
      <c r="CU31" s="58"/>
      <c r="CV31" s="58"/>
      <c r="CW31" s="58"/>
      <c r="CX31" s="58"/>
      <c r="CY31" s="58"/>
      <c r="CZ31" s="58"/>
      <c r="DA31" s="58"/>
      <c r="DB31" s="58"/>
      <c r="DC31" s="58"/>
      <c r="DD31" s="58"/>
      <c r="DE31" s="58"/>
      <c r="DF31" s="58"/>
      <c r="DG31" s="58"/>
      <c r="DH31" s="58"/>
      <c r="DI31" s="58"/>
      <c r="DJ31" s="58"/>
    </row>
    <row r="32" spans="2:114" ht="13.9" customHeight="1" thickBot="1">
      <c r="B32" s="235"/>
      <c r="C32" s="25"/>
      <c r="D32" s="293" t="s">
        <v>33</v>
      </c>
      <c r="E32" s="293"/>
      <c r="F32" s="293"/>
      <c r="G32" s="293"/>
      <c r="H32" s="293"/>
      <c r="I32" s="293"/>
      <c r="J32" s="18"/>
      <c r="K32" s="25"/>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319"/>
      <c r="AS32" s="319"/>
      <c r="AT32" s="319"/>
      <c r="AU32" s="319"/>
      <c r="AV32" s="319"/>
      <c r="AW32" s="319"/>
      <c r="AX32" s="319"/>
      <c r="AY32" s="319"/>
      <c r="AZ32" s="319"/>
      <c r="BA32" s="319"/>
      <c r="BB32" s="319"/>
      <c r="BC32" s="319"/>
      <c r="BD32" s="54" t="s">
        <v>42</v>
      </c>
      <c r="BE32" s="20"/>
      <c r="BH32" s="58"/>
      <c r="BI32" s="58"/>
      <c r="BJ32" s="58"/>
      <c r="BK32" s="58"/>
      <c r="BL32" s="58"/>
      <c r="BM32" s="58"/>
      <c r="BN32" s="58"/>
      <c r="BO32" s="58"/>
      <c r="BP32" s="58"/>
      <c r="BQ32" s="58"/>
      <c r="BR32" s="58"/>
      <c r="BS32" s="58"/>
      <c r="BT32" s="58"/>
      <c r="BU32" s="58"/>
      <c r="BV32" s="58"/>
      <c r="BW32" s="58"/>
      <c r="BX32" s="58"/>
      <c r="BY32" s="58"/>
      <c r="BZ32" s="58"/>
      <c r="CA32" s="58"/>
      <c r="CB32" s="58"/>
      <c r="CC32" s="58"/>
      <c r="CD32" s="58"/>
      <c r="CE32" s="58"/>
      <c r="CF32" s="58"/>
      <c r="CG32" s="58"/>
      <c r="CH32" s="58"/>
      <c r="CI32" s="58"/>
      <c r="CJ32" s="58"/>
      <c r="CK32" s="58"/>
      <c r="CL32" s="58"/>
      <c r="CM32" s="58"/>
      <c r="CN32" s="58"/>
      <c r="CO32" s="58"/>
      <c r="CP32" s="58"/>
      <c r="CQ32" s="58"/>
      <c r="CR32" s="58"/>
      <c r="CS32" s="58"/>
      <c r="CT32" s="58"/>
      <c r="CU32" s="58"/>
      <c r="CV32" s="58"/>
      <c r="CW32" s="58"/>
      <c r="CX32" s="58"/>
      <c r="CY32" s="58"/>
      <c r="CZ32" s="58"/>
      <c r="DA32" s="58"/>
      <c r="DB32" s="58"/>
      <c r="DC32" s="58"/>
      <c r="DD32" s="58"/>
      <c r="DE32" s="58"/>
      <c r="DF32" s="58"/>
      <c r="DG32" s="58"/>
      <c r="DH32" s="58"/>
      <c r="DI32" s="58"/>
      <c r="DJ32" s="58"/>
    </row>
    <row r="33" spans="2:114" ht="13.9" customHeight="1" thickTop="1">
      <c r="B33" s="248" t="s">
        <v>132</v>
      </c>
      <c r="C33" s="29"/>
      <c r="D33" s="294" t="s">
        <v>34</v>
      </c>
      <c r="E33" s="294"/>
      <c r="F33" s="294"/>
      <c r="G33" s="294"/>
      <c r="H33" s="294"/>
      <c r="I33" s="294"/>
      <c r="J33" s="30"/>
      <c r="K33" s="31"/>
      <c r="L33" s="30" t="s">
        <v>93</v>
      </c>
      <c r="M33" s="260" t="s">
        <v>121</v>
      </c>
      <c r="N33" s="288"/>
      <c r="O33" s="288"/>
      <c r="P33" s="30" t="s">
        <v>107</v>
      </c>
      <c r="Q33" s="30"/>
      <c r="R33" s="30"/>
      <c r="S33" s="30"/>
      <c r="T33" s="30"/>
      <c r="U33" s="30"/>
      <c r="V33" s="30"/>
      <c r="W33" s="30"/>
      <c r="X33" s="30"/>
      <c r="Y33" s="30"/>
      <c r="Z33" s="30"/>
      <c r="AA33" s="30"/>
      <c r="AB33" s="30"/>
      <c r="AC33" s="30"/>
      <c r="AD33" s="30"/>
      <c r="AE33" s="30"/>
      <c r="AF33" s="30"/>
      <c r="AG33" s="30"/>
      <c r="AH33" s="30"/>
      <c r="AI33" s="30"/>
      <c r="AJ33" s="30"/>
      <c r="AK33" s="30"/>
      <c r="AL33" s="30"/>
      <c r="AM33" s="30"/>
      <c r="AN33" s="30"/>
      <c r="AO33" s="30"/>
      <c r="AP33" s="30"/>
      <c r="AQ33" s="30"/>
      <c r="AR33" s="30"/>
      <c r="AS33" s="30"/>
      <c r="AT33" s="30"/>
      <c r="AU33" s="30"/>
      <c r="AV33" s="30"/>
      <c r="AW33" s="30"/>
      <c r="AX33" s="30"/>
      <c r="AY33" s="30"/>
      <c r="AZ33" s="30"/>
      <c r="BA33" s="30"/>
      <c r="BB33" s="30"/>
      <c r="BC33" s="30"/>
      <c r="BD33" s="30" t="s">
        <v>122</v>
      </c>
      <c r="BE33" s="32"/>
      <c r="BH33" s="58"/>
      <c r="BI33" s="58"/>
      <c r="BJ33" s="58"/>
      <c r="BK33" s="58"/>
      <c r="BL33" s="58"/>
      <c r="BM33" s="58"/>
      <c r="BN33" s="58"/>
      <c r="BO33" s="58"/>
      <c r="BP33" s="58"/>
      <c r="BQ33" s="58"/>
      <c r="BR33" s="58"/>
      <c r="BS33" s="58"/>
      <c r="BT33" s="58"/>
      <c r="BU33" s="58"/>
      <c r="BV33" s="58"/>
      <c r="BW33" s="58"/>
      <c r="BX33" s="58"/>
      <c r="BY33" s="58"/>
      <c r="BZ33" s="58"/>
      <c r="CA33" s="58"/>
      <c r="CB33" s="58"/>
      <c r="CC33" s="58"/>
      <c r="CD33" s="58"/>
      <c r="CE33" s="58"/>
      <c r="CF33" s="58"/>
      <c r="CG33" s="58"/>
      <c r="CH33" s="58"/>
      <c r="CI33" s="58"/>
      <c r="CJ33" s="58"/>
      <c r="CK33" s="58"/>
      <c r="CL33" s="58"/>
      <c r="CM33" s="58"/>
      <c r="CN33" s="58"/>
      <c r="CO33" s="58"/>
      <c r="CP33" s="58"/>
      <c r="CQ33" s="58"/>
      <c r="CR33" s="58"/>
      <c r="CS33" s="58"/>
      <c r="CT33" s="58"/>
      <c r="CU33" s="58"/>
      <c r="CV33" s="58"/>
      <c r="CW33" s="58"/>
      <c r="CX33" s="58"/>
      <c r="CY33" s="58"/>
      <c r="CZ33" s="58"/>
      <c r="DA33" s="58"/>
      <c r="DB33" s="58"/>
      <c r="DC33" s="58"/>
      <c r="DD33" s="58"/>
      <c r="DE33" s="58"/>
      <c r="DF33" s="58"/>
      <c r="DG33" s="58"/>
      <c r="DH33" s="58"/>
      <c r="DI33" s="58"/>
      <c r="DJ33" s="58"/>
    </row>
    <row r="34" spans="2:114" ht="13.9" customHeight="1" thickBot="1">
      <c r="B34" s="248"/>
      <c r="C34" s="33"/>
      <c r="D34" s="34"/>
      <c r="E34" s="34"/>
      <c r="F34" s="34"/>
      <c r="G34" s="34"/>
      <c r="H34" s="34"/>
      <c r="I34" s="34"/>
      <c r="J34" s="34"/>
      <c r="K34" s="35"/>
      <c r="L34" s="34"/>
      <c r="M34" s="331"/>
      <c r="N34" s="331"/>
      <c r="O34" s="331"/>
      <c r="P34" s="331"/>
      <c r="Q34" s="331"/>
      <c r="R34" s="331"/>
      <c r="S34" s="331"/>
      <c r="T34" s="331"/>
      <c r="U34" s="331"/>
      <c r="V34" s="331"/>
      <c r="W34" s="331"/>
      <c r="X34" s="331"/>
      <c r="Y34" s="331"/>
      <c r="Z34" s="331"/>
      <c r="AA34" s="331"/>
      <c r="AB34" s="37" t="s">
        <v>102</v>
      </c>
      <c r="AC34" s="331"/>
      <c r="AD34" s="335"/>
      <c r="AE34" s="335"/>
      <c r="AF34" s="335"/>
      <c r="AG34" s="335"/>
      <c r="AH34" s="335"/>
      <c r="AI34" s="335"/>
      <c r="AJ34" s="335"/>
      <c r="AK34" s="335"/>
      <c r="AL34" s="335"/>
      <c r="AM34" s="335"/>
      <c r="AN34" s="335"/>
      <c r="AO34" s="37" t="s">
        <v>109</v>
      </c>
      <c r="AP34" s="331"/>
      <c r="AQ34" s="331"/>
      <c r="AR34" s="331"/>
      <c r="AS34" s="331"/>
      <c r="AT34" s="331"/>
      <c r="AU34" s="331"/>
      <c r="AV34" s="331"/>
      <c r="AW34" s="331"/>
      <c r="AX34" s="331"/>
      <c r="AY34" s="331"/>
      <c r="AZ34" s="331"/>
      <c r="BA34" s="331"/>
      <c r="BB34" s="331"/>
      <c r="BC34" s="331"/>
      <c r="BD34" s="37" t="s">
        <v>42</v>
      </c>
      <c r="BE34" s="38"/>
      <c r="BH34" s="58"/>
      <c r="BI34" s="58"/>
      <c r="BJ34" s="58"/>
      <c r="BK34" s="58"/>
      <c r="BL34" s="58"/>
      <c r="BM34" s="58"/>
      <c r="BN34" s="58"/>
      <c r="BO34" s="58"/>
      <c r="BP34" s="58"/>
      <c r="BQ34" s="58"/>
      <c r="BR34" s="58"/>
      <c r="BS34" s="58"/>
      <c r="BT34" s="58"/>
      <c r="BU34" s="58"/>
      <c r="BV34" s="58"/>
      <c r="BW34" s="58"/>
      <c r="BX34" s="58"/>
      <c r="BY34" s="58"/>
      <c r="BZ34" s="58"/>
      <c r="CA34" s="58"/>
      <c r="CB34" s="58"/>
      <c r="CC34" s="58"/>
      <c r="CD34" s="58"/>
      <c r="CE34" s="58"/>
      <c r="CF34" s="58"/>
      <c r="CG34" s="58"/>
      <c r="CH34" s="58"/>
      <c r="CI34" s="58"/>
      <c r="CJ34" s="58"/>
      <c r="CK34" s="58"/>
      <c r="CL34" s="58"/>
      <c r="CM34" s="58"/>
      <c r="CN34" s="58"/>
      <c r="CO34" s="58"/>
      <c r="CP34" s="58"/>
      <c r="CQ34" s="58"/>
      <c r="CR34" s="58"/>
      <c r="CS34" s="58"/>
      <c r="CT34" s="58"/>
      <c r="CU34" s="58"/>
      <c r="CV34" s="58"/>
      <c r="CW34" s="58"/>
      <c r="CX34" s="58"/>
      <c r="CY34" s="58"/>
      <c r="CZ34" s="58"/>
      <c r="DA34" s="58"/>
      <c r="DB34" s="58"/>
      <c r="DC34" s="58"/>
      <c r="DD34" s="58"/>
      <c r="DE34" s="58"/>
      <c r="DF34" s="58"/>
      <c r="DG34" s="58"/>
      <c r="DH34" s="58"/>
      <c r="DI34" s="58"/>
      <c r="DJ34" s="58"/>
    </row>
    <row r="35" spans="2:114" ht="13.9" customHeight="1" thickTop="1">
      <c r="C35" s="25"/>
      <c r="D35" s="281" t="s">
        <v>35</v>
      </c>
      <c r="E35" s="281"/>
      <c r="F35" s="281"/>
      <c r="G35" s="281"/>
      <c r="H35" s="281"/>
      <c r="I35" s="281"/>
      <c r="J35" s="20"/>
      <c r="K35" s="18"/>
      <c r="L35" s="287" t="s">
        <v>58</v>
      </c>
      <c r="M35" s="287"/>
      <c r="N35" s="287"/>
      <c r="O35" s="287"/>
      <c r="P35" s="287"/>
      <c r="Q35" s="287"/>
      <c r="R35" s="287"/>
      <c r="S35" s="287"/>
      <c r="T35" s="287"/>
      <c r="U35" s="287"/>
      <c r="V35" s="287"/>
      <c r="W35" s="18"/>
      <c r="X35" s="18"/>
      <c r="Y35" s="18"/>
      <c r="Z35" s="18"/>
      <c r="AA35" s="18"/>
      <c r="AB35" s="18"/>
      <c r="AC35" s="18"/>
      <c r="AD35" s="18"/>
      <c r="AE35" s="18"/>
      <c r="AF35" s="18"/>
      <c r="AG35" s="18"/>
      <c r="AH35" s="18"/>
      <c r="AI35" s="18"/>
      <c r="AJ35" s="18"/>
      <c r="AK35" s="18"/>
      <c r="AL35" s="18"/>
      <c r="AM35" s="18"/>
      <c r="AN35" s="18"/>
      <c r="AO35" s="18"/>
      <c r="AP35" s="18"/>
      <c r="AQ35" s="18"/>
      <c r="AR35" s="18"/>
      <c r="AS35" s="18"/>
      <c r="AT35" s="18"/>
      <c r="AU35" s="18"/>
      <c r="AV35" s="18"/>
      <c r="AW35" s="18"/>
      <c r="AX35" s="18"/>
      <c r="AY35" s="18"/>
      <c r="AZ35" s="18"/>
      <c r="BA35" s="18"/>
      <c r="BB35" s="18"/>
      <c r="BC35" s="18"/>
      <c r="BD35" s="18"/>
      <c r="BE35" s="20"/>
      <c r="BH35" s="58"/>
      <c r="BI35" s="58"/>
      <c r="BJ35" s="58"/>
      <c r="BK35" s="58"/>
      <c r="BL35" s="58"/>
      <c r="BM35" s="58"/>
      <c r="BN35" s="58"/>
      <c r="BO35" s="58"/>
      <c r="BP35" s="58"/>
      <c r="BQ35" s="58"/>
      <c r="BR35" s="58"/>
      <c r="BS35" s="58"/>
      <c r="BT35" s="58"/>
      <c r="BU35" s="58"/>
      <c r="BV35" s="58"/>
      <c r="BW35" s="58"/>
      <c r="BX35" s="58"/>
      <c r="BY35" s="58"/>
      <c r="BZ35" s="58"/>
      <c r="CA35" s="58"/>
      <c r="CB35" s="58"/>
      <c r="CC35" s="58"/>
      <c r="CD35" s="58"/>
      <c r="CE35" s="58"/>
      <c r="CF35" s="58"/>
      <c r="CG35" s="58"/>
      <c r="CH35" s="58"/>
      <c r="CI35" s="58"/>
      <c r="CJ35" s="58"/>
      <c r="CK35" s="58"/>
      <c r="CL35" s="58"/>
      <c r="CM35" s="58"/>
      <c r="CN35" s="58"/>
      <c r="CO35" s="58"/>
      <c r="CP35" s="58"/>
      <c r="CQ35" s="58"/>
      <c r="CR35" s="58"/>
      <c r="CS35" s="58"/>
      <c r="CT35" s="58"/>
      <c r="CU35" s="58"/>
      <c r="CV35" s="58"/>
      <c r="CW35" s="58"/>
      <c r="CX35" s="58"/>
      <c r="CY35" s="58"/>
      <c r="CZ35" s="58"/>
      <c r="DA35" s="58"/>
      <c r="DB35" s="58"/>
      <c r="DC35" s="58"/>
      <c r="DD35" s="58"/>
      <c r="DE35" s="58"/>
      <c r="DF35" s="58"/>
      <c r="DG35" s="58"/>
      <c r="DH35" s="58"/>
      <c r="DI35" s="58"/>
      <c r="DJ35" s="58"/>
    </row>
    <row r="36" spans="2:114" ht="13.9" customHeight="1">
      <c r="C36" s="25"/>
      <c r="D36" s="18"/>
      <c r="E36" s="18"/>
      <c r="F36" s="18"/>
      <c r="G36" s="18"/>
      <c r="H36" s="18"/>
      <c r="I36" s="18"/>
      <c r="J36" s="20"/>
      <c r="K36" s="18"/>
      <c r="L36" s="65"/>
      <c r="M36" s="18"/>
      <c r="N36" s="54"/>
      <c r="O36" s="318"/>
      <c r="P36" s="318"/>
      <c r="Q36" s="18" t="s">
        <v>123</v>
      </c>
      <c r="R36" s="318"/>
      <c r="S36" s="318"/>
      <c r="T36" s="318"/>
      <c r="U36" s="54" t="s">
        <v>124</v>
      </c>
      <c r="V36" s="18"/>
      <c r="W36" s="18"/>
      <c r="X36" s="318"/>
      <c r="Y36" s="318"/>
      <c r="Z36" s="18" t="s">
        <v>123</v>
      </c>
      <c r="AA36" s="318"/>
      <c r="AB36" s="318"/>
      <c r="AC36" s="39"/>
      <c r="AD36" s="336" t="s">
        <v>177</v>
      </c>
      <c r="AE36" s="336"/>
      <c r="AF36" s="336"/>
      <c r="AG36" s="336"/>
      <c r="AH36" s="336"/>
      <c r="AI36" s="336"/>
      <c r="AJ36" s="336"/>
      <c r="AK36" s="336"/>
      <c r="AL36" s="336"/>
      <c r="AM36" s="18"/>
      <c r="AN36" s="18"/>
      <c r="AO36" s="18"/>
      <c r="AP36" s="18"/>
      <c r="AQ36" s="18"/>
      <c r="AR36" s="318"/>
      <c r="AS36" s="318"/>
      <c r="AT36" s="39"/>
      <c r="AU36" s="54" t="s">
        <v>43</v>
      </c>
      <c r="AV36" s="54"/>
      <c r="AW36" s="18"/>
      <c r="AX36" s="18"/>
      <c r="AY36" s="18"/>
      <c r="AZ36" s="18"/>
      <c r="BA36" s="18"/>
      <c r="BB36" s="18"/>
      <c r="BC36" s="18"/>
      <c r="BD36" s="18"/>
      <c r="BE36" s="20"/>
      <c r="BH36" s="58"/>
      <c r="BI36" s="58"/>
      <c r="BJ36" s="58"/>
      <c r="BK36" s="58"/>
      <c r="BL36" s="58"/>
      <c r="BM36" s="58"/>
      <c r="BN36" s="58"/>
      <c r="BO36" s="58"/>
      <c r="BP36" s="58"/>
      <c r="BQ36" s="58"/>
      <c r="BR36" s="58"/>
      <c r="BS36" s="58"/>
      <c r="BT36" s="58"/>
      <c r="BU36" s="58"/>
      <c r="BV36" s="58"/>
      <c r="BW36" s="58"/>
      <c r="BX36" s="58"/>
      <c r="BY36" s="58"/>
      <c r="BZ36" s="58"/>
      <c r="CA36" s="58"/>
      <c r="CB36" s="58"/>
      <c r="CC36" s="58"/>
      <c r="CD36" s="58"/>
      <c r="CE36" s="58"/>
      <c r="CF36" s="58"/>
      <c r="CG36" s="58"/>
      <c r="CH36" s="58"/>
      <c r="CI36" s="58"/>
      <c r="CJ36" s="58"/>
      <c r="CK36" s="58"/>
      <c r="CL36" s="58"/>
      <c r="CM36" s="58"/>
      <c r="CN36" s="58"/>
      <c r="CO36" s="58"/>
      <c r="CP36" s="58"/>
      <c r="CQ36" s="58"/>
      <c r="CR36" s="58"/>
      <c r="CS36" s="58"/>
      <c r="CT36" s="58"/>
      <c r="CU36" s="58"/>
      <c r="CV36" s="58"/>
      <c r="CW36" s="58"/>
      <c r="CX36" s="58"/>
      <c r="CY36" s="58"/>
      <c r="CZ36" s="58"/>
      <c r="DA36" s="58"/>
      <c r="DB36" s="58"/>
      <c r="DC36" s="58"/>
      <c r="DD36" s="58"/>
      <c r="DE36" s="58"/>
      <c r="DF36" s="58"/>
      <c r="DG36" s="58"/>
      <c r="DH36" s="58"/>
      <c r="DI36" s="58"/>
      <c r="DJ36" s="58"/>
    </row>
    <row r="37" spans="2:114" ht="13.9" customHeight="1">
      <c r="C37" s="25"/>
      <c r="D37" s="18"/>
      <c r="E37" s="18"/>
      <c r="F37" s="18"/>
      <c r="G37" s="18"/>
      <c r="H37" s="18"/>
      <c r="I37" s="18"/>
      <c r="J37" s="20"/>
      <c r="K37" s="18"/>
      <c r="L37" s="18"/>
      <c r="M37" s="18"/>
      <c r="N37" s="18"/>
      <c r="O37" s="18"/>
      <c r="P37" s="318"/>
      <c r="Q37" s="318"/>
      <c r="R37" s="18"/>
      <c r="S37" s="18"/>
      <c r="T37" s="252" t="s">
        <v>59</v>
      </c>
      <c r="U37" s="252"/>
      <c r="V37" s="252"/>
      <c r="W37" s="18" t="s">
        <v>93</v>
      </c>
      <c r="X37" s="318"/>
      <c r="Y37" s="318"/>
      <c r="Z37" s="318"/>
      <c r="AA37" s="318"/>
      <c r="AB37" s="318"/>
      <c r="AC37" s="318"/>
      <c r="AD37" s="18" t="s">
        <v>42</v>
      </c>
      <c r="AE37" s="18" t="s">
        <v>107</v>
      </c>
      <c r="AF37" s="54" t="s">
        <v>99</v>
      </c>
      <c r="AG37" s="318"/>
      <c r="AH37" s="318"/>
      <c r="AI37" s="318"/>
      <c r="AJ37" s="54" t="s">
        <v>19</v>
      </c>
      <c r="AK37" s="253" t="s">
        <v>109</v>
      </c>
      <c r="AL37" s="253"/>
      <c r="AM37" s="18"/>
      <c r="AN37" s="18"/>
      <c r="AO37" s="18"/>
      <c r="AP37" s="18"/>
      <c r="AQ37" s="18"/>
      <c r="AR37" s="318"/>
      <c r="AS37" s="318"/>
      <c r="AT37" s="318"/>
      <c r="AU37" s="318"/>
      <c r="AV37" s="318"/>
      <c r="AW37" s="318"/>
      <c r="AX37" s="318"/>
      <c r="AY37" s="318"/>
      <c r="AZ37" s="18"/>
      <c r="BA37" s="54" t="s">
        <v>42</v>
      </c>
      <c r="BB37" s="18"/>
      <c r="BC37" s="18"/>
      <c r="BD37" s="18"/>
      <c r="BE37" s="20"/>
      <c r="BH37" s="58"/>
      <c r="BI37" s="58"/>
      <c r="BJ37" s="58"/>
      <c r="BK37" s="58"/>
      <c r="BL37" s="58"/>
      <c r="BM37" s="58"/>
      <c r="BN37" s="58"/>
      <c r="BO37" s="58"/>
      <c r="BP37" s="58"/>
      <c r="BQ37" s="58"/>
      <c r="BR37" s="58"/>
      <c r="BS37" s="58"/>
      <c r="BT37" s="58"/>
      <c r="BU37" s="58"/>
      <c r="BV37" s="58"/>
      <c r="BW37" s="58"/>
      <c r="BX37" s="58"/>
      <c r="BY37" s="58"/>
      <c r="BZ37" s="58"/>
      <c r="CA37" s="58"/>
      <c r="CB37" s="58"/>
      <c r="CC37" s="58"/>
      <c r="CD37" s="58"/>
      <c r="CE37" s="58"/>
      <c r="CF37" s="58"/>
      <c r="CG37" s="58"/>
      <c r="CH37" s="58"/>
      <c r="CI37" s="58"/>
      <c r="CJ37" s="58"/>
      <c r="CK37" s="58"/>
      <c r="CL37" s="58"/>
      <c r="CM37" s="58"/>
      <c r="CN37" s="58"/>
      <c r="CO37" s="58"/>
      <c r="CP37" s="58"/>
      <c r="CQ37" s="58"/>
      <c r="CR37" s="58"/>
      <c r="CS37" s="58"/>
      <c r="CT37" s="58"/>
      <c r="CU37" s="58"/>
      <c r="CV37" s="58"/>
      <c r="CW37" s="58"/>
      <c r="CX37" s="58"/>
      <c r="CY37" s="58"/>
      <c r="CZ37" s="58"/>
      <c r="DA37" s="58"/>
      <c r="DB37" s="58"/>
      <c r="DC37" s="58"/>
      <c r="DD37" s="58"/>
      <c r="DE37" s="58"/>
      <c r="DF37" s="58"/>
      <c r="DG37" s="58"/>
      <c r="DH37" s="58"/>
      <c r="DI37" s="58"/>
      <c r="DJ37" s="58"/>
    </row>
    <row r="38" spans="2:114" ht="13.9" customHeight="1">
      <c r="C38" s="25"/>
      <c r="D38" s="18"/>
      <c r="E38" s="18"/>
      <c r="F38" s="18"/>
      <c r="G38" s="18"/>
      <c r="H38" s="18"/>
      <c r="I38" s="18"/>
      <c r="J38" s="20"/>
      <c r="K38" s="18"/>
      <c r="L38" s="18"/>
      <c r="M38" s="18"/>
      <c r="N38" s="54"/>
      <c r="O38" s="318"/>
      <c r="P38" s="318"/>
      <c r="Q38" s="18" t="s">
        <v>123</v>
      </c>
      <c r="R38" s="318"/>
      <c r="S38" s="318"/>
      <c r="T38" s="318"/>
      <c r="U38" s="54" t="s">
        <v>124</v>
      </c>
      <c r="V38" s="18"/>
      <c r="W38" s="18"/>
      <c r="X38" s="318"/>
      <c r="Y38" s="318"/>
      <c r="Z38" s="18" t="s">
        <v>123</v>
      </c>
      <c r="AA38" s="318"/>
      <c r="AB38" s="318"/>
      <c r="AC38" s="39"/>
      <c r="AD38" s="336" t="s">
        <v>177</v>
      </c>
      <c r="AE38" s="336"/>
      <c r="AF38" s="336"/>
      <c r="AG38" s="336"/>
      <c r="AH38" s="336"/>
      <c r="AI38" s="336"/>
      <c r="AJ38" s="336"/>
      <c r="AK38" s="336"/>
      <c r="AL38" s="336"/>
      <c r="AM38" s="18"/>
      <c r="AN38" s="18"/>
      <c r="AO38" s="18"/>
      <c r="AP38" s="18"/>
      <c r="AQ38" s="18"/>
      <c r="AR38" s="318"/>
      <c r="AS38" s="318"/>
      <c r="AT38" s="39"/>
      <c r="AU38" s="54" t="s">
        <v>43</v>
      </c>
      <c r="AV38" s="54"/>
      <c r="AW38" s="18"/>
      <c r="AX38" s="18"/>
      <c r="AY38" s="18"/>
      <c r="AZ38" s="18"/>
      <c r="BA38" s="18"/>
      <c r="BB38" s="18"/>
      <c r="BC38" s="18"/>
      <c r="BD38" s="18"/>
      <c r="BE38" s="20"/>
      <c r="BH38" s="58"/>
      <c r="BI38" s="58"/>
      <c r="BJ38" s="58"/>
      <c r="BK38" s="58"/>
      <c r="BL38" s="58"/>
      <c r="BM38" s="58"/>
      <c r="BN38" s="58"/>
      <c r="BO38" s="58"/>
      <c r="BP38" s="58"/>
      <c r="BQ38" s="58"/>
      <c r="BR38" s="58"/>
      <c r="BS38" s="58"/>
      <c r="BT38" s="58"/>
      <c r="BU38" s="58"/>
      <c r="BV38" s="58"/>
      <c r="BW38" s="58"/>
      <c r="BX38" s="58"/>
      <c r="BY38" s="58"/>
      <c r="BZ38" s="58"/>
      <c r="CA38" s="58"/>
      <c r="CB38" s="58"/>
      <c r="CC38" s="58"/>
      <c r="CD38" s="58"/>
      <c r="CE38" s="58"/>
      <c r="CF38" s="58"/>
      <c r="CG38" s="58"/>
      <c r="CH38" s="58"/>
      <c r="CI38" s="58"/>
      <c r="CJ38" s="58"/>
      <c r="CK38" s="58"/>
      <c r="CL38" s="58"/>
      <c r="CM38" s="58"/>
      <c r="CN38" s="58"/>
      <c r="CO38" s="58"/>
      <c r="CP38" s="58"/>
      <c r="CQ38" s="58"/>
      <c r="CR38" s="58"/>
      <c r="CS38" s="58"/>
      <c r="CT38" s="58"/>
      <c r="CU38" s="58"/>
      <c r="CV38" s="58"/>
      <c r="CW38" s="58"/>
      <c r="CX38" s="58"/>
      <c r="CY38" s="58"/>
      <c r="CZ38" s="58"/>
      <c r="DA38" s="58"/>
      <c r="DB38" s="58"/>
      <c r="DC38" s="58"/>
      <c r="DD38" s="58"/>
      <c r="DE38" s="58"/>
      <c r="DF38" s="58"/>
      <c r="DG38" s="58"/>
      <c r="DH38" s="58"/>
      <c r="DI38" s="58"/>
      <c r="DJ38" s="58"/>
    </row>
    <row r="39" spans="2:114" ht="13.9" customHeight="1">
      <c r="C39" s="25"/>
      <c r="D39" s="18"/>
      <c r="E39" s="18"/>
      <c r="F39" s="18"/>
      <c r="G39" s="18"/>
      <c r="H39" s="18"/>
      <c r="I39" s="18"/>
      <c r="J39" s="20"/>
      <c r="K39" s="18"/>
      <c r="L39" s="18"/>
      <c r="M39" s="18"/>
      <c r="N39" s="18"/>
      <c r="O39" s="18"/>
      <c r="P39" s="318"/>
      <c r="Q39" s="318"/>
      <c r="R39" s="18"/>
      <c r="S39" s="18"/>
      <c r="T39" s="252" t="s">
        <v>59</v>
      </c>
      <c r="U39" s="252"/>
      <c r="V39" s="252"/>
      <c r="W39" s="18" t="s">
        <v>93</v>
      </c>
      <c r="X39" s="318"/>
      <c r="Y39" s="318"/>
      <c r="Z39" s="318"/>
      <c r="AA39" s="318"/>
      <c r="AB39" s="318"/>
      <c r="AC39" s="318"/>
      <c r="AD39" s="18" t="s">
        <v>42</v>
      </c>
      <c r="AE39" s="18" t="s">
        <v>107</v>
      </c>
      <c r="AF39" s="54" t="s">
        <v>99</v>
      </c>
      <c r="AG39" s="318"/>
      <c r="AH39" s="318"/>
      <c r="AI39" s="318"/>
      <c r="AJ39" s="54" t="s">
        <v>19</v>
      </c>
      <c r="AK39" s="253" t="s">
        <v>109</v>
      </c>
      <c r="AL39" s="253"/>
      <c r="AM39" s="18"/>
      <c r="AN39" s="18"/>
      <c r="AO39" s="18"/>
      <c r="AP39" s="18"/>
      <c r="AQ39" s="18"/>
      <c r="AR39" s="318"/>
      <c r="AS39" s="318"/>
      <c r="AT39" s="318"/>
      <c r="AU39" s="318"/>
      <c r="AV39" s="318"/>
      <c r="AW39" s="318"/>
      <c r="AX39" s="318"/>
      <c r="AY39" s="318"/>
      <c r="AZ39" s="18"/>
      <c r="BA39" s="54" t="s">
        <v>42</v>
      </c>
      <c r="BB39" s="18"/>
      <c r="BC39" s="18"/>
      <c r="BD39" s="18"/>
      <c r="BE39" s="20"/>
      <c r="BH39" s="58"/>
      <c r="BI39" s="58"/>
      <c r="BJ39" s="58"/>
      <c r="BK39" s="58"/>
      <c r="BL39" s="58"/>
      <c r="BM39" s="58"/>
      <c r="BN39" s="58"/>
      <c r="BO39" s="58"/>
      <c r="BP39" s="58"/>
      <c r="BQ39" s="58"/>
      <c r="BR39" s="58"/>
      <c r="BS39" s="58"/>
      <c r="BT39" s="58"/>
      <c r="BU39" s="58"/>
      <c r="BV39" s="58"/>
      <c r="BW39" s="58"/>
      <c r="BX39" s="58"/>
      <c r="BY39" s="58"/>
      <c r="BZ39" s="58"/>
      <c r="CA39" s="58"/>
      <c r="CB39" s="58"/>
      <c r="CC39" s="58"/>
      <c r="CD39" s="58"/>
      <c r="CE39" s="58"/>
      <c r="CF39" s="58"/>
      <c r="CG39" s="58"/>
      <c r="CH39" s="58"/>
      <c r="CI39" s="58"/>
      <c r="CJ39" s="58"/>
      <c r="CK39" s="58"/>
      <c r="CL39" s="58"/>
      <c r="CM39" s="58"/>
      <c r="CN39" s="58"/>
      <c r="CO39" s="58"/>
      <c r="CP39" s="58"/>
      <c r="CQ39" s="58"/>
      <c r="CR39" s="58"/>
      <c r="CS39" s="58"/>
      <c r="CT39" s="58"/>
      <c r="CU39" s="58"/>
      <c r="CV39" s="58"/>
      <c r="CW39" s="58"/>
      <c r="CX39" s="58"/>
      <c r="CY39" s="58"/>
      <c r="CZ39" s="58"/>
      <c r="DA39" s="58"/>
      <c r="DB39" s="58"/>
      <c r="DC39" s="58"/>
      <c r="DD39" s="58"/>
      <c r="DE39" s="58"/>
      <c r="DF39" s="58"/>
      <c r="DG39" s="58"/>
      <c r="DH39" s="58"/>
      <c r="DI39" s="58"/>
      <c r="DJ39" s="58"/>
    </row>
    <row r="40" spans="2:114" ht="13.9" customHeight="1">
      <c r="C40" s="25"/>
      <c r="D40" s="18"/>
      <c r="E40" s="18"/>
      <c r="F40" s="18"/>
      <c r="G40" s="18"/>
      <c r="H40" s="18"/>
      <c r="I40" s="18"/>
      <c r="J40" s="20"/>
      <c r="K40" s="18"/>
      <c r="L40" s="18"/>
      <c r="M40" s="18"/>
      <c r="N40" s="54"/>
      <c r="O40" s="318"/>
      <c r="P40" s="318"/>
      <c r="Q40" s="18" t="s">
        <v>123</v>
      </c>
      <c r="R40" s="318"/>
      <c r="S40" s="318"/>
      <c r="T40" s="318"/>
      <c r="U40" s="54" t="s">
        <v>124</v>
      </c>
      <c r="V40" s="18"/>
      <c r="W40" s="18"/>
      <c r="X40" s="318"/>
      <c r="Y40" s="318"/>
      <c r="Z40" s="18" t="s">
        <v>123</v>
      </c>
      <c r="AA40" s="318"/>
      <c r="AB40" s="318"/>
      <c r="AC40" s="39"/>
      <c r="AD40" s="336" t="s">
        <v>177</v>
      </c>
      <c r="AE40" s="336"/>
      <c r="AF40" s="336"/>
      <c r="AG40" s="336"/>
      <c r="AH40" s="336"/>
      <c r="AI40" s="336"/>
      <c r="AJ40" s="336"/>
      <c r="AK40" s="336"/>
      <c r="AL40" s="336"/>
      <c r="AM40" s="18"/>
      <c r="AN40" s="18"/>
      <c r="AO40" s="18"/>
      <c r="AP40" s="18"/>
      <c r="AQ40" s="18"/>
      <c r="AR40" s="318"/>
      <c r="AS40" s="318"/>
      <c r="AT40" s="39"/>
      <c r="AU40" s="54" t="s">
        <v>43</v>
      </c>
      <c r="AV40" s="54"/>
      <c r="AW40" s="18"/>
      <c r="AX40" s="18"/>
      <c r="AY40" s="18"/>
      <c r="AZ40" s="18"/>
      <c r="BA40" s="18"/>
      <c r="BB40" s="18"/>
      <c r="BC40" s="18"/>
      <c r="BD40" s="18"/>
      <c r="BE40" s="20"/>
      <c r="BH40" s="58"/>
      <c r="BI40" s="58"/>
      <c r="BJ40" s="58"/>
      <c r="BK40" s="58"/>
      <c r="BL40" s="58"/>
      <c r="BM40" s="58"/>
      <c r="BN40" s="58"/>
      <c r="BO40" s="58"/>
      <c r="BP40" s="58"/>
      <c r="BQ40" s="58"/>
      <c r="BR40" s="58"/>
      <c r="BS40" s="58"/>
      <c r="BT40" s="58"/>
      <c r="BU40" s="58"/>
      <c r="BV40" s="58"/>
      <c r="BW40" s="58"/>
      <c r="BX40" s="58"/>
      <c r="BY40" s="58"/>
      <c r="BZ40" s="58"/>
      <c r="CA40" s="58"/>
      <c r="CB40" s="58"/>
      <c r="CC40" s="58"/>
      <c r="CD40" s="58"/>
      <c r="CE40" s="58"/>
      <c r="CF40" s="58"/>
      <c r="CG40" s="58"/>
      <c r="CH40" s="58"/>
      <c r="CI40" s="58"/>
      <c r="CJ40" s="58"/>
      <c r="CK40" s="58"/>
      <c r="CL40" s="58"/>
      <c r="CM40" s="58"/>
      <c r="CN40" s="58"/>
      <c r="CO40" s="58"/>
      <c r="CP40" s="58"/>
      <c r="CQ40" s="58"/>
      <c r="CR40" s="58"/>
      <c r="CS40" s="58"/>
      <c r="CT40" s="58"/>
      <c r="CU40" s="58"/>
      <c r="CV40" s="58"/>
      <c r="CW40" s="58"/>
      <c r="CX40" s="58"/>
      <c r="CY40" s="58"/>
      <c r="CZ40" s="58"/>
      <c r="DA40" s="58"/>
      <c r="DB40" s="58"/>
      <c r="DC40" s="58"/>
      <c r="DD40" s="58"/>
      <c r="DE40" s="58"/>
      <c r="DF40" s="58"/>
      <c r="DG40" s="58"/>
      <c r="DH40" s="58"/>
      <c r="DI40" s="58"/>
      <c r="DJ40" s="58"/>
    </row>
    <row r="41" spans="2:114" ht="13.9" customHeight="1">
      <c r="C41" s="25"/>
      <c r="D41" s="18"/>
      <c r="E41" s="18"/>
      <c r="F41" s="18"/>
      <c r="G41" s="18"/>
      <c r="H41" s="18"/>
      <c r="I41" s="18"/>
      <c r="J41" s="20"/>
      <c r="K41" s="18"/>
      <c r="L41" s="18"/>
      <c r="M41" s="18"/>
      <c r="N41" s="18"/>
      <c r="O41" s="18"/>
      <c r="P41" s="318"/>
      <c r="Q41" s="318"/>
      <c r="R41" s="18"/>
      <c r="S41" s="18"/>
      <c r="T41" s="252" t="s">
        <v>59</v>
      </c>
      <c r="U41" s="252"/>
      <c r="V41" s="252"/>
      <c r="W41" s="18" t="s">
        <v>93</v>
      </c>
      <c r="X41" s="318"/>
      <c r="Y41" s="318"/>
      <c r="Z41" s="318"/>
      <c r="AA41" s="318"/>
      <c r="AB41" s="318"/>
      <c r="AC41" s="318"/>
      <c r="AD41" s="18" t="s">
        <v>42</v>
      </c>
      <c r="AE41" s="18" t="s">
        <v>107</v>
      </c>
      <c r="AF41" s="54" t="s">
        <v>99</v>
      </c>
      <c r="AG41" s="318"/>
      <c r="AH41" s="318"/>
      <c r="AI41" s="318"/>
      <c r="AJ41" s="54" t="s">
        <v>19</v>
      </c>
      <c r="AK41" s="253" t="s">
        <v>109</v>
      </c>
      <c r="AL41" s="253"/>
      <c r="AM41" s="18"/>
      <c r="AN41" s="18"/>
      <c r="AO41" s="18"/>
      <c r="AP41" s="18"/>
      <c r="AQ41" s="18"/>
      <c r="AR41" s="318"/>
      <c r="AS41" s="318"/>
      <c r="AT41" s="318"/>
      <c r="AU41" s="318"/>
      <c r="AV41" s="318"/>
      <c r="AW41" s="318"/>
      <c r="AX41" s="318"/>
      <c r="AY41" s="318"/>
      <c r="AZ41" s="18"/>
      <c r="BA41" s="54" t="s">
        <v>42</v>
      </c>
      <c r="BB41" s="18"/>
      <c r="BC41" s="18"/>
      <c r="BD41" s="18"/>
      <c r="BE41" s="20"/>
      <c r="BH41" s="58"/>
      <c r="BI41" s="58"/>
      <c r="BJ41" s="58"/>
      <c r="BK41" s="58"/>
      <c r="BL41" s="58"/>
      <c r="BM41" s="58"/>
      <c r="BN41" s="58"/>
      <c r="BO41" s="58"/>
      <c r="BP41" s="58"/>
      <c r="BQ41" s="58"/>
      <c r="BR41" s="58"/>
      <c r="BS41" s="58"/>
      <c r="BT41" s="58"/>
      <c r="BU41" s="58"/>
      <c r="BV41" s="58"/>
      <c r="BW41" s="58"/>
      <c r="BX41" s="58"/>
      <c r="BY41" s="58"/>
      <c r="BZ41" s="58"/>
      <c r="CA41" s="58"/>
      <c r="CB41" s="58"/>
      <c r="CC41" s="58"/>
      <c r="CD41" s="58"/>
      <c r="CE41" s="58"/>
      <c r="CF41" s="58"/>
      <c r="CG41" s="58"/>
      <c r="CH41" s="58"/>
      <c r="CI41" s="58"/>
      <c r="CJ41" s="58"/>
      <c r="CK41" s="58"/>
      <c r="CL41" s="58"/>
      <c r="CM41" s="58"/>
      <c r="CN41" s="58"/>
      <c r="CO41" s="58"/>
      <c r="CP41" s="58"/>
      <c r="CQ41" s="58"/>
      <c r="CR41" s="58"/>
      <c r="CS41" s="58"/>
      <c r="CT41" s="58"/>
      <c r="CU41" s="58"/>
      <c r="CV41" s="58"/>
      <c r="CW41" s="58"/>
      <c r="CX41" s="58"/>
      <c r="CY41" s="58"/>
      <c r="CZ41" s="58"/>
      <c r="DA41" s="58"/>
      <c r="DB41" s="58"/>
      <c r="DC41" s="58"/>
      <c r="DD41" s="58"/>
      <c r="DE41" s="58"/>
      <c r="DF41" s="58"/>
      <c r="DG41" s="58"/>
      <c r="DH41" s="58"/>
      <c r="DI41" s="58"/>
      <c r="DJ41" s="58"/>
    </row>
    <row r="42" spans="2:114" ht="13.9" customHeight="1">
      <c r="C42" s="25"/>
      <c r="D42" s="18"/>
      <c r="E42" s="18"/>
      <c r="F42" s="18"/>
      <c r="G42" s="18"/>
      <c r="H42" s="18"/>
      <c r="I42" s="18"/>
      <c r="J42" s="20"/>
      <c r="K42" s="18"/>
      <c r="L42" s="18"/>
      <c r="M42" s="18"/>
      <c r="N42" s="54"/>
      <c r="O42" s="318"/>
      <c r="P42" s="318"/>
      <c r="Q42" s="18" t="s">
        <v>123</v>
      </c>
      <c r="R42" s="318"/>
      <c r="S42" s="318"/>
      <c r="T42" s="318"/>
      <c r="U42" s="54" t="s">
        <v>124</v>
      </c>
      <c r="V42" s="18"/>
      <c r="W42" s="18"/>
      <c r="X42" s="318"/>
      <c r="Y42" s="318"/>
      <c r="Z42" s="18" t="s">
        <v>123</v>
      </c>
      <c r="AA42" s="318"/>
      <c r="AB42" s="318"/>
      <c r="AC42" s="39"/>
      <c r="AD42" s="336" t="s">
        <v>177</v>
      </c>
      <c r="AE42" s="336"/>
      <c r="AF42" s="336"/>
      <c r="AG42" s="336"/>
      <c r="AH42" s="336"/>
      <c r="AI42" s="336"/>
      <c r="AJ42" s="336"/>
      <c r="AK42" s="336"/>
      <c r="AL42" s="336"/>
      <c r="AM42" s="18"/>
      <c r="AN42" s="18"/>
      <c r="AO42" s="18"/>
      <c r="AP42" s="18"/>
      <c r="AQ42" s="18"/>
      <c r="AR42" s="318"/>
      <c r="AS42" s="318"/>
      <c r="AT42" s="39"/>
      <c r="AU42" s="54" t="s">
        <v>43</v>
      </c>
      <c r="AV42" s="54"/>
      <c r="AW42" s="18"/>
      <c r="AX42" s="18"/>
      <c r="AY42" s="18"/>
      <c r="AZ42" s="18"/>
      <c r="BA42" s="18"/>
      <c r="BB42" s="18"/>
      <c r="BC42" s="18"/>
      <c r="BD42" s="18"/>
      <c r="BE42" s="20"/>
      <c r="BH42" s="58"/>
      <c r="BI42" s="58"/>
      <c r="BJ42" s="58"/>
      <c r="BK42" s="58"/>
      <c r="BL42" s="58"/>
      <c r="BM42" s="58"/>
      <c r="BN42" s="58"/>
      <c r="BO42" s="58"/>
      <c r="BP42" s="58"/>
      <c r="BQ42" s="58"/>
      <c r="BR42" s="58"/>
      <c r="BS42" s="58"/>
      <c r="BT42" s="58"/>
      <c r="BU42" s="58"/>
      <c r="BV42" s="58"/>
      <c r="BW42" s="58"/>
      <c r="BX42" s="58"/>
      <c r="BY42" s="58"/>
      <c r="BZ42" s="58"/>
      <c r="CA42" s="58"/>
      <c r="CB42" s="58"/>
      <c r="CC42" s="58"/>
      <c r="CD42" s="58"/>
      <c r="CE42" s="58"/>
      <c r="CF42" s="58"/>
      <c r="CG42" s="58"/>
      <c r="CH42" s="58"/>
      <c r="CI42" s="58"/>
      <c r="CJ42" s="58"/>
      <c r="CK42" s="58"/>
      <c r="CL42" s="58"/>
      <c r="CM42" s="58"/>
      <c r="CN42" s="58"/>
      <c r="CO42" s="58"/>
      <c r="CP42" s="58"/>
      <c r="CQ42" s="58"/>
      <c r="CR42" s="58"/>
      <c r="CS42" s="58"/>
      <c r="CT42" s="58"/>
      <c r="CU42" s="58"/>
      <c r="CV42" s="58"/>
      <c r="CW42" s="58"/>
      <c r="CX42" s="58"/>
      <c r="CY42" s="58"/>
      <c r="CZ42" s="58"/>
      <c r="DA42" s="58"/>
      <c r="DB42" s="58"/>
      <c r="DC42" s="58"/>
      <c r="DD42" s="58"/>
      <c r="DE42" s="58"/>
      <c r="DF42" s="58"/>
      <c r="DG42" s="58"/>
      <c r="DH42" s="58"/>
      <c r="DI42" s="58"/>
      <c r="DJ42" s="58"/>
    </row>
    <row r="43" spans="2:114" ht="13.9" customHeight="1">
      <c r="C43" s="25"/>
      <c r="D43" s="18"/>
      <c r="E43" s="18"/>
      <c r="F43" s="18"/>
      <c r="G43" s="18"/>
      <c r="H43" s="18"/>
      <c r="I43" s="18"/>
      <c r="J43" s="20"/>
      <c r="K43" s="18"/>
      <c r="L43" s="18"/>
      <c r="M43" s="18"/>
      <c r="N43" s="18"/>
      <c r="O43" s="18"/>
      <c r="P43" s="318"/>
      <c r="Q43" s="318"/>
      <c r="R43" s="18"/>
      <c r="S43" s="18"/>
      <c r="T43" s="252" t="s">
        <v>59</v>
      </c>
      <c r="U43" s="252"/>
      <c r="V43" s="252"/>
      <c r="W43" s="18" t="s">
        <v>93</v>
      </c>
      <c r="X43" s="318"/>
      <c r="Y43" s="318"/>
      <c r="Z43" s="318"/>
      <c r="AA43" s="318"/>
      <c r="AB43" s="318"/>
      <c r="AC43" s="318"/>
      <c r="AD43" s="18" t="s">
        <v>42</v>
      </c>
      <c r="AE43" s="18" t="s">
        <v>107</v>
      </c>
      <c r="AF43" s="54" t="s">
        <v>99</v>
      </c>
      <c r="AG43" s="318"/>
      <c r="AH43" s="318"/>
      <c r="AI43" s="318"/>
      <c r="AJ43" s="54" t="s">
        <v>19</v>
      </c>
      <c r="AK43" s="253" t="s">
        <v>109</v>
      </c>
      <c r="AL43" s="253"/>
      <c r="AM43" s="18"/>
      <c r="AN43" s="18"/>
      <c r="AO43" s="18"/>
      <c r="AP43" s="18"/>
      <c r="AQ43" s="18"/>
      <c r="AR43" s="318"/>
      <c r="AS43" s="318"/>
      <c r="AT43" s="318"/>
      <c r="AU43" s="318"/>
      <c r="AV43" s="318"/>
      <c r="AW43" s="318"/>
      <c r="AX43" s="318"/>
      <c r="AY43" s="318"/>
      <c r="AZ43" s="18"/>
      <c r="BA43" s="54" t="s">
        <v>42</v>
      </c>
      <c r="BB43" s="18"/>
      <c r="BC43" s="18"/>
      <c r="BD43" s="18"/>
      <c r="BE43" s="20"/>
      <c r="BH43" s="58"/>
      <c r="BI43" s="58"/>
      <c r="BJ43" s="58"/>
      <c r="BK43" s="58"/>
      <c r="BL43" s="58"/>
      <c r="BM43" s="58"/>
      <c r="BN43" s="58"/>
      <c r="BO43" s="58"/>
      <c r="BP43" s="58"/>
      <c r="BQ43" s="58"/>
      <c r="BR43" s="58"/>
      <c r="BS43" s="58"/>
      <c r="BT43" s="58"/>
      <c r="BU43" s="58"/>
      <c r="BV43" s="58"/>
      <c r="BW43" s="58"/>
      <c r="BX43" s="58"/>
      <c r="BY43" s="58"/>
      <c r="BZ43" s="58"/>
      <c r="CA43" s="58"/>
      <c r="CB43" s="58"/>
      <c r="CC43" s="58"/>
      <c r="CD43" s="58"/>
      <c r="CE43" s="58"/>
      <c r="CF43" s="58"/>
      <c r="CG43" s="58"/>
      <c r="CH43" s="58"/>
      <c r="CI43" s="58"/>
      <c r="CJ43" s="58"/>
      <c r="CK43" s="58"/>
      <c r="CL43" s="58"/>
      <c r="CM43" s="58"/>
      <c r="CN43" s="58"/>
      <c r="CO43" s="58"/>
      <c r="CP43" s="58"/>
      <c r="CQ43" s="58"/>
      <c r="CR43" s="58"/>
      <c r="CS43" s="58"/>
      <c r="CT43" s="58"/>
      <c r="CU43" s="58"/>
      <c r="CV43" s="58"/>
      <c r="CW43" s="58"/>
      <c r="CX43" s="58"/>
      <c r="CY43" s="58"/>
      <c r="CZ43" s="58"/>
      <c r="DA43" s="58"/>
      <c r="DB43" s="58"/>
      <c r="DC43" s="58"/>
      <c r="DD43" s="58"/>
      <c r="DE43" s="58"/>
      <c r="DF43" s="58"/>
      <c r="DG43" s="58"/>
      <c r="DH43" s="58"/>
      <c r="DI43" s="58"/>
      <c r="DJ43" s="58"/>
    </row>
    <row r="44" spans="2:114" ht="13.9" customHeight="1">
      <c r="C44" s="25"/>
      <c r="D44" s="18"/>
      <c r="E44" s="18"/>
      <c r="F44" s="18"/>
      <c r="G44" s="18"/>
      <c r="H44" s="18"/>
      <c r="I44" s="18"/>
      <c r="J44" s="20"/>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20"/>
      <c r="BH44" s="58"/>
      <c r="BI44" s="58"/>
      <c r="BJ44" s="58"/>
      <c r="BK44" s="58"/>
      <c r="BL44" s="58"/>
      <c r="BM44" s="58"/>
      <c r="BN44" s="58"/>
      <c r="BO44" s="58"/>
      <c r="BP44" s="58"/>
      <c r="BQ44" s="58"/>
      <c r="BR44" s="58"/>
      <c r="BS44" s="58"/>
      <c r="BT44" s="58"/>
      <c r="BU44" s="58"/>
      <c r="BV44" s="58"/>
      <c r="BW44" s="58"/>
      <c r="BX44" s="58"/>
      <c r="BY44" s="58"/>
      <c r="BZ44" s="58"/>
      <c r="CA44" s="58"/>
      <c r="CB44" s="58"/>
      <c r="CC44" s="58"/>
      <c r="CD44" s="58"/>
      <c r="CE44" s="58"/>
      <c r="CF44" s="58"/>
      <c r="CG44" s="58"/>
      <c r="CH44" s="58"/>
      <c r="CI44" s="58"/>
      <c r="CJ44" s="58"/>
      <c r="CK44" s="58"/>
      <c r="CL44" s="58"/>
      <c r="CM44" s="58"/>
      <c r="CN44" s="58"/>
      <c r="CO44" s="58"/>
      <c r="CP44" s="58"/>
      <c r="CQ44" s="58"/>
      <c r="CR44" s="58"/>
      <c r="CS44" s="58"/>
      <c r="CT44" s="58"/>
      <c r="CU44" s="58"/>
      <c r="CV44" s="58"/>
      <c r="CW44" s="58"/>
      <c r="CX44" s="58"/>
      <c r="CY44" s="58"/>
      <c r="CZ44" s="58"/>
      <c r="DA44" s="58"/>
      <c r="DB44" s="58"/>
      <c r="DC44" s="58"/>
      <c r="DD44" s="58"/>
      <c r="DE44" s="58"/>
      <c r="DF44" s="58"/>
      <c r="DG44" s="58"/>
      <c r="DH44" s="58"/>
      <c r="DI44" s="58"/>
      <c r="DJ44" s="58"/>
    </row>
    <row r="45" spans="2:114" ht="13.9" customHeight="1">
      <c r="C45" s="25"/>
      <c r="D45" s="18"/>
      <c r="E45" s="18"/>
      <c r="F45" s="18"/>
      <c r="G45" s="18"/>
      <c r="H45" s="18"/>
      <c r="I45" s="18"/>
      <c r="J45" s="20"/>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20"/>
      <c r="BH45" s="58"/>
      <c r="BI45" s="58"/>
      <c r="BJ45" s="58"/>
      <c r="BK45" s="58"/>
      <c r="BL45" s="58"/>
      <c r="BM45" s="58"/>
      <c r="BN45" s="58"/>
      <c r="BO45" s="58"/>
      <c r="BP45" s="58"/>
      <c r="BQ45" s="58"/>
      <c r="BR45" s="58"/>
      <c r="BS45" s="58"/>
      <c r="BT45" s="58"/>
      <c r="BU45" s="58"/>
      <c r="BV45" s="58"/>
      <c r="BW45" s="58"/>
      <c r="BX45" s="58"/>
      <c r="BY45" s="58"/>
      <c r="BZ45" s="58"/>
      <c r="CA45" s="58"/>
      <c r="CB45" s="58"/>
      <c r="CC45" s="58"/>
      <c r="CD45" s="58"/>
      <c r="CE45" s="58"/>
      <c r="CF45" s="58"/>
      <c r="CG45" s="58"/>
      <c r="CH45" s="58"/>
      <c r="CI45" s="58"/>
      <c r="CJ45" s="58"/>
      <c r="CK45" s="58"/>
      <c r="CL45" s="58"/>
      <c r="CM45" s="58"/>
      <c r="CN45" s="58"/>
      <c r="CO45" s="58"/>
      <c r="CP45" s="58"/>
      <c r="CQ45" s="58"/>
      <c r="CR45" s="58"/>
      <c r="CS45" s="58"/>
      <c r="CT45" s="58"/>
      <c r="CU45" s="58"/>
      <c r="CV45" s="58"/>
      <c r="CW45" s="58"/>
      <c r="CX45" s="58"/>
      <c r="CY45" s="58"/>
      <c r="CZ45" s="58"/>
      <c r="DA45" s="58"/>
      <c r="DB45" s="58"/>
      <c r="DC45" s="58"/>
      <c r="DD45" s="58"/>
      <c r="DE45" s="58"/>
      <c r="DF45" s="58"/>
      <c r="DG45" s="58"/>
      <c r="DH45" s="58"/>
      <c r="DI45" s="58"/>
      <c r="DJ45" s="58"/>
    </row>
    <row r="46" spans="2:114" ht="13.9" customHeight="1">
      <c r="C46" s="25"/>
      <c r="D46" s="18"/>
      <c r="E46" s="18"/>
      <c r="F46" s="18"/>
      <c r="G46" s="18"/>
      <c r="H46" s="18"/>
      <c r="I46" s="18"/>
      <c r="J46" s="20"/>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20"/>
      <c r="BH46" s="18"/>
      <c r="BI46" s="18"/>
      <c r="BJ46" s="18"/>
      <c r="BK46" s="18"/>
      <c r="BL46" s="18"/>
      <c r="BM46" s="18"/>
      <c r="BN46" s="18"/>
      <c r="BO46" s="18"/>
      <c r="BP46" s="18"/>
      <c r="BQ46" s="39"/>
      <c r="BR46" s="40"/>
      <c r="BS46" s="40"/>
      <c r="BT46" s="40"/>
      <c r="BU46" s="40"/>
      <c r="BV46" s="40"/>
      <c r="BW46" s="40"/>
      <c r="BX46" s="40"/>
      <c r="BY46" s="40"/>
      <c r="BZ46" s="40"/>
      <c r="CA46" s="40"/>
      <c r="CB46" s="40"/>
      <c r="CC46" s="40"/>
      <c r="CD46" s="40"/>
      <c r="CE46" s="40"/>
      <c r="CF46" s="18"/>
      <c r="CG46" s="54"/>
      <c r="CH46" s="18"/>
      <c r="CI46" s="39"/>
      <c r="CJ46" s="18"/>
      <c r="CK46" s="18"/>
      <c r="CL46" s="18"/>
      <c r="CM46" s="18"/>
      <c r="CN46" s="18"/>
      <c r="CO46" s="18"/>
      <c r="CP46" s="18"/>
      <c r="CQ46" s="18"/>
      <c r="CR46" s="54"/>
      <c r="CS46" s="18"/>
      <c r="CT46" s="39"/>
      <c r="CU46" s="39"/>
      <c r="CV46" s="39"/>
      <c r="CW46" s="39"/>
      <c r="CX46" s="39"/>
      <c r="CY46" s="39"/>
      <c r="CZ46" s="39"/>
      <c r="DA46" s="39"/>
      <c r="DB46" s="39"/>
      <c r="DC46" s="39"/>
      <c r="DD46" s="39"/>
      <c r="DE46" s="39"/>
      <c r="DF46" s="39"/>
      <c r="DG46" s="39"/>
      <c r="DH46" s="39"/>
      <c r="DI46" s="54"/>
      <c r="DJ46" s="18"/>
    </row>
    <row r="47" spans="2:114" ht="13.9" customHeight="1">
      <c r="C47" s="25"/>
      <c r="D47" s="18"/>
      <c r="E47" s="18"/>
      <c r="F47" s="18"/>
      <c r="G47" s="18"/>
      <c r="H47" s="18"/>
      <c r="I47" s="18"/>
      <c r="J47" s="20"/>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20"/>
      <c r="BI47" s="1" t="s">
        <v>37</v>
      </c>
    </row>
    <row r="48" spans="2:114" ht="13.9" customHeight="1">
      <c r="C48" s="25"/>
      <c r="D48" s="18"/>
      <c r="E48" s="18"/>
      <c r="F48" s="18"/>
      <c r="G48" s="18"/>
      <c r="H48" s="18"/>
      <c r="I48" s="18"/>
      <c r="J48" s="20"/>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20"/>
      <c r="BH48" s="5"/>
      <c r="BI48" s="247" t="s">
        <v>38</v>
      </c>
      <c r="BJ48" s="247"/>
      <c r="BK48" s="247"/>
      <c r="BL48" s="247"/>
      <c r="BM48" s="247"/>
      <c r="BN48" s="247"/>
      <c r="BO48" s="7"/>
      <c r="BP48" s="8"/>
      <c r="BQ48" s="251" t="s">
        <v>61</v>
      </c>
      <c r="BR48" s="251"/>
      <c r="BS48" s="251"/>
      <c r="BT48" s="251"/>
      <c r="BU48" s="323"/>
      <c r="BV48" s="323"/>
      <c r="BW48" s="323"/>
      <c r="BX48" s="323"/>
      <c r="BY48" s="323"/>
      <c r="BZ48" s="323"/>
      <c r="CA48" s="262" t="s">
        <v>18</v>
      </c>
      <c r="CB48" s="262"/>
      <c r="CC48" s="251" t="s">
        <v>62</v>
      </c>
      <c r="CD48" s="251"/>
      <c r="CE48" s="251"/>
      <c r="CF48" s="251"/>
      <c r="CG48" s="251"/>
      <c r="CH48" s="251"/>
      <c r="CI48" s="251"/>
      <c r="CJ48" s="251"/>
      <c r="CK48" s="251"/>
      <c r="CL48" s="251"/>
      <c r="CM48" s="251"/>
      <c r="CN48" s="251"/>
      <c r="CO48" s="251"/>
      <c r="CP48" s="53"/>
      <c r="CQ48" s="53"/>
      <c r="CR48" s="53"/>
      <c r="CS48" s="53"/>
      <c r="CT48" s="53"/>
      <c r="CU48" s="53"/>
      <c r="CV48" s="53"/>
      <c r="CW48" s="53"/>
      <c r="CX48" s="53"/>
      <c r="CY48" s="53"/>
      <c r="CZ48" s="53"/>
      <c r="DA48" s="53"/>
      <c r="DB48" s="53"/>
      <c r="DC48" s="53"/>
      <c r="DD48" s="53"/>
      <c r="DE48" s="53"/>
      <c r="DF48" s="53"/>
      <c r="DG48" s="53"/>
      <c r="DH48" s="53"/>
      <c r="DI48" s="53"/>
      <c r="DJ48" s="10"/>
    </row>
    <row r="49" spans="3:114" ht="13.9" customHeight="1">
      <c r="C49" s="25"/>
      <c r="D49" s="18"/>
      <c r="E49" s="18"/>
      <c r="F49" s="18"/>
      <c r="G49" s="18"/>
      <c r="H49" s="18"/>
      <c r="I49" s="18"/>
      <c r="J49" s="20"/>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20"/>
      <c r="BH49" s="25"/>
      <c r="BI49" s="18"/>
      <c r="BJ49" s="18"/>
      <c r="BK49" s="18"/>
      <c r="BL49" s="18"/>
      <c r="BM49" s="18"/>
      <c r="BN49" s="18"/>
      <c r="BO49" s="20"/>
      <c r="BP49" s="25"/>
      <c r="BQ49" s="243" t="s">
        <v>63</v>
      </c>
      <c r="BR49" s="243"/>
      <c r="BS49" s="243"/>
      <c r="BT49" s="243"/>
      <c r="BU49" s="243"/>
      <c r="BV49" s="243"/>
      <c r="BW49" s="243"/>
      <c r="BX49" s="243"/>
      <c r="BY49" s="18"/>
      <c r="BZ49" s="18"/>
      <c r="CA49" s="18"/>
      <c r="CB49" s="18"/>
      <c r="CC49" s="18"/>
      <c r="CD49" s="18"/>
      <c r="CE49" s="18"/>
      <c r="CF49" s="18"/>
      <c r="CG49" s="18"/>
      <c r="CH49" s="18"/>
      <c r="CI49" s="18"/>
      <c r="CJ49" s="18"/>
      <c r="CK49" s="18"/>
      <c r="CL49" s="18"/>
      <c r="CM49" s="18"/>
      <c r="CN49" s="18"/>
      <c r="CO49" s="18"/>
      <c r="CP49" s="18"/>
      <c r="CQ49" s="18"/>
      <c r="CR49" s="315"/>
      <c r="CS49" s="315"/>
      <c r="CT49" s="315"/>
      <c r="CU49" s="315"/>
      <c r="CV49" s="315"/>
      <c r="CW49" s="315"/>
      <c r="CX49" s="315"/>
      <c r="CY49" s="315"/>
      <c r="CZ49" s="315"/>
      <c r="DA49" s="315"/>
      <c r="DB49" s="315"/>
      <c r="DC49" s="315"/>
      <c r="DD49" s="315"/>
      <c r="DE49" s="315"/>
      <c r="DF49" s="315"/>
      <c r="DG49" s="54" t="s">
        <v>42</v>
      </c>
      <c r="DH49" s="18"/>
      <c r="DI49" s="18" t="s">
        <v>125</v>
      </c>
      <c r="DJ49" s="20"/>
    </row>
    <row r="50" spans="3:114" ht="13.9" customHeight="1">
      <c r="C50" s="25"/>
      <c r="D50" s="18"/>
      <c r="E50" s="18"/>
      <c r="F50" s="18"/>
      <c r="G50" s="18"/>
      <c r="H50" s="18"/>
      <c r="I50" s="18"/>
      <c r="J50" s="20"/>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20"/>
      <c r="BH50" s="25"/>
      <c r="BI50" s="18"/>
      <c r="BJ50" s="18"/>
      <c r="BK50" s="18"/>
      <c r="BL50" s="18"/>
      <c r="BM50" s="18"/>
      <c r="BN50" s="18"/>
      <c r="BO50" s="20"/>
      <c r="BP50" s="25"/>
      <c r="BQ50" s="18"/>
      <c r="BR50" s="18"/>
      <c r="BS50" s="18"/>
      <c r="BT50" s="18"/>
      <c r="BU50" s="18"/>
      <c r="BV50" s="18"/>
      <c r="BW50" s="18"/>
      <c r="BX50" s="18"/>
      <c r="BY50" s="18"/>
      <c r="BZ50" s="18"/>
      <c r="CA50" s="18"/>
      <c r="CB50" s="18"/>
      <c r="CC50" s="18"/>
      <c r="CD50" s="18"/>
      <c r="CE50" s="18"/>
      <c r="CF50" s="5"/>
      <c r="CG50" s="251" t="s">
        <v>71</v>
      </c>
      <c r="CH50" s="251"/>
      <c r="CI50" s="251"/>
      <c r="CJ50" s="251"/>
      <c r="CK50" s="52"/>
      <c r="CL50" s="52"/>
      <c r="CM50" s="52"/>
      <c r="CN50" s="52"/>
      <c r="CO50" s="52"/>
      <c r="CP50" s="52"/>
      <c r="CQ50" s="52"/>
      <c r="CR50" s="52"/>
      <c r="CS50" s="52"/>
      <c r="CT50" s="52"/>
      <c r="CU50" s="52"/>
      <c r="CV50" s="52"/>
      <c r="CW50" s="5"/>
      <c r="CX50" s="251" t="s">
        <v>72</v>
      </c>
      <c r="CY50" s="251"/>
      <c r="CZ50" s="251"/>
      <c r="DA50" s="52"/>
      <c r="DB50" s="52"/>
      <c r="DC50" s="52"/>
      <c r="DD50" s="52"/>
      <c r="DE50" s="52"/>
      <c r="DF50" s="52"/>
      <c r="DG50" s="52"/>
      <c r="DH50" s="52"/>
      <c r="DI50" s="52"/>
      <c r="DJ50" s="7"/>
    </row>
    <row r="51" spans="3:114" ht="13.9" customHeight="1">
      <c r="C51" s="25"/>
      <c r="D51" s="18"/>
      <c r="E51" s="18"/>
      <c r="F51" s="18"/>
      <c r="G51" s="18"/>
      <c r="H51" s="18"/>
      <c r="I51" s="18"/>
      <c r="J51" s="20"/>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20"/>
      <c r="BH51" s="25"/>
      <c r="BI51" s="18"/>
      <c r="BJ51" s="18"/>
      <c r="BK51" s="18"/>
      <c r="BL51" s="18"/>
      <c r="BM51" s="18"/>
      <c r="BN51" s="18"/>
      <c r="BO51" s="20"/>
      <c r="BP51" s="8"/>
      <c r="BQ51" s="251" t="s">
        <v>64</v>
      </c>
      <c r="BR51" s="251"/>
      <c r="BS51" s="251"/>
      <c r="BT51" s="251"/>
      <c r="BU51" s="251"/>
      <c r="BV51" s="251"/>
      <c r="BW51" s="251"/>
      <c r="BX51" s="251"/>
      <c r="BY51" s="53"/>
      <c r="BZ51" s="53"/>
      <c r="CA51" s="53"/>
      <c r="CB51" s="53"/>
      <c r="CC51" s="52"/>
      <c r="CD51" s="52"/>
      <c r="CE51" s="52"/>
      <c r="CF51" s="5"/>
      <c r="CG51" s="243" t="s">
        <v>73</v>
      </c>
      <c r="CH51" s="243"/>
      <c r="CI51" s="243"/>
      <c r="CJ51" s="243"/>
      <c r="CK51" s="243"/>
      <c r="CL51" s="243"/>
      <c r="CM51" s="243"/>
      <c r="CN51" s="243"/>
      <c r="CO51" s="243"/>
      <c r="CP51" s="243"/>
      <c r="CQ51" s="243"/>
      <c r="CR51" s="52"/>
      <c r="CS51" s="52"/>
      <c r="CT51" s="52"/>
      <c r="CU51" s="52"/>
      <c r="CV51" s="52"/>
      <c r="CW51" s="5"/>
      <c r="CX51" s="323"/>
      <c r="CY51" s="323"/>
      <c r="CZ51" s="323"/>
      <c r="DA51" s="323"/>
      <c r="DB51" s="323"/>
      <c r="DC51" s="323"/>
      <c r="DD51" s="323"/>
      <c r="DE51" s="323"/>
      <c r="DF51" s="323"/>
      <c r="DG51" s="323"/>
      <c r="DH51" s="323"/>
      <c r="DI51" s="49" t="s">
        <v>42</v>
      </c>
      <c r="DJ51" s="7"/>
    </row>
    <row r="52" spans="3:114" ht="13.9" customHeight="1">
      <c r="C52" s="25"/>
      <c r="D52" s="18"/>
      <c r="E52" s="18"/>
      <c r="F52" s="18"/>
      <c r="G52" s="18"/>
      <c r="H52" s="18"/>
      <c r="I52" s="18"/>
      <c r="J52" s="20"/>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20"/>
      <c r="BH52" s="25"/>
      <c r="BI52" s="18"/>
      <c r="BJ52" s="18"/>
      <c r="BK52" s="18"/>
      <c r="BL52" s="18"/>
      <c r="BM52" s="18"/>
      <c r="BN52" s="18"/>
      <c r="BO52" s="20"/>
      <c r="BP52" s="8"/>
      <c r="BQ52" s="251" t="s">
        <v>65</v>
      </c>
      <c r="BR52" s="251"/>
      <c r="BS52" s="251"/>
      <c r="BT52" s="251"/>
      <c r="BU52" s="251"/>
      <c r="BV52" s="251"/>
      <c r="BW52" s="251"/>
      <c r="BX52" s="251"/>
      <c r="BY52" s="53"/>
      <c r="BZ52" s="53"/>
      <c r="CA52" s="53"/>
      <c r="CB52" s="53"/>
      <c r="CC52" s="53"/>
      <c r="CD52" s="53"/>
      <c r="CE52" s="10"/>
      <c r="CF52" s="25"/>
      <c r="CG52" s="18"/>
      <c r="CH52" s="318"/>
      <c r="CI52" s="318"/>
      <c r="CJ52" s="318"/>
      <c r="CK52" s="318"/>
      <c r="CL52" s="318"/>
      <c r="CM52" s="318"/>
      <c r="CN52" s="318"/>
      <c r="CO52" s="318"/>
      <c r="CP52" s="318"/>
      <c r="CQ52" s="318"/>
      <c r="CR52" s="318"/>
      <c r="CS52" s="318"/>
      <c r="CT52" s="318"/>
      <c r="CU52" s="54" t="s">
        <v>42</v>
      </c>
      <c r="CV52" s="18"/>
      <c r="CW52" s="8"/>
      <c r="CX52" s="323"/>
      <c r="CY52" s="323"/>
      <c r="CZ52" s="323"/>
      <c r="DA52" s="323"/>
      <c r="DB52" s="323"/>
      <c r="DC52" s="323"/>
      <c r="DD52" s="323"/>
      <c r="DE52" s="323"/>
      <c r="DF52" s="323"/>
      <c r="DG52" s="323"/>
      <c r="DH52" s="323"/>
      <c r="DI52" s="49" t="s">
        <v>42</v>
      </c>
      <c r="DJ52" s="10"/>
    </row>
    <row r="53" spans="3:114" ht="13.9" customHeight="1">
      <c r="C53" s="25"/>
      <c r="D53" s="18"/>
      <c r="E53" s="18"/>
      <c r="F53" s="18"/>
      <c r="G53" s="18"/>
      <c r="H53" s="18"/>
      <c r="I53" s="18"/>
      <c r="J53" s="20"/>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20"/>
      <c r="BH53" s="25"/>
      <c r="BI53" s="18"/>
      <c r="BJ53" s="18"/>
      <c r="BK53" s="18"/>
      <c r="BL53" s="18"/>
      <c r="BM53" s="18"/>
      <c r="BN53" s="18"/>
      <c r="BO53" s="20"/>
      <c r="BP53" s="8"/>
      <c r="BQ53" s="251" t="s">
        <v>66</v>
      </c>
      <c r="BR53" s="251"/>
      <c r="BS53" s="251"/>
      <c r="BT53" s="251"/>
      <c r="BU53" s="251"/>
      <c r="BV53" s="251"/>
      <c r="BW53" s="251"/>
      <c r="BX53" s="251"/>
      <c r="BY53" s="53"/>
      <c r="BZ53" s="53"/>
      <c r="CA53" s="53"/>
      <c r="CB53" s="53"/>
      <c r="CC53" s="55"/>
      <c r="CD53" s="55"/>
      <c r="CE53" s="18"/>
      <c r="CF53" s="25"/>
      <c r="CG53" s="18"/>
      <c r="CH53" s="18"/>
      <c r="CI53" s="18"/>
      <c r="CJ53" s="18"/>
      <c r="CK53" s="18"/>
      <c r="CL53" s="18"/>
      <c r="CM53" s="18"/>
      <c r="CN53" s="18"/>
      <c r="CO53" s="18"/>
      <c r="CP53" s="18"/>
      <c r="CQ53" s="18"/>
      <c r="CR53" s="18"/>
      <c r="CS53" s="18"/>
      <c r="CT53" s="18"/>
      <c r="CU53" s="18"/>
      <c r="CV53" s="18"/>
      <c r="CW53" s="25"/>
      <c r="CX53" s="323"/>
      <c r="CY53" s="323"/>
      <c r="CZ53" s="323"/>
      <c r="DA53" s="323"/>
      <c r="DB53" s="323"/>
      <c r="DC53" s="323"/>
      <c r="DD53" s="323"/>
      <c r="DE53" s="323"/>
      <c r="DF53" s="323"/>
      <c r="DG53" s="323"/>
      <c r="DH53" s="323"/>
      <c r="DI53" s="49" t="s">
        <v>42</v>
      </c>
      <c r="DJ53" s="20"/>
    </row>
    <row r="54" spans="3:114" ht="13.9" customHeight="1">
      <c r="C54" s="25"/>
      <c r="D54" s="18"/>
      <c r="E54" s="18"/>
      <c r="F54" s="18"/>
      <c r="G54" s="18"/>
      <c r="H54" s="18"/>
      <c r="I54" s="18"/>
      <c r="J54" s="20"/>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20"/>
      <c r="BH54" s="13"/>
      <c r="BI54" s="55"/>
      <c r="BJ54" s="55"/>
      <c r="BK54" s="55"/>
      <c r="BL54" s="55"/>
      <c r="BM54" s="55"/>
      <c r="BN54" s="55"/>
      <c r="BO54" s="12"/>
      <c r="BP54" s="8"/>
      <c r="BQ54" s="64" t="s">
        <v>179</v>
      </c>
      <c r="BR54" s="64"/>
      <c r="BS54" s="64"/>
      <c r="BT54" s="64"/>
      <c r="BU54" s="64"/>
      <c r="BV54" s="64"/>
      <c r="BW54" s="64"/>
      <c r="BX54" s="64"/>
      <c r="BY54" s="64"/>
      <c r="BZ54" s="64"/>
      <c r="CA54" s="64"/>
      <c r="CB54" s="64"/>
      <c r="CC54" s="64"/>
      <c r="CD54" s="64"/>
      <c r="CE54" s="53"/>
      <c r="CF54" s="8"/>
      <c r="CG54" s="53"/>
      <c r="CH54" s="53"/>
      <c r="CI54" s="53"/>
      <c r="CJ54" s="53"/>
      <c r="CK54" s="53"/>
      <c r="CL54" s="53"/>
      <c r="CM54" s="53"/>
      <c r="CN54" s="53"/>
      <c r="CO54" s="53"/>
      <c r="CP54" s="53"/>
      <c r="CQ54" s="53"/>
      <c r="CR54" s="53"/>
      <c r="CS54" s="53"/>
      <c r="CT54" s="53"/>
      <c r="CU54" s="53"/>
      <c r="CV54" s="53"/>
      <c r="CW54" s="53"/>
      <c r="CX54" s="323"/>
      <c r="CY54" s="323"/>
      <c r="CZ54" s="323"/>
      <c r="DA54" s="323"/>
      <c r="DB54" s="323"/>
      <c r="DC54" s="323"/>
      <c r="DD54" s="323"/>
      <c r="DE54" s="323"/>
      <c r="DF54" s="323"/>
      <c r="DG54" s="323"/>
      <c r="DH54" s="323"/>
      <c r="DI54" s="49" t="s">
        <v>42</v>
      </c>
      <c r="DJ54" s="10"/>
    </row>
    <row r="55" spans="3:114" ht="13.9" customHeight="1">
      <c r="C55" s="25"/>
      <c r="D55" s="18"/>
      <c r="E55" s="18"/>
      <c r="F55" s="18"/>
      <c r="G55" s="18"/>
      <c r="H55" s="18"/>
      <c r="I55" s="18"/>
      <c r="J55" s="20"/>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20"/>
      <c r="BH55" s="5"/>
      <c r="BI55" s="247" t="s">
        <v>39</v>
      </c>
      <c r="BJ55" s="247"/>
      <c r="BK55" s="247"/>
      <c r="BL55" s="247"/>
      <c r="BM55" s="247"/>
      <c r="BN55" s="247"/>
      <c r="BO55" s="7"/>
      <c r="BP55" s="5"/>
      <c r="BQ55" s="243" t="s">
        <v>68</v>
      </c>
      <c r="BR55" s="243"/>
      <c r="BS55" s="243"/>
      <c r="BT55" s="243"/>
      <c r="BU55" s="243"/>
      <c r="BV55" s="243"/>
      <c r="BW55" s="243"/>
      <c r="BX55" s="243"/>
      <c r="BY55" s="52"/>
      <c r="BZ55" s="52"/>
      <c r="CA55" s="52"/>
      <c r="CB55" s="52"/>
      <c r="CC55" s="52"/>
      <c r="CD55" s="52"/>
      <c r="CE55" s="52"/>
      <c r="CF55" s="5"/>
      <c r="CG55" s="52"/>
      <c r="CH55" s="52"/>
      <c r="CI55" s="52"/>
      <c r="CJ55" s="52"/>
      <c r="CK55" s="52"/>
      <c r="CL55" s="52"/>
      <c r="CM55" s="52"/>
      <c r="CN55" s="52"/>
      <c r="CO55" s="52"/>
      <c r="CP55" s="52"/>
      <c r="CQ55" s="52"/>
      <c r="CR55" s="52"/>
      <c r="CS55" s="52"/>
      <c r="CT55" s="52"/>
      <c r="CU55" s="52"/>
      <c r="CV55" s="52"/>
      <c r="CW55" s="52"/>
      <c r="CX55" s="315"/>
      <c r="CY55" s="315"/>
      <c r="CZ55" s="315"/>
      <c r="DA55" s="315"/>
      <c r="DB55" s="315"/>
      <c r="DC55" s="315"/>
      <c r="DD55" s="315"/>
      <c r="DE55" s="315"/>
      <c r="DF55" s="315"/>
      <c r="DG55" s="315"/>
      <c r="DH55" s="315"/>
      <c r="DI55" s="49" t="s">
        <v>42</v>
      </c>
      <c r="DJ55" s="7"/>
    </row>
    <row r="56" spans="3:114" ht="13.9" customHeight="1">
      <c r="C56" s="25"/>
      <c r="D56" s="18"/>
      <c r="E56" s="18"/>
      <c r="F56" s="18"/>
      <c r="G56" s="18"/>
      <c r="H56" s="18"/>
      <c r="I56" s="18"/>
      <c r="J56" s="20"/>
      <c r="K56" s="18"/>
      <c r="L56" s="18"/>
      <c r="M56" s="18"/>
      <c r="N56" s="18"/>
      <c r="O56" s="18"/>
      <c r="P56" s="18"/>
      <c r="Q56" s="18"/>
      <c r="R56" s="18"/>
      <c r="S56" s="18"/>
      <c r="T56" s="18"/>
      <c r="U56" s="18"/>
      <c r="V56" s="18"/>
      <c r="W56" s="18"/>
      <c r="X56" s="18"/>
      <c r="Y56" s="18"/>
      <c r="Z56" s="18"/>
      <c r="AA56" s="18"/>
      <c r="AB56" s="18"/>
      <c r="AC56" s="18"/>
      <c r="AD56" s="18"/>
      <c r="AE56" s="18"/>
      <c r="AF56" s="18"/>
      <c r="AG56" s="18"/>
      <c r="AH56" s="18"/>
      <c r="AI56" s="18"/>
      <c r="AJ56" s="18"/>
      <c r="AK56" s="18"/>
      <c r="AL56" s="18"/>
      <c r="AM56" s="18"/>
      <c r="AN56" s="18"/>
      <c r="AO56" s="18"/>
      <c r="AP56" s="18"/>
      <c r="AQ56" s="18"/>
      <c r="AR56" s="18"/>
      <c r="AS56" s="18"/>
      <c r="AT56" s="18"/>
      <c r="AU56" s="18"/>
      <c r="AV56" s="18"/>
      <c r="AW56" s="18"/>
      <c r="AX56" s="18"/>
      <c r="AY56" s="18"/>
      <c r="AZ56" s="18"/>
      <c r="BA56" s="18"/>
      <c r="BB56" s="18"/>
      <c r="BC56" s="18"/>
      <c r="BD56" s="18"/>
      <c r="BE56" s="20"/>
      <c r="BH56" s="25"/>
      <c r="BI56" s="18"/>
      <c r="BJ56" s="18"/>
      <c r="BK56" s="18"/>
      <c r="BL56" s="18"/>
      <c r="BM56" s="18"/>
      <c r="BN56" s="18"/>
      <c r="BO56" s="20"/>
      <c r="BP56" s="25"/>
      <c r="BQ56" s="252" t="s">
        <v>69</v>
      </c>
      <c r="BR56" s="252"/>
      <c r="BS56" s="252"/>
      <c r="BT56" s="252"/>
      <c r="BU56" s="252"/>
      <c r="BV56" s="252"/>
      <c r="BW56" s="252"/>
      <c r="BX56" s="252"/>
      <c r="BY56" s="18"/>
      <c r="BZ56" s="18"/>
      <c r="CA56" s="18"/>
      <c r="CB56" s="18"/>
      <c r="CC56" s="18"/>
      <c r="CD56" s="18"/>
      <c r="CE56" s="18"/>
      <c r="CF56" s="25"/>
      <c r="CG56" s="18"/>
      <c r="CH56" s="18"/>
      <c r="CI56" s="18"/>
      <c r="CJ56" s="18"/>
      <c r="CK56" s="18"/>
      <c r="CL56" s="18"/>
      <c r="CM56" s="18"/>
      <c r="CN56" s="18"/>
      <c r="CO56" s="18"/>
      <c r="CP56" s="18"/>
      <c r="CQ56" s="18"/>
      <c r="CR56" s="18"/>
      <c r="CS56" s="18"/>
      <c r="CT56" s="18"/>
      <c r="CU56" s="18"/>
      <c r="CV56" s="18"/>
      <c r="CW56" s="18"/>
      <c r="CX56" s="318"/>
      <c r="CY56" s="318"/>
      <c r="CZ56" s="318"/>
      <c r="DA56" s="318"/>
      <c r="DB56" s="318"/>
      <c r="DC56" s="318"/>
      <c r="DD56" s="318"/>
      <c r="DE56" s="318"/>
      <c r="DF56" s="318"/>
      <c r="DG56" s="318"/>
      <c r="DH56" s="318"/>
      <c r="DI56" s="54" t="s">
        <v>42</v>
      </c>
      <c r="DJ56" s="20"/>
    </row>
    <row r="57" spans="3:114" ht="13.9" customHeight="1">
      <c r="C57" s="25"/>
      <c r="D57" s="18"/>
      <c r="E57" s="18"/>
      <c r="F57" s="18"/>
      <c r="G57" s="18"/>
      <c r="H57" s="18"/>
      <c r="I57" s="18"/>
      <c r="J57" s="20"/>
      <c r="K57" s="18"/>
      <c r="L57" s="18"/>
      <c r="M57" s="18"/>
      <c r="N57" s="18"/>
      <c r="O57" s="18"/>
      <c r="P57" s="18"/>
      <c r="Q57" s="18"/>
      <c r="R57" s="18"/>
      <c r="S57" s="18"/>
      <c r="T57" s="18"/>
      <c r="U57" s="18"/>
      <c r="V57" s="18"/>
      <c r="W57" s="18"/>
      <c r="X57" s="18"/>
      <c r="Y57" s="18"/>
      <c r="Z57" s="18"/>
      <c r="AA57" s="18"/>
      <c r="AB57" s="18"/>
      <c r="AC57" s="18"/>
      <c r="AD57" s="18"/>
      <c r="AE57" s="18"/>
      <c r="AF57" s="18"/>
      <c r="AG57" s="18"/>
      <c r="AH57" s="18"/>
      <c r="AI57" s="18"/>
      <c r="AJ57" s="18"/>
      <c r="AK57" s="18"/>
      <c r="AL57" s="18"/>
      <c r="AM57" s="18"/>
      <c r="AN57" s="18"/>
      <c r="AO57" s="18"/>
      <c r="AP57" s="18"/>
      <c r="AQ57" s="18"/>
      <c r="AR57" s="18"/>
      <c r="AS57" s="18"/>
      <c r="AT57" s="18"/>
      <c r="AU57" s="18"/>
      <c r="AV57" s="18"/>
      <c r="AW57" s="18"/>
      <c r="AX57" s="18"/>
      <c r="AY57" s="18"/>
      <c r="AZ57" s="18"/>
      <c r="BA57" s="18"/>
      <c r="BB57" s="18"/>
      <c r="BC57" s="18"/>
      <c r="BD57" s="18"/>
      <c r="BE57" s="20"/>
      <c r="BH57" s="13"/>
      <c r="BI57" s="55"/>
      <c r="BJ57" s="55"/>
      <c r="BK57" s="55"/>
      <c r="BL57" s="55"/>
      <c r="BM57" s="55"/>
      <c r="BN57" s="55"/>
      <c r="BO57" s="12"/>
      <c r="BP57" s="13"/>
      <c r="BQ57" s="236" t="s">
        <v>70</v>
      </c>
      <c r="BR57" s="236"/>
      <c r="BS57" s="236"/>
      <c r="BT57" s="236"/>
      <c r="BU57" s="236"/>
      <c r="BV57" s="236"/>
      <c r="BW57" s="236"/>
      <c r="BX57" s="236"/>
      <c r="BY57" s="55"/>
      <c r="BZ57" s="55"/>
      <c r="CA57" s="55"/>
      <c r="CB57" s="55"/>
      <c r="CC57" s="55"/>
      <c r="CD57" s="55"/>
      <c r="CE57" s="55"/>
      <c r="CF57" s="13"/>
      <c r="CG57" s="55"/>
      <c r="CH57" s="55"/>
      <c r="CI57" s="55"/>
      <c r="CJ57" s="55"/>
      <c r="CK57" s="55"/>
      <c r="CL57" s="55"/>
      <c r="CM57" s="55"/>
      <c r="CN57" s="55"/>
      <c r="CO57" s="55"/>
      <c r="CP57" s="55"/>
      <c r="CQ57" s="55"/>
      <c r="CR57" s="55"/>
      <c r="CS57" s="55"/>
      <c r="CT57" s="55"/>
      <c r="CU57" s="55"/>
      <c r="CV57" s="55"/>
      <c r="CW57" s="55"/>
      <c r="CX57" s="320"/>
      <c r="CY57" s="320"/>
      <c r="CZ57" s="320"/>
      <c r="DA57" s="320"/>
      <c r="DB57" s="320"/>
      <c r="DC57" s="320"/>
      <c r="DD57" s="320"/>
      <c r="DE57" s="320"/>
      <c r="DF57" s="320"/>
      <c r="DG57" s="320"/>
      <c r="DH57" s="320"/>
      <c r="DI57" s="51" t="s">
        <v>42</v>
      </c>
      <c r="DJ57" s="12"/>
    </row>
    <row r="58" spans="3:114" ht="13.9" customHeight="1" thickBot="1">
      <c r="C58" s="25"/>
      <c r="D58" s="18"/>
      <c r="E58" s="18"/>
      <c r="F58" s="18"/>
      <c r="G58" s="18"/>
      <c r="H58" s="18"/>
      <c r="I58" s="18"/>
      <c r="J58" s="20"/>
      <c r="K58" s="18"/>
      <c r="L58" s="18"/>
      <c r="M58" s="18"/>
      <c r="N58" s="18"/>
      <c r="O58" s="18"/>
      <c r="P58" s="18"/>
      <c r="Q58" s="18"/>
      <c r="R58" s="18"/>
      <c r="S58" s="18"/>
      <c r="T58" s="18"/>
      <c r="U58" s="18"/>
      <c r="V58" s="18"/>
      <c r="W58" s="18"/>
      <c r="X58" s="18"/>
      <c r="Y58" s="18"/>
      <c r="Z58" s="18"/>
      <c r="AA58" s="18"/>
      <c r="AB58" s="18"/>
      <c r="AC58" s="18"/>
      <c r="AD58" s="18"/>
      <c r="AE58" s="18"/>
      <c r="AF58" s="18"/>
      <c r="AG58" s="18"/>
      <c r="AH58" s="18"/>
      <c r="AI58" s="18"/>
      <c r="AJ58" s="18"/>
      <c r="AK58" s="18"/>
      <c r="AL58" s="18"/>
      <c r="AM58" s="18"/>
      <c r="AN58" s="18"/>
      <c r="AO58" s="18"/>
      <c r="AP58" s="18"/>
      <c r="AQ58" s="18"/>
      <c r="AR58" s="18"/>
      <c r="AS58" s="18"/>
      <c r="AT58" s="18"/>
      <c r="AU58" s="18"/>
      <c r="AV58" s="18"/>
      <c r="AW58" s="18"/>
      <c r="AX58" s="18"/>
      <c r="AY58" s="18"/>
      <c r="AZ58" s="18"/>
      <c r="BA58" s="18"/>
      <c r="BB58" s="18"/>
      <c r="BC58" s="18"/>
      <c r="BD58" s="18"/>
      <c r="BE58" s="20"/>
      <c r="BH58" s="5"/>
      <c r="BI58" s="293" t="s">
        <v>40</v>
      </c>
      <c r="BJ58" s="293"/>
      <c r="BK58" s="293"/>
      <c r="BL58" s="293"/>
      <c r="BM58" s="293"/>
      <c r="BN58" s="293"/>
      <c r="BO58" s="7"/>
      <c r="BP58" s="5"/>
      <c r="BQ58" s="52"/>
      <c r="BR58" s="52"/>
      <c r="BS58" s="52"/>
      <c r="BT58" s="52"/>
      <c r="BU58" s="52"/>
      <c r="BV58" s="52"/>
      <c r="BW58" s="52"/>
      <c r="BX58" s="52"/>
      <c r="BY58" s="52"/>
      <c r="BZ58" s="52"/>
      <c r="CA58" s="52"/>
      <c r="CB58" s="52"/>
      <c r="CC58" s="52"/>
      <c r="CD58" s="52"/>
      <c r="CE58" s="52"/>
      <c r="CF58" s="41"/>
      <c r="CG58" s="42"/>
      <c r="CH58" s="42"/>
      <c r="CI58" s="42"/>
      <c r="CJ58" s="42"/>
      <c r="CK58" s="42"/>
      <c r="CL58" s="42"/>
      <c r="CM58" s="42"/>
      <c r="CN58" s="42"/>
      <c r="CO58" s="42"/>
      <c r="CP58" s="42"/>
      <c r="CQ58" s="42"/>
      <c r="CR58" s="42"/>
      <c r="CS58" s="42"/>
      <c r="CT58" s="42"/>
      <c r="CU58" s="42"/>
      <c r="CV58" s="42"/>
      <c r="CW58" s="42"/>
      <c r="CX58" s="337"/>
      <c r="CY58" s="337"/>
      <c r="CZ58" s="337"/>
      <c r="DA58" s="337"/>
      <c r="DB58" s="337"/>
      <c r="DC58" s="337"/>
      <c r="DD58" s="337"/>
      <c r="DE58" s="337"/>
      <c r="DF58" s="337"/>
      <c r="DG58" s="337"/>
      <c r="DH58" s="337"/>
      <c r="DI58" s="43" t="s">
        <v>42</v>
      </c>
      <c r="DJ58" s="44"/>
    </row>
    <row r="59" spans="3:114" ht="13.9" customHeight="1" thickTop="1">
      <c r="C59" s="25"/>
      <c r="D59" s="18"/>
      <c r="E59" s="18"/>
      <c r="F59" s="18"/>
      <c r="G59" s="18"/>
      <c r="H59" s="18"/>
      <c r="I59" s="18"/>
      <c r="J59" s="20"/>
      <c r="K59" s="18"/>
      <c r="L59" s="18"/>
      <c r="M59" s="18"/>
      <c r="N59" s="18"/>
      <c r="O59" s="18"/>
      <c r="P59" s="18"/>
      <c r="Q59" s="18"/>
      <c r="R59" s="18"/>
      <c r="S59" s="18"/>
      <c r="T59" s="18"/>
      <c r="U59" s="18"/>
      <c r="V59" s="18"/>
      <c r="W59" s="18"/>
      <c r="X59" s="18"/>
      <c r="Y59" s="18"/>
      <c r="Z59" s="18"/>
      <c r="AA59" s="18"/>
      <c r="AB59" s="18"/>
      <c r="AC59" s="18"/>
      <c r="AD59" s="18"/>
      <c r="AE59" s="18"/>
      <c r="AF59" s="18"/>
      <c r="AG59" s="18"/>
      <c r="AH59" s="18"/>
      <c r="AI59" s="18"/>
      <c r="AJ59" s="18"/>
      <c r="AK59" s="18"/>
      <c r="AL59" s="18"/>
      <c r="AM59" s="18"/>
      <c r="AN59" s="18"/>
      <c r="AO59" s="18"/>
      <c r="AP59" s="18"/>
      <c r="AQ59" s="18"/>
      <c r="AR59" s="18"/>
      <c r="AS59" s="18"/>
      <c r="AT59" s="18"/>
      <c r="AU59" s="18"/>
      <c r="AV59" s="18"/>
      <c r="AW59" s="18"/>
      <c r="AX59" s="18"/>
      <c r="AY59" s="18"/>
      <c r="AZ59" s="18"/>
      <c r="BA59" s="18"/>
      <c r="BB59" s="18"/>
      <c r="BC59" s="18"/>
      <c r="BD59" s="18"/>
      <c r="BE59" s="20"/>
      <c r="BH59" s="29"/>
      <c r="BI59" s="30"/>
      <c r="BJ59" s="30"/>
      <c r="BK59" s="30"/>
      <c r="BL59" s="30"/>
      <c r="BM59" s="30"/>
      <c r="BN59" s="30"/>
      <c r="BO59" s="45"/>
      <c r="BP59" s="31"/>
      <c r="BQ59" s="30"/>
      <c r="BR59" s="30"/>
      <c r="BS59" s="30"/>
      <c r="BT59" s="30"/>
      <c r="BU59" s="30"/>
      <c r="BV59" s="30"/>
      <c r="BW59" s="30"/>
      <c r="BX59" s="30"/>
      <c r="BY59" s="30"/>
      <c r="BZ59" s="30"/>
      <c r="CA59" s="30"/>
      <c r="CB59" s="30"/>
      <c r="CC59" s="30"/>
      <c r="CD59" s="30"/>
      <c r="CE59" s="30"/>
      <c r="CF59" s="30"/>
      <c r="CG59" s="30"/>
      <c r="CH59" s="30"/>
      <c r="CI59" s="30"/>
      <c r="CJ59" s="30"/>
      <c r="CK59" s="30"/>
      <c r="CL59" s="30"/>
      <c r="CM59" s="30"/>
      <c r="CN59" s="30"/>
      <c r="CO59" s="30"/>
      <c r="CP59" s="30"/>
      <c r="CQ59" s="30"/>
      <c r="CR59" s="30"/>
      <c r="CS59" s="30"/>
      <c r="CT59" s="30"/>
      <c r="CU59" s="30"/>
      <c r="CV59" s="30"/>
      <c r="CW59" s="30"/>
      <c r="CX59" s="30"/>
      <c r="CY59" s="30"/>
      <c r="CZ59" s="30"/>
      <c r="DA59" s="30"/>
      <c r="DB59" s="30"/>
      <c r="DC59" s="30"/>
      <c r="DD59" s="30"/>
      <c r="DE59" s="30"/>
      <c r="DF59" s="30"/>
      <c r="DG59" s="30"/>
      <c r="DH59" s="30"/>
      <c r="DI59" s="30"/>
      <c r="DJ59" s="32"/>
    </row>
    <row r="60" spans="3:114" ht="13.9" customHeight="1" thickBot="1">
      <c r="C60" s="13"/>
      <c r="D60" s="55"/>
      <c r="E60" s="55"/>
      <c r="F60" s="55"/>
      <c r="G60" s="55"/>
      <c r="H60" s="55"/>
      <c r="I60" s="55"/>
      <c r="J60" s="12"/>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12"/>
      <c r="BH60" s="33"/>
      <c r="BI60" s="297" t="s">
        <v>41</v>
      </c>
      <c r="BJ60" s="297"/>
      <c r="BK60" s="297"/>
      <c r="BL60" s="297"/>
      <c r="BM60" s="297"/>
      <c r="BN60" s="297"/>
      <c r="BO60" s="46"/>
      <c r="BP60" s="35"/>
      <c r="BQ60" s="34"/>
      <c r="BR60" s="34"/>
      <c r="BS60" s="34"/>
      <c r="BT60" s="34"/>
      <c r="BU60" s="34"/>
      <c r="BV60" s="34"/>
      <c r="BW60" s="34"/>
      <c r="BX60" s="34"/>
      <c r="BY60" s="34"/>
      <c r="BZ60" s="34"/>
      <c r="CA60" s="34"/>
      <c r="CB60" s="34"/>
      <c r="CC60" s="34"/>
      <c r="CD60" s="34"/>
      <c r="CE60" s="34"/>
      <c r="CF60" s="34"/>
      <c r="CG60" s="34"/>
      <c r="CH60" s="34"/>
      <c r="CI60" s="34"/>
      <c r="CJ60" s="34"/>
      <c r="CK60" s="34"/>
      <c r="CL60" s="34"/>
      <c r="CM60" s="34"/>
      <c r="CN60" s="34"/>
      <c r="CO60" s="34"/>
      <c r="CP60" s="34"/>
      <c r="CQ60" s="34"/>
      <c r="CR60" s="34"/>
      <c r="CS60" s="34"/>
      <c r="CT60" s="331"/>
      <c r="CU60" s="331"/>
      <c r="CV60" s="331"/>
      <c r="CW60" s="331"/>
      <c r="CX60" s="331"/>
      <c r="CY60" s="331"/>
      <c r="CZ60" s="331"/>
      <c r="DA60" s="331"/>
      <c r="DB60" s="331"/>
      <c r="DC60" s="331"/>
      <c r="DD60" s="331"/>
      <c r="DE60" s="331"/>
      <c r="DF60" s="331"/>
      <c r="DG60" s="331"/>
      <c r="DH60" s="331"/>
      <c r="DI60" s="37" t="s">
        <v>42</v>
      </c>
      <c r="DJ60" s="38"/>
    </row>
    <row r="61" spans="3:114" ht="13.9" customHeight="1" thickTop="1"/>
  </sheetData>
  <mergeCells count="366">
    <mergeCell ref="CZ11:DB11"/>
    <mergeCell ref="CN12:CO12"/>
    <mergeCell ref="CP12:CV12"/>
    <mergeCell ref="CW12:CX12"/>
    <mergeCell ref="CY12:CZ12"/>
    <mergeCell ref="DA12:DF12"/>
    <mergeCell ref="DG12:DH12"/>
    <mergeCell ref="CN13:CR13"/>
    <mergeCell ref="CS13:CT13"/>
    <mergeCell ref="CV13:CW13"/>
    <mergeCell ref="CZ13:DB13"/>
    <mergeCell ref="CW8:CX8"/>
    <mergeCell ref="CY8:CZ8"/>
    <mergeCell ref="DA8:DF8"/>
    <mergeCell ref="DG8:DH8"/>
    <mergeCell ref="CN9:CR9"/>
    <mergeCell ref="CS9:CT9"/>
    <mergeCell ref="CV9:CW9"/>
    <mergeCell ref="CZ9:DB9"/>
    <mergeCell ref="CN10:CO10"/>
    <mergeCell ref="CP10:CV10"/>
    <mergeCell ref="CW10:CX10"/>
    <mergeCell ref="CY10:CZ10"/>
    <mergeCell ref="DA10:DF10"/>
    <mergeCell ref="DG10:DH10"/>
    <mergeCell ref="AR43:AY43"/>
    <mergeCell ref="O42:P42"/>
    <mergeCell ref="R42:T42"/>
    <mergeCell ref="X42:Y42"/>
    <mergeCell ref="AA42:AB42"/>
    <mergeCell ref="AD42:AL42"/>
    <mergeCell ref="AR42:AS42"/>
    <mergeCell ref="CN8:CO8"/>
    <mergeCell ref="CP8:CV8"/>
    <mergeCell ref="CN11:CR11"/>
    <mergeCell ref="CS11:CT11"/>
    <mergeCell ref="CV11:CW11"/>
    <mergeCell ref="P41:Q41"/>
    <mergeCell ref="T41:V41"/>
    <mergeCell ref="X41:AC41"/>
    <mergeCell ref="AG41:AI41"/>
    <mergeCell ref="AK41:AL41"/>
    <mergeCell ref="AR41:AY41"/>
    <mergeCell ref="O40:P40"/>
    <mergeCell ref="R40:T40"/>
    <mergeCell ref="X40:Y40"/>
    <mergeCell ref="AA40:AB40"/>
    <mergeCell ref="AD40:AL40"/>
    <mergeCell ref="AR40:AS40"/>
    <mergeCell ref="BI58:BN58"/>
    <mergeCell ref="AU24:BC24"/>
    <mergeCell ref="AS24:AT24"/>
    <mergeCell ref="AI23:AM23"/>
    <mergeCell ref="AN23:AO23"/>
    <mergeCell ref="AQ23:AR23"/>
    <mergeCell ref="AU23:AW23"/>
    <mergeCell ref="L9:T9"/>
    <mergeCell ref="L29:Y29"/>
    <mergeCell ref="AI22:AJ22"/>
    <mergeCell ref="AK22:AQ22"/>
    <mergeCell ref="AR22:AS22"/>
    <mergeCell ref="AT22:AU22"/>
    <mergeCell ref="AV22:BA22"/>
    <mergeCell ref="T14:U14"/>
    <mergeCell ref="W14:X14"/>
    <mergeCell ref="AS9:AT9"/>
    <mergeCell ref="AU9:BC9"/>
    <mergeCell ref="BB10:BC10"/>
    <mergeCell ref="P43:Q43"/>
    <mergeCell ref="T43:V43"/>
    <mergeCell ref="X43:AC43"/>
    <mergeCell ref="AG43:AI43"/>
    <mergeCell ref="AK43:AL43"/>
    <mergeCell ref="CX58:DH58"/>
    <mergeCell ref="BI60:BN60"/>
    <mergeCell ref="CT60:DH60"/>
    <mergeCell ref="AI18:AJ18"/>
    <mergeCell ref="AK18:AQ18"/>
    <mergeCell ref="AR18:AS18"/>
    <mergeCell ref="AT18:AU18"/>
    <mergeCell ref="AV18:BA18"/>
    <mergeCell ref="BB18:BC18"/>
    <mergeCell ref="BI55:BN55"/>
    <mergeCell ref="BQ55:BX55"/>
    <mergeCell ref="CX55:DH55"/>
    <mergeCell ref="BQ56:BX56"/>
    <mergeCell ref="CX56:DH56"/>
    <mergeCell ref="BQ57:BX57"/>
    <mergeCell ref="CX57:DH57"/>
    <mergeCell ref="BQ52:BX52"/>
    <mergeCell ref="CH52:CT52"/>
    <mergeCell ref="CX52:DH52"/>
    <mergeCell ref="BQ53:BX53"/>
    <mergeCell ref="CX53:DH53"/>
    <mergeCell ref="CX54:DH54"/>
    <mergeCell ref="CR49:DF49"/>
    <mergeCell ref="CG50:CJ50"/>
    <mergeCell ref="CX50:CZ50"/>
    <mergeCell ref="BQ51:BX51"/>
    <mergeCell ref="CG51:CQ51"/>
    <mergeCell ref="CX51:DH51"/>
    <mergeCell ref="BI48:BN48"/>
    <mergeCell ref="BQ48:BT48"/>
    <mergeCell ref="BU48:BZ48"/>
    <mergeCell ref="CA48:CB48"/>
    <mergeCell ref="CC48:CO48"/>
    <mergeCell ref="BQ49:BX49"/>
    <mergeCell ref="P39:Q39"/>
    <mergeCell ref="T39:V39"/>
    <mergeCell ref="X39:AC39"/>
    <mergeCell ref="AG39:AI39"/>
    <mergeCell ref="AK39:AL39"/>
    <mergeCell ref="AR39:AY39"/>
    <mergeCell ref="O38:P38"/>
    <mergeCell ref="R38:T38"/>
    <mergeCell ref="X38:Y38"/>
    <mergeCell ref="AA38:AB38"/>
    <mergeCell ref="AD38:AL38"/>
    <mergeCell ref="AR38:AS38"/>
    <mergeCell ref="P37:Q37"/>
    <mergeCell ref="T37:V37"/>
    <mergeCell ref="X37:AC37"/>
    <mergeCell ref="AG37:AI37"/>
    <mergeCell ref="AK37:AL37"/>
    <mergeCell ref="AR37:AY37"/>
    <mergeCell ref="AP34:BC34"/>
    <mergeCell ref="D35:I35"/>
    <mergeCell ref="L35:V35"/>
    <mergeCell ref="O36:P36"/>
    <mergeCell ref="R36:T36"/>
    <mergeCell ref="X36:Y36"/>
    <mergeCell ref="AA36:AB36"/>
    <mergeCell ref="AD36:AL36"/>
    <mergeCell ref="AR36:AS36"/>
    <mergeCell ref="B31:B32"/>
    <mergeCell ref="D31:I31"/>
    <mergeCell ref="M31:AE31"/>
    <mergeCell ref="D32:I32"/>
    <mergeCell ref="AR32:BC32"/>
    <mergeCell ref="B33:B34"/>
    <mergeCell ref="D33:I33"/>
    <mergeCell ref="M33:O33"/>
    <mergeCell ref="M34:AA34"/>
    <mergeCell ref="AC34:AN34"/>
    <mergeCell ref="D28:I28"/>
    <mergeCell ref="M28:T28"/>
    <mergeCell ref="D29:I29"/>
    <mergeCell ref="AG29:AM29"/>
    <mergeCell ref="AO29:BC29"/>
    <mergeCell ref="AM26:AN26"/>
    <mergeCell ref="AR26:BC26"/>
    <mergeCell ref="L27:P27"/>
    <mergeCell ref="AB27:AJ27"/>
    <mergeCell ref="AK27:AM27"/>
    <mergeCell ref="AO27:AP27"/>
    <mergeCell ref="AS27:AW27"/>
    <mergeCell ref="AX27:BC27"/>
    <mergeCell ref="D26:I26"/>
    <mergeCell ref="M26:T26"/>
    <mergeCell ref="W26:Z26"/>
    <mergeCell ref="AB26:AF26"/>
    <mergeCell ref="AI26:AJ26"/>
    <mergeCell ref="AK26:AL26"/>
    <mergeCell ref="D25:I25"/>
    <mergeCell ref="P25:U25"/>
    <mergeCell ref="V25:AB25"/>
    <mergeCell ref="AF25:AK25"/>
    <mergeCell ref="AL25:AR25"/>
    <mergeCell ref="M24:T24"/>
    <mergeCell ref="W24:AF24"/>
    <mergeCell ref="AG24:AL24"/>
    <mergeCell ref="AM24:AN24"/>
    <mergeCell ref="AO24:AR24"/>
    <mergeCell ref="CT19:DH19"/>
    <mergeCell ref="L20:P20"/>
    <mergeCell ref="Q20:U20"/>
    <mergeCell ref="V20:W20"/>
    <mergeCell ref="X20:AG20"/>
    <mergeCell ref="L22:P22"/>
    <mergeCell ref="Q22:X22"/>
    <mergeCell ref="AI19:AM19"/>
    <mergeCell ref="AN19:AO19"/>
    <mergeCell ref="AQ19:AR19"/>
    <mergeCell ref="BB22:BC22"/>
    <mergeCell ref="AT20:AU20"/>
    <mergeCell ref="AV20:BA20"/>
    <mergeCell ref="BB20:BC20"/>
    <mergeCell ref="AI21:AM21"/>
    <mergeCell ref="AN21:AO21"/>
    <mergeCell ref="AQ21:AR21"/>
    <mergeCell ref="AU21:AW21"/>
    <mergeCell ref="B19:B23"/>
    <mergeCell ref="D19:I23"/>
    <mergeCell ref="L19:P19"/>
    <mergeCell ref="R19:V19"/>
    <mergeCell ref="BQ19:CA19"/>
    <mergeCell ref="CJ19:CR19"/>
    <mergeCell ref="AU19:AW19"/>
    <mergeCell ref="AI20:AJ20"/>
    <mergeCell ref="AK20:AQ20"/>
    <mergeCell ref="AR20:AS20"/>
    <mergeCell ref="CV15:DA15"/>
    <mergeCell ref="DB15:DH15"/>
    <mergeCell ref="F16:L16"/>
    <mergeCell ref="N16:O16"/>
    <mergeCell ref="P16:Q16"/>
    <mergeCell ref="R16:S16"/>
    <mergeCell ref="T16:U16"/>
    <mergeCell ref="W16:X16"/>
    <mergeCell ref="AI16:AJ16"/>
    <mergeCell ref="BI16:BN16"/>
    <mergeCell ref="AK16:AQ16"/>
    <mergeCell ref="AR16:AS16"/>
    <mergeCell ref="AT16:AU16"/>
    <mergeCell ref="AV16:BA16"/>
    <mergeCell ref="BB16:BC16"/>
    <mergeCell ref="BG16:BG17"/>
    <mergeCell ref="CW17:DH17"/>
    <mergeCell ref="BR17:BY17"/>
    <mergeCell ref="CB17:CE17"/>
    <mergeCell ref="CG17:CK17"/>
    <mergeCell ref="CN17:CO17"/>
    <mergeCell ref="CP17:CQ17"/>
    <mergeCell ref="CR17:CS17"/>
    <mergeCell ref="CL14:CQ14"/>
    <mergeCell ref="CR14:CS14"/>
    <mergeCell ref="CT14:CW14"/>
    <mergeCell ref="CX14:CY14"/>
    <mergeCell ref="CZ14:DH14"/>
    <mergeCell ref="AA15:AB15"/>
    <mergeCell ref="AD15:AE15"/>
    <mergeCell ref="AI15:AM15"/>
    <mergeCell ref="AN15:AO15"/>
    <mergeCell ref="AQ15:AR15"/>
    <mergeCell ref="AV14:BA14"/>
    <mergeCell ref="BB14:BC14"/>
    <mergeCell ref="BG14:BG15"/>
    <mergeCell ref="BI14:BN14"/>
    <mergeCell ref="BR14:BY14"/>
    <mergeCell ref="CB14:CK14"/>
    <mergeCell ref="AU15:AW15"/>
    <mergeCell ref="BI15:BN15"/>
    <mergeCell ref="CF15:CK15"/>
    <mergeCell ref="AI14:AJ14"/>
    <mergeCell ref="AK14:AQ14"/>
    <mergeCell ref="AR14:AS14"/>
    <mergeCell ref="AT14:AU14"/>
    <mergeCell ref="CL15:CR15"/>
    <mergeCell ref="B14:B18"/>
    <mergeCell ref="C14:E18"/>
    <mergeCell ref="F14:L14"/>
    <mergeCell ref="N14:O14"/>
    <mergeCell ref="P14:Q14"/>
    <mergeCell ref="R14:S14"/>
    <mergeCell ref="AR12:BC12"/>
    <mergeCell ref="BQ12:BU12"/>
    <mergeCell ref="BV12:CC12"/>
    <mergeCell ref="G17:W17"/>
    <mergeCell ref="X17:Z17"/>
    <mergeCell ref="AB17:AE17"/>
    <mergeCell ref="AI17:AM17"/>
    <mergeCell ref="AN17:AO17"/>
    <mergeCell ref="AQ17:AR17"/>
    <mergeCell ref="AU17:AW17"/>
    <mergeCell ref="BI17:BN17"/>
    <mergeCell ref="G18:W18"/>
    <mergeCell ref="X18:Z18"/>
    <mergeCell ref="AB18:AE18"/>
    <mergeCell ref="BI18:BN18"/>
    <mergeCell ref="BR18:BY18"/>
    <mergeCell ref="CJ12:CK12"/>
    <mergeCell ref="D13:I13"/>
    <mergeCell ref="N13:AF13"/>
    <mergeCell ref="AJ13:BB13"/>
    <mergeCell ref="CC10:CL10"/>
    <mergeCell ref="B11:B12"/>
    <mergeCell ref="D11:I11"/>
    <mergeCell ref="D12:I12"/>
    <mergeCell ref="M12:T12"/>
    <mergeCell ref="W12:Z12"/>
    <mergeCell ref="AB12:AF12"/>
    <mergeCell ref="AI12:AJ12"/>
    <mergeCell ref="AK12:AL12"/>
    <mergeCell ref="AM12:AN12"/>
    <mergeCell ref="D10:I10"/>
    <mergeCell ref="P10:U10"/>
    <mergeCell ref="V10:AB10"/>
    <mergeCell ref="AF10:AK10"/>
    <mergeCell ref="AL10:AR10"/>
    <mergeCell ref="AV10:BA10"/>
    <mergeCell ref="BG9:BG13"/>
    <mergeCell ref="BI9:BN13"/>
    <mergeCell ref="BQ9:BU9"/>
    <mergeCell ref="BW9:CA9"/>
    <mergeCell ref="BQ10:BU10"/>
    <mergeCell ref="BV10:BZ10"/>
    <mergeCell ref="CA10:CB10"/>
    <mergeCell ref="BL8:CB8"/>
    <mergeCell ref="CC8:CE8"/>
    <mergeCell ref="CG8:CJ8"/>
    <mergeCell ref="B9:B10"/>
    <mergeCell ref="D9:I9"/>
    <mergeCell ref="W9:AF9"/>
    <mergeCell ref="AG9:AL9"/>
    <mergeCell ref="AM9:AN9"/>
    <mergeCell ref="AO9:AR9"/>
    <mergeCell ref="D6:Z6"/>
    <mergeCell ref="AC6:BC6"/>
    <mergeCell ref="BK6:BQ6"/>
    <mergeCell ref="BS6:BT6"/>
    <mergeCell ref="BU6:BV6"/>
    <mergeCell ref="BW6:BX6"/>
    <mergeCell ref="BY6:BZ6"/>
    <mergeCell ref="DG6:DH6"/>
    <mergeCell ref="BL7:CB7"/>
    <mergeCell ref="CC7:CE7"/>
    <mergeCell ref="CG7:CJ7"/>
    <mergeCell ref="CN7:CR7"/>
    <mergeCell ref="CS7:CT7"/>
    <mergeCell ref="CV7:CW7"/>
    <mergeCell ref="CZ7:DB7"/>
    <mergeCell ref="CB6:CC6"/>
    <mergeCell ref="CN6:CO6"/>
    <mergeCell ref="CP6:CV6"/>
    <mergeCell ref="CW6:CX6"/>
    <mergeCell ref="CY6:CZ6"/>
    <mergeCell ref="DA6:DF6"/>
    <mergeCell ref="DG4:DH4"/>
    <mergeCell ref="D5:Z5"/>
    <mergeCell ref="AC5:BC5"/>
    <mergeCell ref="CF5:CG5"/>
    <mergeCell ref="CI5:CJ5"/>
    <mergeCell ref="CN5:CR5"/>
    <mergeCell ref="BU4:BV4"/>
    <mergeCell ref="BW4:BX4"/>
    <mergeCell ref="BY4:BZ4"/>
    <mergeCell ref="CB4:CC4"/>
    <mergeCell ref="CJ4:CK4"/>
    <mergeCell ref="CN4:CO4"/>
    <mergeCell ref="CS5:CT5"/>
    <mergeCell ref="CV5:CW5"/>
    <mergeCell ref="CZ5:DB5"/>
    <mergeCell ref="C1:BE1"/>
    <mergeCell ref="CU1:CV1"/>
    <mergeCell ref="CW1:CY1"/>
    <mergeCell ref="DA1:DC1"/>
    <mergeCell ref="DE1:DG1"/>
    <mergeCell ref="DO1:DQ5"/>
    <mergeCell ref="D3:I3"/>
    <mergeCell ref="L3:Q3"/>
    <mergeCell ref="T3:AJ3"/>
    <mergeCell ref="AM3:BD3"/>
    <mergeCell ref="CO3:DG3"/>
    <mergeCell ref="D4:I4"/>
    <mergeCell ref="L4:Q4"/>
    <mergeCell ref="T4:AJ4"/>
    <mergeCell ref="AM4:AW4"/>
    <mergeCell ref="AX4:BD4"/>
    <mergeCell ref="BG4:BG8"/>
    <mergeCell ref="BH4:BJ8"/>
    <mergeCell ref="BK4:BQ4"/>
    <mergeCell ref="BS4:BT4"/>
    <mergeCell ref="CP4:CV4"/>
    <mergeCell ref="CW4:CX4"/>
    <mergeCell ref="CY4:CZ4"/>
    <mergeCell ref="DA4:DF4"/>
  </mergeCells>
  <phoneticPr fontId="1"/>
  <printOptions horizontalCentered="1" verticalCentered="1"/>
  <pageMargins left="0.19685039370078741" right="0.19685039370078741" top="0.78740157480314965" bottom="0.39370078740157483" header="0.51181102362204722" footer="0.31496062992125984"/>
  <pageSetup paperSize="9" scale="65" orientation="landscape" cellComments="asDisplayed" horizontalDpi="300" verticalDpi="300"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DQ61"/>
  <sheetViews>
    <sheetView tabSelected="1" view="pageBreakPreview" topLeftCell="A19" zoomScale="130" zoomScaleNormal="130" zoomScaleSheetLayoutView="130" workbookViewId="0">
      <selection activeCell="X37" sqref="X37:AC37"/>
    </sheetView>
  </sheetViews>
  <sheetFormatPr defaultColWidth="1.75" defaultRowHeight="13.9" customHeight="1"/>
  <cols>
    <col min="1" max="1" width="5.625" style="1" customWidth="1"/>
    <col min="2" max="2" width="3.625" style="47" customWidth="1"/>
    <col min="3" max="3" width="0.875" style="1" customWidth="1"/>
    <col min="4" max="9" width="1.875" style="1" customWidth="1"/>
    <col min="10" max="11" width="0.875" style="1" customWidth="1"/>
    <col min="12" max="17" width="1.875" style="1" customWidth="1"/>
    <col min="18" max="19" width="0.75" style="1" customWidth="1"/>
    <col min="20" max="36" width="1.875" style="1" customWidth="1"/>
    <col min="37" max="38" width="0.875" style="1" customWidth="1"/>
    <col min="39" max="56" width="1.875" style="1" customWidth="1"/>
    <col min="57" max="57" width="1.625" style="1" customWidth="1"/>
    <col min="58" max="58" width="1.875" style="1" customWidth="1"/>
    <col min="59" max="59" width="3.625" style="1" customWidth="1"/>
    <col min="60" max="60" width="0.875" style="1" customWidth="1"/>
    <col min="61" max="66" width="1.875" style="1" customWidth="1"/>
    <col min="67" max="68" width="0.875" style="1" customWidth="1"/>
    <col min="69" max="74" width="1.875" style="1" customWidth="1"/>
    <col min="75" max="76" width="0.875" style="1" customWidth="1"/>
    <col min="77" max="93" width="1.875" style="1" customWidth="1"/>
    <col min="94" max="95" width="0.875" style="1" customWidth="1"/>
    <col min="96" max="113" width="1.875" style="1" customWidth="1"/>
    <col min="114" max="16384" width="1.75" style="1"/>
  </cols>
  <sheetData>
    <row r="1" spans="2:121" ht="15" customHeight="1">
      <c r="C1" s="298" t="s">
        <v>253</v>
      </c>
      <c r="D1" s="298"/>
      <c r="E1" s="298"/>
      <c r="F1" s="298"/>
      <c r="G1" s="298"/>
      <c r="H1" s="298"/>
      <c r="I1" s="298"/>
      <c r="J1" s="298"/>
      <c r="K1" s="298"/>
      <c r="L1" s="298"/>
      <c r="M1" s="298"/>
      <c r="N1" s="298"/>
      <c r="O1" s="298"/>
      <c r="P1" s="298"/>
      <c r="Q1" s="298"/>
      <c r="R1" s="298"/>
      <c r="S1" s="298"/>
      <c r="T1" s="298"/>
      <c r="U1" s="298"/>
      <c r="V1" s="298"/>
      <c r="W1" s="298"/>
      <c r="X1" s="298"/>
      <c r="Y1" s="298"/>
      <c r="Z1" s="298"/>
      <c r="AA1" s="298"/>
      <c r="AB1" s="298"/>
      <c r="AC1" s="298"/>
      <c r="AD1" s="298"/>
      <c r="AE1" s="298"/>
      <c r="AF1" s="298"/>
      <c r="AG1" s="298"/>
      <c r="AH1" s="298"/>
      <c r="AI1" s="298"/>
      <c r="AJ1" s="298"/>
      <c r="AK1" s="298"/>
      <c r="AL1" s="298"/>
      <c r="AM1" s="298"/>
      <c r="AN1" s="298"/>
      <c r="AO1" s="298"/>
      <c r="AP1" s="298"/>
      <c r="AQ1" s="298"/>
      <c r="AR1" s="298"/>
      <c r="AS1" s="298"/>
      <c r="AT1" s="298"/>
      <c r="AU1" s="298"/>
      <c r="AV1" s="298"/>
      <c r="AW1" s="298"/>
      <c r="AX1" s="298"/>
      <c r="AY1" s="298"/>
      <c r="AZ1" s="298"/>
      <c r="BA1" s="298"/>
      <c r="BB1" s="298"/>
      <c r="BC1" s="298"/>
      <c r="BD1" s="298"/>
      <c r="BE1" s="298"/>
      <c r="CU1" s="266"/>
      <c r="CV1" s="266"/>
      <c r="CW1" s="267"/>
      <c r="CX1" s="267"/>
      <c r="CY1" s="267"/>
      <c r="CZ1" s="74"/>
      <c r="DA1" s="267"/>
      <c r="DB1" s="267"/>
      <c r="DC1" s="267"/>
      <c r="DD1" s="74"/>
      <c r="DE1" s="267"/>
      <c r="DF1" s="267"/>
      <c r="DG1" s="267"/>
      <c r="DH1" s="74"/>
      <c r="DO1" s="305"/>
      <c r="DP1" s="305"/>
      <c r="DQ1" s="305"/>
    </row>
    <row r="2" spans="2:121" ht="13.9" customHeight="1">
      <c r="D2" s="82" t="s">
        <v>191</v>
      </c>
      <c r="E2" s="82"/>
      <c r="F2" s="82"/>
      <c r="G2" s="82"/>
      <c r="H2" s="82"/>
      <c r="I2" s="82"/>
      <c r="L2" s="83" t="s">
        <v>204</v>
      </c>
      <c r="M2" s="83"/>
      <c r="N2" s="83"/>
      <c r="O2" s="83"/>
      <c r="P2" s="83"/>
      <c r="Q2" s="83"/>
      <c r="T2" s="60" t="s">
        <v>206</v>
      </c>
      <c r="U2" s="84"/>
      <c r="V2" s="84"/>
      <c r="W2" s="84"/>
      <c r="X2" s="84"/>
      <c r="Y2" s="84"/>
      <c r="Z2" s="85"/>
      <c r="AA2" s="85"/>
      <c r="DO2" s="305"/>
      <c r="DP2" s="305"/>
      <c r="DQ2" s="305"/>
    </row>
    <row r="3" spans="2:121" ht="13.9" customHeight="1">
      <c r="C3" s="73"/>
      <c r="D3" s="247" t="s">
        <v>0</v>
      </c>
      <c r="E3" s="247"/>
      <c r="F3" s="247"/>
      <c r="G3" s="247"/>
      <c r="H3" s="247"/>
      <c r="I3" s="247"/>
      <c r="J3" s="4"/>
      <c r="K3" s="73"/>
      <c r="L3" s="247" t="s">
        <v>1</v>
      </c>
      <c r="M3" s="247"/>
      <c r="N3" s="247"/>
      <c r="O3" s="247"/>
      <c r="P3" s="247"/>
      <c r="Q3" s="247"/>
      <c r="R3" s="4"/>
      <c r="S3" s="5"/>
      <c r="T3" s="257" t="s">
        <v>4</v>
      </c>
      <c r="U3" s="257"/>
      <c r="V3" s="257"/>
      <c r="W3" s="257"/>
      <c r="X3" s="257"/>
      <c r="Y3" s="257"/>
      <c r="Z3" s="257"/>
      <c r="AA3" s="257"/>
      <c r="AB3" s="257"/>
      <c r="AC3" s="257"/>
      <c r="AD3" s="257"/>
      <c r="AE3" s="257"/>
      <c r="AF3" s="257"/>
      <c r="AG3" s="257"/>
      <c r="AH3" s="257"/>
      <c r="AI3" s="257"/>
      <c r="AJ3" s="257"/>
      <c r="AK3" s="69"/>
      <c r="AL3" s="69"/>
      <c r="AM3" s="257" t="s">
        <v>6</v>
      </c>
      <c r="AN3" s="257"/>
      <c r="AO3" s="257"/>
      <c r="AP3" s="257"/>
      <c r="AQ3" s="257"/>
      <c r="AR3" s="257"/>
      <c r="AS3" s="257"/>
      <c r="AT3" s="257"/>
      <c r="AU3" s="257"/>
      <c r="AV3" s="257"/>
      <c r="AW3" s="257"/>
      <c r="AX3" s="257"/>
      <c r="AY3" s="257"/>
      <c r="AZ3" s="257"/>
      <c r="BA3" s="257"/>
      <c r="BB3" s="257"/>
      <c r="BC3" s="257"/>
      <c r="BD3" s="257"/>
      <c r="BE3" s="7"/>
      <c r="BH3" s="1" t="s">
        <v>28</v>
      </c>
      <c r="CM3" s="8"/>
      <c r="CN3" s="70"/>
      <c r="CO3" s="265" t="s">
        <v>22</v>
      </c>
      <c r="CP3" s="265"/>
      <c r="CQ3" s="265"/>
      <c r="CR3" s="265"/>
      <c r="CS3" s="265"/>
      <c r="CT3" s="265"/>
      <c r="CU3" s="265"/>
      <c r="CV3" s="265"/>
      <c r="CW3" s="265"/>
      <c r="CX3" s="265"/>
      <c r="CY3" s="265"/>
      <c r="CZ3" s="265"/>
      <c r="DA3" s="265"/>
      <c r="DB3" s="265"/>
      <c r="DC3" s="265"/>
      <c r="DD3" s="265"/>
      <c r="DE3" s="265"/>
      <c r="DF3" s="265"/>
      <c r="DG3" s="265"/>
      <c r="DH3" s="70"/>
      <c r="DI3" s="70"/>
      <c r="DJ3" s="10"/>
      <c r="DO3" s="305"/>
      <c r="DP3" s="305"/>
      <c r="DQ3" s="305"/>
    </row>
    <row r="4" spans="2:121" ht="13.9" customHeight="1">
      <c r="C4" s="11"/>
      <c r="D4" s="349">
        <v>5612349</v>
      </c>
      <c r="E4" s="349"/>
      <c r="F4" s="349"/>
      <c r="G4" s="349"/>
      <c r="H4" s="349"/>
      <c r="I4" s="349"/>
      <c r="J4" s="12"/>
      <c r="K4" s="11"/>
      <c r="L4" s="350">
        <v>554432</v>
      </c>
      <c r="M4" s="350"/>
      <c r="N4" s="350"/>
      <c r="O4" s="350"/>
      <c r="P4" s="350"/>
      <c r="Q4" s="350"/>
      <c r="R4" s="12"/>
      <c r="S4" s="13"/>
      <c r="T4" s="351" t="s">
        <v>5</v>
      </c>
      <c r="U4" s="351"/>
      <c r="V4" s="351"/>
      <c r="W4" s="351"/>
      <c r="X4" s="351"/>
      <c r="Y4" s="351"/>
      <c r="Z4" s="351"/>
      <c r="AA4" s="351"/>
      <c r="AB4" s="351"/>
      <c r="AC4" s="351"/>
      <c r="AD4" s="351"/>
      <c r="AE4" s="351"/>
      <c r="AF4" s="351"/>
      <c r="AG4" s="351"/>
      <c r="AH4" s="351"/>
      <c r="AI4" s="351"/>
      <c r="AJ4" s="351"/>
      <c r="AK4" s="72"/>
      <c r="AL4" s="72"/>
      <c r="AM4" s="352">
        <v>22989</v>
      </c>
      <c r="AN4" s="352"/>
      <c r="AO4" s="352"/>
      <c r="AP4" s="352"/>
      <c r="AQ4" s="352"/>
      <c r="AR4" s="352"/>
      <c r="AS4" s="352"/>
      <c r="AT4" s="352"/>
      <c r="AU4" s="352"/>
      <c r="AV4" s="352"/>
      <c r="AW4" s="352"/>
      <c r="AX4" s="353">
        <f>DATEDIF(AM4,N16,"y")</f>
        <v>60</v>
      </c>
      <c r="AY4" s="353"/>
      <c r="AZ4" s="353"/>
      <c r="BA4" s="353"/>
      <c r="BB4" s="353"/>
      <c r="BC4" s="353"/>
      <c r="BD4" s="353"/>
      <c r="BE4" s="12"/>
      <c r="BG4" s="235" t="s">
        <v>148</v>
      </c>
      <c r="BH4" s="271" t="s">
        <v>14</v>
      </c>
      <c r="BI4" s="272"/>
      <c r="BJ4" s="273"/>
      <c r="BK4" s="283" t="s">
        <v>15</v>
      </c>
      <c r="BL4" s="243"/>
      <c r="BM4" s="243"/>
      <c r="BN4" s="243"/>
      <c r="BO4" s="243"/>
      <c r="BP4" s="243"/>
      <c r="BQ4" s="243"/>
      <c r="BR4" s="69"/>
      <c r="BS4" s="356">
        <f>IF(N14&gt;BS6,"",N14)</f>
        <v>31138</v>
      </c>
      <c r="BT4" s="356"/>
      <c r="BU4" s="356"/>
      <c r="BV4" s="356"/>
      <c r="BW4" s="356"/>
      <c r="BX4" s="356"/>
      <c r="BY4" s="356"/>
      <c r="BZ4" s="356"/>
      <c r="CA4" s="356"/>
      <c r="CB4" s="356"/>
      <c r="CC4" s="356"/>
      <c r="CD4" s="356"/>
      <c r="CE4" s="69"/>
      <c r="CF4" s="69"/>
      <c r="CG4" s="69"/>
      <c r="CH4" s="69"/>
      <c r="CI4" s="69"/>
      <c r="CJ4" s="239" t="s">
        <v>80</v>
      </c>
      <c r="CK4" s="268"/>
      <c r="CL4" s="7"/>
      <c r="CM4" s="345" t="str">
        <f>IF(CP4="","",AH14)</f>
        <v>育休</v>
      </c>
      <c r="CN4" s="346"/>
      <c r="CO4" s="346"/>
      <c r="CP4" s="343">
        <f>IF(AK14&lt;$BS$6,IF(AK14="","",AK14),"")</f>
        <v>32866</v>
      </c>
      <c r="CQ4" s="343"/>
      <c r="CR4" s="343"/>
      <c r="CS4" s="343"/>
      <c r="CT4" s="343"/>
      <c r="CU4" s="343"/>
      <c r="CV4" s="343"/>
      <c r="CW4" s="239" t="s">
        <v>81</v>
      </c>
      <c r="CX4" s="239"/>
      <c r="CY4" s="243"/>
      <c r="CZ4" s="243"/>
      <c r="DA4" s="343">
        <f>IF(CP4="","",IF(AV14&gt;$BS$6,BS6,AV14))</f>
        <v>33173</v>
      </c>
      <c r="DB4" s="343"/>
      <c r="DC4" s="343"/>
      <c r="DD4" s="343"/>
      <c r="DE4" s="343"/>
      <c r="DF4" s="343"/>
      <c r="DG4" s="239" t="s">
        <v>82</v>
      </c>
      <c r="DH4" s="239"/>
      <c r="DI4" s="339">
        <f>IFERROR(DATEDIF(IF(CP4=EOMONTH(CP4,-1)+1,CP4,EOMONTH(CP4,0)+1),IF(DA4=EOMONTH(DA4,0),DA4+1,EOMONTH(DA4,-1)+1),"M"),0)</f>
        <v>9</v>
      </c>
      <c r="DJ4" s="340"/>
      <c r="DO4" s="305"/>
      <c r="DP4" s="305"/>
      <c r="DQ4" s="305"/>
    </row>
    <row r="5" spans="2:121" ht="13.9" customHeight="1">
      <c r="C5" s="5"/>
      <c r="D5" s="257" t="s">
        <v>134</v>
      </c>
      <c r="E5" s="257"/>
      <c r="F5" s="257"/>
      <c r="G5" s="257"/>
      <c r="H5" s="257"/>
      <c r="I5" s="257"/>
      <c r="J5" s="257"/>
      <c r="K5" s="257"/>
      <c r="L5" s="257"/>
      <c r="M5" s="257"/>
      <c r="N5" s="257"/>
      <c r="O5" s="257"/>
      <c r="P5" s="257"/>
      <c r="Q5" s="257"/>
      <c r="R5" s="257"/>
      <c r="S5" s="257"/>
      <c r="T5" s="257"/>
      <c r="U5" s="257"/>
      <c r="V5" s="257"/>
      <c r="W5" s="257"/>
      <c r="X5" s="257"/>
      <c r="Y5" s="257"/>
      <c r="Z5" s="257"/>
      <c r="AA5" s="7"/>
      <c r="AB5" s="5"/>
      <c r="AC5" s="257" t="s">
        <v>8</v>
      </c>
      <c r="AD5" s="257"/>
      <c r="AE5" s="257"/>
      <c r="AF5" s="257"/>
      <c r="AG5" s="257"/>
      <c r="AH5" s="257"/>
      <c r="AI5" s="257"/>
      <c r="AJ5" s="257"/>
      <c r="AK5" s="257"/>
      <c r="AL5" s="257"/>
      <c r="AM5" s="257"/>
      <c r="AN5" s="257"/>
      <c r="AO5" s="257"/>
      <c r="AP5" s="257"/>
      <c r="AQ5" s="257"/>
      <c r="AR5" s="257"/>
      <c r="AS5" s="257"/>
      <c r="AT5" s="257"/>
      <c r="AU5" s="257"/>
      <c r="AV5" s="257"/>
      <c r="AW5" s="257"/>
      <c r="AX5" s="257"/>
      <c r="AY5" s="257"/>
      <c r="AZ5" s="257"/>
      <c r="BA5" s="257"/>
      <c r="BB5" s="257"/>
      <c r="BC5" s="257"/>
      <c r="BD5" s="69"/>
      <c r="BE5" s="7"/>
      <c r="BG5" s="235"/>
      <c r="BH5" s="274"/>
      <c r="BI5" s="275"/>
      <c r="BJ5" s="276"/>
      <c r="BK5" s="17"/>
      <c r="BL5" s="18"/>
      <c r="BM5" s="18"/>
      <c r="BN5" s="18"/>
      <c r="BO5" s="18"/>
      <c r="BP5" s="18"/>
      <c r="BQ5" s="18"/>
      <c r="BR5" s="18"/>
      <c r="BS5" s="18"/>
      <c r="BT5" s="18"/>
      <c r="BU5" s="18"/>
      <c r="BV5" s="18"/>
      <c r="BW5" s="18"/>
      <c r="BX5" s="18"/>
      <c r="BY5" s="18"/>
      <c r="BZ5" s="18"/>
      <c r="CA5" s="18"/>
      <c r="CB5" s="18"/>
      <c r="CC5" s="18"/>
      <c r="CD5" s="18"/>
      <c r="CE5" s="18" t="s">
        <v>83</v>
      </c>
      <c r="CF5" s="354">
        <f>ROUNDDOWN(DATEDIF(EOMONTH(BS4,-1),EOMONTH(BS6,0)+1,"m")/12,0)</f>
        <v>21</v>
      </c>
      <c r="CG5" s="354"/>
      <c r="CH5" s="71" t="s">
        <v>18</v>
      </c>
      <c r="CI5" s="355">
        <f>DATEDIF(EOMONTH(BS4,-1),EOMONTH(BS6,0)+1,"m")-CF5*12</f>
        <v>0</v>
      </c>
      <c r="CJ5" s="355"/>
      <c r="CK5" s="71" t="s">
        <v>19</v>
      </c>
      <c r="CL5" s="20"/>
      <c r="CM5" s="13"/>
      <c r="CN5" s="236" t="s">
        <v>135</v>
      </c>
      <c r="CO5" s="236"/>
      <c r="CP5" s="236"/>
      <c r="CQ5" s="236"/>
      <c r="CR5" s="236"/>
      <c r="CS5" s="347">
        <f>IF(CM4="","",ROUNDDOWN(DI4/12,0))</f>
        <v>0</v>
      </c>
      <c r="CT5" s="347"/>
      <c r="CU5" s="81" t="s">
        <v>18</v>
      </c>
      <c r="CV5" s="348">
        <f>IF(CM4="","",DI4-CS5*12)</f>
        <v>9</v>
      </c>
      <c r="CW5" s="348"/>
      <c r="CX5" s="78" t="s">
        <v>19</v>
      </c>
      <c r="CY5" s="80"/>
      <c r="CZ5" s="236" t="s">
        <v>57</v>
      </c>
      <c r="DA5" s="236"/>
      <c r="DB5" s="236"/>
      <c r="DC5" s="106">
        <f>IFERROR(VLOOKUP(CM4,各種リスト!$M$2:$O$5,2,FALSE),"")</f>
        <v>1</v>
      </c>
      <c r="DD5" s="100" t="s">
        <v>86</v>
      </c>
      <c r="DE5" s="106">
        <f>IFERROR(VLOOKUP(CM4,各種リスト!$M$2:$O$5,3,FALSE),"")</f>
        <v>2</v>
      </c>
      <c r="DF5" s="80"/>
      <c r="DG5" s="341">
        <f>IFERROR((CS5*12+CV5)*DC5/DE5,0)</f>
        <v>4.5</v>
      </c>
      <c r="DH5" s="341"/>
      <c r="DI5" s="341"/>
      <c r="DJ5" s="342"/>
      <c r="DO5" s="305"/>
      <c r="DP5" s="305"/>
      <c r="DQ5" s="305"/>
    </row>
    <row r="6" spans="2:121" ht="13.9" customHeight="1">
      <c r="C6" s="13"/>
      <c r="D6" s="351" t="s">
        <v>215</v>
      </c>
      <c r="E6" s="351"/>
      <c r="F6" s="351"/>
      <c r="G6" s="351"/>
      <c r="H6" s="351"/>
      <c r="I6" s="351"/>
      <c r="J6" s="351"/>
      <c r="K6" s="351"/>
      <c r="L6" s="351"/>
      <c r="M6" s="351"/>
      <c r="N6" s="351"/>
      <c r="O6" s="351"/>
      <c r="P6" s="351"/>
      <c r="Q6" s="351"/>
      <c r="R6" s="351"/>
      <c r="S6" s="351"/>
      <c r="T6" s="351"/>
      <c r="U6" s="351"/>
      <c r="V6" s="351"/>
      <c r="W6" s="351"/>
      <c r="X6" s="351"/>
      <c r="Y6" s="351"/>
      <c r="Z6" s="351"/>
      <c r="AA6" s="12"/>
      <c r="AB6" s="13"/>
      <c r="AC6" s="351" t="s">
        <v>216</v>
      </c>
      <c r="AD6" s="351"/>
      <c r="AE6" s="351"/>
      <c r="AF6" s="351"/>
      <c r="AG6" s="351"/>
      <c r="AH6" s="351"/>
      <c r="AI6" s="351"/>
      <c r="AJ6" s="351"/>
      <c r="AK6" s="351"/>
      <c r="AL6" s="351"/>
      <c r="AM6" s="351"/>
      <c r="AN6" s="351"/>
      <c r="AO6" s="351"/>
      <c r="AP6" s="351"/>
      <c r="AQ6" s="351"/>
      <c r="AR6" s="351"/>
      <c r="AS6" s="351"/>
      <c r="AT6" s="351"/>
      <c r="AU6" s="351"/>
      <c r="AV6" s="351"/>
      <c r="AW6" s="351"/>
      <c r="AX6" s="351"/>
      <c r="AY6" s="351"/>
      <c r="AZ6" s="351"/>
      <c r="BA6" s="351"/>
      <c r="BB6" s="351"/>
      <c r="BC6" s="351"/>
      <c r="BD6" s="72"/>
      <c r="BE6" s="12"/>
      <c r="BG6" s="235"/>
      <c r="BH6" s="274"/>
      <c r="BI6" s="275"/>
      <c r="BJ6" s="276"/>
      <c r="BK6" s="284" t="s">
        <v>138</v>
      </c>
      <c r="BL6" s="236"/>
      <c r="BM6" s="236"/>
      <c r="BN6" s="236"/>
      <c r="BO6" s="236"/>
      <c r="BP6" s="236"/>
      <c r="BQ6" s="236"/>
      <c r="BR6" s="18"/>
      <c r="BS6" s="358">
        <v>38807</v>
      </c>
      <c r="BT6" s="358"/>
      <c r="BU6" s="358"/>
      <c r="BV6" s="358"/>
      <c r="BW6" s="358"/>
      <c r="BX6" s="358"/>
      <c r="BY6" s="358"/>
      <c r="BZ6" s="358"/>
      <c r="CA6" s="358"/>
      <c r="CB6" s="358"/>
      <c r="CC6" s="358"/>
      <c r="CD6" s="358"/>
      <c r="CE6" s="18"/>
      <c r="CF6" s="18"/>
      <c r="CG6" s="18"/>
      <c r="CH6" s="18"/>
      <c r="CI6" s="18"/>
      <c r="CJ6" s="18"/>
      <c r="CK6" s="18"/>
      <c r="CL6" s="20"/>
      <c r="CM6" s="345" t="str">
        <f>IF(CP6="","",AH16)</f>
        <v>育休</v>
      </c>
      <c r="CN6" s="346"/>
      <c r="CO6" s="346"/>
      <c r="CP6" s="343">
        <f>IF(AK16&lt;$BS$6,IF(AK16="","",AK16),"")</f>
        <v>33826</v>
      </c>
      <c r="CQ6" s="343"/>
      <c r="CR6" s="343"/>
      <c r="CS6" s="343"/>
      <c r="CT6" s="343"/>
      <c r="CU6" s="343"/>
      <c r="CV6" s="343"/>
      <c r="CW6" s="239" t="s">
        <v>81</v>
      </c>
      <c r="CX6" s="239"/>
      <c r="CY6" s="243"/>
      <c r="CZ6" s="243"/>
      <c r="DA6" s="343">
        <f>IF(CP6="","",IF(AV16&gt;$BS$6,BS8,AV16))</f>
        <v>34133</v>
      </c>
      <c r="DB6" s="343"/>
      <c r="DC6" s="343"/>
      <c r="DD6" s="343"/>
      <c r="DE6" s="343"/>
      <c r="DF6" s="343"/>
      <c r="DG6" s="239" t="s">
        <v>82</v>
      </c>
      <c r="DH6" s="239"/>
      <c r="DI6" s="339">
        <f>IFERROR(DATEDIF(IF(CP6=EOMONTH(CP6,-1)+1,CP6,EOMONTH(CP6,0)+1),IF(DA6=EOMONTH(DA6,0),DA6+1,EOMONTH(DA6,-1)+1),"M"),0)</f>
        <v>9</v>
      </c>
      <c r="DJ6" s="340"/>
    </row>
    <row r="7" spans="2:121" ht="13.9" customHeight="1">
      <c r="BG7" s="235"/>
      <c r="BH7" s="274"/>
      <c r="BI7" s="275"/>
      <c r="BJ7" s="276"/>
      <c r="BK7" s="48" t="s">
        <v>149</v>
      </c>
      <c r="BL7" s="242" t="s">
        <v>48</v>
      </c>
      <c r="BM7" s="242"/>
      <c r="BN7" s="242"/>
      <c r="BO7" s="242"/>
      <c r="BP7" s="242"/>
      <c r="BQ7" s="242"/>
      <c r="BR7" s="242"/>
      <c r="BS7" s="242"/>
      <c r="BT7" s="242"/>
      <c r="BU7" s="242"/>
      <c r="BV7" s="242"/>
      <c r="BW7" s="242"/>
      <c r="BX7" s="242"/>
      <c r="BY7" s="242"/>
      <c r="BZ7" s="242"/>
      <c r="CA7" s="242"/>
      <c r="CB7" s="242"/>
      <c r="CC7" s="357">
        <f>ROUNDDOWN((DG5+DG7+DG9+DG11+DG13)/12,0)</f>
        <v>1</v>
      </c>
      <c r="CD7" s="357"/>
      <c r="CE7" s="357"/>
      <c r="CF7" s="77" t="s">
        <v>18</v>
      </c>
      <c r="CG7" s="344">
        <f>(DG5+DG7+DG9+DG11+DG13)-CC7*12</f>
        <v>1.5</v>
      </c>
      <c r="CH7" s="344"/>
      <c r="CI7" s="344"/>
      <c r="CJ7" s="344"/>
      <c r="CK7" s="77" t="s">
        <v>19</v>
      </c>
      <c r="CL7" s="10"/>
      <c r="CM7" s="13"/>
      <c r="CN7" s="236" t="s">
        <v>141</v>
      </c>
      <c r="CO7" s="236"/>
      <c r="CP7" s="236"/>
      <c r="CQ7" s="236"/>
      <c r="CR7" s="236"/>
      <c r="CS7" s="347">
        <f>IF(CM6="","",ROUNDDOWN(DI6/12,0))</f>
        <v>0</v>
      </c>
      <c r="CT7" s="347"/>
      <c r="CU7" s="81" t="s">
        <v>18</v>
      </c>
      <c r="CV7" s="348">
        <f>IF(CM6="","",DI6-CS7*12)</f>
        <v>9</v>
      </c>
      <c r="CW7" s="348"/>
      <c r="CX7" s="78" t="s">
        <v>19</v>
      </c>
      <c r="CY7" s="80"/>
      <c r="CZ7" s="236" t="s">
        <v>57</v>
      </c>
      <c r="DA7" s="236"/>
      <c r="DB7" s="236"/>
      <c r="DC7" s="106">
        <f>IFERROR(VLOOKUP(CM6,各種リスト!$M$2:$O$5,2,FALSE),"")</f>
        <v>1</v>
      </c>
      <c r="DD7" s="100" t="s">
        <v>86</v>
      </c>
      <c r="DE7" s="106">
        <f>IFERROR(VLOOKUP(CM6,各種リスト!$M$2:$O$5,3,FALSE),"")</f>
        <v>2</v>
      </c>
      <c r="DF7" s="80"/>
      <c r="DG7" s="341">
        <f>IFERROR((CS7*12+CV7)*DC7/DE7,0)</f>
        <v>4.5</v>
      </c>
      <c r="DH7" s="341"/>
      <c r="DI7" s="341"/>
      <c r="DJ7" s="342"/>
    </row>
    <row r="8" spans="2:121" ht="13.9" customHeight="1">
      <c r="C8" s="1" t="s">
        <v>2</v>
      </c>
      <c r="BG8" s="235"/>
      <c r="BH8" s="277"/>
      <c r="BI8" s="278"/>
      <c r="BJ8" s="279"/>
      <c r="BK8" s="23"/>
      <c r="BL8" s="242" t="s">
        <v>49</v>
      </c>
      <c r="BM8" s="242"/>
      <c r="BN8" s="242"/>
      <c r="BO8" s="242"/>
      <c r="BP8" s="242"/>
      <c r="BQ8" s="242"/>
      <c r="BR8" s="242"/>
      <c r="BS8" s="242"/>
      <c r="BT8" s="242"/>
      <c r="BU8" s="242"/>
      <c r="BV8" s="242"/>
      <c r="BW8" s="242"/>
      <c r="BX8" s="242"/>
      <c r="BY8" s="242"/>
      <c r="BZ8" s="242"/>
      <c r="CA8" s="242"/>
      <c r="CB8" s="242"/>
      <c r="CC8" s="357">
        <f>ROUNDDOWN((CF5*12+CI5-CC7*12-CG7)/12,0)</f>
        <v>19</v>
      </c>
      <c r="CD8" s="357"/>
      <c r="CE8" s="357"/>
      <c r="CF8" s="77" t="s">
        <v>18</v>
      </c>
      <c r="CG8" s="344">
        <f>(CF5*12+CI5-CC7*12-CG7)-CC8*12</f>
        <v>10.5</v>
      </c>
      <c r="CH8" s="344"/>
      <c r="CI8" s="344"/>
      <c r="CJ8" s="344"/>
      <c r="CK8" s="77" t="s">
        <v>19</v>
      </c>
      <c r="CL8" s="70"/>
      <c r="CM8" s="345" t="str">
        <f>IF(CP8="","",AH18)</f>
        <v>育休</v>
      </c>
      <c r="CN8" s="346"/>
      <c r="CO8" s="346"/>
      <c r="CP8" s="343">
        <f>IF(AK18&lt;$BS$6,IF(AK18="","",AK18),"")</f>
        <v>36460</v>
      </c>
      <c r="CQ8" s="343"/>
      <c r="CR8" s="343"/>
      <c r="CS8" s="343"/>
      <c r="CT8" s="343"/>
      <c r="CU8" s="343"/>
      <c r="CV8" s="343"/>
      <c r="CW8" s="239" t="s">
        <v>81</v>
      </c>
      <c r="CX8" s="239"/>
      <c r="CY8" s="243"/>
      <c r="CZ8" s="243"/>
      <c r="DA8" s="343">
        <f>IF(CP8="","",IF(AV18&gt;$BS$6,BS10,AV18))</f>
        <v>36768</v>
      </c>
      <c r="DB8" s="343"/>
      <c r="DC8" s="343"/>
      <c r="DD8" s="343"/>
      <c r="DE8" s="343"/>
      <c r="DF8" s="343"/>
      <c r="DG8" s="239" t="s">
        <v>82</v>
      </c>
      <c r="DH8" s="239"/>
      <c r="DI8" s="339">
        <f>IFERROR(DATEDIF(IF(CP8=EOMONTH(CP8,-1)+1,CP8,EOMONTH(CP8,0)+1),IF(DA8=EOMONTH(DA8,0),DA8+1,EOMONTH(DA8,-1)+1),"M"),0)</f>
        <v>9</v>
      </c>
      <c r="DJ8" s="340"/>
    </row>
    <row r="9" spans="2:121" ht="13.9" customHeight="1">
      <c r="B9" s="235" t="s">
        <v>127</v>
      </c>
      <c r="C9" s="73"/>
      <c r="D9" s="247" t="s">
        <v>3</v>
      </c>
      <c r="E9" s="247"/>
      <c r="F9" s="247"/>
      <c r="G9" s="247"/>
      <c r="H9" s="247"/>
      <c r="I9" s="247"/>
      <c r="J9" s="4"/>
      <c r="K9" s="5"/>
      <c r="L9" s="366">
        <f>AU9+V10</f>
        <v>424840</v>
      </c>
      <c r="M9" s="366"/>
      <c r="N9" s="366"/>
      <c r="O9" s="366"/>
      <c r="P9" s="366"/>
      <c r="Q9" s="366"/>
      <c r="R9" s="366"/>
      <c r="S9" s="366"/>
      <c r="T9" s="366"/>
      <c r="U9" s="66" t="s">
        <v>42</v>
      </c>
      <c r="V9" s="69" t="s">
        <v>93</v>
      </c>
      <c r="W9" s="367" t="s">
        <v>184</v>
      </c>
      <c r="X9" s="367"/>
      <c r="Y9" s="367"/>
      <c r="Z9" s="367"/>
      <c r="AA9" s="367"/>
      <c r="AB9" s="367"/>
      <c r="AC9" s="367"/>
      <c r="AD9" s="367"/>
      <c r="AE9" s="367"/>
      <c r="AF9" s="367"/>
      <c r="AG9" s="368" t="s">
        <v>207</v>
      </c>
      <c r="AH9" s="369"/>
      <c r="AI9" s="369"/>
      <c r="AJ9" s="369"/>
      <c r="AK9" s="369"/>
      <c r="AL9" s="369"/>
      <c r="AM9" s="239" t="s">
        <v>43</v>
      </c>
      <c r="AN9" s="239"/>
      <c r="AO9" s="368" t="s">
        <v>209</v>
      </c>
      <c r="AP9" s="368"/>
      <c r="AQ9" s="368"/>
      <c r="AR9" s="368"/>
      <c r="AS9" s="239" t="s">
        <v>44</v>
      </c>
      <c r="AT9" s="239"/>
      <c r="AU9" s="360">
        <v>408500</v>
      </c>
      <c r="AV9" s="360"/>
      <c r="AW9" s="360"/>
      <c r="AX9" s="360"/>
      <c r="AY9" s="360"/>
      <c r="AZ9" s="360"/>
      <c r="BA9" s="360"/>
      <c r="BB9" s="360"/>
      <c r="BC9" s="360"/>
      <c r="BD9" s="66" t="s">
        <v>42</v>
      </c>
      <c r="BE9" s="7"/>
      <c r="BG9" s="280" t="s">
        <v>150</v>
      </c>
      <c r="BH9" s="5"/>
      <c r="BI9" s="247" t="s">
        <v>23</v>
      </c>
      <c r="BJ9" s="247"/>
      <c r="BK9" s="247"/>
      <c r="BL9" s="247"/>
      <c r="BM9" s="247"/>
      <c r="BN9" s="247"/>
      <c r="BO9" s="7"/>
      <c r="BP9" s="69"/>
      <c r="BQ9" s="243" t="s">
        <v>24</v>
      </c>
      <c r="BR9" s="243"/>
      <c r="BS9" s="243"/>
      <c r="BT9" s="243"/>
      <c r="BU9" s="243"/>
      <c r="BV9" s="66" t="s">
        <v>25</v>
      </c>
      <c r="BW9" s="362" t="s">
        <v>205</v>
      </c>
      <c r="BX9" s="362"/>
      <c r="BY9" s="362"/>
      <c r="BZ9" s="362"/>
      <c r="CA9" s="362"/>
      <c r="CB9" s="66" t="s">
        <v>26</v>
      </c>
      <c r="CC9" s="69"/>
      <c r="CD9" s="69"/>
      <c r="CE9" s="69"/>
      <c r="CF9" s="69"/>
      <c r="CG9" s="69"/>
      <c r="CH9" s="69"/>
      <c r="CI9" s="69"/>
      <c r="CJ9" s="69"/>
      <c r="CK9" s="69"/>
      <c r="CL9" s="7"/>
      <c r="CM9" s="13"/>
      <c r="CN9" s="236" t="s">
        <v>135</v>
      </c>
      <c r="CO9" s="236"/>
      <c r="CP9" s="236"/>
      <c r="CQ9" s="236"/>
      <c r="CR9" s="236"/>
      <c r="CS9" s="347">
        <f>IF(CM8="","",ROUNDDOWN(DI8/12,0))</f>
        <v>0</v>
      </c>
      <c r="CT9" s="347"/>
      <c r="CU9" s="81" t="s">
        <v>18</v>
      </c>
      <c r="CV9" s="348">
        <f>IF(CM8="","",DI8-CS9*12)</f>
        <v>9</v>
      </c>
      <c r="CW9" s="348"/>
      <c r="CX9" s="78" t="s">
        <v>19</v>
      </c>
      <c r="CY9" s="80"/>
      <c r="CZ9" s="236" t="s">
        <v>57</v>
      </c>
      <c r="DA9" s="236"/>
      <c r="DB9" s="236"/>
      <c r="DC9" s="106">
        <f>IFERROR(VLOOKUP(CM8,各種リスト!$M$2:$O$5,2,FALSE),"")</f>
        <v>1</v>
      </c>
      <c r="DD9" s="100" t="s">
        <v>86</v>
      </c>
      <c r="DE9" s="106">
        <f>IFERROR(VLOOKUP(CM8,各種リスト!$M$2:$O$5,3,FALSE),"")</f>
        <v>2</v>
      </c>
      <c r="DF9" s="80"/>
      <c r="DG9" s="341">
        <f>IFERROR((CS9*12+CV9)*DC9/DE9,0)</f>
        <v>4.5</v>
      </c>
      <c r="DH9" s="341"/>
      <c r="DI9" s="341"/>
      <c r="DJ9" s="342"/>
    </row>
    <row r="10" spans="2:121" ht="13.9" customHeight="1">
      <c r="B10" s="235"/>
      <c r="C10" s="11"/>
      <c r="D10" s="246" t="s">
        <v>10</v>
      </c>
      <c r="E10" s="246"/>
      <c r="F10" s="246"/>
      <c r="G10" s="246"/>
      <c r="H10" s="246"/>
      <c r="I10" s="246"/>
      <c r="J10" s="12"/>
      <c r="K10" s="13"/>
      <c r="L10" s="72"/>
      <c r="M10" s="72"/>
      <c r="N10" s="72"/>
      <c r="O10" s="72"/>
      <c r="P10" s="236" t="s">
        <v>45</v>
      </c>
      <c r="Q10" s="236"/>
      <c r="R10" s="236"/>
      <c r="S10" s="236"/>
      <c r="T10" s="236"/>
      <c r="U10" s="236"/>
      <c r="V10" s="365">
        <v>16340</v>
      </c>
      <c r="W10" s="365"/>
      <c r="X10" s="365"/>
      <c r="Y10" s="365"/>
      <c r="Z10" s="365"/>
      <c r="AA10" s="365"/>
      <c r="AB10" s="365"/>
      <c r="AC10" s="68" t="s">
        <v>42</v>
      </c>
      <c r="AD10" s="68"/>
      <c r="AE10" s="72"/>
      <c r="AF10" s="236"/>
      <c r="AG10" s="236"/>
      <c r="AH10" s="236"/>
      <c r="AI10" s="236"/>
      <c r="AJ10" s="236"/>
      <c r="AK10" s="236"/>
      <c r="AL10" s="237"/>
      <c r="AM10" s="237"/>
      <c r="AN10" s="237"/>
      <c r="AO10" s="237"/>
      <c r="AP10" s="237"/>
      <c r="AQ10" s="237"/>
      <c r="AR10" s="237"/>
      <c r="AS10" s="68"/>
      <c r="AT10" s="72" t="s">
        <v>96</v>
      </c>
      <c r="AU10" s="72"/>
      <c r="AV10" s="359" t="s">
        <v>214</v>
      </c>
      <c r="AW10" s="359"/>
      <c r="AX10" s="359"/>
      <c r="AY10" s="359"/>
      <c r="AZ10" s="359"/>
      <c r="BA10" s="359"/>
      <c r="BB10" s="240" t="s">
        <v>47</v>
      </c>
      <c r="BC10" s="240"/>
      <c r="BD10" s="72" t="s">
        <v>98</v>
      </c>
      <c r="BE10" s="12"/>
      <c r="BG10" s="280"/>
      <c r="BH10" s="25"/>
      <c r="BI10" s="281"/>
      <c r="BJ10" s="281"/>
      <c r="BK10" s="281"/>
      <c r="BL10" s="281"/>
      <c r="BM10" s="281"/>
      <c r="BN10" s="281"/>
      <c r="BO10" s="20"/>
      <c r="BP10" s="18"/>
      <c r="BQ10" s="252" t="s">
        <v>13</v>
      </c>
      <c r="BR10" s="252"/>
      <c r="BS10" s="252"/>
      <c r="BT10" s="252"/>
      <c r="BU10" s="252"/>
      <c r="BV10" s="363">
        <f>CC8</f>
        <v>19</v>
      </c>
      <c r="BW10" s="363"/>
      <c r="BX10" s="363"/>
      <c r="BY10" s="363"/>
      <c r="BZ10" s="363"/>
      <c r="CA10" s="253" t="s">
        <v>18</v>
      </c>
      <c r="CB10" s="253"/>
      <c r="CC10" s="254" t="s">
        <v>27</v>
      </c>
      <c r="CD10" s="254"/>
      <c r="CE10" s="254"/>
      <c r="CF10" s="254"/>
      <c r="CG10" s="254"/>
      <c r="CH10" s="254"/>
      <c r="CI10" s="254"/>
      <c r="CJ10" s="254"/>
      <c r="CK10" s="254"/>
      <c r="CL10" s="255"/>
      <c r="CM10" s="345" t="str">
        <f>IF(CP10="","",AH20)</f>
        <v/>
      </c>
      <c r="CN10" s="346"/>
      <c r="CO10" s="346"/>
      <c r="CP10" s="343" t="str">
        <f>IF(AK20&lt;$BS$6,IF(AK20="","",AK20),"")</f>
        <v/>
      </c>
      <c r="CQ10" s="343"/>
      <c r="CR10" s="343"/>
      <c r="CS10" s="343"/>
      <c r="CT10" s="343"/>
      <c r="CU10" s="343"/>
      <c r="CV10" s="343"/>
      <c r="CW10" s="239" t="s">
        <v>81</v>
      </c>
      <c r="CX10" s="239"/>
      <c r="CY10" s="243"/>
      <c r="CZ10" s="243"/>
      <c r="DA10" s="343" t="str">
        <f>IF(CP10="","",IF(AV20&gt;$BS$6,BS12,AV20))</f>
        <v/>
      </c>
      <c r="DB10" s="343"/>
      <c r="DC10" s="343"/>
      <c r="DD10" s="343"/>
      <c r="DE10" s="343"/>
      <c r="DF10" s="343"/>
      <c r="DG10" s="239" t="s">
        <v>82</v>
      </c>
      <c r="DH10" s="239"/>
      <c r="DI10" s="339">
        <f>IFERROR(DATEDIF(IF(CP10=EOMONTH(CP10,-1)+1,CP10,EOMONTH(CP10,0)+1),IF(DA10=EOMONTH(DA10,0),DA10+1,EOMONTH(DA10,-1)+1),"M"),0)</f>
        <v>0</v>
      </c>
      <c r="DJ10" s="340"/>
    </row>
    <row r="11" spans="2:121" ht="13.9" customHeight="1">
      <c r="B11" s="235" t="s">
        <v>128</v>
      </c>
      <c r="C11" s="73"/>
      <c r="D11" s="247" t="s">
        <v>11</v>
      </c>
      <c r="E11" s="247"/>
      <c r="F11" s="247"/>
      <c r="G11" s="247"/>
      <c r="H11" s="247"/>
      <c r="I11" s="247"/>
      <c r="J11" s="4"/>
      <c r="K11" s="5"/>
      <c r="L11" s="69" t="s">
        <v>176</v>
      </c>
      <c r="M11" s="69"/>
      <c r="N11" s="69"/>
      <c r="O11" s="69"/>
      <c r="P11" s="69"/>
      <c r="Q11" s="69"/>
      <c r="R11" s="69"/>
      <c r="S11" s="69"/>
      <c r="T11" s="69"/>
      <c r="U11" s="86" t="s">
        <v>192</v>
      </c>
      <c r="V11" s="69"/>
      <c r="W11" s="69"/>
      <c r="X11" s="69"/>
      <c r="Y11" s="69"/>
      <c r="Z11" s="69"/>
      <c r="AA11" s="69"/>
      <c r="AB11" s="69"/>
      <c r="AC11" s="69"/>
      <c r="AD11" s="69"/>
      <c r="AE11" s="69"/>
      <c r="AF11" s="69"/>
      <c r="AG11" s="69"/>
      <c r="AH11" s="69"/>
      <c r="AI11" s="69"/>
      <c r="AJ11" s="69"/>
      <c r="AK11" s="69"/>
      <c r="AL11" s="69"/>
      <c r="AM11" s="69"/>
      <c r="AN11" s="69"/>
      <c r="AO11" s="69"/>
      <c r="AP11" s="69"/>
      <c r="AQ11" s="69"/>
      <c r="AR11" s="69"/>
      <c r="AS11" s="69"/>
      <c r="AT11" s="69"/>
      <c r="AU11" s="69"/>
      <c r="AV11" s="69"/>
      <c r="AW11" s="69"/>
      <c r="AX11" s="69"/>
      <c r="AY11" s="69"/>
      <c r="AZ11" s="69"/>
      <c r="BA11" s="69"/>
      <c r="BB11" s="69"/>
      <c r="BC11" s="69"/>
      <c r="BD11" s="69"/>
      <c r="BE11" s="7"/>
      <c r="BG11" s="280"/>
      <c r="BH11" s="25"/>
      <c r="BI11" s="281"/>
      <c r="BJ11" s="281"/>
      <c r="BK11" s="281"/>
      <c r="BL11" s="281"/>
      <c r="BM11" s="281"/>
      <c r="BN11" s="281"/>
      <c r="BO11" s="20"/>
      <c r="BP11" s="18"/>
      <c r="BQ11" s="18"/>
      <c r="BR11" s="18"/>
      <c r="BS11" s="18"/>
      <c r="BT11" s="18"/>
      <c r="BU11" s="18"/>
      <c r="BV11" s="18"/>
      <c r="BW11" s="18"/>
      <c r="BX11" s="18"/>
      <c r="BY11" s="18"/>
      <c r="BZ11" s="18"/>
      <c r="CA11" s="18"/>
      <c r="CB11" s="18"/>
      <c r="CC11" s="18"/>
      <c r="CD11" s="18"/>
      <c r="CE11" s="18"/>
      <c r="CF11" s="18"/>
      <c r="CG11" s="18"/>
      <c r="CH11" s="18"/>
      <c r="CI11" s="18"/>
      <c r="CJ11" s="18"/>
      <c r="CK11" s="18"/>
      <c r="CL11" s="20"/>
      <c r="CM11" s="13"/>
      <c r="CN11" s="236" t="s">
        <v>135</v>
      </c>
      <c r="CO11" s="236"/>
      <c r="CP11" s="236"/>
      <c r="CQ11" s="236"/>
      <c r="CR11" s="236"/>
      <c r="CS11" s="347" t="str">
        <f>IF(CM10="","",ROUNDDOWN(DI10/12,0))</f>
        <v/>
      </c>
      <c r="CT11" s="347"/>
      <c r="CU11" s="81" t="s">
        <v>18</v>
      </c>
      <c r="CV11" s="348" t="str">
        <f>IF(CM10="","",DI10-CS11*12)</f>
        <v/>
      </c>
      <c r="CW11" s="348"/>
      <c r="CX11" s="78" t="s">
        <v>19</v>
      </c>
      <c r="CY11" s="80"/>
      <c r="CZ11" s="236" t="s">
        <v>57</v>
      </c>
      <c r="DA11" s="236"/>
      <c r="DB11" s="236"/>
      <c r="DC11" s="106" t="str">
        <f>IFERROR(VLOOKUP(CM10,各種リスト!$M$2:$O$5,2,FALSE),"")</f>
        <v/>
      </c>
      <c r="DD11" s="100" t="s">
        <v>86</v>
      </c>
      <c r="DE11" s="106" t="str">
        <f>IFERROR(VLOOKUP(CM10,各種リスト!$M$2:$O$5,3,FALSE),"")</f>
        <v/>
      </c>
      <c r="DF11" s="80"/>
      <c r="DG11" s="341">
        <f>IFERROR((CS11*12+CV11)*DC11/DE11,0)</f>
        <v>0</v>
      </c>
      <c r="DH11" s="341"/>
      <c r="DI11" s="341"/>
      <c r="DJ11" s="342"/>
    </row>
    <row r="12" spans="2:121" ht="13.9" customHeight="1">
      <c r="B12" s="235"/>
      <c r="C12" s="11"/>
      <c r="D12" s="246" t="s">
        <v>10</v>
      </c>
      <c r="E12" s="246"/>
      <c r="F12" s="246"/>
      <c r="G12" s="246"/>
      <c r="H12" s="246"/>
      <c r="I12" s="246"/>
      <c r="J12" s="12"/>
      <c r="K12" s="13"/>
      <c r="L12" s="72"/>
      <c r="M12" s="361">
        <f>L9</f>
        <v>424840</v>
      </c>
      <c r="N12" s="361"/>
      <c r="O12" s="361"/>
      <c r="P12" s="361"/>
      <c r="Q12" s="361"/>
      <c r="R12" s="361"/>
      <c r="S12" s="361"/>
      <c r="T12" s="361"/>
      <c r="U12" s="68" t="s">
        <v>99</v>
      </c>
      <c r="V12" s="72" t="s">
        <v>100</v>
      </c>
      <c r="W12" s="237" t="s">
        <v>101</v>
      </c>
      <c r="X12" s="237"/>
      <c r="Y12" s="237"/>
      <c r="Z12" s="237"/>
      <c r="AA12" s="68" t="s">
        <v>102</v>
      </c>
      <c r="AB12" s="237" t="s">
        <v>103</v>
      </c>
      <c r="AC12" s="237"/>
      <c r="AD12" s="237"/>
      <c r="AE12" s="237"/>
      <c r="AF12" s="237"/>
      <c r="AG12" s="68" t="s">
        <v>99</v>
      </c>
      <c r="AH12" s="72" t="s">
        <v>93</v>
      </c>
      <c r="AI12" s="300" t="s">
        <v>104</v>
      </c>
      <c r="AJ12" s="300"/>
      <c r="AK12" s="240" t="s">
        <v>105</v>
      </c>
      <c r="AL12" s="240"/>
      <c r="AM12" s="371">
        <f>AX4</f>
        <v>60</v>
      </c>
      <c r="AN12" s="371"/>
      <c r="AO12" s="72" t="s">
        <v>107</v>
      </c>
      <c r="AP12" s="72" t="s">
        <v>108</v>
      </c>
      <c r="AQ12" s="68" t="s">
        <v>109</v>
      </c>
      <c r="AR12" s="372">
        <f>IF(N13="勧奨",IF(R19="５",M12*(1+0.02*(60-AM12))*IF(AA15&gt;=25,1,0),0),0)</f>
        <v>0</v>
      </c>
      <c r="AS12" s="372"/>
      <c r="AT12" s="372"/>
      <c r="AU12" s="372"/>
      <c r="AV12" s="372"/>
      <c r="AW12" s="372"/>
      <c r="AX12" s="372"/>
      <c r="AY12" s="372"/>
      <c r="AZ12" s="372"/>
      <c r="BA12" s="372"/>
      <c r="BB12" s="372"/>
      <c r="BC12" s="372"/>
      <c r="BD12" s="68" t="s">
        <v>42</v>
      </c>
      <c r="BE12" s="12"/>
      <c r="BG12" s="280"/>
      <c r="BH12" s="25"/>
      <c r="BI12" s="281"/>
      <c r="BJ12" s="281"/>
      <c r="BK12" s="281"/>
      <c r="BL12" s="281"/>
      <c r="BM12" s="281"/>
      <c r="BN12" s="281"/>
      <c r="BO12" s="20"/>
      <c r="BP12" s="18"/>
      <c r="BQ12" s="252" t="s">
        <v>23</v>
      </c>
      <c r="BR12" s="252"/>
      <c r="BS12" s="252"/>
      <c r="BT12" s="252"/>
      <c r="BU12" s="252"/>
      <c r="BV12" s="370">
        <v>21.971250000000001</v>
      </c>
      <c r="BW12" s="370"/>
      <c r="BX12" s="370"/>
      <c r="BY12" s="370"/>
      <c r="BZ12" s="370"/>
      <c r="CA12" s="370"/>
      <c r="CB12" s="370"/>
      <c r="CC12" s="370"/>
      <c r="CD12" s="18"/>
      <c r="CE12" s="18"/>
      <c r="CF12" s="18"/>
      <c r="CG12" s="18"/>
      <c r="CH12" s="18"/>
      <c r="CI12" s="18"/>
      <c r="CJ12" s="253" t="s">
        <v>110</v>
      </c>
      <c r="CK12" s="269"/>
      <c r="CL12" s="20"/>
      <c r="CM12" s="345" t="str">
        <f>IF(CP12="","",AH22)</f>
        <v/>
      </c>
      <c r="CN12" s="346"/>
      <c r="CO12" s="346"/>
      <c r="CP12" s="343" t="str">
        <f>IF(AK22&lt;$BS$6,IF(AK22="","",AK22),"")</f>
        <v/>
      </c>
      <c r="CQ12" s="343"/>
      <c r="CR12" s="343"/>
      <c r="CS12" s="343"/>
      <c r="CT12" s="343"/>
      <c r="CU12" s="343"/>
      <c r="CV12" s="343"/>
      <c r="CW12" s="239" t="s">
        <v>81</v>
      </c>
      <c r="CX12" s="239"/>
      <c r="CY12" s="243"/>
      <c r="CZ12" s="243"/>
      <c r="DA12" s="343" t="str">
        <f>IF(CP12="","",IF(AV22&gt;$BS$6,BS14,AV22))</f>
        <v/>
      </c>
      <c r="DB12" s="343"/>
      <c r="DC12" s="343"/>
      <c r="DD12" s="343"/>
      <c r="DE12" s="343"/>
      <c r="DF12" s="343"/>
      <c r="DG12" s="239" t="s">
        <v>82</v>
      </c>
      <c r="DH12" s="239"/>
      <c r="DI12" s="339">
        <f>IFERROR(DATEDIF(IF(CP12=EOMONTH(CP12,-1)+1,CP12,EOMONTH(CP12,0)+1),IF(DA12=EOMONTH(DA12,0),DA12+1,EOMONTH(DA12,-1)+1),"M"),0)</f>
        <v>0</v>
      </c>
      <c r="DJ12" s="340"/>
    </row>
    <row r="13" spans="2:121" ht="13.9" customHeight="1">
      <c r="C13" s="11"/>
      <c r="D13" s="246" t="s">
        <v>12</v>
      </c>
      <c r="E13" s="246"/>
      <c r="F13" s="246"/>
      <c r="G13" s="246"/>
      <c r="H13" s="246"/>
      <c r="I13" s="246"/>
      <c r="J13" s="12"/>
      <c r="K13" s="8"/>
      <c r="L13" s="70"/>
      <c r="M13" s="70"/>
      <c r="N13" s="364" t="s">
        <v>189</v>
      </c>
      <c r="O13" s="364"/>
      <c r="P13" s="364"/>
      <c r="Q13" s="364"/>
      <c r="R13" s="364"/>
      <c r="S13" s="364"/>
      <c r="T13" s="364"/>
      <c r="U13" s="364"/>
      <c r="V13" s="364"/>
      <c r="W13" s="364"/>
      <c r="X13" s="364"/>
      <c r="Y13" s="364"/>
      <c r="Z13" s="364"/>
      <c r="AA13" s="364"/>
      <c r="AB13" s="364"/>
      <c r="AC13" s="364"/>
      <c r="AD13" s="364"/>
      <c r="AE13" s="364"/>
      <c r="AF13" s="364"/>
      <c r="AG13" s="10"/>
      <c r="AH13" s="8"/>
      <c r="AI13" s="70"/>
      <c r="AJ13" s="265" t="s">
        <v>22</v>
      </c>
      <c r="AK13" s="265"/>
      <c r="AL13" s="265"/>
      <c r="AM13" s="265"/>
      <c r="AN13" s="265"/>
      <c r="AO13" s="265"/>
      <c r="AP13" s="265"/>
      <c r="AQ13" s="265"/>
      <c r="AR13" s="265"/>
      <c r="AS13" s="265"/>
      <c r="AT13" s="265"/>
      <c r="AU13" s="265"/>
      <c r="AV13" s="265"/>
      <c r="AW13" s="265"/>
      <c r="AX13" s="265"/>
      <c r="AY13" s="265"/>
      <c r="AZ13" s="265"/>
      <c r="BA13" s="265"/>
      <c r="BB13" s="265"/>
      <c r="BC13" s="70"/>
      <c r="BD13" s="70"/>
      <c r="BE13" s="10"/>
      <c r="BG13" s="280"/>
      <c r="BH13" s="13"/>
      <c r="BI13" s="282"/>
      <c r="BJ13" s="282"/>
      <c r="BK13" s="282"/>
      <c r="BL13" s="282"/>
      <c r="BM13" s="282"/>
      <c r="BN13" s="282"/>
      <c r="BO13" s="12"/>
      <c r="BP13" s="72"/>
      <c r="BQ13" s="72"/>
      <c r="BR13" s="72"/>
      <c r="BS13" s="72"/>
      <c r="BT13" s="72"/>
      <c r="BU13" s="72"/>
      <c r="BV13" s="72"/>
      <c r="BW13" s="72"/>
      <c r="BX13" s="72"/>
      <c r="BY13" s="72"/>
      <c r="BZ13" s="72"/>
      <c r="CA13" s="72"/>
      <c r="CB13" s="72"/>
      <c r="CC13" s="72"/>
      <c r="CD13" s="72"/>
      <c r="CE13" s="72"/>
      <c r="CF13" s="72"/>
      <c r="CG13" s="72"/>
      <c r="CH13" s="72"/>
      <c r="CI13" s="72"/>
      <c r="CJ13" s="72"/>
      <c r="CK13" s="72"/>
      <c r="CL13" s="12"/>
      <c r="CM13" s="13"/>
      <c r="CN13" s="236" t="s">
        <v>135</v>
      </c>
      <c r="CO13" s="236"/>
      <c r="CP13" s="236"/>
      <c r="CQ13" s="236"/>
      <c r="CR13" s="236"/>
      <c r="CS13" s="347" t="str">
        <f>IF(CM12="","",ROUNDDOWN(DI12/12,0))</f>
        <v/>
      </c>
      <c r="CT13" s="347"/>
      <c r="CU13" s="81" t="s">
        <v>18</v>
      </c>
      <c r="CV13" s="348" t="str">
        <f>IF(CM12="","",DI12-CS13*12)</f>
        <v/>
      </c>
      <c r="CW13" s="348"/>
      <c r="CX13" s="78" t="s">
        <v>19</v>
      </c>
      <c r="CY13" s="80"/>
      <c r="CZ13" s="236" t="s">
        <v>57</v>
      </c>
      <c r="DA13" s="236"/>
      <c r="DB13" s="236"/>
      <c r="DC13" s="106" t="str">
        <f>IFERROR(VLOOKUP(CM12,各種リスト!$M$2:$O$5,2,FALSE),"")</f>
        <v/>
      </c>
      <c r="DD13" s="100" t="s">
        <v>86</v>
      </c>
      <c r="DE13" s="106" t="str">
        <f>IFERROR(VLOOKUP(CM12,各種リスト!$M$2:$O$5,3,FALSE),"")</f>
        <v/>
      </c>
      <c r="DF13" s="80"/>
      <c r="DG13" s="341">
        <f>IFERROR((CS13*12+CV13)*DC13/DE13,0)</f>
        <v>0</v>
      </c>
      <c r="DH13" s="341"/>
      <c r="DI13" s="341"/>
      <c r="DJ13" s="342"/>
    </row>
    <row r="14" spans="2:121" ht="13.9" customHeight="1">
      <c r="B14" s="235" t="s">
        <v>129</v>
      </c>
      <c r="C14" s="271" t="s">
        <v>14</v>
      </c>
      <c r="D14" s="272"/>
      <c r="E14" s="273"/>
      <c r="F14" s="283" t="s">
        <v>15</v>
      </c>
      <c r="G14" s="243"/>
      <c r="H14" s="243"/>
      <c r="I14" s="243"/>
      <c r="J14" s="243"/>
      <c r="K14" s="243"/>
      <c r="L14" s="243"/>
      <c r="M14" s="69"/>
      <c r="N14" s="373">
        <v>31138</v>
      </c>
      <c r="O14" s="373"/>
      <c r="P14" s="373"/>
      <c r="Q14" s="373"/>
      <c r="R14" s="373"/>
      <c r="S14" s="373"/>
      <c r="T14" s="373"/>
      <c r="U14" s="373"/>
      <c r="V14" s="373"/>
      <c r="W14" s="373"/>
      <c r="X14" s="373"/>
      <c r="Y14" s="373"/>
      <c r="Z14" s="69"/>
      <c r="AA14" s="69"/>
      <c r="AB14" s="69"/>
      <c r="AC14" s="69"/>
      <c r="AD14" s="69"/>
      <c r="AE14" s="69"/>
      <c r="AF14" s="66" t="s">
        <v>111</v>
      </c>
      <c r="AG14" s="7"/>
      <c r="AH14" s="374" t="s">
        <v>198</v>
      </c>
      <c r="AI14" s="375"/>
      <c r="AJ14" s="375"/>
      <c r="AK14" s="378">
        <v>32866</v>
      </c>
      <c r="AL14" s="378"/>
      <c r="AM14" s="378"/>
      <c r="AN14" s="378"/>
      <c r="AO14" s="378"/>
      <c r="AP14" s="378"/>
      <c r="AQ14" s="378"/>
      <c r="AR14" s="239" t="s">
        <v>81</v>
      </c>
      <c r="AS14" s="239"/>
      <c r="AT14" s="243"/>
      <c r="AU14" s="243"/>
      <c r="AV14" s="378">
        <v>33173</v>
      </c>
      <c r="AW14" s="378"/>
      <c r="AX14" s="378"/>
      <c r="AY14" s="378"/>
      <c r="AZ14" s="378"/>
      <c r="BA14" s="378"/>
      <c r="BB14" s="239" t="s">
        <v>82</v>
      </c>
      <c r="BC14" s="239"/>
      <c r="BD14" s="339">
        <f>IFERROR(DATEDIF(IF(AK14=EOMONTH(AK14,-1)+1,AK14,EOMONTH(AK14,0)+1),IF(AV14=EOMONTH(AV14,0),AV14+1,EOMONTH(AV14,-1)+1),"M"),0)</f>
        <v>9</v>
      </c>
      <c r="BE14" s="340"/>
      <c r="BG14" s="235" t="s">
        <v>126</v>
      </c>
      <c r="BH14" s="73"/>
      <c r="BI14" s="247" t="s">
        <v>3</v>
      </c>
      <c r="BJ14" s="247"/>
      <c r="BK14" s="247"/>
      <c r="BL14" s="247"/>
      <c r="BM14" s="247"/>
      <c r="BN14" s="247"/>
      <c r="BO14" s="4"/>
      <c r="BP14" s="5"/>
      <c r="BQ14" s="69"/>
      <c r="BR14" s="379">
        <f>CZ14+CL15+DB15</f>
        <v>411944</v>
      </c>
      <c r="BS14" s="379"/>
      <c r="BT14" s="379"/>
      <c r="BU14" s="379"/>
      <c r="BV14" s="379"/>
      <c r="BW14" s="379"/>
      <c r="BX14" s="379"/>
      <c r="BY14" s="379"/>
      <c r="BZ14" s="66" t="s">
        <v>42</v>
      </c>
      <c r="CA14" s="69" t="s">
        <v>93</v>
      </c>
      <c r="CB14" s="367" t="s">
        <v>184</v>
      </c>
      <c r="CC14" s="367"/>
      <c r="CD14" s="367"/>
      <c r="CE14" s="367"/>
      <c r="CF14" s="367"/>
      <c r="CG14" s="367"/>
      <c r="CH14" s="367"/>
      <c r="CI14" s="367"/>
      <c r="CJ14" s="367"/>
      <c r="CK14" s="367"/>
      <c r="CL14" s="368" t="s">
        <v>207</v>
      </c>
      <c r="CM14" s="369"/>
      <c r="CN14" s="369"/>
      <c r="CO14" s="369"/>
      <c r="CP14" s="369"/>
      <c r="CQ14" s="369"/>
      <c r="CR14" s="239" t="s">
        <v>43</v>
      </c>
      <c r="CS14" s="239"/>
      <c r="CT14" s="368" t="s">
        <v>208</v>
      </c>
      <c r="CU14" s="368"/>
      <c r="CV14" s="368"/>
      <c r="CW14" s="368"/>
      <c r="CX14" s="239" t="s">
        <v>44</v>
      </c>
      <c r="CY14" s="239"/>
      <c r="CZ14" s="377">
        <v>396100</v>
      </c>
      <c r="DA14" s="377"/>
      <c r="DB14" s="377"/>
      <c r="DC14" s="377"/>
      <c r="DD14" s="377"/>
      <c r="DE14" s="377"/>
      <c r="DF14" s="377"/>
      <c r="DG14" s="377"/>
      <c r="DH14" s="377"/>
      <c r="DI14" s="66" t="s">
        <v>42</v>
      </c>
      <c r="DJ14" s="7"/>
    </row>
    <row r="15" spans="2:121" ht="13.9" customHeight="1">
      <c r="B15" s="235"/>
      <c r="C15" s="274"/>
      <c r="D15" s="275"/>
      <c r="E15" s="276"/>
      <c r="F15" s="17"/>
      <c r="G15" s="18"/>
      <c r="H15" s="18"/>
      <c r="I15" s="18"/>
      <c r="J15" s="18"/>
      <c r="K15" s="18"/>
      <c r="L15" s="18"/>
      <c r="M15" s="18"/>
      <c r="N15" s="18"/>
      <c r="O15" s="18"/>
      <c r="P15" s="18"/>
      <c r="Q15" s="18"/>
      <c r="R15" s="18"/>
      <c r="S15" s="18"/>
      <c r="T15" s="18"/>
      <c r="U15" s="18"/>
      <c r="V15" s="18"/>
      <c r="W15" s="18"/>
      <c r="X15" s="18"/>
      <c r="Y15" s="18"/>
      <c r="Z15" s="18" t="s">
        <v>83</v>
      </c>
      <c r="AA15" s="354">
        <f>ROUNDDOWN(DATEDIF(EOMONTH(N14,-1),EOMONTH(N16,0)+1,"m")/12,0)</f>
        <v>38</v>
      </c>
      <c r="AB15" s="354"/>
      <c r="AC15" s="71" t="s">
        <v>18</v>
      </c>
      <c r="AD15" s="355">
        <f>DATEDIF(EOMONTH(N14,-1),EOMONTH(N16,0)+1,"m")-AA15*12</f>
        <v>0</v>
      </c>
      <c r="AE15" s="355"/>
      <c r="AF15" s="71" t="s">
        <v>19</v>
      </c>
      <c r="AG15" s="20"/>
      <c r="AH15" s="13"/>
      <c r="AI15" s="236" t="s">
        <v>135</v>
      </c>
      <c r="AJ15" s="236"/>
      <c r="AK15" s="236"/>
      <c r="AL15" s="236"/>
      <c r="AM15" s="236"/>
      <c r="AN15" s="347">
        <f>IF(AH14="","",ROUNDDOWN(BD14/12,0))</f>
        <v>0</v>
      </c>
      <c r="AO15" s="347"/>
      <c r="AP15" s="81" t="s">
        <v>18</v>
      </c>
      <c r="AQ15" s="348">
        <f>IF(AH14="","",BD14-AN15*12)</f>
        <v>9</v>
      </c>
      <c r="AR15" s="348"/>
      <c r="AS15" s="68" t="s">
        <v>19</v>
      </c>
      <c r="AT15" s="72"/>
      <c r="AU15" s="236" t="s">
        <v>57</v>
      </c>
      <c r="AV15" s="236"/>
      <c r="AW15" s="236"/>
      <c r="AX15" s="106">
        <f>IFERROR(VLOOKUP(AH14,各種リスト!$I$2:$K$6,2,FALSE),"")</f>
        <v>1</v>
      </c>
      <c r="AY15" s="100" t="s">
        <v>86</v>
      </c>
      <c r="AZ15" s="106">
        <f>IFERROR(VLOOKUP(AH14,各種リスト!$I$2:$K$6,3,FALSE),"")</f>
        <v>3</v>
      </c>
      <c r="BA15" s="72"/>
      <c r="BB15" s="341">
        <f>IFERROR((AN15*12+AQ15)*AX15/AZ15,0)</f>
        <v>3</v>
      </c>
      <c r="BC15" s="341"/>
      <c r="BD15" s="341"/>
      <c r="BE15" s="342"/>
      <c r="BG15" s="235"/>
      <c r="BH15" s="11"/>
      <c r="BI15" s="246" t="s">
        <v>10</v>
      </c>
      <c r="BJ15" s="246"/>
      <c r="BK15" s="246"/>
      <c r="BL15" s="246"/>
      <c r="BM15" s="246"/>
      <c r="BN15" s="246"/>
      <c r="BO15" s="12"/>
      <c r="BP15" s="13"/>
      <c r="BQ15" s="72"/>
      <c r="BR15" s="72"/>
      <c r="BS15" s="72"/>
      <c r="BT15" s="72"/>
      <c r="BU15" s="72"/>
      <c r="BV15" s="72"/>
      <c r="BW15" s="72"/>
      <c r="BX15" s="72"/>
      <c r="BY15" s="72"/>
      <c r="BZ15" s="72"/>
      <c r="CA15" s="72"/>
      <c r="CB15" s="72"/>
      <c r="CC15" s="72"/>
      <c r="CD15" s="72"/>
      <c r="CE15" s="72"/>
      <c r="CF15" s="236" t="s">
        <v>45</v>
      </c>
      <c r="CG15" s="236"/>
      <c r="CH15" s="236"/>
      <c r="CI15" s="236"/>
      <c r="CJ15" s="236"/>
      <c r="CK15" s="236"/>
      <c r="CL15" s="376">
        <v>15844</v>
      </c>
      <c r="CM15" s="376"/>
      <c r="CN15" s="376"/>
      <c r="CO15" s="376"/>
      <c r="CP15" s="376"/>
      <c r="CQ15" s="376"/>
      <c r="CR15" s="376"/>
      <c r="CS15" s="68" t="s">
        <v>42</v>
      </c>
      <c r="CT15" s="68"/>
      <c r="CU15" s="72"/>
      <c r="CV15" s="236" t="s">
        <v>46</v>
      </c>
      <c r="CW15" s="236"/>
      <c r="CX15" s="236"/>
      <c r="CY15" s="236"/>
      <c r="CZ15" s="236"/>
      <c r="DA15" s="236"/>
      <c r="DB15" s="376"/>
      <c r="DC15" s="376"/>
      <c r="DD15" s="376"/>
      <c r="DE15" s="376"/>
      <c r="DF15" s="376"/>
      <c r="DG15" s="376"/>
      <c r="DH15" s="376"/>
      <c r="DI15" s="68" t="s">
        <v>42</v>
      </c>
      <c r="DJ15" s="12" t="s">
        <v>107</v>
      </c>
    </row>
    <row r="16" spans="2:121" ht="13.9" customHeight="1">
      <c r="B16" s="235"/>
      <c r="C16" s="274"/>
      <c r="D16" s="275"/>
      <c r="E16" s="276"/>
      <c r="F16" s="284" t="s">
        <v>16</v>
      </c>
      <c r="G16" s="236"/>
      <c r="H16" s="236"/>
      <c r="I16" s="236"/>
      <c r="J16" s="236"/>
      <c r="K16" s="236"/>
      <c r="L16" s="236"/>
      <c r="M16" s="18"/>
      <c r="N16" s="358">
        <v>45016</v>
      </c>
      <c r="O16" s="358"/>
      <c r="P16" s="358"/>
      <c r="Q16" s="358"/>
      <c r="R16" s="358"/>
      <c r="S16" s="358"/>
      <c r="T16" s="358"/>
      <c r="U16" s="358"/>
      <c r="V16" s="358"/>
      <c r="W16" s="358"/>
      <c r="X16" s="358"/>
      <c r="Y16" s="358"/>
      <c r="Z16" s="18"/>
      <c r="AA16" s="18"/>
      <c r="AB16" s="18"/>
      <c r="AC16" s="18"/>
      <c r="AD16" s="18"/>
      <c r="AE16" s="18"/>
      <c r="AF16" s="18"/>
      <c r="AG16" s="20"/>
      <c r="AH16" s="374" t="s">
        <v>198</v>
      </c>
      <c r="AI16" s="375"/>
      <c r="AJ16" s="375"/>
      <c r="AK16" s="378">
        <v>33826</v>
      </c>
      <c r="AL16" s="378"/>
      <c r="AM16" s="378"/>
      <c r="AN16" s="378"/>
      <c r="AO16" s="378"/>
      <c r="AP16" s="378"/>
      <c r="AQ16" s="378"/>
      <c r="AR16" s="239" t="s">
        <v>81</v>
      </c>
      <c r="AS16" s="239"/>
      <c r="AT16" s="243"/>
      <c r="AU16" s="243"/>
      <c r="AV16" s="378">
        <v>34133</v>
      </c>
      <c r="AW16" s="378"/>
      <c r="AX16" s="378"/>
      <c r="AY16" s="378"/>
      <c r="AZ16" s="378"/>
      <c r="BA16" s="378"/>
      <c r="BB16" s="239" t="s">
        <v>82</v>
      </c>
      <c r="BC16" s="239"/>
      <c r="BD16" s="339">
        <f>IFERROR(DATEDIF(IF(AK16=EOMONTH(AK16,-1)+1,AK16,EOMONTH(AK16,0)+1),IF(AV16=EOMONTH(AV16,0),AV16+1,EOMONTH(AV16,-1)+1),"M"),0)</f>
        <v>9</v>
      </c>
      <c r="BE16" s="340"/>
      <c r="BG16" s="235"/>
      <c r="BH16" s="73"/>
      <c r="BI16" s="247" t="s">
        <v>11</v>
      </c>
      <c r="BJ16" s="247"/>
      <c r="BK16" s="247"/>
      <c r="BL16" s="247"/>
      <c r="BM16" s="247"/>
      <c r="BN16" s="247"/>
      <c r="BO16" s="4"/>
      <c r="BP16" s="5"/>
      <c r="BQ16" s="69"/>
      <c r="BR16" s="69"/>
      <c r="BS16" s="69"/>
      <c r="BT16" s="69"/>
      <c r="BU16" s="69"/>
      <c r="BV16" s="69"/>
      <c r="BW16" s="69"/>
      <c r="BX16" s="69"/>
      <c r="BY16" s="69"/>
      <c r="BZ16" s="69"/>
      <c r="CA16" s="69"/>
      <c r="CB16" s="69"/>
      <c r="CC16" s="69"/>
      <c r="CD16" s="69"/>
      <c r="CE16" s="69"/>
      <c r="CF16" s="69"/>
      <c r="CG16" s="69"/>
      <c r="CH16" s="69"/>
      <c r="CI16" s="69"/>
      <c r="CJ16" s="69"/>
      <c r="CK16" s="69"/>
      <c r="CL16" s="69"/>
      <c r="CM16" s="69"/>
      <c r="CN16" s="69"/>
      <c r="CO16" s="69"/>
      <c r="CP16" s="69"/>
      <c r="CQ16" s="69"/>
      <c r="CR16" s="69"/>
      <c r="CS16" s="69"/>
      <c r="CT16" s="69"/>
      <c r="CU16" s="69"/>
      <c r="CV16" s="69"/>
      <c r="CW16" s="69"/>
      <c r="CX16" s="69"/>
      <c r="CY16" s="69"/>
      <c r="CZ16" s="69"/>
      <c r="DA16" s="69"/>
      <c r="DB16" s="107"/>
      <c r="DC16" s="69"/>
      <c r="DD16" s="69"/>
      <c r="DE16" s="69"/>
      <c r="DF16" s="69"/>
      <c r="DG16" s="69"/>
      <c r="DH16" s="69"/>
      <c r="DI16" s="69"/>
      <c r="DJ16" s="7"/>
    </row>
    <row r="17" spans="2:114" ht="13.9" customHeight="1" thickBot="1">
      <c r="B17" s="235"/>
      <c r="C17" s="274"/>
      <c r="D17" s="275"/>
      <c r="E17" s="276"/>
      <c r="F17" s="48" t="s">
        <v>133</v>
      </c>
      <c r="G17" s="242" t="s">
        <v>48</v>
      </c>
      <c r="H17" s="242"/>
      <c r="I17" s="242"/>
      <c r="J17" s="242"/>
      <c r="K17" s="242"/>
      <c r="L17" s="242"/>
      <c r="M17" s="242"/>
      <c r="N17" s="242"/>
      <c r="O17" s="242"/>
      <c r="P17" s="242"/>
      <c r="Q17" s="242"/>
      <c r="R17" s="242"/>
      <c r="S17" s="242"/>
      <c r="T17" s="242"/>
      <c r="U17" s="242"/>
      <c r="V17" s="242"/>
      <c r="W17" s="242"/>
      <c r="X17" s="357">
        <f>ROUNDDOWN((BB15+BB17+BB19+BB21+BB23)/12,0)</f>
        <v>0</v>
      </c>
      <c r="Y17" s="357"/>
      <c r="Z17" s="357"/>
      <c r="AA17" s="105" t="s">
        <v>18</v>
      </c>
      <c r="AB17" s="344">
        <f>(BB15+BB17+BB19+BB21+BB23)-X17*12</f>
        <v>9</v>
      </c>
      <c r="AC17" s="344"/>
      <c r="AD17" s="344"/>
      <c r="AE17" s="344"/>
      <c r="AF17" s="77" t="s">
        <v>19</v>
      </c>
      <c r="AG17" s="10"/>
      <c r="AH17" s="13"/>
      <c r="AI17" s="236" t="s">
        <v>141</v>
      </c>
      <c r="AJ17" s="236"/>
      <c r="AK17" s="236"/>
      <c r="AL17" s="236"/>
      <c r="AM17" s="236"/>
      <c r="AN17" s="347">
        <f>IF(AH16="","",ROUNDDOWN(BD16/12,0))</f>
        <v>0</v>
      </c>
      <c r="AO17" s="347"/>
      <c r="AP17" s="81" t="s">
        <v>18</v>
      </c>
      <c r="AQ17" s="348">
        <f>IF(AH16="","",BD16-AN17*12)</f>
        <v>9</v>
      </c>
      <c r="AR17" s="348"/>
      <c r="AS17" s="78" t="s">
        <v>19</v>
      </c>
      <c r="AT17" s="72"/>
      <c r="AU17" s="236" t="s">
        <v>57</v>
      </c>
      <c r="AV17" s="236"/>
      <c r="AW17" s="236"/>
      <c r="AX17" s="106">
        <f>IFERROR(VLOOKUP(AH16,各種リスト!$I$2:$K$6,2,FALSE),"")</f>
        <v>1</v>
      </c>
      <c r="AY17" s="100" t="s">
        <v>86</v>
      </c>
      <c r="AZ17" s="106">
        <f>IFERROR(VLOOKUP(AH16,各種リスト!$I$2:$K$6,3,FALSE),"")</f>
        <v>3</v>
      </c>
      <c r="BA17" s="72"/>
      <c r="BB17" s="341">
        <f>IFERROR((AN17*12+AQ17)*AX17/AZ17,0)</f>
        <v>3</v>
      </c>
      <c r="BC17" s="341"/>
      <c r="BD17" s="341"/>
      <c r="BE17" s="342"/>
      <c r="BG17" s="235"/>
      <c r="BH17" s="28"/>
      <c r="BI17" s="293" t="s">
        <v>10</v>
      </c>
      <c r="BJ17" s="293"/>
      <c r="BK17" s="293"/>
      <c r="BL17" s="293"/>
      <c r="BM17" s="293"/>
      <c r="BN17" s="293"/>
      <c r="BO17" s="20"/>
      <c r="BP17" s="25"/>
      <c r="BQ17" s="18"/>
      <c r="BR17" s="245"/>
      <c r="BS17" s="290"/>
      <c r="BT17" s="290"/>
      <c r="BU17" s="290"/>
      <c r="BV17" s="290"/>
      <c r="BW17" s="290"/>
      <c r="BX17" s="290"/>
      <c r="BY17" s="290"/>
      <c r="BZ17" s="71" t="s">
        <v>99</v>
      </c>
      <c r="CA17" s="18" t="s">
        <v>100</v>
      </c>
      <c r="CB17" s="245"/>
      <c r="CC17" s="245"/>
      <c r="CD17" s="245"/>
      <c r="CE17" s="245"/>
      <c r="CF17" s="71" t="s">
        <v>102</v>
      </c>
      <c r="CG17" s="245"/>
      <c r="CH17" s="245"/>
      <c r="CI17" s="245"/>
      <c r="CJ17" s="245"/>
      <c r="CK17" s="245"/>
      <c r="CL17" s="71" t="s">
        <v>99</v>
      </c>
      <c r="CM17" s="18" t="s">
        <v>93</v>
      </c>
      <c r="CN17" s="259"/>
      <c r="CO17" s="259"/>
      <c r="CP17" s="253" t="s">
        <v>105</v>
      </c>
      <c r="CQ17" s="253"/>
      <c r="CR17" s="259"/>
      <c r="CS17" s="259"/>
      <c r="CT17" s="18" t="s">
        <v>107</v>
      </c>
      <c r="CU17" s="18" t="s">
        <v>108</v>
      </c>
      <c r="CV17" s="71" t="s">
        <v>109</v>
      </c>
      <c r="CW17" s="245"/>
      <c r="CX17" s="245"/>
      <c r="CY17" s="245"/>
      <c r="CZ17" s="245"/>
      <c r="DA17" s="245"/>
      <c r="DB17" s="245"/>
      <c r="DC17" s="245"/>
      <c r="DD17" s="245"/>
      <c r="DE17" s="245"/>
      <c r="DF17" s="245"/>
      <c r="DG17" s="245"/>
      <c r="DH17" s="245"/>
      <c r="DI17" s="71" t="s">
        <v>42</v>
      </c>
      <c r="DJ17" s="20"/>
    </row>
    <row r="18" spans="2:114" ht="13.9" customHeight="1" thickTop="1">
      <c r="B18" s="235"/>
      <c r="C18" s="277"/>
      <c r="D18" s="278"/>
      <c r="E18" s="279"/>
      <c r="F18" s="23"/>
      <c r="G18" s="242" t="s">
        <v>49</v>
      </c>
      <c r="H18" s="242"/>
      <c r="I18" s="242"/>
      <c r="J18" s="242"/>
      <c r="K18" s="242"/>
      <c r="L18" s="242"/>
      <c r="M18" s="242"/>
      <c r="N18" s="242"/>
      <c r="O18" s="242"/>
      <c r="P18" s="242"/>
      <c r="Q18" s="242"/>
      <c r="R18" s="242"/>
      <c r="S18" s="242"/>
      <c r="T18" s="242"/>
      <c r="U18" s="242"/>
      <c r="V18" s="242"/>
      <c r="W18" s="242"/>
      <c r="X18" s="357">
        <f>ROUNDDOWN((AA15*12+AD15-X17*12-AB17)/12,0)</f>
        <v>37</v>
      </c>
      <c r="Y18" s="357"/>
      <c r="Z18" s="357"/>
      <c r="AA18" s="77" t="s">
        <v>18</v>
      </c>
      <c r="AB18" s="344">
        <f>(AA15*12+AD15-X17*12-AB17)-X18*12</f>
        <v>3</v>
      </c>
      <c r="AC18" s="344"/>
      <c r="AD18" s="344"/>
      <c r="AE18" s="344"/>
      <c r="AF18" s="77" t="s">
        <v>19</v>
      </c>
      <c r="AG18" s="70"/>
      <c r="AH18" s="374" t="s">
        <v>198</v>
      </c>
      <c r="AI18" s="375"/>
      <c r="AJ18" s="375"/>
      <c r="AK18" s="378">
        <v>36460</v>
      </c>
      <c r="AL18" s="378"/>
      <c r="AM18" s="378"/>
      <c r="AN18" s="378"/>
      <c r="AO18" s="378"/>
      <c r="AP18" s="378"/>
      <c r="AQ18" s="378"/>
      <c r="AR18" s="239" t="s">
        <v>81</v>
      </c>
      <c r="AS18" s="239"/>
      <c r="AT18" s="243"/>
      <c r="AU18" s="243"/>
      <c r="AV18" s="378">
        <v>36768</v>
      </c>
      <c r="AW18" s="378"/>
      <c r="AX18" s="378"/>
      <c r="AY18" s="378"/>
      <c r="AZ18" s="378"/>
      <c r="BA18" s="378"/>
      <c r="BB18" s="239" t="s">
        <v>82</v>
      </c>
      <c r="BC18" s="239"/>
      <c r="BD18" s="339">
        <f>IFERROR(DATEDIF(IF(AK18=EOMONTH(AK18,-1)+1,AK18,EOMONTH(AK18,0)+1),IF(AV18=EOMONTH(AV18,0),AV18+1,EOMONTH(AV18,-1)+1),"M"),0)</f>
        <v>9</v>
      </c>
      <c r="BE18" s="340"/>
      <c r="BH18" s="29"/>
      <c r="BI18" s="294" t="s">
        <v>34</v>
      </c>
      <c r="BJ18" s="294"/>
      <c r="BK18" s="294"/>
      <c r="BL18" s="294"/>
      <c r="BM18" s="294"/>
      <c r="BN18" s="294"/>
      <c r="BO18" s="30"/>
      <c r="BP18" s="31"/>
      <c r="BQ18" s="30" t="s">
        <v>93</v>
      </c>
      <c r="BR18" s="260" t="s">
        <v>60</v>
      </c>
      <c r="BS18" s="260"/>
      <c r="BT18" s="260"/>
      <c r="BU18" s="260"/>
      <c r="BV18" s="260"/>
      <c r="BW18" s="260"/>
      <c r="BX18" s="260"/>
      <c r="BY18" s="260"/>
      <c r="BZ18" s="30" t="s">
        <v>107</v>
      </c>
      <c r="CA18" s="30"/>
      <c r="CB18" s="30"/>
      <c r="CC18" s="30"/>
      <c r="CD18" s="30"/>
      <c r="CE18" s="30"/>
      <c r="CF18" s="30"/>
      <c r="CG18" s="30"/>
      <c r="CH18" s="30"/>
      <c r="CI18" s="30"/>
      <c r="CJ18" s="30"/>
      <c r="CK18" s="30"/>
      <c r="CL18" s="30"/>
      <c r="CM18" s="30"/>
      <c r="CN18" s="30"/>
      <c r="CO18" s="30"/>
      <c r="CP18" s="30"/>
      <c r="CQ18" s="30"/>
      <c r="CR18" s="30"/>
      <c r="CS18" s="30"/>
      <c r="CT18" s="30"/>
      <c r="CU18" s="30"/>
      <c r="CV18" s="30"/>
      <c r="CW18" s="30"/>
      <c r="CX18" s="30"/>
      <c r="CY18" s="30"/>
      <c r="CZ18" s="30"/>
      <c r="DA18" s="30"/>
      <c r="DB18" s="30"/>
      <c r="DC18" s="30"/>
      <c r="DD18" s="30"/>
      <c r="DE18" s="30"/>
      <c r="DF18" s="30"/>
      <c r="DG18" s="30"/>
      <c r="DH18" s="30"/>
      <c r="DI18" s="30" t="s">
        <v>117</v>
      </c>
      <c r="DJ18" s="32"/>
    </row>
    <row r="19" spans="2:114" ht="13.9" customHeight="1" thickBot="1">
      <c r="B19" s="235" t="s">
        <v>130</v>
      </c>
      <c r="C19" s="5"/>
      <c r="D19" s="247" t="s">
        <v>23</v>
      </c>
      <c r="E19" s="247"/>
      <c r="F19" s="247"/>
      <c r="G19" s="247"/>
      <c r="H19" s="247"/>
      <c r="I19" s="247"/>
      <c r="J19" s="7"/>
      <c r="K19" s="69"/>
      <c r="L19" s="243" t="s">
        <v>24</v>
      </c>
      <c r="M19" s="243"/>
      <c r="N19" s="243"/>
      <c r="O19" s="243"/>
      <c r="P19" s="243"/>
      <c r="Q19" s="66" t="s">
        <v>25</v>
      </c>
      <c r="R19" s="362" t="s">
        <v>193</v>
      </c>
      <c r="S19" s="362"/>
      <c r="T19" s="362"/>
      <c r="U19" s="362"/>
      <c r="V19" s="362"/>
      <c r="W19" s="66" t="s">
        <v>26</v>
      </c>
      <c r="X19" s="69"/>
      <c r="Y19" s="69"/>
      <c r="Z19" s="69"/>
      <c r="AA19" s="69"/>
      <c r="AB19" s="69"/>
      <c r="AC19" s="69"/>
      <c r="AD19" s="69"/>
      <c r="AE19" s="69"/>
      <c r="AF19" s="69"/>
      <c r="AG19" s="7"/>
      <c r="AH19" s="13"/>
      <c r="AI19" s="236" t="s">
        <v>135</v>
      </c>
      <c r="AJ19" s="236"/>
      <c r="AK19" s="236"/>
      <c r="AL19" s="236"/>
      <c r="AM19" s="236"/>
      <c r="AN19" s="347">
        <f>IF(AH18="","",ROUNDDOWN(BD18/12,0))</f>
        <v>0</v>
      </c>
      <c r="AO19" s="347"/>
      <c r="AP19" s="81" t="s">
        <v>18</v>
      </c>
      <c r="AQ19" s="348">
        <f>IF(AH18="","",BD18-AN19*12)</f>
        <v>9</v>
      </c>
      <c r="AR19" s="348"/>
      <c r="AS19" s="78" t="s">
        <v>19</v>
      </c>
      <c r="AT19" s="72"/>
      <c r="AU19" s="236" t="s">
        <v>57</v>
      </c>
      <c r="AV19" s="236"/>
      <c r="AW19" s="236"/>
      <c r="AX19" s="106">
        <f>IFERROR(VLOOKUP(AH18,各種リスト!$I$2:$K$6,2,FALSE),"")</f>
        <v>1</v>
      </c>
      <c r="AY19" s="100" t="s">
        <v>86</v>
      </c>
      <c r="AZ19" s="106">
        <f>IFERROR(VLOOKUP(AH18,各種リスト!$I$2:$K$6,3,FALSE),"")</f>
        <v>3</v>
      </c>
      <c r="BA19" s="72"/>
      <c r="BB19" s="341">
        <f>IFERROR((AN19*12+AQ19)*AX19/AZ19,0)</f>
        <v>3</v>
      </c>
      <c r="BC19" s="341"/>
      <c r="BD19" s="341"/>
      <c r="BE19" s="342"/>
      <c r="BH19" s="33"/>
      <c r="BI19" s="34"/>
      <c r="BJ19" s="34"/>
      <c r="BK19" s="34"/>
      <c r="BL19" s="34"/>
      <c r="BM19" s="34"/>
      <c r="BN19" s="34"/>
      <c r="BO19" s="34"/>
      <c r="BP19" s="35"/>
      <c r="BQ19" s="382">
        <f>BR14</f>
        <v>411944</v>
      </c>
      <c r="BR19" s="382"/>
      <c r="BS19" s="382"/>
      <c r="BT19" s="382"/>
      <c r="BU19" s="382"/>
      <c r="BV19" s="382"/>
      <c r="BW19" s="382"/>
      <c r="BX19" s="382"/>
      <c r="BY19" s="382"/>
      <c r="BZ19" s="382"/>
      <c r="CA19" s="382"/>
      <c r="CB19" s="36" t="s">
        <v>42</v>
      </c>
      <c r="CC19" s="34"/>
      <c r="CD19" s="34"/>
      <c r="CE19" s="34"/>
      <c r="CF19" s="34"/>
      <c r="CG19" s="34"/>
      <c r="CH19" s="34"/>
      <c r="CI19" s="34" t="s">
        <v>99</v>
      </c>
      <c r="CJ19" s="383">
        <f>BV12</f>
        <v>21.971250000000001</v>
      </c>
      <c r="CK19" s="383"/>
      <c r="CL19" s="383"/>
      <c r="CM19" s="383"/>
      <c r="CN19" s="383"/>
      <c r="CO19" s="383"/>
      <c r="CP19" s="383"/>
      <c r="CQ19" s="383"/>
      <c r="CR19" s="383"/>
      <c r="CS19" s="37" t="s">
        <v>109</v>
      </c>
      <c r="CT19" s="380">
        <f>IFERROR(BQ19*CJ19,0)</f>
        <v>9050924.6100000013</v>
      </c>
      <c r="CU19" s="380"/>
      <c r="CV19" s="380"/>
      <c r="CW19" s="380"/>
      <c r="CX19" s="380"/>
      <c r="CY19" s="380"/>
      <c r="CZ19" s="380"/>
      <c r="DA19" s="380"/>
      <c r="DB19" s="380"/>
      <c r="DC19" s="380"/>
      <c r="DD19" s="380"/>
      <c r="DE19" s="380"/>
      <c r="DF19" s="380"/>
      <c r="DG19" s="380"/>
      <c r="DH19" s="380"/>
      <c r="DI19" s="37" t="s">
        <v>42</v>
      </c>
      <c r="DJ19" s="38"/>
    </row>
    <row r="20" spans="2:114" ht="13.9" customHeight="1" thickTop="1">
      <c r="B20" s="235"/>
      <c r="C20" s="25"/>
      <c r="D20" s="281"/>
      <c r="E20" s="281"/>
      <c r="F20" s="281"/>
      <c r="G20" s="281"/>
      <c r="H20" s="281"/>
      <c r="I20" s="281"/>
      <c r="J20" s="20"/>
      <c r="K20" s="18"/>
      <c r="L20" s="252" t="s">
        <v>13</v>
      </c>
      <c r="M20" s="252"/>
      <c r="N20" s="252"/>
      <c r="O20" s="252"/>
      <c r="P20" s="252"/>
      <c r="Q20" s="381">
        <f>X18</f>
        <v>37</v>
      </c>
      <c r="R20" s="381"/>
      <c r="S20" s="381"/>
      <c r="T20" s="381"/>
      <c r="U20" s="381"/>
      <c r="V20" s="253" t="s">
        <v>18</v>
      </c>
      <c r="W20" s="253"/>
      <c r="X20" s="254" t="s">
        <v>27</v>
      </c>
      <c r="Y20" s="254"/>
      <c r="Z20" s="254"/>
      <c r="AA20" s="254"/>
      <c r="AB20" s="254"/>
      <c r="AC20" s="254"/>
      <c r="AD20" s="254"/>
      <c r="AE20" s="254"/>
      <c r="AF20" s="254"/>
      <c r="AG20" s="255"/>
      <c r="AH20" s="374" t="s">
        <v>197</v>
      </c>
      <c r="AI20" s="375"/>
      <c r="AJ20" s="375"/>
      <c r="AK20" s="378">
        <v>40366</v>
      </c>
      <c r="AL20" s="378"/>
      <c r="AM20" s="378"/>
      <c r="AN20" s="378"/>
      <c r="AO20" s="378"/>
      <c r="AP20" s="378"/>
      <c r="AQ20" s="378"/>
      <c r="AR20" s="239" t="s">
        <v>81</v>
      </c>
      <c r="AS20" s="239"/>
      <c r="AT20" s="243"/>
      <c r="AU20" s="243"/>
      <c r="AV20" s="378">
        <v>40387</v>
      </c>
      <c r="AW20" s="378"/>
      <c r="AX20" s="378"/>
      <c r="AY20" s="378"/>
      <c r="AZ20" s="378"/>
      <c r="BA20" s="378"/>
      <c r="BB20" s="239" t="s">
        <v>82</v>
      </c>
      <c r="BC20" s="239"/>
      <c r="BD20" s="339">
        <f>IFERROR(DATEDIF(IF(AK20=EOMONTH(AK20,-1)+1,AK20,EOMONTH(AK20,0)+1),IF(AV20=EOMONTH(AV20,0),AV20+1,EOMONTH(AV20,-1)+1),"M"),0)</f>
        <v>0</v>
      </c>
      <c r="BE20" s="340"/>
      <c r="BI20" s="1" t="s">
        <v>36</v>
      </c>
    </row>
    <row r="21" spans="2:114" ht="13.9" customHeight="1">
      <c r="B21" s="235"/>
      <c r="C21" s="25"/>
      <c r="D21" s="281"/>
      <c r="E21" s="281"/>
      <c r="F21" s="281"/>
      <c r="G21" s="281"/>
      <c r="H21" s="281"/>
      <c r="I21" s="281"/>
      <c r="J21" s="20"/>
      <c r="K21" s="18"/>
      <c r="L21" s="18"/>
      <c r="M21" s="18"/>
      <c r="N21" s="18"/>
      <c r="O21" s="18"/>
      <c r="P21" s="18"/>
      <c r="Q21" s="18"/>
      <c r="R21" s="18"/>
      <c r="S21" s="18"/>
      <c r="T21" s="18"/>
      <c r="U21" s="18"/>
      <c r="V21" s="18"/>
      <c r="W21" s="18"/>
      <c r="X21" s="18"/>
      <c r="Y21" s="18"/>
      <c r="Z21" s="18"/>
      <c r="AA21" s="18"/>
      <c r="AB21" s="18"/>
      <c r="AC21" s="18"/>
      <c r="AD21" s="18"/>
      <c r="AE21" s="18"/>
      <c r="AF21" s="18"/>
      <c r="AG21" s="20"/>
      <c r="AH21" s="13"/>
      <c r="AI21" s="236" t="s">
        <v>135</v>
      </c>
      <c r="AJ21" s="236"/>
      <c r="AK21" s="236"/>
      <c r="AL21" s="236"/>
      <c r="AM21" s="236"/>
      <c r="AN21" s="347">
        <f>IF(AH20="","",ROUNDDOWN(BD20/12,0))</f>
        <v>0</v>
      </c>
      <c r="AO21" s="347"/>
      <c r="AP21" s="81" t="s">
        <v>18</v>
      </c>
      <c r="AQ21" s="348">
        <f>IF(AH20="","",BD20-AN21*12)</f>
        <v>0</v>
      </c>
      <c r="AR21" s="348"/>
      <c r="AS21" s="78" t="s">
        <v>19</v>
      </c>
      <c r="AT21" s="72"/>
      <c r="AU21" s="236" t="s">
        <v>57</v>
      </c>
      <c r="AV21" s="236"/>
      <c r="AW21" s="236"/>
      <c r="AX21" s="106">
        <f>IFERROR(VLOOKUP(AH20,各種リスト!$I$2:$K$6,2,FALSE),"")</f>
        <v>1</v>
      </c>
      <c r="AY21" s="100" t="s">
        <v>86</v>
      </c>
      <c r="AZ21" s="106">
        <f>IFERROR(VLOOKUP(AH20,各種リスト!$I$2:$K$6,3,FALSE),"")</f>
        <v>2</v>
      </c>
      <c r="BA21" s="72"/>
      <c r="BB21" s="341">
        <f>IFERROR((AN21*12+AQ21)*AX21/AZ21,0)</f>
        <v>0</v>
      </c>
      <c r="BC21" s="341"/>
      <c r="BD21" s="341"/>
      <c r="BE21" s="342"/>
      <c r="BI21" s="1" t="s">
        <v>75</v>
      </c>
    </row>
    <row r="22" spans="2:114" ht="13.9" customHeight="1">
      <c r="B22" s="235"/>
      <c r="C22" s="25"/>
      <c r="D22" s="281"/>
      <c r="E22" s="281"/>
      <c r="F22" s="281"/>
      <c r="G22" s="281"/>
      <c r="H22" s="281"/>
      <c r="I22" s="281"/>
      <c r="J22" s="20"/>
      <c r="K22" s="18"/>
      <c r="L22" s="252" t="s">
        <v>23</v>
      </c>
      <c r="M22" s="252"/>
      <c r="N22" s="252"/>
      <c r="O22" s="252"/>
      <c r="P22" s="252"/>
      <c r="Q22" s="384">
        <v>47.709000000000003</v>
      </c>
      <c r="R22" s="384"/>
      <c r="S22" s="384"/>
      <c r="T22" s="384"/>
      <c r="U22" s="384"/>
      <c r="V22" s="384"/>
      <c r="W22" s="384"/>
      <c r="X22" s="384"/>
      <c r="Y22" s="18"/>
      <c r="Z22" s="18"/>
      <c r="AA22" s="18"/>
      <c r="AB22" s="18"/>
      <c r="AC22" s="18"/>
      <c r="AD22" s="18"/>
      <c r="AE22" s="18"/>
      <c r="AF22" s="71" t="s">
        <v>118</v>
      </c>
      <c r="AG22" s="20"/>
      <c r="AH22" s="374"/>
      <c r="AI22" s="375"/>
      <c r="AJ22" s="375"/>
      <c r="AK22" s="378"/>
      <c r="AL22" s="378"/>
      <c r="AM22" s="378"/>
      <c r="AN22" s="378"/>
      <c r="AO22" s="378"/>
      <c r="AP22" s="378"/>
      <c r="AQ22" s="378"/>
      <c r="AR22" s="239" t="s">
        <v>81</v>
      </c>
      <c r="AS22" s="239"/>
      <c r="AT22" s="243"/>
      <c r="AU22" s="243"/>
      <c r="AV22" s="378"/>
      <c r="AW22" s="378"/>
      <c r="AX22" s="378"/>
      <c r="AY22" s="378"/>
      <c r="AZ22" s="378"/>
      <c r="BA22" s="378"/>
      <c r="BB22" s="239" t="s">
        <v>82</v>
      </c>
      <c r="BC22" s="239"/>
      <c r="BD22" s="339">
        <f>IFERROR(DATEDIF(IF(AK22=EOMONTH(AK22,-1)+1,AK22,EOMONTH(AK22,0)+1),IF(AV22=EOMONTH(AV22,0),AV22+1,EOMONTH(AV22,-1)+1),"M"),0)</f>
        <v>0</v>
      </c>
      <c r="BE22" s="340"/>
      <c r="BH22" s="18"/>
      <c r="BI22" s="75"/>
      <c r="BJ22" s="75"/>
      <c r="BK22" s="75"/>
      <c r="BL22" s="75"/>
      <c r="BM22" s="75"/>
      <c r="BN22" s="75"/>
      <c r="BO22" s="75"/>
      <c r="BP22" s="75"/>
      <c r="BQ22" s="75"/>
      <c r="BR22" s="75"/>
      <c r="BS22" s="75"/>
      <c r="BT22" s="75"/>
      <c r="BU22" s="75"/>
      <c r="BV22" s="75"/>
      <c r="BW22" s="75"/>
      <c r="BX22" s="75"/>
      <c r="BY22" s="75"/>
      <c r="BZ22" s="75"/>
      <c r="CA22" s="75"/>
      <c r="CB22" s="75"/>
      <c r="CC22" s="75"/>
      <c r="CD22" s="75"/>
      <c r="CE22" s="75"/>
      <c r="CF22" s="75"/>
      <c r="CG22" s="75"/>
      <c r="CH22" s="75"/>
      <c r="CI22" s="75"/>
      <c r="CJ22" s="75"/>
      <c r="CK22" s="75"/>
      <c r="CL22" s="75"/>
      <c r="CM22" s="75"/>
      <c r="CN22" s="75"/>
      <c r="CO22" s="75"/>
      <c r="CP22" s="75"/>
      <c r="CQ22" s="75"/>
      <c r="CR22" s="75"/>
      <c r="CS22" s="75"/>
      <c r="CT22" s="75"/>
      <c r="CU22" s="75"/>
      <c r="CV22" s="75"/>
      <c r="CW22" s="75"/>
      <c r="CX22" s="75"/>
      <c r="CY22" s="75"/>
      <c r="CZ22" s="75"/>
      <c r="DA22" s="75"/>
      <c r="DB22" s="75"/>
      <c r="DC22" s="75"/>
      <c r="DD22" s="75"/>
      <c r="DE22" s="75"/>
      <c r="DF22" s="75"/>
      <c r="DG22" s="75"/>
      <c r="DH22" s="75"/>
      <c r="DI22" s="75"/>
      <c r="DJ22" s="75"/>
    </row>
    <row r="23" spans="2:114" ht="13.9" customHeight="1">
      <c r="B23" s="235"/>
      <c r="C23" s="13"/>
      <c r="D23" s="282"/>
      <c r="E23" s="282"/>
      <c r="F23" s="282"/>
      <c r="G23" s="282"/>
      <c r="H23" s="282"/>
      <c r="I23" s="282"/>
      <c r="J23" s="12"/>
      <c r="K23" s="72"/>
      <c r="L23" s="72"/>
      <c r="M23" s="72"/>
      <c r="N23" s="72"/>
      <c r="O23" s="72"/>
      <c r="P23" s="72"/>
      <c r="Q23" s="72"/>
      <c r="R23" s="72"/>
      <c r="S23" s="72"/>
      <c r="T23" s="72"/>
      <c r="U23" s="72"/>
      <c r="V23" s="72"/>
      <c r="W23" s="72"/>
      <c r="X23" s="72"/>
      <c r="Y23" s="72"/>
      <c r="Z23" s="72"/>
      <c r="AA23" s="72"/>
      <c r="AB23" s="72"/>
      <c r="AC23" s="72"/>
      <c r="AD23" s="72"/>
      <c r="AE23" s="72"/>
      <c r="AF23" s="72"/>
      <c r="AG23" s="12"/>
      <c r="AH23" s="13"/>
      <c r="AI23" s="236" t="s">
        <v>135</v>
      </c>
      <c r="AJ23" s="236"/>
      <c r="AK23" s="236"/>
      <c r="AL23" s="236"/>
      <c r="AM23" s="236"/>
      <c r="AN23" s="347" t="str">
        <f>IF(AH22="","",ROUNDDOWN(BD22/12,0))</f>
        <v/>
      </c>
      <c r="AO23" s="347"/>
      <c r="AP23" s="81" t="s">
        <v>18</v>
      </c>
      <c r="AQ23" s="348" t="str">
        <f>IF(AH22="","",BD22-AN23*12)</f>
        <v/>
      </c>
      <c r="AR23" s="348"/>
      <c r="AS23" s="78" t="s">
        <v>19</v>
      </c>
      <c r="AT23" s="72"/>
      <c r="AU23" s="236" t="s">
        <v>57</v>
      </c>
      <c r="AV23" s="236"/>
      <c r="AW23" s="236"/>
      <c r="AX23" s="106" t="str">
        <f>IFERROR(VLOOKUP(AH22,各種リスト!$I$2:$K$6,2,FALSE),"")</f>
        <v/>
      </c>
      <c r="AY23" s="100" t="s">
        <v>86</v>
      </c>
      <c r="AZ23" s="106" t="str">
        <f>IFERROR(VLOOKUP(AH22,各種リスト!$I$2:$K$6,3,FALSE),"")</f>
        <v/>
      </c>
      <c r="BA23" s="72"/>
      <c r="BB23" s="341">
        <f>IFERROR((AN23*12+AQ23)*AX23/AZ23,0)</f>
        <v>0</v>
      </c>
      <c r="BC23" s="341"/>
      <c r="BD23" s="341"/>
      <c r="BE23" s="342"/>
      <c r="BH23" s="75"/>
      <c r="BI23" s="75"/>
      <c r="BJ23" s="75"/>
      <c r="BK23" s="75"/>
      <c r="BL23" s="75"/>
      <c r="BM23" s="75"/>
      <c r="BN23" s="75"/>
      <c r="BO23" s="75"/>
      <c r="BP23" s="75"/>
      <c r="BQ23" s="75"/>
      <c r="BR23" s="75"/>
      <c r="BS23" s="75"/>
      <c r="BT23" s="75"/>
      <c r="BU23" s="75"/>
      <c r="BV23" s="75"/>
      <c r="BW23" s="75"/>
      <c r="BX23" s="75"/>
      <c r="BY23" s="75"/>
      <c r="BZ23" s="75"/>
      <c r="CA23" s="75"/>
      <c r="CB23" s="75"/>
      <c r="CC23" s="75"/>
      <c r="CD23" s="75"/>
      <c r="CE23" s="75"/>
      <c r="CF23" s="75"/>
      <c r="CG23" s="75"/>
      <c r="CH23" s="75"/>
      <c r="CI23" s="75"/>
      <c r="CJ23" s="75"/>
      <c r="CK23" s="75"/>
      <c r="CL23" s="75"/>
      <c r="CM23" s="75"/>
      <c r="CN23" s="75"/>
      <c r="CO23" s="75"/>
      <c r="CP23" s="75"/>
      <c r="CQ23" s="75"/>
      <c r="CR23" s="75"/>
      <c r="CS23" s="75"/>
      <c r="CT23" s="75"/>
      <c r="CU23" s="75"/>
      <c r="CV23" s="75"/>
      <c r="CW23" s="75"/>
      <c r="CX23" s="75"/>
      <c r="CY23" s="75"/>
      <c r="CZ23" s="75"/>
      <c r="DA23" s="75"/>
      <c r="DB23" s="75"/>
      <c r="DC23" s="75"/>
      <c r="DD23" s="75"/>
      <c r="DE23" s="75"/>
      <c r="DF23" s="75"/>
      <c r="DG23" s="75"/>
      <c r="DH23" s="75"/>
      <c r="DI23" s="75"/>
      <c r="DJ23" s="75"/>
    </row>
    <row r="24" spans="2:114" ht="13.9" customHeight="1">
      <c r="C24" s="5"/>
      <c r="D24" s="69"/>
      <c r="E24" s="69"/>
      <c r="F24" s="69"/>
      <c r="G24" s="69"/>
      <c r="H24" s="69"/>
      <c r="I24" s="69"/>
      <c r="J24" s="69"/>
      <c r="K24" s="5"/>
      <c r="L24" s="69"/>
      <c r="M24" s="256"/>
      <c r="N24" s="256"/>
      <c r="O24" s="256"/>
      <c r="P24" s="256"/>
      <c r="Q24" s="256"/>
      <c r="R24" s="256"/>
      <c r="S24" s="256"/>
      <c r="T24" s="256"/>
      <c r="U24" s="66" t="s">
        <v>42</v>
      </c>
      <c r="V24" s="69" t="s">
        <v>93</v>
      </c>
      <c r="W24" s="257"/>
      <c r="X24" s="257"/>
      <c r="Y24" s="257"/>
      <c r="Z24" s="257"/>
      <c r="AA24" s="257"/>
      <c r="AB24" s="257"/>
      <c r="AC24" s="257"/>
      <c r="AD24" s="257"/>
      <c r="AE24" s="257"/>
      <c r="AF24" s="257"/>
      <c r="AG24" s="241"/>
      <c r="AH24" s="258"/>
      <c r="AI24" s="258"/>
      <c r="AJ24" s="258"/>
      <c r="AK24" s="258"/>
      <c r="AL24" s="258"/>
      <c r="AM24" s="264" t="s">
        <v>43</v>
      </c>
      <c r="AN24" s="264"/>
      <c r="AO24" s="241"/>
      <c r="AP24" s="241"/>
      <c r="AQ24" s="241"/>
      <c r="AR24" s="241"/>
      <c r="AS24" s="239" t="s">
        <v>44</v>
      </c>
      <c r="AT24" s="239"/>
      <c r="AU24" s="241"/>
      <c r="AV24" s="241"/>
      <c r="AW24" s="241"/>
      <c r="AX24" s="241"/>
      <c r="AY24" s="241"/>
      <c r="AZ24" s="241"/>
      <c r="BA24" s="241"/>
      <c r="BB24" s="241"/>
      <c r="BC24" s="241"/>
      <c r="BD24" s="66" t="s">
        <v>42</v>
      </c>
      <c r="BE24" s="7"/>
      <c r="BH24" s="75"/>
      <c r="BI24" s="75"/>
      <c r="BJ24" s="75"/>
      <c r="BK24" s="75"/>
      <c r="BL24" s="75"/>
      <c r="BM24" s="75"/>
      <c r="BN24" s="75"/>
      <c r="BO24" s="75"/>
      <c r="BP24" s="75"/>
      <c r="BQ24" s="75"/>
      <c r="BR24" s="75"/>
      <c r="BS24" s="75"/>
      <c r="BT24" s="75"/>
      <c r="BU24" s="75"/>
      <c r="BV24" s="75"/>
      <c r="BW24" s="75"/>
      <c r="BX24" s="75"/>
      <c r="BY24" s="75"/>
      <c r="BZ24" s="75"/>
      <c r="CA24" s="75"/>
      <c r="CB24" s="75"/>
      <c r="CC24" s="75"/>
      <c r="CD24" s="75"/>
      <c r="CE24" s="75"/>
      <c r="CF24" s="75"/>
      <c r="CG24" s="75"/>
      <c r="CH24" s="75"/>
      <c r="CI24" s="75"/>
      <c r="CJ24" s="75"/>
      <c r="CK24" s="75"/>
      <c r="CL24" s="75"/>
      <c r="CM24" s="75"/>
      <c r="CN24" s="75"/>
      <c r="CO24" s="75"/>
      <c r="CP24" s="75"/>
      <c r="CQ24" s="75"/>
      <c r="CR24" s="75"/>
      <c r="CS24" s="75"/>
      <c r="CT24" s="75"/>
      <c r="CU24" s="75"/>
      <c r="CV24" s="75"/>
      <c r="CW24" s="75"/>
      <c r="CX24" s="75"/>
      <c r="CY24" s="75"/>
      <c r="CZ24" s="75"/>
      <c r="DA24" s="75"/>
      <c r="DB24" s="75"/>
      <c r="DC24" s="75"/>
      <c r="DD24" s="75"/>
      <c r="DE24" s="75"/>
      <c r="DF24" s="75"/>
      <c r="DG24" s="75"/>
      <c r="DH24" s="75"/>
      <c r="DI24" s="75"/>
      <c r="DJ24" s="75"/>
    </row>
    <row r="25" spans="2:114" ht="13.9" customHeight="1">
      <c r="C25" s="25"/>
      <c r="D25" s="281" t="s">
        <v>29</v>
      </c>
      <c r="E25" s="281"/>
      <c r="F25" s="281"/>
      <c r="G25" s="281"/>
      <c r="H25" s="281"/>
      <c r="I25" s="281"/>
      <c r="J25" s="18"/>
      <c r="K25" s="25"/>
      <c r="L25" s="18"/>
      <c r="M25" s="18"/>
      <c r="N25" s="18"/>
      <c r="O25" s="18"/>
      <c r="P25" s="252" t="s">
        <v>45</v>
      </c>
      <c r="Q25" s="252"/>
      <c r="R25" s="252"/>
      <c r="S25" s="252"/>
      <c r="T25" s="252"/>
      <c r="U25" s="252"/>
      <c r="V25" s="245"/>
      <c r="W25" s="245"/>
      <c r="X25" s="245"/>
      <c r="Y25" s="245"/>
      <c r="Z25" s="245"/>
      <c r="AA25" s="245"/>
      <c r="AB25" s="245"/>
      <c r="AC25" s="71" t="s">
        <v>42</v>
      </c>
      <c r="AD25" s="18"/>
      <c r="AE25" s="18"/>
      <c r="AF25" s="252" t="s">
        <v>46</v>
      </c>
      <c r="AG25" s="252"/>
      <c r="AH25" s="252"/>
      <c r="AI25" s="252"/>
      <c r="AJ25" s="252"/>
      <c r="AK25" s="252"/>
      <c r="AL25" s="245"/>
      <c r="AM25" s="245"/>
      <c r="AN25" s="245"/>
      <c r="AO25" s="245"/>
      <c r="AP25" s="245"/>
      <c r="AQ25" s="245"/>
      <c r="AR25" s="245"/>
      <c r="AS25" s="71" t="s">
        <v>42</v>
      </c>
      <c r="AT25" s="18" t="s">
        <v>107</v>
      </c>
      <c r="AU25" s="18"/>
      <c r="AV25" s="18"/>
      <c r="AW25" s="18"/>
      <c r="AX25" s="18"/>
      <c r="AY25" s="18"/>
      <c r="AZ25" s="18"/>
      <c r="BA25" s="18"/>
      <c r="BB25" s="18"/>
      <c r="BC25" s="18"/>
      <c r="BD25" s="18"/>
      <c r="BE25" s="20"/>
      <c r="BH25" s="75"/>
      <c r="BI25" s="75"/>
      <c r="BJ25" s="75"/>
      <c r="BK25" s="75"/>
      <c r="BL25" s="75"/>
      <c r="BM25" s="75"/>
      <c r="BN25" s="75"/>
      <c r="BO25" s="75"/>
      <c r="BP25" s="75"/>
      <c r="BQ25" s="75"/>
      <c r="BR25" s="75"/>
      <c r="BS25" s="75"/>
      <c r="BT25" s="75"/>
      <c r="BU25" s="75"/>
      <c r="BV25" s="75"/>
      <c r="BW25" s="75"/>
      <c r="BX25" s="75"/>
      <c r="BY25" s="75"/>
      <c r="BZ25" s="75"/>
      <c r="CA25" s="75"/>
      <c r="CB25" s="75"/>
      <c r="CC25" s="75"/>
      <c r="CD25" s="75"/>
      <c r="CE25" s="75"/>
      <c r="CF25" s="75"/>
      <c r="CG25" s="75"/>
      <c r="CH25" s="75"/>
      <c r="CI25" s="75"/>
      <c r="CJ25" s="75"/>
      <c r="CK25" s="75"/>
      <c r="CL25" s="75"/>
      <c r="CM25" s="75"/>
      <c r="CN25" s="75"/>
      <c r="CO25" s="75"/>
      <c r="CP25" s="75"/>
      <c r="CQ25" s="75"/>
      <c r="CR25" s="75"/>
      <c r="CS25" s="75"/>
      <c r="CT25" s="75"/>
      <c r="CU25" s="75"/>
      <c r="CV25" s="75"/>
      <c r="CW25" s="75"/>
      <c r="CX25" s="75"/>
      <c r="CY25" s="75"/>
      <c r="CZ25" s="75"/>
      <c r="DA25" s="75"/>
      <c r="DB25" s="75"/>
      <c r="DC25" s="75"/>
      <c r="DD25" s="75"/>
      <c r="DE25" s="75"/>
      <c r="DF25" s="75"/>
      <c r="DG25" s="75"/>
      <c r="DH25" s="75"/>
      <c r="DI25" s="75"/>
      <c r="DJ25" s="75"/>
    </row>
    <row r="26" spans="2:114" ht="13.9" customHeight="1">
      <c r="C26" s="25"/>
      <c r="D26" s="281" t="s">
        <v>10</v>
      </c>
      <c r="E26" s="281"/>
      <c r="F26" s="281"/>
      <c r="G26" s="281"/>
      <c r="H26" s="281"/>
      <c r="I26" s="281"/>
      <c r="J26" s="18"/>
      <c r="K26" s="25"/>
      <c r="L26" s="18"/>
      <c r="M26" s="245"/>
      <c r="N26" s="245"/>
      <c r="O26" s="245"/>
      <c r="P26" s="245"/>
      <c r="Q26" s="245"/>
      <c r="R26" s="245"/>
      <c r="S26" s="245"/>
      <c r="T26" s="245"/>
      <c r="U26" s="71" t="s">
        <v>99</v>
      </c>
      <c r="V26" s="18" t="s">
        <v>100</v>
      </c>
      <c r="W26" s="292"/>
      <c r="X26" s="292"/>
      <c r="Y26" s="292"/>
      <c r="Z26" s="292"/>
      <c r="AA26" s="71" t="s">
        <v>102</v>
      </c>
      <c r="AB26" s="292"/>
      <c r="AC26" s="292"/>
      <c r="AD26" s="292"/>
      <c r="AE26" s="292"/>
      <c r="AF26" s="292"/>
      <c r="AG26" s="71" t="s">
        <v>99</v>
      </c>
      <c r="AH26" s="18" t="s">
        <v>93</v>
      </c>
      <c r="AI26" s="253"/>
      <c r="AJ26" s="253"/>
      <c r="AK26" s="253" t="s">
        <v>105</v>
      </c>
      <c r="AL26" s="253"/>
      <c r="AM26" s="253"/>
      <c r="AN26" s="253"/>
      <c r="AO26" s="18" t="s">
        <v>107</v>
      </c>
      <c r="AP26" s="18" t="s">
        <v>108</v>
      </c>
      <c r="AQ26" s="71" t="s">
        <v>109</v>
      </c>
      <c r="AR26" s="292"/>
      <c r="AS26" s="292"/>
      <c r="AT26" s="292"/>
      <c r="AU26" s="292"/>
      <c r="AV26" s="292"/>
      <c r="AW26" s="292"/>
      <c r="AX26" s="292"/>
      <c r="AY26" s="292"/>
      <c r="AZ26" s="292"/>
      <c r="BA26" s="292"/>
      <c r="BB26" s="292"/>
      <c r="BC26" s="292"/>
      <c r="BD26" s="71" t="s">
        <v>42</v>
      </c>
      <c r="BE26" s="20"/>
      <c r="BH26" s="75"/>
      <c r="BI26" s="75"/>
      <c r="BJ26" s="75"/>
      <c r="BK26" s="75"/>
      <c r="BL26" s="75"/>
      <c r="BM26" s="75"/>
      <c r="BN26" s="75"/>
      <c r="BO26" s="75"/>
      <c r="BP26" s="75"/>
      <c r="BQ26" s="75"/>
      <c r="BR26" s="75"/>
      <c r="BS26" s="75"/>
      <c r="BT26" s="75"/>
      <c r="BU26" s="75"/>
      <c r="BV26" s="75"/>
      <c r="BW26" s="75"/>
      <c r="BX26" s="75"/>
      <c r="BY26" s="75"/>
      <c r="BZ26" s="75"/>
      <c r="CA26" s="75"/>
      <c r="CB26" s="75"/>
      <c r="CC26" s="75"/>
      <c r="CD26" s="75"/>
      <c r="CE26" s="75"/>
      <c r="CF26" s="75"/>
      <c r="CG26" s="75"/>
      <c r="CH26" s="75"/>
      <c r="CI26" s="75"/>
      <c r="CJ26" s="75"/>
      <c r="CK26" s="75"/>
      <c r="CL26" s="75"/>
      <c r="CM26" s="75"/>
      <c r="CN26" s="75"/>
      <c r="CO26" s="75"/>
      <c r="CP26" s="75"/>
      <c r="CQ26" s="75"/>
      <c r="CR26" s="75"/>
      <c r="CS26" s="75"/>
      <c r="CT26" s="75"/>
      <c r="CU26" s="75"/>
      <c r="CV26" s="75"/>
      <c r="CW26" s="75"/>
      <c r="CX26" s="75"/>
      <c r="CY26" s="75"/>
      <c r="CZ26" s="75"/>
      <c r="DA26" s="75"/>
      <c r="DB26" s="75"/>
      <c r="DC26" s="75"/>
      <c r="DD26" s="75"/>
      <c r="DE26" s="75"/>
      <c r="DF26" s="75"/>
      <c r="DG26" s="75"/>
      <c r="DH26" s="75"/>
      <c r="DI26" s="75"/>
      <c r="DJ26" s="75"/>
    </row>
    <row r="27" spans="2:114" ht="13.9" customHeight="1">
      <c r="C27" s="13"/>
      <c r="D27" s="72"/>
      <c r="E27" s="72"/>
      <c r="F27" s="72"/>
      <c r="G27" s="72"/>
      <c r="H27" s="72"/>
      <c r="I27" s="72"/>
      <c r="J27" s="72"/>
      <c r="K27" s="13"/>
      <c r="L27" s="252" t="s">
        <v>50</v>
      </c>
      <c r="M27" s="252"/>
      <c r="N27" s="252"/>
      <c r="O27" s="252"/>
      <c r="P27" s="252"/>
      <c r="Q27" s="72"/>
      <c r="R27" s="72"/>
      <c r="S27" s="72"/>
      <c r="T27" s="72"/>
      <c r="U27" s="72"/>
      <c r="V27" s="72"/>
      <c r="W27" s="72"/>
      <c r="X27" s="72"/>
      <c r="Y27" s="72"/>
      <c r="Z27" s="72"/>
      <c r="AA27" s="72" t="s">
        <v>93</v>
      </c>
      <c r="AB27" s="295" t="s">
        <v>52</v>
      </c>
      <c r="AC27" s="295"/>
      <c r="AD27" s="295"/>
      <c r="AE27" s="295"/>
      <c r="AF27" s="295"/>
      <c r="AG27" s="295"/>
      <c r="AH27" s="295"/>
      <c r="AI27" s="295"/>
      <c r="AJ27" s="295"/>
      <c r="AK27" s="291"/>
      <c r="AL27" s="291"/>
      <c r="AM27" s="291"/>
      <c r="AN27" s="72" t="s">
        <v>18</v>
      </c>
      <c r="AO27" s="291"/>
      <c r="AP27" s="291"/>
      <c r="AQ27" s="67" t="s">
        <v>19</v>
      </c>
      <c r="AR27" s="72"/>
      <c r="AS27" s="252" t="s">
        <v>23</v>
      </c>
      <c r="AT27" s="252"/>
      <c r="AU27" s="252"/>
      <c r="AV27" s="252"/>
      <c r="AW27" s="252"/>
      <c r="AX27" s="291"/>
      <c r="AY27" s="291"/>
      <c r="AZ27" s="291"/>
      <c r="BA27" s="291"/>
      <c r="BB27" s="291"/>
      <c r="BC27" s="291"/>
      <c r="BD27" s="72" t="s">
        <v>107</v>
      </c>
      <c r="BE27" s="12"/>
      <c r="BH27" s="75"/>
      <c r="BI27" s="75"/>
      <c r="BJ27" s="75"/>
      <c r="BK27" s="75"/>
      <c r="BL27" s="75"/>
      <c r="BM27" s="75"/>
      <c r="BN27" s="75"/>
      <c r="BO27" s="75"/>
      <c r="BP27" s="75"/>
      <c r="BQ27" s="75"/>
      <c r="BR27" s="75"/>
      <c r="BS27" s="75"/>
      <c r="BT27" s="75"/>
      <c r="BU27" s="75"/>
      <c r="BV27" s="75"/>
      <c r="BW27" s="75"/>
      <c r="BX27" s="75"/>
      <c r="BY27" s="75"/>
      <c r="BZ27" s="75"/>
      <c r="CA27" s="75"/>
      <c r="CB27" s="75"/>
      <c r="CC27" s="75"/>
      <c r="CD27" s="75"/>
      <c r="CE27" s="75"/>
      <c r="CF27" s="75"/>
      <c r="CG27" s="75"/>
      <c r="CH27" s="75"/>
      <c r="CI27" s="75"/>
      <c r="CJ27" s="75"/>
      <c r="CK27" s="75"/>
      <c r="CL27" s="75"/>
      <c r="CM27" s="75"/>
      <c r="CN27" s="75"/>
      <c r="CO27" s="75"/>
      <c r="CP27" s="75"/>
      <c r="CQ27" s="75"/>
      <c r="CR27" s="75"/>
      <c r="CS27" s="75"/>
      <c r="CT27" s="75"/>
      <c r="CU27" s="75"/>
      <c r="CV27" s="75"/>
      <c r="CW27" s="75"/>
      <c r="CX27" s="75"/>
      <c r="CY27" s="75"/>
      <c r="CZ27" s="75"/>
      <c r="DA27" s="75"/>
      <c r="DB27" s="75"/>
      <c r="DC27" s="75"/>
      <c r="DD27" s="75"/>
      <c r="DE27" s="75"/>
      <c r="DF27" s="75"/>
      <c r="DG27" s="75"/>
      <c r="DH27" s="75"/>
      <c r="DI27" s="75"/>
      <c r="DJ27" s="75"/>
    </row>
    <row r="28" spans="2:114" ht="13.9" customHeight="1">
      <c r="C28" s="5"/>
      <c r="D28" s="247" t="s">
        <v>30</v>
      </c>
      <c r="E28" s="247"/>
      <c r="F28" s="247"/>
      <c r="G28" s="247"/>
      <c r="H28" s="247"/>
      <c r="I28" s="247"/>
      <c r="J28" s="69"/>
      <c r="K28" s="5"/>
      <c r="L28" s="69" t="s">
        <v>93</v>
      </c>
      <c r="M28" s="239" t="s">
        <v>53</v>
      </c>
      <c r="N28" s="239"/>
      <c r="O28" s="239"/>
      <c r="P28" s="239"/>
      <c r="Q28" s="239"/>
      <c r="R28" s="239"/>
      <c r="S28" s="239"/>
      <c r="T28" s="239"/>
      <c r="U28" s="69" t="s">
        <v>107</v>
      </c>
      <c r="V28" s="69"/>
      <c r="W28" s="69"/>
      <c r="X28" s="69"/>
      <c r="Y28" s="69"/>
      <c r="Z28" s="69"/>
      <c r="AA28" s="69"/>
      <c r="AB28" s="69"/>
      <c r="AC28" s="69"/>
      <c r="AD28" s="69"/>
      <c r="AE28" s="69"/>
      <c r="AF28" s="69"/>
      <c r="AG28" s="69"/>
      <c r="AH28" s="69"/>
      <c r="AI28" s="69"/>
      <c r="AJ28" s="69"/>
      <c r="AK28" s="69"/>
      <c r="AL28" s="69"/>
      <c r="AM28" s="69"/>
      <c r="AN28" s="69"/>
      <c r="AO28" s="69"/>
      <c r="AP28" s="69"/>
      <c r="AQ28" s="69"/>
      <c r="AR28" s="69"/>
      <c r="AS28" s="69"/>
      <c r="AT28" s="69"/>
      <c r="AU28" s="69"/>
      <c r="AV28" s="69"/>
      <c r="AW28" s="69"/>
      <c r="AX28" s="69"/>
      <c r="AY28" s="69"/>
      <c r="AZ28" s="69"/>
      <c r="BA28" s="69"/>
      <c r="BB28" s="69"/>
      <c r="BC28" s="69"/>
      <c r="BD28" s="69" t="s">
        <v>119</v>
      </c>
      <c r="BE28" s="7"/>
      <c r="BH28" s="75"/>
      <c r="BI28" s="75"/>
      <c r="BJ28" s="75"/>
      <c r="BK28" s="75"/>
      <c r="BL28" s="75"/>
      <c r="BM28" s="75"/>
      <c r="BN28" s="75"/>
      <c r="BO28" s="75"/>
      <c r="BP28" s="75"/>
      <c r="BQ28" s="75"/>
      <c r="BR28" s="75"/>
      <c r="BS28" s="75"/>
      <c r="BT28" s="75"/>
      <c r="BU28" s="75"/>
      <c r="BV28" s="75"/>
      <c r="BW28" s="75"/>
      <c r="BX28" s="75"/>
      <c r="BY28" s="75"/>
      <c r="BZ28" s="75"/>
      <c r="CA28" s="75"/>
      <c r="CB28" s="75"/>
      <c r="CC28" s="75"/>
      <c r="CD28" s="75"/>
      <c r="CE28" s="75"/>
      <c r="CF28" s="75"/>
      <c r="CG28" s="75"/>
      <c r="CH28" s="75"/>
      <c r="CI28" s="75"/>
      <c r="CJ28" s="75"/>
      <c r="CK28" s="75"/>
      <c r="CL28" s="75"/>
      <c r="CM28" s="75"/>
      <c r="CN28" s="75"/>
      <c r="CO28" s="75"/>
      <c r="CP28" s="75"/>
      <c r="CQ28" s="75"/>
      <c r="CR28" s="75"/>
      <c r="CS28" s="75"/>
      <c r="CT28" s="75"/>
      <c r="CU28" s="75"/>
      <c r="CV28" s="75"/>
      <c r="CW28" s="75"/>
      <c r="CX28" s="75"/>
      <c r="CY28" s="75"/>
      <c r="CZ28" s="75"/>
      <c r="DA28" s="75"/>
      <c r="DB28" s="75"/>
      <c r="DC28" s="75"/>
      <c r="DD28" s="75"/>
      <c r="DE28" s="75"/>
      <c r="DF28" s="75"/>
      <c r="DG28" s="75"/>
      <c r="DH28" s="75"/>
      <c r="DI28" s="75"/>
      <c r="DJ28" s="75"/>
    </row>
    <row r="29" spans="2:114" ht="13.9" customHeight="1">
      <c r="C29" s="25"/>
      <c r="D29" s="281" t="s">
        <v>31</v>
      </c>
      <c r="E29" s="281"/>
      <c r="F29" s="281"/>
      <c r="G29" s="281"/>
      <c r="H29" s="281"/>
      <c r="I29" s="281"/>
      <c r="J29" s="18"/>
      <c r="K29" s="25"/>
      <c r="L29" s="385">
        <f>MAX(L9,AR12)</f>
        <v>424840</v>
      </c>
      <c r="M29" s="385"/>
      <c r="N29" s="385"/>
      <c r="O29" s="385"/>
      <c r="P29" s="385"/>
      <c r="Q29" s="385"/>
      <c r="R29" s="385"/>
      <c r="S29" s="385"/>
      <c r="T29" s="385"/>
      <c r="U29" s="385"/>
      <c r="V29" s="385"/>
      <c r="W29" s="385"/>
      <c r="X29" s="385"/>
      <c r="Y29" s="385"/>
      <c r="Z29" s="18" t="s">
        <v>42</v>
      </c>
      <c r="AA29" s="18"/>
      <c r="AB29" s="18"/>
      <c r="AC29" s="18"/>
      <c r="AD29" s="18"/>
      <c r="AE29" s="18"/>
      <c r="AF29" s="71" t="s">
        <v>99</v>
      </c>
      <c r="AG29" s="386">
        <f>Q22</f>
        <v>47.709000000000003</v>
      </c>
      <c r="AH29" s="386"/>
      <c r="AI29" s="386"/>
      <c r="AJ29" s="386"/>
      <c r="AK29" s="386"/>
      <c r="AL29" s="386"/>
      <c r="AM29" s="386"/>
      <c r="AN29" s="71" t="s">
        <v>109</v>
      </c>
      <c r="AO29" s="387">
        <f>L29*AG29</f>
        <v>20268691.560000002</v>
      </c>
      <c r="AP29" s="387"/>
      <c r="AQ29" s="387"/>
      <c r="AR29" s="387"/>
      <c r="AS29" s="387"/>
      <c r="AT29" s="387"/>
      <c r="AU29" s="387"/>
      <c r="AV29" s="387"/>
      <c r="AW29" s="387"/>
      <c r="AX29" s="387"/>
      <c r="AY29" s="387"/>
      <c r="AZ29" s="387"/>
      <c r="BA29" s="387"/>
      <c r="BB29" s="387"/>
      <c r="BC29" s="387"/>
      <c r="BD29" s="71" t="s">
        <v>42</v>
      </c>
      <c r="BE29" s="20"/>
      <c r="BH29" s="75"/>
      <c r="BI29" s="75"/>
      <c r="BJ29" s="75"/>
      <c r="BK29" s="75"/>
      <c r="BL29" s="75"/>
      <c r="BM29" s="75"/>
      <c r="BN29" s="75"/>
      <c r="BO29" s="75"/>
      <c r="BP29" s="75"/>
      <c r="BQ29" s="75"/>
      <c r="BR29" s="75"/>
      <c r="BS29" s="75"/>
      <c r="BT29" s="75"/>
      <c r="BU29" s="75"/>
      <c r="BV29" s="75"/>
      <c r="BW29" s="75"/>
      <c r="BX29" s="75"/>
      <c r="BY29" s="75"/>
      <c r="BZ29" s="75"/>
      <c r="CA29" s="75"/>
      <c r="CB29" s="75"/>
      <c r="CC29" s="75"/>
      <c r="CD29" s="75"/>
      <c r="CE29" s="75"/>
      <c r="CF29" s="75"/>
      <c r="CG29" s="75"/>
      <c r="CH29" s="75"/>
      <c r="CI29" s="75"/>
      <c r="CJ29" s="75"/>
      <c r="CK29" s="75"/>
      <c r="CL29" s="75"/>
      <c r="CM29" s="75"/>
      <c r="CN29" s="75"/>
      <c r="CO29" s="75"/>
      <c r="CP29" s="75"/>
      <c r="CQ29" s="75"/>
      <c r="CR29" s="75"/>
      <c r="CS29" s="75"/>
      <c r="CT29" s="75"/>
      <c r="CU29" s="75"/>
      <c r="CV29" s="75"/>
      <c r="CW29" s="75"/>
      <c r="CX29" s="75"/>
      <c r="CY29" s="75"/>
      <c r="CZ29" s="75"/>
      <c r="DA29" s="75"/>
      <c r="DB29" s="75"/>
      <c r="DC29" s="75"/>
      <c r="DD29" s="75"/>
      <c r="DE29" s="75"/>
      <c r="DF29" s="75"/>
      <c r="DG29" s="75"/>
      <c r="DH29" s="75"/>
      <c r="DI29" s="75"/>
      <c r="DJ29" s="75"/>
    </row>
    <row r="30" spans="2:114" ht="13.9" customHeight="1">
      <c r="C30" s="13"/>
      <c r="D30" s="72"/>
      <c r="E30" s="72"/>
      <c r="F30" s="72"/>
      <c r="G30" s="72"/>
      <c r="H30" s="72"/>
      <c r="I30" s="72"/>
      <c r="J30" s="72"/>
      <c r="K30" s="13"/>
      <c r="L30" s="72"/>
      <c r="M30" s="72"/>
      <c r="N30" s="72"/>
      <c r="O30" s="72"/>
      <c r="P30" s="72"/>
      <c r="Q30" s="72"/>
      <c r="R30" s="72"/>
      <c r="S30" s="72"/>
      <c r="T30" s="72"/>
      <c r="U30" s="72"/>
      <c r="V30" s="72"/>
      <c r="W30" s="72"/>
      <c r="X30" s="72"/>
      <c r="Y30" s="72"/>
      <c r="Z30" s="72"/>
      <c r="AA30" s="72"/>
      <c r="AB30" s="72"/>
      <c r="AC30" s="72"/>
      <c r="AD30" s="72"/>
      <c r="AE30" s="72"/>
      <c r="AF30" s="72"/>
      <c r="AG30" s="72"/>
      <c r="AH30" s="72"/>
      <c r="AI30" s="72"/>
      <c r="AJ30" s="72"/>
      <c r="AK30" s="72"/>
      <c r="AL30" s="72"/>
      <c r="AM30" s="72"/>
      <c r="AN30" s="72"/>
      <c r="AO30" s="72"/>
      <c r="AP30" s="72"/>
      <c r="AQ30" s="72"/>
      <c r="AR30" s="72"/>
      <c r="AS30" s="72"/>
      <c r="AT30" s="72"/>
      <c r="AU30" s="72"/>
      <c r="AV30" s="72"/>
      <c r="AW30" s="72"/>
      <c r="AX30" s="72"/>
      <c r="AY30" s="72"/>
      <c r="AZ30" s="72"/>
      <c r="BA30" s="72"/>
      <c r="BB30" s="72"/>
      <c r="BC30" s="72"/>
      <c r="BD30" s="72"/>
      <c r="BE30" s="12"/>
      <c r="BH30" s="75"/>
      <c r="BI30" s="75"/>
      <c r="BJ30" s="75"/>
      <c r="BK30" s="75"/>
      <c r="BL30" s="75"/>
      <c r="BM30" s="75"/>
      <c r="BN30" s="75"/>
      <c r="BO30" s="75"/>
      <c r="BP30" s="75"/>
      <c r="BQ30" s="75"/>
      <c r="BR30" s="75"/>
      <c r="BS30" s="75"/>
      <c r="BT30" s="75"/>
      <c r="BU30" s="75"/>
      <c r="BV30" s="75"/>
      <c r="BW30" s="75"/>
      <c r="BX30" s="75"/>
      <c r="BY30" s="75"/>
      <c r="BZ30" s="75"/>
      <c r="CA30" s="75"/>
      <c r="CB30" s="75"/>
      <c r="CC30" s="75"/>
      <c r="CD30" s="75"/>
      <c r="CE30" s="75"/>
      <c r="CF30" s="75"/>
      <c r="CG30" s="75"/>
      <c r="CH30" s="75"/>
      <c r="CI30" s="75"/>
      <c r="CJ30" s="75"/>
      <c r="CK30" s="75"/>
      <c r="CL30" s="75"/>
      <c r="CM30" s="75"/>
      <c r="CN30" s="75"/>
      <c r="CO30" s="75"/>
      <c r="CP30" s="75"/>
      <c r="CQ30" s="75"/>
      <c r="CR30" s="75"/>
      <c r="CS30" s="75"/>
      <c r="CT30" s="75"/>
      <c r="CU30" s="75"/>
      <c r="CV30" s="75"/>
      <c r="CW30" s="75"/>
      <c r="CX30" s="75"/>
      <c r="CY30" s="75"/>
      <c r="CZ30" s="75"/>
      <c r="DA30" s="75"/>
      <c r="DB30" s="75"/>
      <c r="DC30" s="75"/>
      <c r="DD30" s="75"/>
      <c r="DE30" s="75"/>
      <c r="DF30" s="75"/>
      <c r="DG30" s="75"/>
      <c r="DH30" s="75"/>
      <c r="DI30" s="75"/>
      <c r="DJ30" s="75"/>
    </row>
    <row r="31" spans="2:114" ht="13.9" customHeight="1">
      <c r="B31" s="235" t="s">
        <v>131</v>
      </c>
      <c r="C31" s="5"/>
      <c r="D31" s="247" t="s">
        <v>32</v>
      </c>
      <c r="E31" s="247"/>
      <c r="F31" s="247"/>
      <c r="G31" s="247"/>
      <c r="H31" s="247"/>
      <c r="I31" s="247"/>
      <c r="J31" s="69"/>
      <c r="K31" s="5"/>
      <c r="L31" s="69" t="s">
        <v>93</v>
      </c>
      <c r="M31" s="239" t="s">
        <v>54</v>
      </c>
      <c r="N31" s="239"/>
      <c r="O31" s="239"/>
      <c r="P31" s="239"/>
      <c r="Q31" s="239"/>
      <c r="R31" s="239"/>
      <c r="S31" s="239"/>
      <c r="T31" s="239"/>
      <c r="U31" s="239"/>
      <c r="V31" s="239"/>
      <c r="W31" s="239"/>
      <c r="X31" s="239"/>
      <c r="Y31" s="239"/>
      <c r="Z31" s="239"/>
      <c r="AA31" s="239"/>
      <c r="AB31" s="239"/>
      <c r="AC31" s="239"/>
      <c r="AD31" s="239"/>
      <c r="AE31" s="239"/>
      <c r="AF31" s="69" t="s">
        <v>107</v>
      </c>
      <c r="AG31" s="69"/>
      <c r="AH31" s="69"/>
      <c r="AI31" s="69"/>
      <c r="AJ31" s="69"/>
      <c r="AK31" s="69"/>
      <c r="AL31" s="69"/>
      <c r="AM31" s="69"/>
      <c r="AN31" s="69"/>
      <c r="AO31" s="69"/>
      <c r="AP31" s="69"/>
      <c r="AQ31" s="69"/>
      <c r="AR31" s="69"/>
      <c r="AS31" s="69"/>
      <c r="AT31" s="69"/>
      <c r="AU31" s="69"/>
      <c r="AV31" s="69"/>
      <c r="AW31" s="69"/>
      <c r="AX31" s="69"/>
      <c r="AY31" s="69"/>
      <c r="AZ31" s="69"/>
      <c r="BA31" s="69"/>
      <c r="BB31" s="69"/>
      <c r="BC31" s="69"/>
      <c r="BD31" s="69" t="s">
        <v>120</v>
      </c>
      <c r="BE31" s="7"/>
      <c r="BH31" s="75"/>
      <c r="BI31" s="75"/>
      <c r="BJ31" s="75"/>
      <c r="BK31" s="75"/>
      <c r="BL31" s="75"/>
      <c r="BM31" s="75"/>
      <c r="BN31" s="75"/>
      <c r="BO31" s="75"/>
      <c r="BP31" s="75"/>
      <c r="BQ31" s="75"/>
      <c r="BR31" s="75"/>
      <c r="BS31" s="75"/>
      <c r="BT31" s="75"/>
      <c r="BU31" s="75"/>
      <c r="BV31" s="75"/>
      <c r="BW31" s="75"/>
      <c r="BX31" s="75"/>
      <c r="BY31" s="75"/>
      <c r="BZ31" s="75"/>
      <c r="CA31" s="75"/>
      <c r="CB31" s="75"/>
      <c r="CC31" s="75"/>
      <c r="CD31" s="75"/>
      <c r="CE31" s="75"/>
      <c r="CF31" s="75"/>
      <c r="CG31" s="75"/>
      <c r="CH31" s="75"/>
      <c r="CI31" s="75"/>
      <c r="CJ31" s="75"/>
      <c r="CK31" s="75"/>
      <c r="CL31" s="75"/>
      <c r="CM31" s="75"/>
      <c r="CN31" s="75"/>
      <c r="CO31" s="75"/>
      <c r="CP31" s="75"/>
      <c r="CQ31" s="75"/>
      <c r="CR31" s="75"/>
      <c r="CS31" s="75"/>
      <c r="CT31" s="75"/>
      <c r="CU31" s="75"/>
      <c r="CV31" s="75"/>
      <c r="CW31" s="75"/>
      <c r="CX31" s="75"/>
      <c r="CY31" s="75"/>
      <c r="CZ31" s="75"/>
      <c r="DA31" s="75"/>
      <c r="DB31" s="75"/>
      <c r="DC31" s="75"/>
      <c r="DD31" s="75"/>
      <c r="DE31" s="75"/>
      <c r="DF31" s="75"/>
      <c r="DG31" s="75"/>
      <c r="DH31" s="75"/>
      <c r="DI31" s="75"/>
      <c r="DJ31" s="75"/>
    </row>
    <row r="32" spans="2:114" ht="13.9" customHeight="1" thickBot="1">
      <c r="B32" s="235"/>
      <c r="C32" s="25"/>
      <c r="D32" s="293" t="s">
        <v>33</v>
      </c>
      <c r="E32" s="293"/>
      <c r="F32" s="293"/>
      <c r="G32" s="293"/>
      <c r="H32" s="293"/>
      <c r="I32" s="293"/>
      <c r="J32" s="18"/>
      <c r="K32" s="25"/>
      <c r="L32" s="87" t="s">
        <v>217</v>
      </c>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388">
        <f>IF(N13="自己都合",(AR37+AR39+AR41+AR43)*IF(X18&gt;24,1,IF(X18&gt;9,0.5,0)),(AR37+AR39+AR41+AR43))</f>
        <v>1626000</v>
      </c>
      <c r="AS32" s="388"/>
      <c r="AT32" s="388"/>
      <c r="AU32" s="388"/>
      <c r="AV32" s="388"/>
      <c r="AW32" s="388"/>
      <c r="AX32" s="388"/>
      <c r="AY32" s="388"/>
      <c r="AZ32" s="388"/>
      <c r="BA32" s="388"/>
      <c r="BB32" s="388"/>
      <c r="BC32" s="388"/>
      <c r="BD32" s="71" t="s">
        <v>42</v>
      </c>
      <c r="BE32" s="20"/>
      <c r="BH32" s="75"/>
      <c r="BI32" s="75"/>
      <c r="BJ32" s="75"/>
      <c r="BK32" s="75"/>
      <c r="BL32" s="75"/>
      <c r="BM32" s="75"/>
      <c r="BN32" s="75"/>
      <c r="BO32" s="75"/>
      <c r="BP32" s="75"/>
      <c r="BQ32" s="75"/>
      <c r="BR32" s="75"/>
      <c r="BS32" s="75"/>
      <c r="BT32" s="75"/>
      <c r="BU32" s="75"/>
      <c r="BV32" s="75"/>
      <c r="BW32" s="75"/>
      <c r="BX32" s="75"/>
      <c r="BY32" s="75"/>
      <c r="BZ32" s="75"/>
      <c r="CA32" s="75"/>
      <c r="CB32" s="75"/>
      <c r="CC32" s="75"/>
      <c r="CD32" s="75"/>
      <c r="CE32" s="75"/>
      <c r="CF32" s="75"/>
      <c r="CG32" s="75"/>
      <c r="CH32" s="75"/>
      <c r="CI32" s="75"/>
      <c r="CJ32" s="75"/>
      <c r="CK32" s="75"/>
      <c r="CL32" s="75"/>
      <c r="CM32" s="75"/>
      <c r="CN32" s="75"/>
      <c r="CO32" s="75"/>
      <c r="CP32" s="75"/>
      <c r="CQ32" s="75"/>
      <c r="CR32" s="75"/>
      <c r="CS32" s="75"/>
      <c r="CT32" s="75"/>
      <c r="CU32" s="75"/>
      <c r="CV32" s="75"/>
      <c r="CW32" s="75"/>
      <c r="CX32" s="75"/>
      <c r="CY32" s="75"/>
      <c r="CZ32" s="75"/>
      <c r="DA32" s="75"/>
      <c r="DB32" s="75"/>
      <c r="DC32" s="75"/>
      <c r="DD32" s="75"/>
      <c r="DE32" s="75"/>
      <c r="DF32" s="75"/>
      <c r="DG32" s="75"/>
      <c r="DH32" s="75"/>
      <c r="DI32" s="75"/>
      <c r="DJ32" s="75"/>
    </row>
    <row r="33" spans="2:114" ht="13.9" customHeight="1" thickTop="1">
      <c r="B33" s="248" t="s">
        <v>132</v>
      </c>
      <c r="C33" s="29"/>
      <c r="D33" s="294" t="s">
        <v>34</v>
      </c>
      <c r="E33" s="294"/>
      <c r="F33" s="294"/>
      <c r="G33" s="294"/>
      <c r="H33" s="294"/>
      <c r="I33" s="294"/>
      <c r="J33" s="30"/>
      <c r="K33" s="31"/>
      <c r="L33" s="30" t="s">
        <v>93</v>
      </c>
      <c r="M33" s="260" t="s">
        <v>121</v>
      </c>
      <c r="N33" s="288"/>
      <c r="O33" s="288"/>
      <c r="P33" s="30" t="s">
        <v>107</v>
      </c>
      <c r="Q33" s="30"/>
      <c r="R33" s="30"/>
      <c r="S33" s="30"/>
      <c r="T33" s="30"/>
      <c r="U33" s="30"/>
      <c r="V33" s="30"/>
      <c r="W33" s="30"/>
      <c r="X33" s="30"/>
      <c r="Y33" s="30"/>
      <c r="Z33" s="30"/>
      <c r="AA33" s="30"/>
      <c r="AB33" s="30"/>
      <c r="AC33" s="30"/>
      <c r="AD33" s="30"/>
      <c r="AE33" s="30"/>
      <c r="AF33" s="30"/>
      <c r="AG33" s="30"/>
      <c r="AH33" s="30"/>
      <c r="AI33" s="30"/>
      <c r="AJ33" s="30"/>
      <c r="AK33" s="30"/>
      <c r="AL33" s="30"/>
      <c r="AM33" s="30"/>
      <c r="AN33" s="30"/>
      <c r="AO33" s="30"/>
      <c r="AP33" s="30"/>
      <c r="AQ33" s="30"/>
      <c r="AR33" s="30"/>
      <c r="AS33" s="30"/>
      <c r="AT33" s="30"/>
      <c r="AU33" s="30"/>
      <c r="AV33" s="30"/>
      <c r="AW33" s="30"/>
      <c r="AX33" s="30"/>
      <c r="AY33" s="30"/>
      <c r="AZ33" s="30"/>
      <c r="BA33" s="30"/>
      <c r="BB33" s="30"/>
      <c r="BC33" s="30"/>
      <c r="BD33" s="30" t="s">
        <v>122</v>
      </c>
      <c r="BE33" s="32"/>
      <c r="BH33" s="75"/>
      <c r="BI33" s="75"/>
      <c r="BJ33" s="75"/>
      <c r="BK33" s="75"/>
      <c r="BL33" s="75"/>
      <c r="BM33" s="75"/>
      <c r="BN33" s="75"/>
      <c r="BO33" s="75"/>
      <c r="BP33" s="75"/>
      <c r="BQ33" s="75"/>
      <c r="BR33" s="75"/>
      <c r="BS33" s="75"/>
      <c r="BT33" s="75"/>
      <c r="BU33" s="75"/>
      <c r="BV33" s="75"/>
      <c r="BW33" s="75"/>
      <c r="BX33" s="75"/>
      <c r="BY33" s="75"/>
      <c r="BZ33" s="75"/>
      <c r="CA33" s="75"/>
      <c r="CB33" s="75"/>
      <c r="CC33" s="75"/>
      <c r="CD33" s="75"/>
      <c r="CE33" s="75"/>
      <c r="CF33" s="75"/>
      <c r="CG33" s="75"/>
      <c r="CH33" s="75"/>
      <c r="CI33" s="75"/>
      <c r="CJ33" s="75"/>
      <c r="CK33" s="75"/>
      <c r="CL33" s="75"/>
      <c r="CM33" s="75"/>
      <c r="CN33" s="75"/>
      <c r="CO33" s="75"/>
      <c r="CP33" s="75"/>
      <c r="CQ33" s="75"/>
      <c r="CR33" s="75"/>
      <c r="CS33" s="75"/>
      <c r="CT33" s="75"/>
      <c r="CU33" s="75"/>
      <c r="CV33" s="75"/>
      <c r="CW33" s="75"/>
      <c r="CX33" s="75"/>
      <c r="CY33" s="75"/>
      <c r="CZ33" s="75"/>
      <c r="DA33" s="75"/>
      <c r="DB33" s="75"/>
      <c r="DC33" s="75"/>
      <c r="DD33" s="75"/>
      <c r="DE33" s="75"/>
      <c r="DF33" s="75"/>
      <c r="DG33" s="75"/>
      <c r="DH33" s="75"/>
      <c r="DI33" s="75"/>
      <c r="DJ33" s="75"/>
    </row>
    <row r="34" spans="2:114" ht="13.9" customHeight="1" thickBot="1">
      <c r="B34" s="248"/>
      <c r="C34" s="33"/>
      <c r="D34" s="34"/>
      <c r="E34" s="34"/>
      <c r="F34" s="34"/>
      <c r="G34" s="34"/>
      <c r="H34" s="34"/>
      <c r="I34" s="34"/>
      <c r="J34" s="34"/>
      <c r="K34" s="35"/>
      <c r="L34" s="34"/>
      <c r="M34" s="389">
        <f>AO29</f>
        <v>20268691.560000002</v>
      </c>
      <c r="N34" s="389"/>
      <c r="O34" s="389"/>
      <c r="P34" s="389"/>
      <c r="Q34" s="389"/>
      <c r="R34" s="389"/>
      <c r="S34" s="389"/>
      <c r="T34" s="389"/>
      <c r="U34" s="389"/>
      <c r="V34" s="389"/>
      <c r="W34" s="389"/>
      <c r="X34" s="389"/>
      <c r="Y34" s="389"/>
      <c r="Z34" s="389"/>
      <c r="AA34" s="389"/>
      <c r="AB34" s="37" t="s">
        <v>102</v>
      </c>
      <c r="AC34" s="382">
        <f>AR32</f>
        <v>1626000</v>
      </c>
      <c r="AD34" s="382"/>
      <c r="AE34" s="382"/>
      <c r="AF34" s="382"/>
      <c r="AG34" s="382"/>
      <c r="AH34" s="382"/>
      <c r="AI34" s="382"/>
      <c r="AJ34" s="382"/>
      <c r="AK34" s="382"/>
      <c r="AL34" s="382"/>
      <c r="AM34" s="382"/>
      <c r="AN34" s="382"/>
      <c r="AO34" s="37" t="s">
        <v>109</v>
      </c>
      <c r="AP34" s="380">
        <f>M34+AC34</f>
        <v>21894691.560000002</v>
      </c>
      <c r="AQ34" s="380"/>
      <c r="AR34" s="380"/>
      <c r="AS34" s="380"/>
      <c r="AT34" s="380"/>
      <c r="AU34" s="380"/>
      <c r="AV34" s="380"/>
      <c r="AW34" s="380"/>
      <c r="AX34" s="380"/>
      <c r="AY34" s="380"/>
      <c r="AZ34" s="380"/>
      <c r="BA34" s="380"/>
      <c r="BB34" s="380"/>
      <c r="BC34" s="380"/>
      <c r="BD34" s="37" t="s">
        <v>42</v>
      </c>
      <c r="BE34" s="38"/>
      <c r="BH34" s="75"/>
      <c r="BI34" s="75"/>
      <c r="BJ34" s="75"/>
      <c r="BK34" s="75"/>
      <c r="BL34" s="75"/>
      <c r="BM34" s="75"/>
      <c r="BN34" s="75"/>
      <c r="BO34" s="75"/>
      <c r="BP34" s="75"/>
      <c r="BQ34" s="75"/>
      <c r="BR34" s="75"/>
      <c r="BS34" s="75"/>
      <c r="BT34" s="75"/>
      <c r="BU34" s="75"/>
      <c r="BV34" s="75"/>
      <c r="BW34" s="75"/>
      <c r="BX34" s="75"/>
      <c r="BY34" s="75"/>
      <c r="BZ34" s="75"/>
      <c r="CA34" s="75"/>
      <c r="CB34" s="75"/>
      <c r="CC34" s="75"/>
      <c r="CD34" s="75"/>
      <c r="CE34" s="75"/>
      <c r="CF34" s="75"/>
      <c r="CG34" s="75"/>
      <c r="CH34" s="75"/>
      <c r="CI34" s="75"/>
      <c r="CJ34" s="75"/>
      <c r="CK34" s="75"/>
      <c r="CL34" s="75"/>
      <c r="CM34" s="75"/>
      <c r="CN34" s="75"/>
      <c r="CO34" s="75"/>
      <c r="CP34" s="75"/>
      <c r="CQ34" s="75"/>
      <c r="CR34" s="75"/>
      <c r="CS34" s="75"/>
      <c r="CT34" s="75"/>
      <c r="CU34" s="75"/>
      <c r="CV34" s="75"/>
      <c r="CW34" s="75"/>
      <c r="CX34" s="75"/>
      <c r="CY34" s="75"/>
      <c r="CZ34" s="75"/>
      <c r="DA34" s="75"/>
      <c r="DB34" s="75"/>
      <c r="DC34" s="75"/>
      <c r="DD34" s="75"/>
      <c r="DE34" s="75"/>
      <c r="DF34" s="75"/>
      <c r="DG34" s="75"/>
      <c r="DH34" s="75"/>
      <c r="DI34" s="75"/>
      <c r="DJ34" s="75"/>
    </row>
    <row r="35" spans="2:114" ht="13.9" customHeight="1" thickTop="1">
      <c r="C35" s="25"/>
      <c r="D35" s="281" t="s">
        <v>35</v>
      </c>
      <c r="E35" s="281"/>
      <c r="F35" s="281"/>
      <c r="G35" s="281"/>
      <c r="H35" s="281"/>
      <c r="I35" s="281"/>
      <c r="J35" s="20"/>
      <c r="K35" s="18"/>
      <c r="L35" s="287" t="s">
        <v>58</v>
      </c>
      <c r="M35" s="287"/>
      <c r="N35" s="287"/>
      <c r="O35" s="287"/>
      <c r="P35" s="287"/>
      <c r="Q35" s="287"/>
      <c r="R35" s="287"/>
      <c r="S35" s="287"/>
      <c r="T35" s="287"/>
      <c r="U35" s="287"/>
      <c r="V35" s="287"/>
      <c r="W35" s="18"/>
      <c r="X35" s="18"/>
      <c r="Y35" s="18"/>
      <c r="Z35" s="18"/>
      <c r="AA35" s="18"/>
      <c r="AB35" s="18"/>
      <c r="AC35" s="18"/>
      <c r="AD35" s="18"/>
      <c r="AE35" s="18"/>
      <c r="AF35" s="18"/>
      <c r="AG35" s="18"/>
      <c r="AH35" s="18"/>
      <c r="AI35" s="18"/>
      <c r="AJ35" s="18"/>
      <c r="AK35" s="18"/>
      <c r="AL35" s="18"/>
      <c r="AM35" s="18"/>
      <c r="AN35" s="18"/>
      <c r="AO35" s="18"/>
      <c r="AP35" s="18"/>
      <c r="AQ35" s="18"/>
      <c r="AR35" s="18"/>
      <c r="AS35" s="18"/>
      <c r="AT35" s="18"/>
      <c r="AU35" s="18"/>
      <c r="AV35" s="18"/>
      <c r="AW35" s="18"/>
      <c r="AX35" s="18"/>
      <c r="AY35" s="18"/>
      <c r="AZ35" s="18"/>
      <c r="BA35" s="18"/>
      <c r="BB35" s="18"/>
      <c r="BC35" s="18"/>
      <c r="BD35" s="18"/>
      <c r="BE35" s="20"/>
      <c r="BH35" s="75"/>
      <c r="BI35" s="75"/>
      <c r="BJ35" s="75"/>
      <c r="BK35" s="75"/>
      <c r="BL35" s="75"/>
      <c r="BM35" s="75"/>
      <c r="BN35" s="75"/>
      <c r="BO35" s="75"/>
      <c r="BP35" s="75"/>
      <c r="BQ35" s="75"/>
      <c r="BR35" s="75"/>
      <c r="BS35" s="75"/>
      <c r="BT35" s="75"/>
      <c r="BU35" s="75"/>
      <c r="BV35" s="75"/>
      <c r="BW35" s="75"/>
      <c r="BX35" s="75"/>
      <c r="BY35" s="75"/>
      <c r="BZ35" s="75"/>
      <c r="CA35" s="75"/>
      <c r="CB35" s="75"/>
      <c r="CC35" s="75"/>
      <c r="CD35" s="75"/>
      <c r="CE35" s="75"/>
      <c r="CF35" s="75"/>
      <c r="CG35" s="75"/>
      <c r="CH35" s="75"/>
      <c r="CI35" s="75"/>
      <c r="CJ35" s="75"/>
      <c r="CK35" s="75"/>
      <c r="CL35" s="75"/>
      <c r="CM35" s="75"/>
      <c r="CN35" s="75"/>
      <c r="CO35" s="75"/>
      <c r="CP35" s="75"/>
      <c r="CQ35" s="75"/>
      <c r="CR35" s="75"/>
      <c r="CS35" s="75"/>
      <c r="CT35" s="75"/>
      <c r="CU35" s="75"/>
      <c r="CV35" s="75"/>
      <c r="CW35" s="75"/>
      <c r="CX35" s="75"/>
      <c r="CY35" s="75"/>
      <c r="CZ35" s="75"/>
      <c r="DA35" s="75"/>
      <c r="DB35" s="75"/>
      <c r="DC35" s="75"/>
      <c r="DD35" s="75"/>
      <c r="DE35" s="75"/>
      <c r="DF35" s="75"/>
      <c r="DG35" s="75"/>
      <c r="DH35" s="75"/>
      <c r="DI35" s="75"/>
      <c r="DJ35" s="75"/>
    </row>
    <row r="36" spans="2:114" ht="13.9" customHeight="1">
      <c r="C36" s="25"/>
      <c r="D36" s="18"/>
      <c r="E36" s="18"/>
      <c r="F36" s="18"/>
      <c r="G36" s="18"/>
      <c r="H36" s="18"/>
      <c r="I36" s="18"/>
      <c r="J36" s="20"/>
      <c r="K36" s="18"/>
      <c r="L36" s="65"/>
      <c r="M36" s="18"/>
      <c r="N36" s="71"/>
      <c r="O36" s="393" t="s">
        <v>376</v>
      </c>
      <c r="P36" s="393"/>
      <c r="Q36" s="18" t="s">
        <v>123</v>
      </c>
      <c r="R36" s="394">
        <v>4</v>
      </c>
      <c r="S36" s="394"/>
      <c r="T36" s="394"/>
      <c r="U36" s="71" t="s">
        <v>124</v>
      </c>
      <c r="V36" s="18"/>
      <c r="W36" s="18"/>
      <c r="X36" s="393" t="s">
        <v>384</v>
      </c>
      <c r="Y36" s="393"/>
      <c r="Z36" s="18" t="s">
        <v>123</v>
      </c>
      <c r="AA36" s="394">
        <v>3</v>
      </c>
      <c r="AB36" s="394"/>
      <c r="AC36" s="39"/>
      <c r="AD36" s="395" t="s">
        <v>210</v>
      </c>
      <c r="AE36" s="395"/>
      <c r="AF36" s="395"/>
      <c r="AG36" s="395"/>
      <c r="AH36" s="395"/>
      <c r="AI36" s="395"/>
      <c r="AJ36" s="395"/>
      <c r="AK36" s="395"/>
      <c r="AL36" s="395"/>
      <c r="AM36" s="18"/>
      <c r="AN36" s="18"/>
      <c r="AO36" s="18"/>
      <c r="AP36" s="18"/>
      <c r="AQ36" s="18"/>
      <c r="AR36" s="394">
        <v>2</v>
      </c>
      <c r="AS36" s="394"/>
      <c r="AT36" s="39"/>
      <c r="AU36" s="71" t="s">
        <v>43</v>
      </c>
      <c r="AV36" s="71"/>
      <c r="AW36" s="18"/>
      <c r="AX36" s="18"/>
      <c r="AY36" s="18"/>
      <c r="AZ36" s="18"/>
      <c r="BA36" s="18"/>
      <c r="BB36" s="18"/>
      <c r="BC36" s="18"/>
      <c r="BD36" s="18"/>
      <c r="BE36" s="20"/>
      <c r="BH36" s="75"/>
      <c r="BI36" s="75"/>
      <c r="BJ36" s="75"/>
      <c r="BK36" s="75"/>
      <c r="BL36" s="75"/>
      <c r="BM36" s="75"/>
      <c r="BN36" s="75"/>
      <c r="BO36" s="75"/>
      <c r="BP36" s="75"/>
      <c r="BQ36" s="75"/>
      <c r="BR36" s="75"/>
      <c r="BS36" s="75"/>
      <c r="BT36" s="75"/>
      <c r="BU36" s="75"/>
      <c r="BV36" s="75"/>
      <c r="BW36" s="75"/>
      <c r="BX36" s="75"/>
      <c r="BY36" s="75"/>
      <c r="BZ36" s="75"/>
      <c r="CA36" s="75"/>
      <c r="CB36" s="75"/>
      <c r="CC36" s="75"/>
      <c r="CD36" s="75"/>
      <c r="CE36" s="75"/>
      <c r="CF36" s="75"/>
      <c r="CG36" s="75"/>
      <c r="CH36" s="75"/>
      <c r="CI36" s="75"/>
      <c r="CJ36" s="75"/>
      <c r="CK36" s="75"/>
      <c r="CL36" s="75"/>
      <c r="CM36" s="75"/>
      <c r="CN36" s="75"/>
      <c r="CO36" s="75"/>
      <c r="CP36" s="75"/>
      <c r="CQ36" s="75"/>
      <c r="CR36" s="75"/>
      <c r="CS36" s="75"/>
      <c r="CT36" s="75"/>
      <c r="CU36" s="75"/>
      <c r="CV36" s="75"/>
      <c r="CW36" s="75"/>
      <c r="CX36" s="75"/>
      <c r="CY36" s="75"/>
      <c r="CZ36" s="75"/>
      <c r="DA36" s="75"/>
      <c r="DB36" s="75"/>
      <c r="DC36" s="75"/>
      <c r="DD36" s="75"/>
      <c r="DE36" s="75"/>
      <c r="DF36" s="75"/>
      <c r="DG36" s="75"/>
      <c r="DH36" s="75"/>
      <c r="DI36" s="75"/>
      <c r="DJ36" s="75"/>
    </row>
    <row r="37" spans="2:114" ht="13.9" customHeight="1">
      <c r="C37" s="25"/>
      <c r="D37" s="18"/>
      <c r="E37" s="18"/>
      <c r="F37" s="18"/>
      <c r="G37" s="18"/>
      <c r="H37" s="18"/>
      <c r="I37" s="18"/>
      <c r="J37" s="20"/>
      <c r="K37" s="18"/>
      <c r="L37" s="18"/>
      <c r="M37" s="18"/>
      <c r="N37" s="18"/>
      <c r="O37" s="18"/>
      <c r="P37" s="390">
        <v>9</v>
      </c>
      <c r="Q37" s="390"/>
      <c r="R37" s="18"/>
      <c r="S37" s="18"/>
      <c r="T37" s="252" t="s">
        <v>59</v>
      </c>
      <c r="U37" s="252"/>
      <c r="V37" s="252"/>
      <c r="W37" s="18" t="s">
        <v>93</v>
      </c>
      <c r="X37" s="391">
        <f>IFERROR(VLOOKUP(P37,各種リスト!$F$2:$G$8,2,FALSE),0)</f>
        <v>27100</v>
      </c>
      <c r="Y37" s="391"/>
      <c r="Z37" s="391"/>
      <c r="AA37" s="391"/>
      <c r="AB37" s="391"/>
      <c r="AC37" s="391"/>
      <c r="AD37" s="18" t="s">
        <v>42</v>
      </c>
      <c r="AE37" s="18" t="s">
        <v>107</v>
      </c>
      <c r="AF37" s="71" t="s">
        <v>99</v>
      </c>
      <c r="AG37" s="392">
        <v>60</v>
      </c>
      <c r="AH37" s="392"/>
      <c r="AI37" s="392"/>
      <c r="AJ37" s="71" t="s">
        <v>19</v>
      </c>
      <c r="AK37" s="253" t="s">
        <v>109</v>
      </c>
      <c r="AL37" s="253"/>
      <c r="AM37" s="18"/>
      <c r="AN37" s="18"/>
      <c r="AO37" s="18"/>
      <c r="AP37" s="18"/>
      <c r="AQ37" s="18"/>
      <c r="AR37" s="391">
        <f>X37*AG37</f>
        <v>1626000</v>
      </c>
      <c r="AS37" s="391"/>
      <c r="AT37" s="391"/>
      <c r="AU37" s="391"/>
      <c r="AV37" s="391"/>
      <c r="AW37" s="391"/>
      <c r="AX37" s="391"/>
      <c r="AY37" s="391"/>
      <c r="AZ37" s="18"/>
      <c r="BA37" s="71" t="s">
        <v>42</v>
      </c>
      <c r="BB37" s="18"/>
      <c r="BC37" s="18"/>
      <c r="BD37" s="18"/>
      <c r="BE37" s="20"/>
      <c r="BH37" s="75"/>
      <c r="BI37" s="75"/>
      <c r="BJ37" s="75"/>
      <c r="BK37" s="75"/>
      <c r="BL37" s="75"/>
      <c r="BM37" s="75"/>
      <c r="BN37" s="75"/>
      <c r="BO37" s="75"/>
      <c r="BP37" s="75"/>
      <c r="BQ37" s="75"/>
      <c r="BR37" s="75"/>
      <c r="BS37" s="75"/>
      <c r="BT37" s="75"/>
      <c r="BU37" s="75"/>
      <c r="BV37" s="75"/>
      <c r="BW37" s="75"/>
      <c r="BX37" s="75"/>
      <c r="BY37" s="75"/>
      <c r="BZ37" s="75"/>
      <c r="CA37" s="75"/>
      <c r="CB37" s="75"/>
      <c r="CC37" s="75"/>
      <c r="CD37" s="75"/>
      <c r="CE37" s="75"/>
      <c r="CF37" s="75"/>
      <c r="CG37" s="75"/>
      <c r="CH37" s="75"/>
      <c r="CI37" s="75"/>
      <c r="CJ37" s="75"/>
      <c r="CK37" s="75"/>
      <c r="CL37" s="75"/>
      <c r="CM37" s="75"/>
      <c r="CN37" s="75"/>
      <c r="CO37" s="75"/>
      <c r="CP37" s="75"/>
      <c r="CQ37" s="75"/>
      <c r="CR37" s="75"/>
      <c r="CS37" s="75"/>
      <c r="CT37" s="75"/>
      <c r="CU37" s="75"/>
      <c r="CV37" s="75"/>
      <c r="CW37" s="75"/>
      <c r="CX37" s="75"/>
      <c r="CY37" s="75"/>
      <c r="CZ37" s="75"/>
      <c r="DA37" s="75"/>
      <c r="DB37" s="75"/>
      <c r="DC37" s="75"/>
      <c r="DD37" s="75"/>
      <c r="DE37" s="75"/>
      <c r="DF37" s="75"/>
      <c r="DG37" s="75"/>
      <c r="DH37" s="75"/>
      <c r="DI37" s="75"/>
      <c r="DJ37" s="75"/>
    </row>
    <row r="38" spans="2:114" ht="13.9" customHeight="1">
      <c r="C38" s="25"/>
      <c r="D38" s="18"/>
      <c r="E38" s="18"/>
      <c r="F38" s="18"/>
      <c r="G38" s="18"/>
      <c r="H38" s="18"/>
      <c r="I38" s="18"/>
      <c r="J38" s="20"/>
      <c r="K38" s="18"/>
      <c r="L38" s="18"/>
      <c r="M38" s="18"/>
      <c r="N38" s="71"/>
      <c r="O38" s="393"/>
      <c r="P38" s="393"/>
      <c r="Q38" s="18" t="s">
        <v>123</v>
      </c>
      <c r="R38" s="394"/>
      <c r="S38" s="394"/>
      <c r="T38" s="394"/>
      <c r="U38" s="79" t="s">
        <v>124</v>
      </c>
      <c r="V38" s="18"/>
      <c r="W38" s="18"/>
      <c r="X38" s="393"/>
      <c r="Y38" s="393"/>
      <c r="Z38" s="18" t="s">
        <v>123</v>
      </c>
      <c r="AA38" s="394"/>
      <c r="AB38" s="394"/>
      <c r="AC38" s="39"/>
      <c r="AD38" s="395"/>
      <c r="AE38" s="395"/>
      <c r="AF38" s="395"/>
      <c r="AG38" s="395"/>
      <c r="AH38" s="395"/>
      <c r="AI38" s="395"/>
      <c r="AJ38" s="395"/>
      <c r="AK38" s="395"/>
      <c r="AL38" s="395"/>
      <c r="AM38" s="18"/>
      <c r="AN38" s="18"/>
      <c r="AO38" s="18"/>
      <c r="AP38" s="18"/>
      <c r="AQ38" s="18"/>
      <c r="AR38" s="394"/>
      <c r="AS38" s="394"/>
      <c r="AT38" s="39"/>
      <c r="AU38" s="71" t="s">
        <v>43</v>
      </c>
      <c r="AV38" s="71"/>
      <c r="AW38" s="18"/>
      <c r="AX38" s="18"/>
      <c r="AY38" s="18"/>
      <c r="AZ38" s="18"/>
      <c r="BA38" s="18"/>
      <c r="BB38" s="18"/>
      <c r="BC38" s="18"/>
      <c r="BD38" s="18"/>
      <c r="BE38" s="20"/>
      <c r="BH38" s="75"/>
      <c r="BI38" s="75"/>
      <c r="BJ38" s="75"/>
      <c r="BK38" s="75"/>
      <c r="BL38" s="75"/>
      <c r="BM38" s="75"/>
      <c r="BN38" s="75"/>
      <c r="BO38" s="75"/>
      <c r="BP38" s="75"/>
      <c r="BQ38" s="75"/>
      <c r="BR38" s="75"/>
      <c r="BS38" s="75"/>
      <c r="BT38" s="75"/>
      <c r="BU38" s="75"/>
      <c r="BV38" s="75"/>
      <c r="BW38" s="75"/>
      <c r="BX38" s="75"/>
      <c r="BY38" s="75"/>
      <c r="BZ38" s="75"/>
      <c r="CA38" s="75"/>
      <c r="CB38" s="75"/>
      <c r="CC38" s="75"/>
      <c r="CD38" s="75"/>
      <c r="CE38" s="75"/>
      <c r="CF38" s="75"/>
      <c r="CG38" s="75"/>
      <c r="CH38" s="75"/>
      <c r="CI38" s="75"/>
      <c r="CJ38" s="75"/>
      <c r="CK38" s="75"/>
      <c r="CL38" s="75"/>
      <c r="CM38" s="75"/>
      <c r="CN38" s="75"/>
      <c r="CO38" s="75"/>
      <c r="CP38" s="75"/>
      <c r="CQ38" s="75"/>
      <c r="CR38" s="75"/>
      <c r="CS38" s="75"/>
      <c r="CT38" s="75"/>
      <c r="CU38" s="75"/>
      <c r="CV38" s="75"/>
      <c r="CW38" s="75"/>
      <c r="CX38" s="75"/>
      <c r="CY38" s="75"/>
      <c r="CZ38" s="75"/>
      <c r="DA38" s="75"/>
      <c r="DB38" s="75"/>
      <c r="DC38" s="75"/>
      <c r="DD38" s="75"/>
      <c r="DE38" s="75"/>
      <c r="DF38" s="75"/>
      <c r="DG38" s="75"/>
      <c r="DH38" s="75"/>
      <c r="DI38" s="75"/>
      <c r="DJ38" s="75"/>
    </row>
    <row r="39" spans="2:114" ht="13.9" customHeight="1">
      <c r="C39" s="25"/>
      <c r="D39" s="18"/>
      <c r="E39" s="18"/>
      <c r="F39" s="18"/>
      <c r="G39" s="18"/>
      <c r="H39" s="18"/>
      <c r="I39" s="18"/>
      <c r="J39" s="20"/>
      <c r="K39" s="18"/>
      <c r="L39" s="18"/>
      <c r="M39" s="18"/>
      <c r="N39" s="18"/>
      <c r="O39" s="18"/>
      <c r="P39" s="390"/>
      <c r="Q39" s="390"/>
      <c r="R39" s="18"/>
      <c r="S39" s="18"/>
      <c r="T39" s="252" t="s">
        <v>59</v>
      </c>
      <c r="U39" s="252"/>
      <c r="V39" s="252"/>
      <c r="W39" s="18" t="s">
        <v>93</v>
      </c>
      <c r="X39" s="391">
        <f>IFERROR(VLOOKUP(P39,各種リスト!$F$2:$G$8,2,FALSE),0)</f>
        <v>0</v>
      </c>
      <c r="Y39" s="391"/>
      <c r="Z39" s="391"/>
      <c r="AA39" s="391"/>
      <c r="AB39" s="391"/>
      <c r="AC39" s="391"/>
      <c r="AD39" s="18" t="s">
        <v>42</v>
      </c>
      <c r="AE39" s="18" t="s">
        <v>107</v>
      </c>
      <c r="AF39" s="71" t="s">
        <v>99</v>
      </c>
      <c r="AG39" s="392"/>
      <c r="AH39" s="392"/>
      <c r="AI39" s="392"/>
      <c r="AJ39" s="71" t="s">
        <v>19</v>
      </c>
      <c r="AK39" s="253" t="s">
        <v>109</v>
      </c>
      <c r="AL39" s="253"/>
      <c r="AM39" s="18"/>
      <c r="AN39" s="18"/>
      <c r="AO39" s="18"/>
      <c r="AP39" s="18"/>
      <c r="AQ39" s="18"/>
      <c r="AR39" s="391">
        <f>X39*AG39</f>
        <v>0</v>
      </c>
      <c r="AS39" s="391"/>
      <c r="AT39" s="391"/>
      <c r="AU39" s="391"/>
      <c r="AV39" s="391"/>
      <c r="AW39" s="391"/>
      <c r="AX39" s="391"/>
      <c r="AY39" s="391"/>
      <c r="AZ39" s="18"/>
      <c r="BA39" s="71" t="s">
        <v>42</v>
      </c>
      <c r="BB39" s="18"/>
      <c r="BC39" s="18"/>
      <c r="BD39" s="18"/>
      <c r="BE39" s="20"/>
      <c r="BH39" s="75"/>
      <c r="BI39" s="75"/>
      <c r="BJ39" s="75"/>
      <c r="BK39" s="75"/>
      <c r="BL39" s="75"/>
      <c r="BM39" s="75"/>
      <c r="BN39" s="75"/>
      <c r="BO39" s="75"/>
      <c r="BP39" s="75"/>
      <c r="BQ39" s="75"/>
      <c r="BR39" s="75"/>
      <c r="BS39" s="75"/>
      <c r="BT39" s="75"/>
      <c r="BU39" s="75"/>
      <c r="BV39" s="75"/>
      <c r="BW39" s="75"/>
      <c r="BX39" s="75"/>
      <c r="BY39" s="75"/>
      <c r="BZ39" s="75"/>
      <c r="CA39" s="75"/>
      <c r="CB39" s="75"/>
      <c r="CC39" s="75"/>
      <c r="CD39" s="75"/>
      <c r="CE39" s="75"/>
      <c r="CF39" s="75"/>
      <c r="CG39" s="75"/>
      <c r="CH39" s="75"/>
      <c r="CI39" s="75"/>
      <c r="CJ39" s="75"/>
      <c r="CK39" s="75"/>
      <c r="CL39" s="75"/>
      <c r="CM39" s="75"/>
      <c r="CN39" s="75"/>
      <c r="CO39" s="75"/>
      <c r="CP39" s="75"/>
      <c r="CQ39" s="75"/>
      <c r="CR39" s="75"/>
      <c r="CS39" s="75"/>
      <c r="CT39" s="75"/>
      <c r="CU39" s="75"/>
      <c r="CV39" s="75"/>
      <c r="CW39" s="75"/>
      <c r="CX39" s="75"/>
      <c r="CY39" s="75"/>
      <c r="CZ39" s="75"/>
      <c r="DA39" s="75"/>
      <c r="DB39" s="75"/>
      <c r="DC39" s="75"/>
      <c r="DD39" s="75"/>
      <c r="DE39" s="75"/>
      <c r="DF39" s="75"/>
      <c r="DG39" s="75"/>
      <c r="DH39" s="75"/>
      <c r="DI39" s="75"/>
      <c r="DJ39" s="75"/>
    </row>
    <row r="40" spans="2:114" ht="13.9" customHeight="1">
      <c r="C40" s="25"/>
      <c r="D40" s="18"/>
      <c r="E40" s="18"/>
      <c r="F40" s="18"/>
      <c r="G40" s="18"/>
      <c r="H40" s="18"/>
      <c r="I40" s="18"/>
      <c r="J40" s="20"/>
      <c r="K40" s="18"/>
      <c r="L40" s="18"/>
      <c r="M40" s="18"/>
      <c r="N40" s="71"/>
      <c r="O40" s="393"/>
      <c r="P40" s="393"/>
      <c r="Q40" s="18" t="s">
        <v>123</v>
      </c>
      <c r="R40" s="394"/>
      <c r="S40" s="394"/>
      <c r="T40" s="394"/>
      <c r="U40" s="79" t="s">
        <v>124</v>
      </c>
      <c r="V40" s="18"/>
      <c r="W40" s="18"/>
      <c r="X40" s="393"/>
      <c r="Y40" s="393"/>
      <c r="Z40" s="18" t="s">
        <v>123</v>
      </c>
      <c r="AA40" s="394"/>
      <c r="AB40" s="394"/>
      <c r="AC40" s="39"/>
      <c r="AD40" s="395"/>
      <c r="AE40" s="395"/>
      <c r="AF40" s="395"/>
      <c r="AG40" s="395"/>
      <c r="AH40" s="395"/>
      <c r="AI40" s="395"/>
      <c r="AJ40" s="395"/>
      <c r="AK40" s="395"/>
      <c r="AL40" s="395"/>
      <c r="AM40" s="18"/>
      <c r="AN40" s="18"/>
      <c r="AO40" s="18"/>
      <c r="AP40" s="18"/>
      <c r="AQ40" s="18"/>
      <c r="AR40" s="394"/>
      <c r="AS40" s="394"/>
      <c r="AT40" s="39"/>
      <c r="AU40" s="71" t="s">
        <v>43</v>
      </c>
      <c r="AV40" s="71"/>
      <c r="AW40" s="18"/>
      <c r="AX40" s="18"/>
      <c r="AY40" s="18"/>
      <c r="AZ40" s="18"/>
      <c r="BA40" s="18"/>
      <c r="BB40" s="18"/>
      <c r="BC40" s="18"/>
      <c r="BD40" s="18"/>
      <c r="BE40" s="20"/>
      <c r="BH40" s="75"/>
      <c r="BI40" s="75"/>
      <c r="BJ40" s="75"/>
      <c r="BK40" s="75"/>
      <c r="BL40" s="75"/>
      <c r="BM40" s="75"/>
      <c r="BN40" s="75"/>
      <c r="BO40" s="75"/>
      <c r="BP40" s="75"/>
      <c r="BQ40" s="75"/>
      <c r="BR40" s="75"/>
      <c r="BS40" s="75"/>
      <c r="BT40" s="75"/>
      <c r="BU40" s="75"/>
      <c r="BV40" s="75"/>
      <c r="BW40" s="75"/>
      <c r="BX40" s="75"/>
      <c r="BY40" s="75"/>
      <c r="BZ40" s="75"/>
      <c r="CA40" s="75"/>
      <c r="CB40" s="75"/>
      <c r="CC40" s="75"/>
      <c r="CD40" s="75"/>
      <c r="CE40" s="75"/>
      <c r="CF40" s="75"/>
      <c r="CG40" s="75"/>
      <c r="CH40" s="75"/>
      <c r="CI40" s="75"/>
      <c r="CJ40" s="75"/>
      <c r="CK40" s="75"/>
      <c r="CL40" s="75"/>
      <c r="CM40" s="75"/>
      <c r="CN40" s="75"/>
      <c r="CO40" s="75"/>
      <c r="CP40" s="75"/>
      <c r="CQ40" s="75"/>
      <c r="CR40" s="75"/>
      <c r="CS40" s="75"/>
      <c r="CT40" s="75"/>
      <c r="CU40" s="75"/>
      <c r="CV40" s="75"/>
      <c r="CW40" s="75"/>
      <c r="CX40" s="75"/>
      <c r="CY40" s="75"/>
      <c r="CZ40" s="75"/>
      <c r="DA40" s="75"/>
      <c r="DB40" s="75"/>
      <c r="DC40" s="75"/>
      <c r="DD40" s="75"/>
      <c r="DE40" s="75"/>
      <c r="DF40" s="75"/>
      <c r="DG40" s="75"/>
      <c r="DH40" s="75"/>
      <c r="DI40" s="75"/>
      <c r="DJ40" s="75"/>
    </row>
    <row r="41" spans="2:114" ht="13.9" customHeight="1">
      <c r="C41" s="25"/>
      <c r="D41" s="18"/>
      <c r="E41" s="18"/>
      <c r="F41" s="18"/>
      <c r="G41" s="18"/>
      <c r="H41" s="18"/>
      <c r="I41" s="18"/>
      <c r="J41" s="20"/>
      <c r="K41" s="18"/>
      <c r="L41" s="18"/>
      <c r="M41" s="18"/>
      <c r="N41" s="18"/>
      <c r="O41" s="18"/>
      <c r="P41" s="390"/>
      <c r="Q41" s="390"/>
      <c r="R41" s="18"/>
      <c r="S41" s="18"/>
      <c r="T41" s="252" t="s">
        <v>59</v>
      </c>
      <c r="U41" s="252"/>
      <c r="V41" s="252"/>
      <c r="W41" s="18" t="s">
        <v>93</v>
      </c>
      <c r="X41" s="391">
        <f>IFERROR(VLOOKUP(P41,各種リスト!$F$2:$G$8,2,FALSE),0)</f>
        <v>0</v>
      </c>
      <c r="Y41" s="391"/>
      <c r="Z41" s="391"/>
      <c r="AA41" s="391"/>
      <c r="AB41" s="391"/>
      <c r="AC41" s="391"/>
      <c r="AD41" s="18" t="s">
        <v>42</v>
      </c>
      <c r="AE41" s="18" t="s">
        <v>107</v>
      </c>
      <c r="AF41" s="71" t="s">
        <v>99</v>
      </c>
      <c r="AG41" s="392"/>
      <c r="AH41" s="392"/>
      <c r="AI41" s="392"/>
      <c r="AJ41" s="71" t="s">
        <v>19</v>
      </c>
      <c r="AK41" s="253" t="s">
        <v>109</v>
      </c>
      <c r="AL41" s="253"/>
      <c r="AM41" s="18"/>
      <c r="AN41" s="18"/>
      <c r="AO41" s="18"/>
      <c r="AP41" s="18"/>
      <c r="AQ41" s="18"/>
      <c r="AR41" s="391">
        <f>X41*AG41</f>
        <v>0</v>
      </c>
      <c r="AS41" s="391"/>
      <c r="AT41" s="391"/>
      <c r="AU41" s="391"/>
      <c r="AV41" s="391"/>
      <c r="AW41" s="391"/>
      <c r="AX41" s="391"/>
      <c r="AY41" s="391"/>
      <c r="AZ41" s="18"/>
      <c r="BA41" s="71" t="s">
        <v>42</v>
      </c>
      <c r="BB41" s="18"/>
      <c r="BC41" s="18"/>
      <c r="BD41" s="18"/>
      <c r="BE41" s="20"/>
      <c r="BH41" s="75"/>
      <c r="BI41" s="75"/>
      <c r="BJ41" s="75"/>
      <c r="BK41" s="75"/>
      <c r="BL41" s="75"/>
      <c r="BM41" s="75"/>
      <c r="BN41" s="75"/>
      <c r="BO41" s="75"/>
      <c r="BP41" s="75"/>
      <c r="BQ41" s="75"/>
      <c r="BR41" s="75"/>
      <c r="BS41" s="75"/>
      <c r="BT41" s="75"/>
      <c r="BU41" s="75"/>
      <c r="BV41" s="75"/>
      <c r="BW41" s="75"/>
      <c r="BX41" s="75"/>
      <c r="BY41" s="75"/>
      <c r="BZ41" s="75"/>
      <c r="CA41" s="75"/>
      <c r="CB41" s="75"/>
      <c r="CC41" s="75"/>
      <c r="CD41" s="75"/>
      <c r="CE41" s="75"/>
      <c r="CF41" s="75"/>
      <c r="CG41" s="75"/>
      <c r="CH41" s="75"/>
      <c r="CI41" s="75"/>
      <c r="CJ41" s="75"/>
      <c r="CK41" s="75"/>
      <c r="CL41" s="75"/>
      <c r="CM41" s="75"/>
      <c r="CN41" s="75"/>
      <c r="CO41" s="75"/>
      <c r="CP41" s="75"/>
      <c r="CQ41" s="75"/>
      <c r="CR41" s="75"/>
      <c r="CS41" s="75"/>
      <c r="CT41" s="75"/>
      <c r="CU41" s="75"/>
      <c r="CV41" s="75"/>
      <c r="CW41" s="75"/>
      <c r="CX41" s="75"/>
      <c r="CY41" s="75"/>
      <c r="CZ41" s="75"/>
      <c r="DA41" s="75"/>
      <c r="DB41" s="75"/>
      <c r="DC41" s="75"/>
      <c r="DD41" s="75"/>
      <c r="DE41" s="75"/>
      <c r="DF41" s="75"/>
      <c r="DG41" s="75"/>
      <c r="DH41" s="75"/>
      <c r="DI41" s="75"/>
      <c r="DJ41" s="75"/>
    </row>
    <row r="42" spans="2:114" ht="13.9" customHeight="1">
      <c r="C42" s="25"/>
      <c r="D42" s="18"/>
      <c r="E42" s="18"/>
      <c r="F42" s="18"/>
      <c r="G42" s="18"/>
      <c r="H42" s="18"/>
      <c r="I42" s="18"/>
      <c r="J42" s="20"/>
      <c r="K42" s="18"/>
      <c r="L42" s="18"/>
      <c r="M42" s="18"/>
      <c r="N42" s="71"/>
      <c r="O42" s="393"/>
      <c r="P42" s="393"/>
      <c r="Q42" s="18" t="s">
        <v>123</v>
      </c>
      <c r="R42" s="394"/>
      <c r="S42" s="394"/>
      <c r="T42" s="394"/>
      <c r="U42" s="79" t="s">
        <v>124</v>
      </c>
      <c r="V42" s="18"/>
      <c r="W42" s="18"/>
      <c r="X42" s="393"/>
      <c r="Y42" s="393"/>
      <c r="Z42" s="18" t="s">
        <v>123</v>
      </c>
      <c r="AA42" s="394"/>
      <c r="AB42" s="394"/>
      <c r="AC42" s="39"/>
      <c r="AD42" s="395"/>
      <c r="AE42" s="395"/>
      <c r="AF42" s="395"/>
      <c r="AG42" s="395"/>
      <c r="AH42" s="395"/>
      <c r="AI42" s="395"/>
      <c r="AJ42" s="395"/>
      <c r="AK42" s="395"/>
      <c r="AL42" s="395"/>
      <c r="AM42" s="18"/>
      <c r="AN42" s="18"/>
      <c r="AO42" s="18"/>
      <c r="AP42" s="18"/>
      <c r="AQ42" s="18"/>
      <c r="AR42" s="394"/>
      <c r="AS42" s="394"/>
      <c r="AT42" s="39"/>
      <c r="AU42" s="71" t="s">
        <v>43</v>
      </c>
      <c r="AV42" s="71"/>
      <c r="AW42" s="18"/>
      <c r="AX42" s="18"/>
      <c r="AY42" s="18"/>
      <c r="AZ42" s="18"/>
      <c r="BA42" s="18"/>
      <c r="BB42" s="18"/>
      <c r="BC42" s="18"/>
      <c r="BD42" s="18"/>
      <c r="BE42" s="20"/>
      <c r="BH42" s="75"/>
      <c r="BI42" s="75"/>
      <c r="BJ42" s="75"/>
      <c r="BK42" s="75"/>
      <c r="BL42" s="75"/>
      <c r="BM42" s="75"/>
      <c r="BN42" s="75"/>
      <c r="BO42" s="75"/>
      <c r="BP42" s="75"/>
      <c r="BQ42" s="75"/>
      <c r="BR42" s="75"/>
      <c r="BS42" s="75"/>
      <c r="BT42" s="75"/>
      <c r="BU42" s="75"/>
      <c r="BV42" s="75"/>
      <c r="BW42" s="75"/>
      <c r="BX42" s="75"/>
      <c r="BY42" s="75"/>
      <c r="BZ42" s="75"/>
      <c r="CA42" s="75"/>
      <c r="CB42" s="75"/>
      <c r="CC42" s="75"/>
      <c r="CD42" s="75"/>
      <c r="CE42" s="75"/>
      <c r="CF42" s="75"/>
      <c r="CG42" s="75"/>
      <c r="CH42" s="75"/>
      <c r="CI42" s="75"/>
      <c r="CJ42" s="75"/>
      <c r="CK42" s="75"/>
      <c r="CL42" s="75"/>
      <c r="CM42" s="75"/>
      <c r="CN42" s="75"/>
      <c r="CO42" s="75"/>
      <c r="CP42" s="75"/>
      <c r="CQ42" s="75"/>
      <c r="CR42" s="75"/>
      <c r="CS42" s="75"/>
      <c r="CT42" s="75"/>
      <c r="CU42" s="75"/>
      <c r="CV42" s="75"/>
      <c r="CW42" s="75"/>
      <c r="CX42" s="75"/>
      <c r="CY42" s="75"/>
      <c r="CZ42" s="75"/>
      <c r="DA42" s="75"/>
      <c r="DB42" s="75"/>
      <c r="DC42" s="75"/>
      <c r="DD42" s="75"/>
      <c r="DE42" s="75"/>
      <c r="DF42" s="75"/>
      <c r="DG42" s="75"/>
      <c r="DH42" s="75"/>
      <c r="DI42" s="75"/>
      <c r="DJ42" s="75"/>
    </row>
    <row r="43" spans="2:114" ht="13.9" customHeight="1">
      <c r="C43" s="25"/>
      <c r="D43" s="18"/>
      <c r="E43" s="18"/>
      <c r="F43" s="18"/>
      <c r="G43" s="18"/>
      <c r="H43" s="18"/>
      <c r="I43" s="18"/>
      <c r="J43" s="20"/>
      <c r="K43" s="18"/>
      <c r="L43" s="18"/>
      <c r="M43" s="18"/>
      <c r="N43" s="18"/>
      <c r="O43" s="18"/>
      <c r="P43" s="390"/>
      <c r="Q43" s="390"/>
      <c r="R43" s="18"/>
      <c r="S43" s="18"/>
      <c r="T43" s="252" t="s">
        <v>59</v>
      </c>
      <c r="U43" s="252"/>
      <c r="V43" s="252"/>
      <c r="W43" s="18" t="s">
        <v>93</v>
      </c>
      <c r="X43" s="391">
        <f>IFERROR(VLOOKUP(P43,各種リスト!$F$2:$G$8,2,FALSE),0)</f>
        <v>0</v>
      </c>
      <c r="Y43" s="391"/>
      <c r="Z43" s="391"/>
      <c r="AA43" s="391"/>
      <c r="AB43" s="391"/>
      <c r="AC43" s="391"/>
      <c r="AD43" s="18" t="s">
        <v>42</v>
      </c>
      <c r="AE43" s="18" t="s">
        <v>107</v>
      </c>
      <c r="AF43" s="71" t="s">
        <v>99</v>
      </c>
      <c r="AG43" s="392"/>
      <c r="AH43" s="392"/>
      <c r="AI43" s="392"/>
      <c r="AJ43" s="71" t="s">
        <v>19</v>
      </c>
      <c r="AK43" s="253" t="s">
        <v>109</v>
      </c>
      <c r="AL43" s="253"/>
      <c r="AM43" s="18"/>
      <c r="AN43" s="18"/>
      <c r="AO43" s="18"/>
      <c r="AP43" s="18"/>
      <c r="AQ43" s="18"/>
      <c r="AR43" s="391">
        <f>X43*AG43</f>
        <v>0</v>
      </c>
      <c r="AS43" s="391"/>
      <c r="AT43" s="391"/>
      <c r="AU43" s="391"/>
      <c r="AV43" s="391"/>
      <c r="AW43" s="391"/>
      <c r="AX43" s="391"/>
      <c r="AY43" s="391"/>
      <c r="AZ43" s="18"/>
      <c r="BA43" s="71" t="s">
        <v>42</v>
      </c>
      <c r="BB43" s="18"/>
      <c r="BC43" s="18"/>
      <c r="BD43" s="18"/>
      <c r="BE43" s="20"/>
      <c r="BH43" s="75"/>
      <c r="BI43" s="75"/>
      <c r="BJ43" s="75"/>
      <c r="BK43" s="75"/>
      <c r="BL43" s="75"/>
      <c r="BM43" s="75"/>
      <c r="BN43" s="75"/>
      <c r="BO43" s="75"/>
      <c r="BP43" s="75"/>
      <c r="BQ43" s="75"/>
      <c r="BR43" s="75"/>
      <c r="BS43" s="75"/>
      <c r="BT43" s="75"/>
      <c r="BU43" s="75"/>
      <c r="BV43" s="75"/>
      <c r="BW43" s="75"/>
      <c r="BX43" s="75"/>
      <c r="BY43" s="75"/>
      <c r="BZ43" s="75"/>
      <c r="CA43" s="75"/>
      <c r="CB43" s="75"/>
      <c r="CC43" s="75"/>
      <c r="CD43" s="75"/>
      <c r="CE43" s="75"/>
      <c r="CF43" s="75"/>
      <c r="CG43" s="75"/>
      <c r="CH43" s="75"/>
      <c r="CI43" s="75"/>
      <c r="CJ43" s="75"/>
      <c r="CK43" s="75"/>
      <c r="CL43" s="75"/>
      <c r="CM43" s="75"/>
      <c r="CN43" s="75"/>
      <c r="CO43" s="75"/>
      <c r="CP43" s="75"/>
      <c r="CQ43" s="75"/>
      <c r="CR43" s="75"/>
      <c r="CS43" s="75"/>
      <c r="CT43" s="75"/>
      <c r="CU43" s="75"/>
      <c r="CV43" s="75"/>
      <c r="CW43" s="75"/>
      <c r="CX43" s="75"/>
      <c r="CY43" s="75"/>
      <c r="CZ43" s="75"/>
      <c r="DA43" s="75"/>
      <c r="DB43" s="75"/>
      <c r="DC43" s="75"/>
      <c r="DD43" s="75"/>
      <c r="DE43" s="75"/>
      <c r="DF43" s="75"/>
      <c r="DG43" s="75"/>
      <c r="DH43" s="75"/>
      <c r="DI43" s="75"/>
      <c r="DJ43" s="75"/>
    </row>
    <row r="44" spans="2:114" ht="13.9" customHeight="1">
      <c r="C44" s="25"/>
      <c r="D44" s="18"/>
      <c r="E44" s="18"/>
      <c r="F44" s="18"/>
      <c r="G44" s="18"/>
      <c r="H44" s="18"/>
      <c r="I44" s="18"/>
      <c r="J44" s="20"/>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20"/>
      <c r="BH44" s="75"/>
      <c r="BI44" s="75"/>
      <c r="BJ44" s="75"/>
      <c r="BK44" s="75"/>
      <c r="BL44" s="75"/>
      <c r="BM44" s="75"/>
      <c r="BN44" s="75"/>
      <c r="BO44" s="75"/>
      <c r="BP44" s="75"/>
      <c r="BQ44" s="75"/>
      <c r="BR44" s="75"/>
      <c r="BS44" s="75"/>
      <c r="BT44" s="75"/>
      <c r="BU44" s="75"/>
      <c r="BV44" s="75"/>
      <c r="BW44" s="75"/>
      <c r="BX44" s="75"/>
      <c r="BY44" s="75"/>
      <c r="BZ44" s="75"/>
      <c r="CA44" s="75"/>
      <c r="CB44" s="75"/>
      <c r="CC44" s="75"/>
      <c r="CD44" s="75"/>
      <c r="CE44" s="75"/>
      <c r="CF44" s="75"/>
      <c r="CG44" s="75"/>
      <c r="CH44" s="75"/>
      <c r="CI44" s="75"/>
      <c r="CJ44" s="75"/>
      <c r="CK44" s="75"/>
      <c r="CL44" s="75"/>
      <c r="CM44" s="75"/>
      <c r="CN44" s="75"/>
      <c r="CO44" s="75"/>
      <c r="CP44" s="75"/>
      <c r="CQ44" s="75"/>
      <c r="CR44" s="75"/>
      <c r="CS44" s="75"/>
      <c r="CT44" s="75"/>
      <c r="CU44" s="75"/>
      <c r="CV44" s="75"/>
      <c r="CW44" s="75"/>
      <c r="CX44" s="75"/>
      <c r="CY44" s="75"/>
      <c r="CZ44" s="75"/>
      <c r="DA44" s="75"/>
      <c r="DB44" s="75"/>
      <c r="DC44" s="75"/>
      <c r="DD44" s="75"/>
      <c r="DE44" s="75"/>
      <c r="DF44" s="75"/>
      <c r="DG44" s="75"/>
      <c r="DH44" s="75"/>
      <c r="DI44" s="75"/>
      <c r="DJ44" s="75"/>
    </row>
    <row r="45" spans="2:114" ht="13.9" customHeight="1">
      <c r="C45" s="25"/>
      <c r="D45" s="18"/>
      <c r="E45" s="18"/>
      <c r="F45" s="18"/>
      <c r="G45" s="18"/>
      <c r="H45" s="18"/>
      <c r="I45" s="18"/>
      <c r="J45" s="20"/>
      <c r="K45" s="18"/>
      <c r="L45" s="18"/>
      <c r="M45" s="18"/>
      <c r="N45" s="18"/>
      <c r="O45" s="18"/>
      <c r="P45" s="18"/>
      <c r="Q45" s="18"/>
      <c r="R45" s="18"/>
      <c r="S45" s="18"/>
      <c r="T45" s="18"/>
      <c r="U45" s="18"/>
      <c r="V45" s="18"/>
      <c r="W45" s="18"/>
      <c r="X45" s="18"/>
      <c r="Y45" s="18"/>
      <c r="Z45" s="18"/>
      <c r="AA45" s="18"/>
      <c r="AB45" s="18"/>
      <c r="AC45" s="18"/>
      <c r="AD45" s="18"/>
      <c r="AE45" s="18"/>
      <c r="AF45" s="18"/>
      <c r="AG45" s="87" t="s">
        <v>194</v>
      </c>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20"/>
      <c r="BH45" s="75"/>
      <c r="BI45" s="75"/>
      <c r="BJ45" s="75"/>
      <c r="BK45" s="75"/>
      <c r="BL45" s="75"/>
      <c r="BM45" s="75"/>
      <c r="BN45" s="75"/>
      <c r="BO45" s="75"/>
      <c r="BP45" s="75"/>
      <c r="BQ45" s="75"/>
      <c r="BR45" s="75"/>
      <c r="BS45" s="75"/>
      <c r="BT45" s="75"/>
      <c r="BU45" s="75"/>
      <c r="BV45" s="75"/>
      <c r="BW45" s="75"/>
      <c r="BX45" s="75"/>
      <c r="BY45" s="75"/>
      <c r="BZ45" s="75"/>
      <c r="CA45" s="75"/>
      <c r="CB45" s="75"/>
      <c r="CC45" s="75"/>
      <c r="CD45" s="75"/>
      <c r="CE45" s="75"/>
      <c r="CF45" s="75"/>
      <c r="CG45" s="75"/>
      <c r="CH45" s="75"/>
      <c r="CI45" s="75"/>
      <c r="CJ45" s="75"/>
      <c r="CK45" s="75"/>
      <c r="CL45" s="75"/>
      <c r="CM45" s="75"/>
      <c r="CN45" s="75"/>
      <c r="CO45" s="75"/>
      <c r="CP45" s="75"/>
      <c r="CQ45" s="75"/>
      <c r="CR45" s="75"/>
      <c r="CS45" s="75"/>
      <c r="CT45" s="75"/>
      <c r="CU45" s="75"/>
      <c r="CV45" s="75"/>
      <c r="CW45" s="75"/>
      <c r="CX45" s="75"/>
      <c r="CY45" s="75"/>
      <c r="CZ45" s="75"/>
      <c r="DA45" s="75"/>
      <c r="DB45" s="75"/>
      <c r="DC45" s="75"/>
      <c r="DD45" s="75"/>
      <c r="DE45" s="75"/>
      <c r="DF45" s="75"/>
      <c r="DG45" s="75"/>
      <c r="DH45" s="75"/>
      <c r="DI45" s="75"/>
      <c r="DJ45" s="75"/>
    </row>
    <row r="46" spans="2:114" ht="13.9" customHeight="1">
      <c r="C46" s="25"/>
      <c r="D46" s="18"/>
      <c r="E46" s="18"/>
      <c r="F46" s="18"/>
      <c r="G46" s="18"/>
      <c r="H46" s="18"/>
      <c r="I46" s="18"/>
      <c r="J46" s="20"/>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20"/>
      <c r="BH46" s="18"/>
      <c r="BI46" s="18"/>
      <c r="BJ46" s="18"/>
      <c r="BK46" s="18"/>
      <c r="BL46" s="18"/>
      <c r="BM46" s="18"/>
      <c r="BN46" s="18"/>
      <c r="BO46" s="18"/>
      <c r="BP46" s="18"/>
      <c r="BQ46" s="39"/>
      <c r="BR46" s="40"/>
      <c r="BS46" s="40"/>
      <c r="BT46" s="40"/>
      <c r="BU46" s="40"/>
      <c r="BV46" s="40"/>
      <c r="BW46" s="40"/>
      <c r="BX46" s="40"/>
      <c r="BY46" s="40"/>
      <c r="BZ46" s="40"/>
      <c r="CA46" s="40"/>
      <c r="CB46" s="40"/>
      <c r="CC46" s="40"/>
      <c r="CD46" s="40"/>
      <c r="CE46" s="40"/>
      <c r="CF46" s="18"/>
      <c r="CG46" s="71"/>
      <c r="CH46" s="18"/>
      <c r="CI46" s="39"/>
      <c r="CJ46" s="18"/>
      <c r="CK46" s="18"/>
      <c r="CL46" s="18"/>
      <c r="CM46" s="18"/>
      <c r="CN46" s="18"/>
      <c r="CO46" s="18"/>
      <c r="CP46" s="18"/>
      <c r="CQ46" s="18"/>
      <c r="CR46" s="71"/>
      <c r="CS46" s="18"/>
      <c r="CT46" s="39"/>
      <c r="CU46" s="39"/>
      <c r="CV46" s="39"/>
      <c r="CW46" s="39"/>
      <c r="CX46" s="39"/>
      <c r="CY46" s="39"/>
      <c r="CZ46" s="39"/>
      <c r="DA46" s="39"/>
      <c r="DB46" s="39"/>
      <c r="DC46" s="39"/>
      <c r="DD46" s="39"/>
      <c r="DE46" s="39"/>
      <c r="DF46" s="39"/>
      <c r="DG46" s="39"/>
      <c r="DH46" s="39"/>
      <c r="DI46" s="71"/>
      <c r="DJ46" s="18"/>
    </row>
    <row r="47" spans="2:114" ht="13.9" customHeight="1">
      <c r="C47" s="25"/>
      <c r="D47" s="18"/>
      <c r="E47" s="18"/>
      <c r="F47" s="18"/>
      <c r="G47" s="18"/>
      <c r="H47" s="18"/>
      <c r="I47" s="18"/>
      <c r="J47" s="20"/>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20"/>
      <c r="BI47" s="1" t="s">
        <v>37</v>
      </c>
    </row>
    <row r="48" spans="2:114" ht="13.9" customHeight="1">
      <c r="C48" s="25"/>
      <c r="D48" s="18"/>
      <c r="E48" s="18"/>
      <c r="F48" s="18"/>
      <c r="G48" s="18"/>
      <c r="H48" s="18"/>
      <c r="I48" s="18"/>
      <c r="J48" s="20"/>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20"/>
      <c r="BH48" s="5"/>
      <c r="BI48" s="247" t="s">
        <v>38</v>
      </c>
      <c r="BJ48" s="247"/>
      <c r="BK48" s="247"/>
      <c r="BL48" s="247"/>
      <c r="BM48" s="247"/>
      <c r="BN48" s="247"/>
      <c r="BO48" s="7"/>
      <c r="BP48" s="8"/>
      <c r="BQ48" s="251" t="s">
        <v>61</v>
      </c>
      <c r="BR48" s="251"/>
      <c r="BS48" s="251"/>
      <c r="BT48" s="251"/>
      <c r="BU48" s="397">
        <v>37</v>
      </c>
      <c r="BV48" s="397"/>
      <c r="BW48" s="397"/>
      <c r="BX48" s="397"/>
      <c r="BY48" s="397"/>
      <c r="BZ48" s="397"/>
      <c r="CA48" s="262" t="s">
        <v>18</v>
      </c>
      <c r="CB48" s="262"/>
      <c r="CC48" s="251" t="s">
        <v>62</v>
      </c>
      <c r="CD48" s="251"/>
      <c r="CE48" s="251"/>
      <c r="CF48" s="251"/>
      <c r="CG48" s="251"/>
      <c r="CH48" s="251"/>
      <c r="CI48" s="251"/>
      <c r="CJ48" s="251"/>
      <c r="CK48" s="251"/>
      <c r="CL48" s="251"/>
      <c r="CM48" s="251"/>
      <c r="CN48" s="251"/>
      <c r="CO48" s="251"/>
      <c r="CP48" s="70"/>
      <c r="CQ48" s="70"/>
      <c r="CR48" s="70"/>
      <c r="CS48" s="70"/>
      <c r="CT48" s="70"/>
      <c r="CU48" s="70"/>
      <c r="CV48" s="70"/>
      <c r="CW48" s="70"/>
      <c r="CX48" s="70"/>
      <c r="CY48" s="70"/>
      <c r="CZ48" s="70"/>
      <c r="DA48" s="70"/>
      <c r="DB48" s="70"/>
      <c r="DC48" s="70"/>
      <c r="DD48" s="70"/>
      <c r="DE48" s="70"/>
      <c r="DF48" s="70"/>
      <c r="DG48" s="70"/>
      <c r="DH48" s="70"/>
      <c r="DI48" s="70"/>
      <c r="DJ48" s="10"/>
    </row>
    <row r="49" spans="3:114" ht="13.9" customHeight="1">
      <c r="C49" s="25"/>
      <c r="D49" s="18"/>
      <c r="E49" s="18"/>
      <c r="F49" s="18"/>
      <c r="G49" s="18"/>
      <c r="H49" s="18"/>
      <c r="I49" s="18"/>
      <c r="J49" s="20"/>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20"/>
      <c r="BH49" s="25"/>
      <c r="BI49" s="18"/>
      <c r="BJ49" s="18"/>
      <c r="BK49" s="18"/>
      <c r="BL49" s="18"/>
      <c r="BM49" s="18"/>
      <c r="BN49" s="18"/>
      <c r="BO49" s="20"/>
      <c r="BP49" s="25"/>
      <c r="BQ49" s="243" t="s">
        <v>63</v>
      </c>
      <c r="BR49" s="243"/>
      <c r="BS49" s="243"/>
      <c r="BT49" s="243"/>
      <c r="BU49" s="243"/>
      <c r="BV49" s="243"/>
      <c r="BW49" s="243"/>
      <c r="BX49" s="243"/>
      <c r="BY49" s="18"/>
      <c r="BZ49" s="18"/>
      <c r="CA49" s="18"/>
      <c r="CB49" s="18"/>
      <c r="CC49" s="18"/>
      <c r="CD49" s="18"/>
      <c r="CE49" s="18"/>
      <c r="CF49" s="18"/>
      <c r="CG49" s="18"/>
      <c r="CH49" s="18"/>
      <c r="CI49" s="18"/>
      <c r="CJ49" s="18"/>
      <c r="CK49" s="18"/>
      <c r="CL49" s="18"/>
      <c r="CM49" s="18"/>
      <c r="CN49" s="18"/>
      <c r="CO49" s="18"/>
      <c r="CP49" s="18"/>
      <c r="CQ49" s="18"/>
      <c r="CR49" s="403">
        <f>VLOOKUP(BU48,各種リスト!E29:F68,2)</f>
        <v>19900000</v>
      </c>
      <c r="CS49" s="403"/>
      <c r="CT49" s="403"/>
      <c r="CU49" s="403"/>
      <c r="CV49" s="403"/>
      <c r="CW49" s="403"/>
      <c r="CX49" s="403"/>
      <c r="CY49" s="403"/>
      <c r="CZ49" s="403"/>
      <c r="DA49" s="403"/>
      <c r="DB49" s="403"/>
      <c r="DC49" s="403"/>
      <c r="DD49" s="403"/>
      <c r="DE49" s="403"/>
      <c r="DF49" s="403"/>
      <c r="DG49" s="71" t="s">
        <v>42</v>
      </c>
      <c r="DH49" s="18"/>
      <c r="DI49" s="18" t="s">
        <v>125</v>
      </c>
      <c r="DJ49" s="20"/>
    </row>
    <row r="50" spans="3:114" ht="13.9" customHeight="1">
      <c r="C50" s="25"/>
      <c r="D50" s="18"/>
      <c r="E50" s="18"/>
      <c r="F50" s="18"/>
      <c r="G50" s="18"/>
      <c r="H50" s="18"/>
      <c r="I50" s="18"/>
      <c r="J50" s="20"/>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20"/>
      <c r="BH50" s="25"/>
      <c r="BI50" s="18"/>
      <c r="BJ50" s="18"/>
      <c r="BK50" s="18"/>
      <c r="BL50" s="18"/>
      <c r="BM50" s="18"/>
      <c r="BN50" s="18"/>
      <c r="BO50" s="20"/>
      <c r="BP50" s="25"/>
      <c r="BQ50" s="18"/>
      <c r="BR50" s="18"/>
      <c r="BS50" s="18"/>
      <c r="BT50" s="18"/>
      <c r="BU50" s="18"/>
      <c r="BV50" s="18"/>
      <c r="BW50" s="18"/>
      <c r="BX50" s="18"/>
      <c r="BY50" s="18"/>
      <c r="BZ50" s="18"/>
      <c r="CA50" s="18"/>
      <c r="CB50" s="18"/>
      <c r="CC50" s="18"/>
      <c r="CD50" s="18"/>
      <c r="CE50" s="18"/>
      <c r="CF50" s="5"/>
      <c r="CG50" s="251" t="s">
        <v>71</v>
      </c>
      <c r="CH50" s="251"/>
      <c r="CI50" s="251"/>
      <c r="CJ50" s="251"/>
      <c r="CK50" s="69"/>
      <c r="CL50" s="69"/>
      <c r="CM50" s="69"/>
      <c r="CN50" s="69"/>
      <c r="CO50" s="69"/>
      <c r="CP50" s="69"/>
      <c r="CQ50" s="69"/>
      <c r="CR50" s="69"/>
      <c r="CS50" s="69"/>
      <c r="CT50" s="69"/>
      <c r="CU50" s="69"/>
      <c r="CV50" s="69"/>
      <c r="CW50" s="5"/>
      <c r="CX50" s="251" t="s">
        <v>72</v>
      </c>
      <c r="CY50" s="251"/>
      <c r="CZ50" s="251"/>
      <c r="DA50" s="69"/>
      <c r="DB50" s="69"/>
      <c r="DC50" s="69"/>
      <c r="DD50" s="69"/>
      <c r="DE50" s="69"/>
      <c r="DF50" s="69"/>
      <c r="DG50" s="69"/>
      <c r="DH50" s="69"/>
      <c r="DI50" s="69"/>
      <c r="DJ50" s="7"/>
    </row>
    <row r="51" spans="3:114" ht="13.9" customHeight="1">
      <c r="C51" s="25"/>
      <c r="D51" s="18"/>
      <c r="E51" s="18"/>
      <c r="F51" s="18"/>
      <c r="G51" s="18"/>
      <c r="H51" s="18"/>
      <c r="I51" s="18"/>
      <c r="J51" s="20"/>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20"/>
      <c r="BH51" s="25"/>
      <c r="BI51" s="18"/>
      <c r="BJ51" s="18"/>
      <c r="BK51" s="18"/>
      <c r="BL51" s="18"/>
      <c r="BM51" s="18"/>
      <c r="BN51" s="18"/>
      <c r="BO51" s="20"/>
      <c r="BP51" s="8"/>
      <c r="BQ51" s="251" t="s">
        <v>64</v>
      </c>
      <c r="BR51" s="251"/>
      <c r="BS51" s="251"/>
      <c r="BT51" s="251"/>
      <c r="BU51" s="251"/>
      <c r="BV51" s="251"/>
      <c r="BW51" s="251"/>
      <c r="BX51" s="251"/>
      <c r="BY51" s="70"/>
      <c r="BZ51" s="70"/>
      <c r="CA51" s="70"/>
      <c r="CB51" s="70"/>
      <c r="CC51" s="69"/>
      <c r="CD51" s="69"/>
      <c r="CE51" s="69"/>
      <c r="CF51" s="5"/>
      <c r="CG51" s="243" t="s">
        <v>73</v>
      </c>
      <c r="CH51" s="243"/>
      <c r="CI51" s="243"/>
      <c r="CJ51" s="243"/>
      <c r="CK51" s="243"/>
      <c r="CL51" s="243"/>
      <c r="CM51" s="243"/>
      <c r="CN51" s="243"/>
      <c r="CO51" s="243"/>
      <c r="CP51" s="243"/>
      <c r="CQ51" s="243"/>
      <c r="CR51" s="69"/>
      <c r="CS51" s="69"/>
      <c r="CT51" s="69"/>
      <c r="CU51" s="69"/>
      <c r="CV51" s="69"/>
      <c r="CW51" s="5"/>
      <c r="CX51" s="396">
        <f>INT((CH52*VLOOKUP(CH52,各種リスト!$B$13:$D$19,2)-VLOOKUP(CH52,各種リスト!$B$13:$D$19,3))*1.021)</f>
        <v>50896</v>
      </c>
      <c r="CY51" s="396"/>
      <c r="CZ51" s="396"/>
      <c r="DA51" s="396"/>
      <c r="DB51" s="396"/>
      <c r="DC51" s="396"/>
      <c r="DD51" s="396"/>
      <c r="DE51" s="396"/>
      <c r="DF51" s="396"/>
      <c r="DG51" s="396"/>
      <c r="DH51" s="396"/>
      <c r="DI51" s="66" t="s">
        <v>42</v>
      </c>
      <c r="DJ51" s="7"/>
    </row>
    <row r="52" spans="3:114" ht="13.9" customHeight="1">
      <c r="C52" s="25"/>
      <c r="D52" s="18"/>
      <c r="E52" s="18"/>
      <c r="F52" s="18"/>
      <c r="G52" s="18"/>
      <c r="H52" s="18"/>
      <c r="I52" s="18"/>
      <c r="J52" s="20"/>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20"/>
      <c r="BH52" s="25"/>
      <c r="BI52" s="18"/>
      <c r="BJ52" s="18"/>
      <c r="BK52" s="18"/>
      <c r="BL52" s="18"/>
      <c r="BM52" s="18"/>
      <c r="BN52" s="18"/>
      <c r="BO52" s="20"/>
      <c r="BP52" s="8"/>
      <c r="BQ52" s="251" t="s">
        <v>65</v>
      </c>
      <c r="BR52" s="251"/>
      <c r="BS52" s="251"/>
      <c r="BT52" s="251"/>
      <c r="BU52" s="251"/>
      <c r="BV52" s="251"/>
      <c r="BW52" s="251"/>
      <c r="BX52" s="251"/>
      <c r="BY52" s="70"/>
      <c r="BZ52" s="70"/>
      <c r="CA52" s="70"/>
      <c r="CB52" s="70"/>
      <c r="CC52" s="70"/>
      <c r="CD52" s="70"/>
      <c r="CE52" s="10"/>
      <c r="CF52" s="25"/>
      <c r="CG52" s="18"/>
      <c r="CH52" s="388">
        <f>ROUNDDOWN((INT(AP34)-CR49)/2,-3)</f>
        <v>997000</v>
      </c>
      <c r="CI52" s="388"/>
      <c r="CJ52" s="388"/>
      <c r="CK52" s="388"/>
      <c r="CL52" s="388"/>
      <c r="CM52" s="388"/>
      <c r="CN52" s="388"/>
      <c r="CO52" s="388"/>
      <c r="CP52" s="388"/>
      <c r="CQ52" s="388"/>
      <c r="CR52" s="388"/>
      <c r="CS52" s="388"/>
      <c r="CT52" s="388"/>
      <c r="CU52" s="71" t="s">
        <v>42</v>
      </c>
      <c r="CV52" s="18"/>
      <c r="CW52" s="8"/>
      <c r="CX52" s="396">
        <f>ROUNDDOWN(CH52*0.06,-2)</f>
        <v>59800</v>
      </c>
      <c r="CY52" s="396"/>
      <c r="CZ52" s="396"/>
      <c r="DA52" s="396"/>
      <c r="DB52" s="396"/>
      <c r="DC52" s="396"/>
      <c r="DD52" s="396"/>
      <c r="DE52" s="396"/>
      <c r="DF52" s="396"/>
      <c r="DG52" s="396"/>
      <c r="DH52" s="396"/>
      <c r="DI52" s="66" t="s">
        <v>42</v>
      </c>
      <c r="DJ52" s="10"/>
    </row>
    <row r="53" spans="3:114" ht="13.9" customHeight="1">
      <c r="C53" s="25"/>
      <c r="D53" s="18"/>
      <c r="E53" s="18"/>
      <c r="F53" s="18"/>
      <c r="G53" s="18"/>
      <c r="H53" s="18"/>
      <c r="I53" s="18"/>
      <c r="J53" s="20"/>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20"/>
      <c r="BH53" s="25"/>
      <c r="BI53" s="18"/>
      <c r="BJ53" s="18"/>
      <c r="BK53" s="18"/>
      <c r="BL53" s="18"/>
      <c r="BM53" s="18"/>
      <c r="BN53" s="18"/>
      <c r="BO53" s="20"/>
      <c r="BP53" s="8"/>
      <c r="BQ53" s="251" t="s">
        <v>66</v>
      </c>
      <c r="BR53" s="251"/>
      <c r="BS53" s="251"/>
      <c r="BT53" s="251"/>
      <c r="BU53" s="251"/>
      <c r="BV53" s="251"/>
      <c r="BW53" s="251"/>
      <c r="BX53" s="251"/>
      <c r="BY53" s="70"/>
      <c r="BZ53" s="70"/>
      <c r="CA53" s="70"/>
      <c r="CB53" s="70"/>
      <c r="CC53" s="72"/>
      <c r="CD53" s="72"/>
      <c r="CE53" s="18"/>
      <c r="CF53" s="25"/>
      <c r="CG53" s="18"/>
      <c r="CH53" s="18"/>
      <c r="CI53" s="18"/>
      <c r="CJ53" s="18"/>
      <c r="CK53" s="18"/>
      <c r="CL53" s="18"/>
      <c r="CM53" s="18"/>
      <c r="CN53" s="18"/>
      <c r="CO53" s="18"/>
      <c r="CP53" s="18"/>
      <c r="CQ53" s="18"/>
      <c r="CR53" s="18"/>
      <c r="CS53" s="18"/>
      <c r="CT53" s="18"/>
      <c r="CU53" s="18"/>
      <c r="CV53" s="18"/>
      <c r="CW53" s="25"/>
      <c r="CX53" s="396">
        <f>ROUNDDOWN(CH52*0.04,-2)</f>
        <v>39800</v>
      </c>
      <c r="CY53" s="396"/>
      <c r="CZ53" s="396"/>
      <c r="DA53" s="396"/>
      <c r="DB53" s="396"/>
      <c r="DC53" s="396"/>
      <c r="DD53" s="396"/>
      <c r="DE53" s="396"/>
      <c r="DF53" s="396"/>
      <c r="DG53" s="396"/>
      <c r="DH53" s="396"/>
      <c r="DI53" s="66" t="s">
        <v>42</v>
      </c>
      <c r="DJ53" s="20"/>
    </row>
    <row r="54" spans="3:114" ht="13.9" customHeight="1">
      <c r="C54" s="25"/>
      <c r="D54" s="18"/>
      <c r="E54" s="18"/>
      <c r="F54" s="18"/>
      <c r="G54" s="18"/>
      <c r="H54" s="18"/>
      <c r="I54" s="18"/>
      <c r="J54" s="20"/>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20"/>
      <c r="BH54" s="13"/>
      <c r="BI54" s="72"/>
      <c r="BJ54" s="72"/>
      <c r="BK54" s="72"/>
      <c r="BL54" s="72"/>
      <c r="BM54" s="72"/>
      <c r="BN54" s="72"/>
      <c r="BO54" s="12"/>
      <c r="BP54" s="8"/>
      <c r="BQ54" s="76" t="s">
        <v>179</v>
      </c>
      <c r="BR54" s="76"/>
      <c r="BS54" s="76"/>
      <c r="BT54" s="76"/>
      <c r="BU54" s="76"/>
      <c r="BV54" s="76"/>
      <c r="BW54" s="76"/>
      <c r="BX54" s="76"/>
      <c r="BY54" s="76"/>
      <c r="BZ54" s="76"/>
      <c r="CA54" s="76"/>
      <c r="CB54" s="76"/>
      <c r="CC54" s="76"/>
      <c r="CD54" s="76"/>
      <c r="CE54" s="70"/>
      <c r="CF54" s="8"/>
      <c r="CG54" s="70"/>
      <c r="CH54" s="70"/>
      <c r="CI54" s="70"/>
      <c r="CJ54" s="70"/>
      <c r="CK54" s="70"/>
      <c r="CL54" s="70"/>
      <c r="CM54" s="70"/>
      <c r="CN54" s="70"/>
      <c r="CO54" s="70"/>
      <c r="CP54" s="70"/>
      <c r="CQ54" s="70"/>
      <c r="CR54" s="70"/>
      <c r="CS54" s="70"/>
      <c r="CT54" s="70"/>
      <c r="CU54" s="70"/>
      <c r="CV54" s="70"/>
      <c r="CW54" s="70"/>
      <c r="CX54" s="397">
        <v>0</v>
      </c>
      <c r="CY54" s="397"/>
      <c r="CZ54" s="397"/>
      <c r="DA54" s="397"/>
      <c r="DB54" s="397"/>
      <c r="DC54" s="397"/>
      <c r="DD54" s="397"/>
      <c r="DE54" s="397"/>
      <c r="DF54" s="397"/>
      <c r="DG54" s="397"/>
      <c r="DH54" s="397"/>
      <c r="DI54" s="66" t="s">
        <v>42</v>
      </c>
      <c r="DJ54" s="10"/>
    </row>
    <row r="55" spans="3:114" ht="13.9" customHeight="1">
      <c r="C55" s="25"/>
      <c r="D55" s="18"/>
      <c r="E55" s="18"/>
      <c r="F55" s="18"/>
      <c r="G55" s="18"/>
      <c r="H55" s="18"/>
      <c r="I55" s="18"/>
      <c r="J55" s="20"/>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20"/>
      <c r="BH55" s="5"/>
      <c r="BI55" s="247" t="s">
        <v>39</v>
      </c>
      <c r="BJ55" s="247"/>
      <c r="BK55" s="247"/>
      <c r="BL55" s="247"/>
      <c r="BM55" s="247"/>
      <c r="BN55" s="247"/>
      <c r="BO55" s="7"/>
      <c r="BP55" s="5"/>
      <c r="BQ55" s="243" t="s">
        <v>68</v>
      </c>
      <c r="BR55" s="243"/>
      <c r="BS55" s="243"/>
      <c r="BT55" s="243"/>
      <c r="BU55" s="243"/>
      <c r="BV55" s="243"/>
      <c r="BW55" s="243"/>
      <c r="BX55" s="243"/>
      <c r="BY55" s="69"/>
      <c r="BZ55" s="69"/>
      <c r="CA55" s="69"/>
      <c r="CB55" s="69"/>
      <c r="CC55" s="69"/>
      <c r="CD55" s="69"/>
      <c r="CE55" s="69"/>
      <c r="CF55" s="5"/>
      <c r="CG55" s="69"/>
      <c r="CH55" s="69"/>
      <c r="CI55" s="69"/>
      <c r="CJ55" s="69"/>
      <c r="CK55" s="69"/>
      <c r="CL55" s="69"/>
      <c r="CM55" s="69"/>
      <c r="CN55" s="69"/>
      <c r="CO55" s="69"/>
      <c r="CP55" s="69"/>
      <c r="CQ55" s="69"/>
      <c r="CR55" s="69"/>
      <c r="CS55" s="69"/>
      <c r="CT55" s="69"/>
      <c r="CU55" s="69"/>
      <c r="CV55" s="69"/>
      <c r="CW55" s="69"/>
      <c r="CX55" s="400">
        <v>0</v>
      </c>
      <c r="CY55" s="400"/>
      <c r="CZ55" s="400"/>
      <c r="DA55" s="400"/>
      <c r="DB55" s="400"/>
      <c r="DC55" s="400"/>
      <c r="DD55" s="400"/>
      <c r="DE55" s="400"/>
      <c r="DF55" s="400"/>
      <c r="DG55" s="400"/>
      <c r="DH55" s="400"/>
      <c r="DI55" s="66" t="s">
        <v>42</v>
      </c>
      <c r="DJ55" s="7"/>
    </row>
    <row r="56" spans="3:114" ht="13.9" customHeight="1">
      <c r="C56" s="25"/>
      <c r="D56" s="18"/>
      <c r="E56" s="18"/>
      <c r="F56" s="18"/>
      <c r="G56" s="18"/>
      <c r="H56" s="18"/>
      <c r="I56" s="18"/>
      <c r="J56" s="20"/>
      <c r="K56" s="18"/>
      <c r="L56" s="18"/>
      <c r="M56" s="18"/>
      <c r="N56" s="18"/>
      <c r="O56" s="18"/>
      <c r="P56" s="18"/>
      <c r="Q56" s="18"/>
      <c r="R56" s="18"/>
      <c r="S56" s="18"/>
      <c r="T56" s="18"/>
      <c r="U56" s="18"/>
      <c r="V56" s="18"/>
      <c r="W56" s="18"/>
      <c r="X56" s="18"/>
      <c r="Y56" s="18"/>
      <c r="Z56" s="18"/>
      <c r="AA56" s="18"/>
      <c r="AB56" s="18"/>
      <c r="AC56" s="18"/>
      <c r="AD56" s="18"/>
      <c r="AE56" s="18"/>
      <c r="AF56" s="18"/>
      <c r="AG56" s="18"/>
      <c r="AH56" s="18"/>
      <c r="AI56" s="18"/>
      <c r="AJ56" s="18"/>
      <c r="AK56" s="18"/>
      <c r="AL56" s="18"/>
      <c r="AM56" s="18"/>
      <c r="AN56" s="18"/>
      <c r="AO56" s="18"/>
      <c r="AP56" s="18"/>
      <c r="AQ56" s="18"/>
      <c r="AR56" s="18"/>
      <c r="AS56" s="18"/>
      <c r="AT56" s="18"/>
      <c r="AU56" s="18"/>
      <c r="AV56" s="18"/>
      <c r="AW56" s="18"/>
      <c r="AX56" s="18"/>
      <c r="AY56" s="18"/>
      <c r="AZ56" s="18"/>
      <c r="BA56" s="18"/>
      <c r="BB56" s="18"/>
      <c r="BC56" s="18"/>
      <c r="BD56" s="18"/>
      <c r="BE56" s="20"/>
      <c r="BH56" s="25"/>
      <c r="BI56" s="18"/>
      <c r="BJ56" s="18"/>
      <c r="BK56" s="18"/>
      <c r="BL56" s="18"/>
      <c r="BM56" s="18"/>
      <c r="BN56" s="18"/>
      <c r="BO56" s="20"/>
      <c r="BP56" s="25"/>
      <c r="BQ56" s="252" t="s">
        <v>69</v>
      </c>
      <c r="BR56" s="252"/>
      <c r="BS56" s="252"/>
      <c r="BT56" s="252"/>
      <c r="BU56" s="252"/>
      <c r="BV56" s="252"/>
      <c r="BW56" s="252"/>
      <c r="BX56" s="252"/>
      <c r="BY56" s="18"/>
      <c r="BZ56" s="18"/>
      <c r="CA56" s="18"/>
      <c r="CB56" s="18"/>
      <c r="CC56" s="18"/>
      <c r="CD56" s="18"/>
      <c r="CE56" s="18"/>
      <c r="CF56" s="25"/>
      <c r="CG56" s="18"/>
      <c r="CH56" s="18"/>
      <c r="CI56" s="18"/>
      <c r="CJ56" s="18"/>
      <c r="CK56" s="18"/>
      <c r="CL56" s="18"/>
      <c r="CM56" s="18"/>
      <c r="CN56" s="18"/>
      <c r="CO56" s="18"/>
      <c r="CP56" s="18"/>
      <c r="CQ56" s="18"/>
      <c r="CR56" s="18"/>
      <c r="CS56" s="18"/>
      <c r="CT56" s="18"/>
      <c r="CU56" s="18"/>
      <c r="CV56" s="18"/>
      <c r="CW56" s="18"/>
      <c r="CX56" s="401">
        <v>0</v>
      </c>
      <c r="CY56" s="401"/>
      <c r="CZ56" s="401"/>
      <c r="DA56" s="401"/>
      <c r="DB56" s="401"/>
      <c r="DC56" s="401"/>
      <c r="DD56" s="401"/>
      <c r="DE56" s="401"/>
      <c r="DF56" s="401"/>
      <c r="DG56" s="401"/>
      <c r="DH56" s="401"/>
      <c r="DI56" s="71" t="s">
        <v>42</v>
      </c>
      <c r="DJ56" s="20"/>
    </row>
    <row r="57" spans="3:114" ht="13.9" customHeight="1">
      <c r="C57" s="25"/>
      <c r="D57" s="18"/>
      <c r="E57" s="18"/>
      <c r="F57" s="18"/>
      <c r="G57" s="18"/>
      <c r="H57" s="18"/>
      <c r="I57" s="18"/>
      <c r="J57" s="20"/>
      <c r="K57" s="18"/>
      <c r="L57" s="18"/>
      <c r="M57" s="18"/>
      <c r="N57" s="18"/>
      <c r="O57" s="18"/>
      <c r="P57" s="18"/>
      <c r="Q57" s="18"/>
      <c r="R57" s="18"/>
      <c r="S57" s="18"/>
      <c r="T57" s="18"/>
      <c r="U57" s="18"/>
      <c r="V57" s="18"/>
      <c r="W57" s="18"/>
      <c r="X57" s="18"/>
      <c r="Y57" s="18"/>
      <c r="Z57" s="18"/>
      <c r="AA57" s="18"/>
      <c r="AB57" s="18"/>
      <c r="AC57" s="18"/>
      <c r="AD57" s="18"/>
      <c r="AE57" s="18"/>
      <c r="AF57" s="18"/>
      <c r="AG57" s="18"/>
      <c r="AH57" s="18"/>
      <c r="AI57" s="18"/>
      <c r="AJ57" s="18"/>
      <c r="AK57" s="18"/>
      <c r="AL57" s="18"/>
      <c r="AM57" s="18"/>
      <c r="AN57" s="18"/>
      <c r="AO57" s="18"/>
      <c r="AP57" s="18"/>
      <c r="AQ57" s="18"/>
      <c r="AR57" s="18"/>
      <c r="AS57" s="18"/>
      <c r="AT57" s="18"/>
      <c r="AU57" s="18"/>
      <c r="AV57" s="18"/>
      <c r="AW57" s="18"/>
      <c r="AX57" s="18"/>
      <c r="AY57" s="18"/>
      <c r="AZ57" s="18"/>
      <c r="BA57" s="18"/>
      <c r="BB57" s="18"/>
      <c r="BC57" s="18"/>
      <c r="BD57" s="18"/>
      <c r="BE57" s="20"/>
      <c r="BH57" s="13"/>
      <c r="BI57" s="72"/>
      <c r="BJ57" s="72"/>
      <c r="BK57" s="72"/>
      <c r="BL57" s="72"/>
      <c r="BM57" s="72"/>
      <c r="BN57" s="72"/>
      <c r="BO57" s="12"/>
      <c r="BP57" s="13"/>
      <c r="BQ57" s="236" t="s">
        <v>70</v>
      </c>
      <c r="BR57" s="236"/>
      <c r="BS57" s="236"/>
      <c r="BT57" s="236"/>
      <c r="BU57" s="236"/>
      <c r="BV57" s="236"/>
      <c r="BW57" s="236"/>
      <c r="BX57" s="236"/>
      <c r="BY57" s="72"/>
      <c r="BZ57" s="72"/>
      <c r="CA57" s="72"/>
      <c r="CB57" s="72"/>
      <c r="CC57" s="72"/>
      <c r="CD57" s="72"/>
      <c r="CE57" s="72"/>
      <c r="CF57" s="13"/>
      <c r="CG57" s="72"/>
      <c r="CH57" s="72"/>
      <c r="CI57" s="72"/>
      <c r="CJ57" s="72"/>
      <c r="CK57" s="72"/>
      <c r="CL57" s="72"/>
      <c r="CM57" s="72"/>
      <c r="CN57" s="72"/>
      <c r="CO57" s="72"/>
      <c r="CP57" s="72"/>
      <c r="CQ57" s="72"/>
      <c r="CR57" s="72"/>
      <c r="CS57" s="72"/>
      <c r="CT57" s="72"/>
      <c r="CU57" s="72"/>
      <c r="CV57" s="72"/>
      <c r="CW57" s="72"/>
      <c r="CX57" s="402">
        <v>0</v>
      </c>
      <c r="CY57" s="402"/>
      <c r="CZ57" s="402"/>
      <c r="DA57" s="402"/>
      <c r="DB57" s="402"/>
      <c r="DC57" s="402"/>
      <c r="DD57" s="402"/>
      <c r="DE57" s="402"/>
      <c r="DF57" s="402"/>
      <c r="DG57" s="402"/>
      <c r="DH57" s="402"/>
      <c r="DI57" s="68" t="s">
        <v>42</v>
      </c>
      <c r="DJ57" s="12"/>
    </row>
    <row r="58" spans="3:114" ht="13.9" customHeight="1" thickBot="1">
      <c r="C58" s="25"/>
      <c r="D58" s="18"/>
      <c r="E58" s="18"/>
      <c r="F58" s="18"/>
      <c r="G58" s="18"/>
      <c r="H58" s="18"/>
      <c r="I58" s="18"/>
      <c r="J58" s="20"/>
      <c r="K58" s="18"/>
      <c r="L58" s="18"/>
      <c r="M58" s="18"/>
      <c r="N58" s="18"/>
      <c r="O58" s="18"/>
      <c r="P58" s="18"/>
      <c r="Q58" s="18"/>
      <c r="R58" s="18"/>
      <c r="S58" s="18"/>
      <c r="T58" s="18"/>
      <c r="U58" s="18"/>
      <c r="V58" s="18"/>
      <c r="W58" s="18"/>
      <c r="X58" s="18"/>
      <c r="Y58" s="18"/>
      <c r="Z58" s="18"/>
      <c r="AA58" s="18"/>
      <c r="AB58" s="18"/>
      <c r="AC58" s="18"/>
      <c r="AD58" s="18"/>
      <c r="AE58" s="18"/>
      <c r="AF58" s="18"/>
      <c r="AG58" s="18"/>
      <c r="AH58" s="18"/>
      <c r="AI58" s="18"/>
      <c r="AJ58" s="18"/>
      <c r="AK58" s="18"/>
      <c r="AL58" s="18"/>
      <c r="AM58" s="18"/>
      <c r="AN58" s="18"/>
      <c r="AO58" s="18"/>
      <c r="AP58" s="18"/>
      <c r="AQ58" s="18"/>
      <c r="AR58" s="18"/>
      <c r="AS58" s="18"/>
      <c r="AT58" s="18"/>
      <c r="AU58" s="18"/>
      <c r="AV58" s="18"/>
      <c r="AW58" s="18"/>
      <c r="AX58" s="18"/>
      <c r="AY58" s="18"/>
      <c r="AZ58" s="18"/>
      <c r="BA58" s="18"/>
      <c r="BB58" s="18"/>
      <c r="BC58" s="18"/>
      <c r="BD58" s="18"/>
      <c r="BE58" s="20"/>
      <c r="BH58" s="5"/>
      <c r="BI58" s="293" t="s">
        <v>40</v>
      </c>
      <c r="BJ58" s="293"/>
      <c r="BK58" s="293"/>
      <c r="BL58" s="293"/>
      <c r="BM58" s="293"/>
      <c r="BN58" s="293"/>
      <c r="BO58" s="7"/>
      <c r="BP58" s="5"/>
      <c r="BQ58" s="69"/>
      <c r="BR58" s="69"/>
      <c r="BS58" s="69"/>
      <c r="BT58" s="69"/>
      <c r="BU58" s="69"/>
      <c r="BV58" s="69"/>
      <c r="BW58" s="69"/>
      <c r="BX58" s="69"/>
      <c r="BY58" s="69"/>
      <c r="BZ58" s="69"/>
      <c r="CA58" s="69"/>
      <c r="CB58" s="69"/>
      <c r="CC58" s="69"/>
      <c r="CD58" s="69"/>
      <c r="CE58" s="69"/>
      <c r="CF58" s="41"/>
      <c r="CG58" s="42"/>
      <c r="CH58" s="42"/>
      <c r="CI58" s="42"/>
      <c r="CJ58" s="42"/>
      <c r="CK58" s="42"/>
      <c r="CL58" s="42"/>
      <c r="CM58" s="42"/>
      <c r="CN58" s="42"/>
      <c r="CO58" s="42"/>
      <c r="CP58" s="42"/>
      <c r="CQ58" s="42"/>
      <c r="CR58" s="42"/>
      <c r="CS58" s="42"/>
      <c r="CT58" s="42"/>
      <c r="CU58" s="42"/>
      <c r="CV58" s="42"/>
      <c r="CW58" s="42"/>
      <c r="CX58" s="398">
        <f>SUM(CX51:DH57)</f>
        <v>150496</v>
      </c>
      <c r="CY58" s="398"/>
      <c r="CZ58" s="398"/>
      <c r="DA58" s="398"/>
      <c r="DB58" s="398"/>
      <c r="DC58" s="398"/>
      <c r="DD58" s="398"/>
      <c r="DE58" s="398"/>
      <c r="DF58" s="398"/>
      <c r="DG58" s="398"/>
      <c r="DH58" s="398"/>
      <c r="DI58" s="43" t="s">
        <v>42</v>
      </c>
      <c r="DJ58" s="44"/>
    </row>
    <row r="59" spans="3:114" ht="13.9" customHeight="1" thickTop="1">
      <c r="C59" s="25"/>
      <c r="D59" s="18"/>
      <c r="E59" s="18"/>
      <c r="F59" s="18"/>
      <c r="G59" s="18"/>
      <c r="H59" s="18"/>
      <c r="I59" s="18"/>
      <c r="J59" s="20"/>
      <c r="K59" s="18"/>
      <c r="L59" s="18"/>
      <c r="M59" s="18"/>
      <c r="N59" s="18"/>
      <c r="O59" s="18"/>
      <c r="P59" s="18"/>
      <c r="Q59" s="18"/>
      <c r="R59" s="18"/>
      <c r="S59" s="18"/>
      <c r="T59" s="18"/>
      <c r="U59" s="18"/>
      <c r="V59" s="18"/>
      <c r="W59" s="18"/>
      <c r="X59" s="18"/>
      <c r="Y59" s="18"/>
      <c r="Z59" s="18"/>
      <c r="AA59" s="18"/>
      <c r="AB59" s="18"/>
      <c r="AC59" s="18"/>
      <c r="AD59" s="18"/>
      <c r="AE59" s="18"/>
      <c r="AF59" s="18"/>
      <c r="AG59" s="18"/>
      <c r="AH59" s="18"/>
      <c r="AI59" s="18"/>
      <c r="AJ59" s="18"/>
      <c r="AK59" s="18"/>
      <c r="AL59" s="18"/>
      <c r="AM59" s="18"/>
      <c r="AN59" s="18"/>
      <c r="AO59" s="18"/>
      <c r="AP59" s="18"/>
      <c r="AQ59" s="18"/>
      <c r="AR59" s="18"/>
      <c r="AS59" s="18"/>
      <c r="AT59" s="18"/>
      <c r="AU59" s="18"/>
      <c r="AV59" s="18"/>
      <c r="AW59" s="18"/>
      <c r="AX59" s="18"/>
      <c r="AY59" s="18"/>
      <c r="AZ59" s="18"/>
      <c r="BA59" s="18"/>
      <c r="BB59" s="18"/>
      <c r="BC59" s="18"/>
      <c r="BD59" s="18"/>
      <c r="BE59" s="20"/>
      <c r="BH59" s="29"/>
      <c r="BI59" s="30"/>
      <c r="BJ59" s="30"/>
      <c r="BK59" s="30"/>
      <c r="BL59" s="30"/>
      <c r="BM59" s="30"/>
      <c r="BN59" s="30"/>
      <c r="BO59" s="45"/>
      <c r="BP59" s="31"/>
      <c r="BQ59" s="30"/>
      <c r="BR59" s="30"/>
      <c r="BS59" s="30"/>
      <c r="BT59" s="30"/>
      <c r="BU59" s="30"/>
      <c r="BV59" s="30"/>
      <c r="BW59" s="30"/>
      <c r="BX59" s="30"/>
      <c r="BY59" s="30"/>
      <c r="BZ59" s="30"/>
      <c r="CA59" s="30"/>
      <c r="CB59" s="30"/>
      <c r="CC59" s="30"/>
      <c r="CD59" s="30"/>
      <c r="CE59" s="30"/>
      <c r="CF59" s="30"/>
      <c r="CG59" s="30"/>
      <c r="CH59" s="30"/>
      <c r="CI59" s="30"/>
      <c r="CJ59" s="30"/>
      <c r="CK59" s="30"/>
      <c r="CL59" s="30"/>
      <c r="CM59" s="30"/>
      <c r="CN59" s="30"/>
      <c r="CO59" s="30"/>
      <c r="CP59" s="30"/>
      <c r="CQ59" s="30"/>
      <c r="CR59" s="30"/>
      <c r="CS59" s="30"/>
      <c r="CT59" s="30"/>
      <c r="CU59" s="30"/>
      <c r="CV59" s="30"/>
      <c r="CW59" s="30"/>
      <c r="CX59" s="30"/>
      <c r="CY59" s="30"/>
      <c r="CZ59" s="30"/>
      <c r="DA59" s="30"/>
      <c r="DB59" s="30"/>
      <c r="DC59" s="30"/>
      <c r="DD59" s="30"/>
      <c r="DE59" s="30"/>
      <c r="DF59" s="30"/>
      <c r="DG59" s="30"/>
      <c r="DH59" s="30"/>
      <c r="DI59" s="30"/>
      <c r="DJ59" s="32"/>
    </row>
    <row r="60" spans="3:114" ht="13.9" customHeight="1" thickBot="1">
      <c r="C60" s="13"/>
      <c r="D60" s="72"/>
      <c r="E60" s="72"/>
      <c r="F60" s="72"/>
      <c r="G60" s="72"/>
      <c r="H60" s="72"/>
      <c r="I60" s="72"/>
      <c r="J60" s="1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12"/>
      <c r="BH60" s="33"/>
      <c r="BI60" s="297" t="s">
        <v>41</v>
      </c>
      <c r="BJ60" s="297"/>
      <c r="BK60" s="297"/>
      <c r="BL60" s="297"/>
      <c r="BM60" s="297"/>
      <c r="BN60" s="297"/>
      <c r="BO60" s="46"/>
      <c r="BP60" s="35"/>
      <c r="BQ60" s="34"/>
      <c r="BR60" s="34"/>
      <c r="BS60" s="34"/>
      <c r="BT60" s="34"/>
      <c r="BU60" s="34"/>
      <c r="BV60" s="34"/>
      <c r="BW60" s="34"/>
      <c r="BX60" s="34"/>
      <c r="BY60" s="34"/>
      <c r="BZ60" s="34"/>
      <c r="CA60" s="34"/>
      <c r="CB60" s="34"/>
      <c r="CC60" s="34"/>
      <c r="CD60" s="34"/>
      <c r="CE60" s="34"/>
      <c r="CF60" s="34"/>
      <c r="CG60" s="34"/>
      <c r="CH60" s="34"/>
      <c r="CI60" s="34"/>
      <c r="CJ60" s="34"/>
      <c r="CK60" s="34"/>
      <c r="CL60" s="34"/>
      <c r="CM60" s="34"/>
      <c r="CN60" s="34"/>
      <c r="CO60" s="34"/>
      <c r="CP60" s="34"/>
      <c r="CQ60" s="34"/>
      <c r="CR60" s="34"/>
      <c r="CS60" s="34"/>
      <c r="CT60" s="399">
        <f>INT(MAX(AP34,CT19))-CX58</f>
        <v>21744195</v>
      </c>
      <c r="CU60" s="399"/>
      <c r="CV60" s="399"/>
      <c r="CW60" s="399"/>
      <c r="CX60" s="399"/>
      <c r="CY60" s="399"/>
      <c r="CZ60" s="399"/>
      <c r="DA60" s="399"/>
      <c r="DB60" s="399"/>
      <c r="DC60" s="399"/>
      <c r="DD60" s="399"/>
      <c r="DE60" s="399"/>
      <c r="DF60" s="399"/>
      <c r="DG60" s="399"/>
      <c r="DH60" s="399"/>
      <c r="DI60" s="37" t="s">
        <v>42</v>
      </c>
      <c r="DJ60" s="38"/>
    </row>
    <row r="61" spans="3:114" ht="13.9" customHeight="1" thickTop="1"/>
  </sheetData>
  <mergeCells count="370">
    <mergeCell ref="BI58:BN58"/>
    <mergeCell ref="CX58:DH58"/>
    <mergeCell ref="BI60:BN60"/>
    <mergeCell ref="CT60:DH60"/>
    <mergeCell ref="N16:Y16"/>
    <mergeCell ref="AH16:AJ16"/>
    <mergeCell ref="AH18:AJ18"/>
    <mergeCell ref="AH20:AJ20"/>
    <mergeCell ref="AH22:AJ22"/>
    <mergeCell ref="BI55:BN55"/>
    <mergeCell ref="BQ55:BX55"/>
    <mergeCell ref="CX55:DH55"/>
    <mergeCell ref="BQ56:BX56"/>
    <mergeCell ref="CX56:DH56"/>
    <mergeCell ref="BQ57:BX57"/>
    <mergeCell ref="CX57:DH57"/>
    <mergeCell ref="BQ52:BX52"/>
    <mergeCell ref="CH52:CT52"/>
    <mergeCell ref="CX52:DH52"/>
    <mergeCell ref="BQ53:BX53"/>
    <mergeCell ref="CX53:DH53"/>
    <mergeCell ref="CX54:DH54"/>
    <mergeCell ref="CR49:DF49"/>
    <mergeCell ref="CG50:CJ50"/>
    <mergeCell ref="CX50:CZ50"/>
    <mergeCell ref="BQ51:BX51"/>
    <mergeCell ref="CG51:CQ51"/>
    <mergeCell ref="CX51:DH51"/>
    <mergeCell ref="BI48:BN48"/>
    <mergeCell ref="BQ48:BT48"/>
    <mergeCell ref="BU48:BZ48"/>
    <mergeCell ref="CA48:CB48"/>
    <mergeCell ref="CC48:CO48"/>
    <mergeCell ref="BQ49:BX49"/>
    <mergeCell ref="P43:Q43"/>
    <mergeCell ref="T43:V43"/>
    <mergeCell ref="X43:AC43"/>
    <mergeCell ref="AG43:AI43"/>
    <mergeCell ref="AK43:AL43"/>
    <mergeCell ref="AR43:AY43"/>
    <mergeCell ref="O42:P42"/>
    <mergeCell ref="R42:T42"/>
    <mergeCell ref="X42:Y42"/>
    <mergeCell ref="AA42:AB42"/>
    <mergeCell ref="AD42:AL42"/>
    <mergeCell ref="AR42:AS42"/>
    <mergeCell ref="P41:Q41"/>
    <mergeCell ref="T41:V41"/>
    <mergeCell ref="X41:AC41"/>
    <mergeCell ref="AG41:AI41"/>
    <mergeCell ref="AK41:AL41"/>
    <mergeCell ref="AR41:AY41"/>
    <mergeCell ref="O40:P40"/>
    <mergeCell ref="R40:T40"/>
    <mergeCell ref="X40:Y40"/>
    <mergeCell ref="AA40:AB40"/>
    <mergeCell ref="AD40:AL40"/>
    <mergeCell ref="AR40:AS40"/>
    <mergeCell ref="P39:Q39"/>
    <mergeCell ref="T39:V39"/>
    <mergeCell ref="X39:AC39"/>
    <mergeCell ref="AG39:AI39"/>
    <mergeCell ref="AK39:AL39"/>
    <mergeCell ref="AR39:AY39"/>
    <mergeCell ref="O38:P38"/>
    <mergeCell ref="R38:T38"/>
    <mergeCell ref="X38:Y38"/>
    <mergeCell ref="AA38:AB38"/>
    <mergeCell ref="AD38:AL38"/>
    <mergeCell ref="AR38:AS38"/>
    <mergeCell ref="P37:Q37"/>
    <mergeCell ref="T37:V37"/>
    <mergeCell ref="X37:AC37"/>
    <mergeCell ref="AG37:AI37"/>
    <mergeCell ref="AK37:AL37"/>
    <mergeCell ref="AR37:AY37"/>
    <mergeCell ref="AP34:BC34"/>
    <mergeCell ref="D35:I35"/>
    <mergeCell ref="L35:V35"/>
    <mergeCell ref="O36:P36"/>
    <mergeCell ref="R36:T36"/>
    <mergeCell ref="X36:Y36"/>
    <mergeCell ref="AA36:AB36"/>
    <mergeCell ref="AD36:AL36"/>
    <mergeCell ref="AR36:AS36"/>
    <mergeCell ref="B31:B32"/>
    <mergeCell ref="D31:I31"/>
    <mergeCell ref="M31:AE31"/>
    <mergeCell ref="D32:I32"/>
    <mergeCell ref="AR32:BC32"/>
    <mergeCell ref="B33:B34"/>
    <mergeCell ref="D33:I33"/>
    <mergeCell ref="M33:O33"/>
    <mergeCell ref="M34:AA34"/>
    <mergeCell ref="AC34:AN34"/>
    <mergeCell ref="D28:I28"/>
    <mergeCell ref="M28:T28"/>
    <mergeCell ref="D29:I29"/>
    <mergeCell ref="L29:Y29"/>
    <mergeCell ref="AG29:AM29"/>
    <mergeCell ref="AO29:BC29"/>
    <mergeCell ref="AM26:AN26"/>
    <mergeCell ref="AR26:BC26"/>
    <mergeCell ref="L27:P27"/>
    <mergeCell ref="AB27:AJ27"/>
    <mergeCell ref="AK27:AM27"/>
    <mergeCell ref="AO27:AP27"/>
    <mergeCell ref="AS27:AW27"/>
    <mergeCell ref="AX27:BC27"/>
    <mergeCell ref="D26:I26"/>
    <mergeCell ref="M26:T26"/>
    <mergeCell ref="W26:Z26"/>
    <mergeCell ref="AB26:AF26"/>
    <mergeCell ref="AI26:AJ26"/>
    <mergeCell ref="AK26:AL26"/>
    <mergeCell ref="L22:P22"/>
    <mergeCell ref="Q22:X22"/>
    <mergeCell ref="AK22:AQ22"/>
    <mergeCell ref="AR22:AS22"/>
    <mergeCell ref="AT22:AU22"/>
    <mergeCell ref="AU24:BC24"/>
    <mergeCell ref="D25:I25"/>
    <mergeCell ref="P25:U25"/>
    <mergeCell ref="V25:AB25"/>
    <mergeCell ref="AF25:AK25"/>
    <mergeCell ref="AL25:AR25"/>
    <mergeCell ref="M24:T24"/>
    <mergeCell ref="W24:AF24"/>
    <mergeCell ref="AG24:AL24"/>
    <mergeCell ref="AM24:AN24"/>
    <mergeCell ref="AO24:AR24"/>
    <mergeCell ref="AS24:AT24"/>
    <mergeCell ref="BB23:BE23"/>
    <mergeCell ref="AI21:AM21"/>
    <mergeCell ref="AN21:AO21"/>
    <mergeCell ref="AQ21:AR21"/>
    <mergeCell ref="AU21:AW21"/>
    <mergeCell ref="BQ19:CA19"/>
    <mergeCell ref="CJ19:CR19"/>
    <mergeCell ref="AV22:BA22"/>
    <mergeCell ref="BB22:BC22"/>
    <mergeCell ref="AI23:AM23"/>
    <mergeCell ref="AN23:AO23"/>
    <mergeCell ref="AQ23:AR23"/>
    <mergeCell ref="AU23:AW23"/>
    <mergeCell ref="BB19:BE19"/>
    <mergeCell ref="BB21:BE21"/>
    <mergeCell ref="BD22:BE22"/>
    <mergeCell ref="CT19:DH19"/>
    <mergeCell ref="L20:P20"/>
    <mergeCell ref="Q20:U20"/>
    <mergeCell ref="V20:W20"/>
    <mergeCell ref="X20:AG20"/>
    <mergeCell ref="AK20:AQ20"/>
    <mergeCell ref="AR20:AS20"/>
    <mergeCell ref="BI18:BN18"/>
    <mergeCell ref="BR18:BY18"/>
    <mergeCell ref="AT20:AU20"/>
    <mergeCell ref="AV20:BA20"/>
    <mergeCell ref="BB20:BC20"/>
    <mergeCell ref="B19:B23"/>
    <mergeCell ref="D19:I23"/>
    <mergeCell ref="L19:P19"/>
    <mergeCell ref="R19:V19"/>
    <mergeCell ref="AI19:AM19"/>
    <mergeCell ref="AN19:AO19"/>
    <mergeCell ref="AQ19:AR19"/>
    <mergeCell ref="AU19:AW19"/>
    <mergeCell ref="CW17:DH17"/>
    <mergeCell ref="G18:W18"/>
    <mergeCell ref="X18:Z18"/>
    <mergeCell ref="AB18:AE18"/>
    <mergeCell ref="AK18:AQ18"/>
    <mergeCell ref="AR18:AS18"/>
    <mergeCell ref="AT18:AU18"/>
    <mergeCell ref="AV18:BA18"/>
    <mergeCell ref="BB18:BC18"/>
    <mergeCell ref="BR17:BY17"/>
    <mergeCell ref="CB17:CE17"/>
    <mergeCell ref="CG17:CK17"/>
    <mergeCell ref="CN17:CO17"/>
    <mergeCell ref="CP17:CQ17"/>
    <mergeCell ref="CR17:CS17"/>
    <mergeCell ref="BD20:BE20"/>
    <mergeCell ref="BI16:BN16"/>
    <mergeCell ref="G17:W17"/>
    <mergeCell ref="X17:Z17"/>
    <mergeCell ref="AB17:AE17"/>
    <mergeCell ref="AI17:AM17"/>
    <mergeCell ref="AN17:AO17"/>
    <mergeCell ref="AQ17:AR17"/>
    <mergeCell ref="AU17:AW17"/>
    <mergeCell ref="BI17:BN17"/>
    <mergeCell ref="BB17:BE17"/>
    <mergeCell ref="AK16:AQ16"/>
    <mergeCell ref="AR16:AS16"/>
    <mergeCell ref="AT16:AU16"/>
    <mergeCell ref="AV16:BA16"/>
    <mergeCell ref="BB16:BC16"/>
    <mergeCell ref="BG16:BG17"/>
    <mergeCell ref="AN15:AO15"/>
    <mergeCell ref="AQ15:AR15"/>
    <mergeCell ref="AV14:BA14"/>
    <mergeCell ref="BB14:BC14"/>
    <mergeCell ref="BG14:BG15"/>
    <mergeCell ref="BI14:BN14"/>
    <mergeCell ref="BR14:BY14"/>
    <mergeCell ref="CB14:CK14"/>
    <mergeCell ref="AU15:AW15"/>
    <mergeCell ref="BI15:BN15"/>
    <mergeCell ref="CF15:CK15"/>
    <mergeCell ref="BB15:BE15"/>
    <mergeCell ref="AK14:AQ14"/>
    <mergeCell ref="AR14:AS14"/>
    <mergeCell ref="AT14:AU14"/>
    <mergeCell ref="N14:Y14"/>
    <mergeCell ref="AH14:AJ14"/>
    <mergeCell ref="B14:B18"/>
    <mergeCell ref="C14:E18"/>
    <mergeCell ref="F14:L14"/>
    <mergeCell ref="DA12:DF12"/>
    <mergeCell ref="BD14:BE14"/>
    <mergeCell ref="BD16:BE16"/>
    <mergeCell ref="BD18:BE18"/>
    <mergeCell ref="CL15:CR15"/>
    <mergeCell ref="CV15:DA15"/>
    <mergeCell ref="DB15:DH15"/>
    <mergeCell ref="F16:L16"/>
    <mergeCell ref="CL14:CQ14"/>
    <mergeCell ref="CR14:CS14"/>
    <mergeCell ref="CT14:CW14"/>
    <mergeCell ref="CX14:CY14"/>
    <mergeCell ref="CZ14:DH14"/>
    <mergeCell ref="AA15:AB15"/>
    <mergeCell ref="AD15:AE15"/>
    <mergeCell ref="AI15:AM15"/>
    <mergeCell ref="CS13:CT13"/>
    <mergeCell ref="CV13:CW13"/>
    <mergeCell ref="CZ13:DB13"/>
    <mergeCell ref="CW10:CX10"/>
    <mergeCell ref="CY10:CZ10"/>
    <mergeCell ref="DA10:DF10"/>
    <mergeCell ref="DG12:DH12"/>
    <mergeCell ref="B9:B10"/>
    <mergeCell ref="D9:I9"/>
    <mergeCell ref="L9:T9"/>
    <mergeCell ref="W9:AF9"/>
    <mergeCell ref="AG9:AL9"/>
    <mergeCell ref="AM9:AN9"/>
    <mergeCell ref="AO9:AR9"/>
    <mergeCell ref="DG11:DJ11"/>
    <mergeCell ref="BV12:CC12"/>
    <mergeCell ref="CJ12:CK12"/>
    <mergeCell ref="CP12:CV12"/>
    <mergeCell ref="CW12:CX12"/>
    <mergeCell ref="CY12:CZ12"/>
    <mergeCell ref="AB12:AF12"/>
    <mergeCell ref="AI12:AJ12"/>
    <mergeCell ref="AK12:AL12"/>
    <mergeCell ref="AM12:AN12"/>
    <mergeCell ref="AR12:BC12"/>
    <mergeCell ref="B11:B12"/>
    <mergeCell ref="CN11:CR11"/>
    <mergeCell ref="CS11:CT11"/>
    <mergeCell ref="CV11:CW11"/>
    <mergeCell ref="CZ11:DB11"/>
    <mergeCell ref="D12:I12"/>
    <mergeCell ref="M12:T12"/>
    <mergeCell ref="W12:Z12"/>
    <mergeCell ref="BQ12:BU12"/>
    <mergeCell ref="CM12:CO12"/>
    <mergeCell ref="BI9:BN13"/>
    <mergeCell ref="BQ9:BU9"/>
    <mergeCell ref="BW9:CA9"/>
    <mergeCell ref="BB10:BC10"/>
    <mergeCell ref="BQ10:BU10"/>
    <mergeCell ref="BV10:BZ10"/>
    <mergeCell ref="CA10:CB10"/>
    <mergeCell ref="D13:I13"/>
    <mergeCell ref="N13:AF13"/>
    <mergeCell ref="AJ13:BB13"/>
    <mergeCell ref="D10:I10"/>
    <mergeCell ref="P10:U10"/>
    <mergeCell ref="V10:AB10"/>
    <mergeCell ref="AF10:AK10"/>
    <mergeCell ref="CP10:CV10"/>
    <mergeCell ref="AL10:AR10"/>
    <mergeCell ref="AV10:BA10"/>
    <mergeCell ref="AS9:AT9"/>
    <mergeCell ref="AU9:BC9"/>
    <mergeCell ref="BG9:BG13"/>
    <mergeCell ref="BL8:CB8"/>
    <mergeCell ref="CC8:CE8"/>
    <mergeCell ref="D6:Z6"/>
    <mergeCell ref="AC6:BC6"/>
    <mergeCell ref="BK6:BQ6"/>
    <mergeCell ref="CC10:CL10"/>
    <mergeCell ref="D11:I11"/>
    <mergeCell ref="DG6:DH6"/>
    <mergeCell ref="BL7:CB7"/>
    <mergeCell ref="CC7:CE7"/>
    <mergeCell ref="CG7:CJ7"/>
    <mergeCell ref="CN7:CR7"/>
    <mergeCell ref="CS7:CT7"/>
    <mergeCell ref="CV7:CW7"/>
    <mergeCell ref="CZ7:DB7"/>
    <mergeCell ref="CP6:CV6"/>
    <mergeCell ref="CW6:CX6"/>
    <mergeCell ref="CY6:CZ6"/>
    <mergeCell ref="DA6:DF6"/>
    <mergeCell ref="BS6:CD6"/>
    <mergeCell ref="D5:Z5"/>
    <mergeCell ref="AC5:BC5"/>
    <mergeCell ref="CF5:CG5"/>
    <mergeCell ref="CI5:CJ5"/>
    <mergeCell ref="CN5:CR5"/>
    <mergeCell ref="CJ4:CK4"/>
    <mergeCell ref="CS5:CT5"/>
    <mergeCell ref="CV5:CW5"/>
    <mergeCell ref="CZ5:DB5"/>
    <mergeCell ref="BS4:CD4"/>
    <mergeCell ref="CM4:CO4"/>
    <mergeCell ref="C1:BE1"/>
    <mergeCell ref="CU1:CV1"/>
    <mergeCell ref="CW1:CY1"/>
    <mergeCell ref="DA1:DC1"/>
    <mergeCell ref="DE1:DG1"/>
    <mergeCell ref="DO1:DQ5"/>
    <mergeCell ref="D3:I3"/>
    <mergeCell ref="L3:Q3"/>
    <mergeCell ref="T3:AJ3"/>
    <mergeCell ref="AM3:BD3"/>
    <mergeCell ref="CO3:DG3"/>
    <mergeCell ref="D4:I4"/>
    <mergeCell ref="L4:Q4"/>
    <mergeCell ref="T4:AJ4"/>
    <mergeCell ref="AM4:AW4"/>
    <mergeCell ref="AX4:BD4"/>
    <mergeCell ref="BG4:BG8"/>
    <mergeCell ref="BH4:BJ8"/>
    <mergeCell ref="BK4:BQ4"/>
    <mergeCell ref="CP4:CV4"/>
    <mergeCell ref="CW4:CX4"/>
    <mergeCell ref="CY4:CZ4"/>
    <mergeCell ref="DA4:DF4"/>
    <mergeCell ref="DG4:DH4"/>
    <mergeCell ref="DI12:DJ12"/>
    <mergeCell ref="DG13:DJ13"/>
    <mergeCell ref="CY8:CZ8"/>
    <mergeCell ref="DA8:DF8"/>
    <mergeCell ref="DG8:DH8"/>
    <mergeCell ref="CG8:CJ8"/>
    <mergeCell ref="CP8:CV8"/>
    <mergeCell ref="CW8:CX8"/>
    <mergeCell ref="DI4:DJ4"/>
    <mergeCell ref="DG5:DJ5"/>
    <mergeCell ref="CM6:CO6"/>
    <mergeCell ref="DI6:DJ6"/>
    <mergeCell ref="DG7:DJ7"/>
    <mergeCell ref="CM8:CO8"/>
    <mergeCell ref="DI8:DJ8"/>
    <mergeCell ref="DG9:DJ9"/>
    <mergeCell ref="CM10:CO10"/>
    <mergeCell ref="DI10:DJ10"/>
    <mergeCell ref="CN9:CR9"/>
    <mergeCell ref="CS9:CT9"/>
    <mergeCell ref="CV9:CW9"/>
    <mergeCell ref="CZ9:DB9"/>
    <mergeCell ref="CN13:CR13"/>
    <mergeCell ref="DG10:DH10"/>
  </mergeCells>
  <phoneticPr fontId="1"/>
  <dataValidations count="1">
    <dataValidation type="list" allowBlank="1" showInputMessage="1" showErrorMessage="1" sqref="R19:V19 BW9:CA9" xr:uid="{00000000-0002-0000-0200-000000000000}">
      <formula1>"３,４,５"</formula1>
    </dataValidation>
  </dataValidations>
  <printOptions horizontalCentered="1" verticalCentered="1"/>
  <pageMargins left="0.19685039370078741" right="0.19685039370078741" top="0.78740157480314965" bottom="0.39370078740157483" header="0.51181102362204722" footer="0.31496062992125984"/>
  <pageSetup paperSize="9" scale="65" orientation="landscape" cellComments="asDisplayed" horizontalDpi="300" verticalDpi="300" r:id="rId1"/>
  <headerFooter alignWithMargins="0"/>
  <drawing r:id="rId2"/>
  <legacyDrawing r:id="rId3"/>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200-000001000000}">
          <x14:formula1>
            <xm:f>各種リスト!$B$2:$B$9</xm:f>
          </x14:formula1>
          <xm:sqref>W9:AF9 CB14:CK14</xm:sqref>
        </x14:dataValidation>
        <x14:dataValidation type="list" allowBlank="1" showInputMessage="1" showErrorMessage="1" xr:uid="{00000000-0002-0000-0200-000002000000}">
          <x14:formula1>
            <xm:f>各種リスト!$D$2:$D$4</xm:f>
          </x14:formula1>
          <xm:sqref>N13:AF13</xm:sqref>
        </x14:dataValidation>
        <x14:dataValidation type="list" allowBlank="1" showInputMessage="1" showErrorMessage="1" xr:uid="{00000000-0002-0000-0200-000003000000}">
          <x14:formula1>
            <xm:f>各種リスト!$I$2:$I$6</xm:f>
          </x14:formula1>
          <xm:sqref>AH14:AJ14 AH16:AJ16 AH18:AJ18 AH20:AJ20 AH22:AJ22 CM4:CO4 CM10:CO10 CM6:CO6 CM8:CO8 CM12:CO12</xm:sqref>
        </x14:dataValidation>
        <x14:dataValidation type="list" allowBlank="1" showInputMessage="1" showErrorMessage="1" xr:uid="{00000000-0002-0000-0200-000004000000}">
          <x14:formula1>
            <xm:f>各種リスト!$F$2:$F$8</xm:f>
          </x14:formula1>
          <xm:sqref>P37:Q37 P39:Q39 P41:Q41 P43:Q43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G59"/>
  <sheetViews>
    <sheetView view="pageBreakPreview" topLeftCell="I1" zoomScale="70" zoomScaleNormal="80" zoomScaleSheetLayoutView="70" zoomScalePageLayoutView="80" workbookViewId="0">
      <selection activeCell="T8" sqref="T8:T31"/>
    </sheetView>
  </sheetViews>
  <sheetFormatPr defaultRowHeight="13.5"/>
  <cols>
    <col min="1" max="1" width="1.625" customWidth="1"/>
    <col min="2" max="2" width="6.625" style="221" customWidth="1"/>
    <col min="3" max="3" width="9.125" style="221" customWidth="1"/>
    <col min="4" max="4" width="8.75" style="221" customWidth="1"/>
    <col min="5" max="6" width="10.5" style="221" customWidth="1"/>
    <col min="7" max="7" width="9.5" style="221" customWidth="1"/>
    <col min="8" max="8" width="9.75" style="221" customWidth="1"/>
    <col min="9" max="9" width="9.125" style="221" customWidth="1"/>
    <col min="10" max="10" width="10.5" style="221" customWidth="1"/>
    <col min="11" max="11" width="10.875" style="221" customWidth="1"/>
    <col min="12" max="12" width="9.125" style="221" customWidth="1"/>
    <col min="13" max="13" width="10.5" style="221" customWidth="1"/>
    <col min="14" max="14" width="9.75" style="221" customWidth="1"/>
    <col min="15" max="15" width="10.875" style="221" customWidth="1"/>
    <col min="16" max="17" width="1.625" customWidth="1"/>
    <col min="19" max="19" width="10.625" bestFit="1" customWidth="1"/>
    <col min="22" max="22" width="9.375" bestFit="1" customWidth="1"/>
    <col min="24" max="24" width="10.625" bestFit="1" customWidth="1"/>
    <col min="26" max="26" width="10.625" bestFit="1" customWidth="1"/>
    <col min="28" max="28" width="10.625" bestFit="1" customWidth="1"/>
    <col min="31" max="31" width="10.625" bestFit="1" customWidth="1"/>
    <col min="33" max="33" width="1.625" customWidth="1"/>
  </cols>
  <sheetData>
    <row r="1" spans="1:33" ht="31.5" customHeight="1">
      <c r="B1" s="468" t="s">
        <v>254</v>
      </c>
      <c r="C1" s="468"/>
      <c r="D1" s="468"/>
      <c r="E1" s="468"/>
      <c r="F1" s="468"/>
      <c r="G1" s="468"/>
      <c r="H1" s="468"/>
      <c r="I1" s="468"/>
      <c r="J1" s="468"/>
      <c r="K1" s="468"/>
      <c r="L1" s="468"/>
      <c r="M1" s="468"/>
      <c r="N1" s="468"/>
      <c r="O1" s="468"/>
      <c r="R1" s="468" t="s">
        <v>255</v>
      </c>
      <c r="S1" s="468"/>
      <c r="T1" s="468"/>
      <c r="U1" s="468"/>
      <c r="V1" s="468"/>
      <c r="W1" s="468"/>
      <c r="X1" s="468"/>
      <c r="Y1" s="468"/>
      <c r="Z1" s="468"/>
      <c r="AA1" s="468"/>
      <c r="AB1" s="468"/>
      <c r="AC1" s="468"/>
      <c r="AD1" s="468"/>
      <c r="AE1" s="468"/>
      <c r="AF1" s="468"/>
    </row>
    <row r="2" spans="1:33" ht="32.25" customHeight="1" thickBot="1">
      <c r="B2" s="469" t="s">
        <v>256</v>
      </c>
      <c r="C2" s="469"/>
      <c r="D2" s="469"/>
      <c r="E2" s="469"/>
      <c r="F2" s="469"/>
      <c r="G2" s="469"/>
      <c r="H2" s="469"/>
      <c r="I2" s="469"/>
      <c r="J2" s="469"/>
      <c r="K2" s="469"/>
      <c r="L2" s="469"/>
      <c r="M2" s="469"/>
      <c r="N2" s="469"/>
      <c r="O2" s="469"/>
      <c r="R2" s="469" t="s">
        <v>256</v>
      </c>
      <c r="S2" s="469"/>
      <c r="T2" s="469"/>
      <c r="U2" s="469"/>
      <c r="V2" s="469"/>
      <c r="W2" s="469"/>
      <c r="X2" s="469"/>
      <c r="Y2" s="469"/>
      <c r="Z2" s="469"/>
      <c r="AA2" s="469"/>
      <c r="AB2" s="469"/>
      <c r="AC2" s="469"/>
      <c r="AD2" s="469"/>
      <c r="AE2" s="469"/>
      <c r="AF2" s="469"/>
    </row>
    <row r="3" spans="1:33" ht="18" customHeight="1">
      <c r="B3" s="145"/>
      <c r="C3" s="470" t="s">
        <v>257</v>
      </c>
      <c r="D3" s="471"/>
      <c r="E3" s="471"/>
      <c r="F3" s="471"/>
      <c r="G3" s="471"/>
      <c r="H3" s="472"/>
      <c r="I3" s="470" t="s">
        <v>258</v>
      </c>
      <c r="J3" s="471"/>
      <c r="K3" s="472"/>
      <c r="L3" s="470" t="s">
        <v>259</v>
      </c>
      <c r="M3" s="471"/>
      <c r="N3" s="471"/>
      <c r="O3" s="472"/>
      <c r="R3" s="473" t="s">
        <v>260</v>
      </c>
      <c r="S3" s="476" t="s">
        <v>257</v>
      </c>
      <c r="T3" s="477"/>
      <c r="U3" s="477"/>
      <c r="V3" s="477"/>
      <c r="W3" s="146"/>
      <c r="X3" s="476" t="s">
        <v>258</v>
      </c>
      <c r="Y3" s="477"/>
      <c r="Z3" s="477"/>
      <c r="AA3" s="477"/>
      <c r="AB3" s="477"/>
      <c r="AC3" s="478"/>
      <c r="AD3" s="476" t="s">
        <v>259</v>
      </c>
      <c r="AE3" s="477"/>
      <c r="AF3" s="478"/>
      <c r="AG3" s="147"/>
    </row>
    <row r="4" spans="1:33" ht="18" customHeight="1">
      <c r="B4" s="148"/>
      <c r="C4" s="149" t="s">
        <v>261</v>
      </c>
      <c r="D4" s="150" t="s">
        <v>190</v>
      </c>
      <c r="E4" s="151"/>
      <c r="F4" s="152" t="s">
        <v>189</v>
      </c>
      <c r="G4" s="152" t="s">
        <v>262</v>
      </c>
      <c r="H4" s="153"/>
      <c r="I4" s="149" t="s">
        <v>261</v>
      </c>
      <c r="J4" s="150" t="s">
        <v>263</v>
      </c>
      <c r="K4" s="154"/>
      <c r="L4" s="155" t="s">
        <v>261</v>
      </c>
      <c r="M4" s="156" t="s">
        <v>263</v>
      </c>
      <c r="N4" s="157" t="s">
        <v>264</v>
      </c>
      <c r="O4" s="158"/>
      <c r="R4" s="474"/>
      <c r="S4" s="159" t="s">
        <v>190</v>
      </c>
      <c r="T4" s="159"/>
      <c r="U4" s="160" t="s">
        <v>189</v>
      </c>
      <c r="V4" s="160" t="s">
        <v>262</v>
      </c>
      <c r="W4" s="159"/>
      <c r="X4" s="161" t="s">
        <v>190</v>
      </c>
      <c r="Y4" s="159"/>
      <c r="Z4" s="159" t="s">
        <v>263</v>
      </c>
      <c r="AA4" s="159"/>
      <c r="AB4" s="160" t="s">
        <v>262</v>
      </c>
      <c r="AC4" s="162"/>
      <c r="AD4" s="163" t="s">
        <v>263</v>
      </c>
      <c r="AE4" s="164" t="s">
        <v>264</v>
      </c>
      <c r="AF4" s="165"/>
    </row>
    <row r="5" spans="1:33" ht="18" customHeight="1">
      <c r="B5" s="148"/>
      <c r="C5" s="166" t="s">
        <v>265</v>
      </c>
      <c r="D5" s="167"/>
      <c r="E5" s="167"/>
      <c r="F5" s="168" t="s">
        <v>266</v>
      </c>
      <c r="G5" s="157" t="s">
        <v>267</v>
      </c>
      <c r="H5" s="158"/>
      <c r="I5" s="166" t="s">
        <v>268</v>
      </c>
      <c r="J5" s="168" t="s">
        <v>266</v>
      </c>
      <c r="K5" s="169"/>
      <c r="L5" s="170" t="s">
        <v>269</v>
      </c>
      <c r="M5" s="168" t="s">
        <v>266</v>
      </c>
      <c r="N5" s="157" t="s">
        <v>270</v>
      </c>
      <c r="O5" s="158"/>
      <c r="R5" s="474"/>
      <c r="S5" s="171" t="s">
        <v>271</v>
      </c>
      <c r="T5" s="164"/>
      <c r="U5" s="164" t="s">
        <v>266</v>
      </c>
      <c r="V5" s="164" t="s">
        <v>267</v>
      </c>
      <c r="W5" s="172"/>
      <c r="X5" s="171" t="s">
        <v>272</v>
      </c>
      <c r="Y5" s="163"/>
      <c r="Z5" s="164" t="s">
        <v>266</v>
      </c>
      <c r="AA5" s="163"/>
      <c r="AB5" s="164" t="s">
        <v>267</v>
      </c>
      <c r="AC5" s="172"/>
      <c r="AD5" s="163" t="s">
        <v>266</v>
      </c>
      <c r="AE5" s="164" t="s">
        <v>273</v>
      </c>
      <c r="AF5" s="173"/>
    </row>
    <row r="6" spans="1:33" ht="18" customHeight="1">
      <c r="B6" s="148"/>
      <c r="C6" s="174"/>
      <c r="D6" s="167"/>
      <c r="E6" s="167"/>
      <c r="F6" s="157" t="s">
        <v>274</v>
      </c>
      <c r="G6" s="157"/>
      <c r="H6" s="158"/>
      <c r="I6" s="175"/>
      <c r="J6" s="167" t="s">
        <v>274</v>
      </c>
      <c r="K6" s="169"/>
      <c r="L6" s="155" t="s">
        <v>275</v>
      </c>
      <c r="M6" s="157" t="s">
        <v>274</v>
      </c>
      <c r="N6" s="157"/>
      <c r="O6" s="158"/>
      <c r="R6" s="474"/>
      <c r="S6" s="176"/>
      <c r="T6" s="163"/>
      <c r="U6" s="164" t="s">
        <v>274</v>
      </c>
      <c r="V6" s="156" t="s">
        <v>271</v>
      </c>
      <c r="W6" s="172"/>
      <c r="X6" s="176"/>
      <c r="Y6" s="163"/>
      <c r="Z6" s="163" t="s">
        <v>274</v>
      </c>
      <c r="AA6" s="163"/>
      <c r="AB6" s="156" t="s">
        <v>272</v>
      </c>
      <c r="AC6" s="172"/>
      <c r="AD6" s="163" t="s">
        <v>274</v>
      </c>
      <c r="AE6" s="164"/>
      <c r="AF6" s="173"/>
    </row>
    <row r="7" spans="1:33" ht="29.25" customHeight="1">
      <c r="B7" s="148" t="s">
        <v>260</v>
      </c>
      <c r="C7" s="174"/>
      <c r="D7" s="167"/>
      <c r="E7" s="167"/>
      <c r="F7" s="168" t="s">
        <v>276</v>
      </c>
      <c r="G7" s="177"/>
      <c r="H7" s="158"/>
      <c r="I7" s="178"/>
      <c r="J7" s="179" t="s">
        <v>277</v>
      </c>
      <c r="K7" s="169"/>
      <c r="L7" s="155"/>
      <c r="M7" s="180" t="s">
        <v>278</v>
      </c>
      <c r="N7" s="177"/>
      <c r="O7" s="158"/>
      <c r="R7" s="475"/>
      <c r="S7" s="163"/>
      <c r="T7" s="163"/>
      <c r="U7" s="156" t="s">
        <v>279</v>
      </c>
      <c r="V7" s="181"/>
      <c r="W7" s="182"/>
      <c r="X7" s="183"/>
      <c r="Y7" s="163"/>
      <c r="Z7" s="184" t="s">
        <v>280</v>
      </c>
      <c r="AA7" s="163"/>
      <c r="AB7" s="164"/>
      <c r="AC7" s="182"/>
      <c r="AD7" s="185" t="s">
        <v>272</v>
      </c>
      <c r="AE7" s="181"/>
      <c r="AF7" s="173"/>
    </row>
    <row r="8" spans="1:33" ht="18.75" customHeight="1">
      <c r="A8" s="186"/>
      <c r="B8" s="187">
        <v>1</v>
      </c>
      <c r="C8" s="188" t="s">
        <v>281</v>
      </c>
      <c r="D8" s="189">
        <f>F8*60/100</f>
        <v>0.50220000000000009</v>
      </c>
      <c r="E8" s="404" t="s">
        <v>282</v>
      </c>
      <c r="F8" s="410">
        <f t="shared" ref="F8:F17" si="0">C8*83.7/100</f>
        <v>0.83700000000000008</v>
      </c>
      <c r="G8" s="411"/>
      <c r="H8" s="407" t="s">
        <v>283</v>
      </c>
      <c r="I8" s="190" t="s">
        <v>284</v>
      </c>
      <c r="J8" s="454"/>
      <c r="K8" s="407"/>
      <c r="L8" s="190" t="s">
        <v>285</v>
      </c>
      <c r="M8" s="464"/>
      <c r="N8" s="191" t="s">
        <v>286</v>
      </c>
      <c r="O8" s="407" t="s">
        <v>287</v>
      </c>
      <c r="Q8" s="186"/>
      <c r="R8" s="187">
        <v>1</v>
      </c>
      <c r="S8" s="192">
        <v>0.50219999999999998</v>
      </c>
      <c r="T8" s="467" t="s">
        <v>288</v>
      </c>
      <c r="U8" s="456">
        <v>0.83700000000000008</v>
      </c>
      <c r="V8" s="410"/>
      <c r="W8" s="457" t="s">
        <v>288</v>
      </c>
      <c r="X8" s="458"/>
      <c r="Y8" s="454"/>
      <c r="Z8" s="454"/>
      <c r="AA8" s="454"/>
      <c r="AB8" s="454"/>
      <c r="AC8" s="448"/>
      <c r="AD8" s="451"/>
      <c r="AE8" s="193" t="s">
        <v>286</v>
      </c>
      <c r="AF8" s="416" t="s">
        <v>288</v>
      </c>
    </row>
    <row r="9" spans="1:33" ht="18.75" customHeight="1">
      <c r="A9" s="186"/>
      <c r="B9" s="187">
        <v>2</v>
      </c>
      <c r="C9" s="190" t="s">
        <v>289</v>
      </c>
      <c r="D9" s="189">
        <f>F9*60/100</f>
        <v>1.0044000000000002</v>
      </c>
      <c r="E9" s="405"/>
      <c r="F9" s="410">
        <f t="shared" si="0"/>
        <v>1.6740000000000002</v>
      </c>
      <c r="G9" s="411"/>
      <c r="H9" s="408"/>
      <c r="I9" s="190" t="s">
        <v>290</v>
      </c>
      <c r="J9" s="441"/>
      <c r="K9" s="408"/>
      <c r="L9" s="190" t="s">
        <v>291</v>
      </c>
      <c r="M9" s="465"/>
      <c r="N9" s="191" t="s">
        <v>292</v>
      </c>
      <c r="O9" s="408"/>
      <c r="Q9" s="186"/>
      <c r="R9" s="187">
        <v>2</v>
      </c>
      <c r="S9" s="192">
        <v>1.0044</v>
      </c>
      <c r="T9" s="436"/>
      <c r="U9" s="456">
        <v>1.6740000000000002</v>
      </c>
      <c r="V9" s="410"/>
      <c r="W9" s="457"/>
      <c r="X9" s="458"/>
      <c r="Y9" s="441"/>
      <c r="Z9" s="441"/>
      <c r="AA9" s="441"/>
      <c r="AB9" s="441"/>
      <c r="AC9" s="449"/>
      <c r="AD9" s="452"/>
      <c r="AE9" s="193" t="s">
        <v>292</v>
      </c>
      <c r="AF9" s="414"/>
    </row>
    <row r="10" spans="1:33" ht="18.75" customHeight="1">
      <c r="A10" s="186"/>
      <c r="B10" s="187">
        <v>3</v>
      </c>
      <c r="C10" s="190" t="s">
        <v>291</v>
      </c>
      <c r="D10" s="189">
        <f t="shared" ref="D10:D16" si="1">F10*60/100</f>
        <v>1.5065999999999999</v>
      </c>
      <c r="E10" s="405"/>
      <c r="F10" s="410">
        <f t="shared" si="0"/>
        <v>2.5110000000000001</v>
      </c>
      <c r="G10" s="411"/>
      <c r="H10" s="408"/>
      <c r="I10" s="190" t="s">
        <v>293</v>
      </c>
      <c r="J10" s="441"/>
      <c r="K10" s="408"/>
      <c r="L10" s="190" t="s">
        <v>294</v>
      </c>
      <c r="M10" s="465"/>
      <c r="N10" s="191" t="s">
        <v>295</v>
      </c>
      <c r="O10" s="408"/>
      <c r="Q10" s="186"/>
      <c r="R10" s="187">
        <v>3</v>
      </c>
      <c r="S10" s="192">
        <v>1.5065999999999999</v>
      </c>
      <c r="T10" s="436"/>
      <c r="U10" s="456">
        <v>2.5110000000000001</v>
      </c>
      <c r="V10" s="410"/>
      <c r="W10" s="457"/>
      <c r="X10" s="458"/>
      <c r="Y10" s="441"/>
      <c r="Z10" s="441"/>
      <c r="AA10" s="441"/>
      <c r="AB10" s="441"/>
      <c r="AC10" s="449"/>
      <c r="AD10" s="452"/>
      <c r="AE10" s="193" t="s">
        <v>295</v>
      </c>
      <c r="AF10" s="414"/>
    </row>
    <row r="11" spans="1:33" ht="18.75" customHeight="1">
      <c r="A11" s="186"/>
      <c r="B11" s="187">
        <v>4</v>
      </c>
      <c r="C11" s="190" t="s">
        <v>296</v>
      </c>
      <c r="D11" s="189">
        <f t="shared" si="1"/>
        <v>2.0088000000000004</v>
      </c>
      <c r="E11" s="405"/>
      <c r="F11" s="410">
        <f t="shared" si="0"/>
        <v>3.3480000000000003</v>
      </c>
      <c r="G11" s="411"/>
      <c r="H11" s="408"/>
      <c r="I11" s="190" t="s">
        <v>297</v>
      </c>
      <c r="J11" s="441"/>
      <c r="K11" s="408"/>
      <c r="L11" s="190" t="s">
        <v>298</v>
      </c>
      <c r="M11" s="465"/>
      <c r="N11" s="191" t="s">
        <v>299</v>
      </c>
      <c r="O11" s="408"/>
      <c r="Q11" s="186"/>
      <c r="R11" s="187">
        <v>4</v>
      </c>
      <c r="S11" s="192">
        <v>2.0087999999999999</v>
      </c>
      <c r="T11" s="436"/>
      <c r="U11" s="456">
        <v>3.3480000000000003</v>
      </c>
      <c r="V11" s="410"/>
      <c r="W11" s="457"/>
      <c r="X11" s="458"/>
      <c r="Y11" s="441"/>
      <c r="Z11" s="441"/>
      <c r="AA11" s="441"/>
      <c r="AB11" s="441"/>
      <c r="AC11" s="449"/>
      <c r="AD11" s="452"/>
      <c r="AE11" s="193" t="s">
        <v>299</v>
      </c>
      <c r="AF11" s="414"/>
    </row>
    <row r="12" spans="1:33" ht="18.75" customHeight="1">
      <c r="A12" s="186"/>
      <c r="B12" s="187">
        <v>5</v>
      </c>
      <c r="C12" s="190" t="s">
        <v>297</v>
      </c>
      <c r="D12" s="194">
        <f t="shared" si="1"/>
        <v>2.5109999999999997</v>
      </c>
      <c r="E12" s="405"/>
      <c r="F12" s="410">
        <f t="shared" si="0"/>
        <v>4.1849999999999996</v>
      </c>
      <c r="G12" s="411"/>
      <c r="H12" s="408"/>
      <c r="I12" s="190" t="s">
        <v>300</v>
      </c>
      <c r="J12" s="441"/>
      <c r="K12" s="408"/>
      <c r="L12" s="190" t="s">
        <v>301</v>
      </c>
      <c r="M12" s="465"/>
      <c r="N12" s="195">
        <f t="shared" ref="N12:N31" si="2">L12*83.7/100</f>
        <v>6.2774999999999999</v>
      </c>
      <c r="O12" s="408"/>
      <c r="Q12" s="186"/>
      <c r="R12" s="187">
        <v>5</v>
      </c>
      <c r="S12" s="196">
        <v>2.5110000000000001</v>
      </c>
      <c r="T12" s="436"/>
      <c r="U12" s="456">
        <v>4.1849999999999996</v>
      </c>
      <c r="V12" s="410"/>
      <c r="W12" s="457"/>
      <c r="X12" s="458"/>
      <c r="Y12" s="441"/>
      <c r="Z12" s="441"/>
      <c r="AA12" s="441"/>
      <c r="AB12" s="441"/>
      <c r="AC12" s="449"/>
      <c r="AD12" s="452"/>
      <c r="AE12" s="195">
        <v>6.2774999999999999</v>
      </c>
      <c r="AF12" s="414"/>
    </row>
    <row r="13" spans="1:33" ht="18.75" customHeight="1">
      <c r="A13" s="186"/>
      <c r="B13" s="187">
        <v>6</v>
      </c>
      <c r="C13" s="190" t="s">
        <v>298</v>
      </c>
      <c r="D13" s="189">
        <f t="shared" si="1"/>
        <v>3.0131999999999999</v>
      </c>
      <c r="E13" s="405"/>
      <c r="F13" s="410">
        <f t="shared" si="0"/>
        <v>5.0220000000000002</v>
      </c>
      <c r="G13" s="411"/>
      <c r="H13" s="408"/>
      <c r="I13" s="190" t="s">
        <v>301</v>
      </c>
      <c r="J13" s="441"/>
      <c r="K13" s="408"/>
      <c r="L13" s="190" t="s">
        <v>302</v>
      </c>
      <c r="M13" s="465"/>
      <c r="N13" s="197">
        <f t="shared" si="2"/>
        <v>7.5330000000000004</v>
      </c>
      <c r="O13" s="408"/>
      <c r="Q13" s="186"/>
      <c r="R13" s="187">
        <v>6</v>
      </c>
      <c r="S13" s="192">
        <v>3.7665000000000002</v>
      </c>
      <c r="T13" s="436"/>
      <c r="U13" s="456">
        <v>5.0220000000000002</v>
      </c>
      <c r="V13" s="410"/>
      <c r="W13" s="457"/>
      <c r="X13" s="458"/>
      <c r="Y13" s="441"/>
      <c r="Z13" s="441"/>
      <c r="AA13" s="441"/>
      <c r="AB13" s="441"/>
      <c r="AC13" s="449"/>
      <c r="AD13" s="452"/>
      <c r="AE13" s="197">
        <v>7.5330000000000004</v>
      </c>
      <c r="AF13" s="414"/>
    </row>
    <row r="14" spans="1:33" ht="18.75" customHeight="1">
      <c r="A14" s="186"/>
      <c r="B14" s="187">
        <v>7</v>
      </c>
      <c r="C14" s="190" t="s">
        <v>303</v>
      </c>
      <c r="D14" s="189">
        <f t="shared" si="1"/>
        <v>3.5154000000000001</v>
      </c>
      <c r="E14" s="405"/>
      <c r="F14" s="410">
        <f t="shared" si="0"/>
        <v>5.859</v>
      </c>
      <c r="G14" s="411"/>
      <c r="H14" s="408"/>
      <c r="I14" s="190" t="s">
        <v>304</v>
      </c>
      <c r="J14" s="441"/>
      <c r="K14" s="408"/>
      <c r="L14" s="190" t="s">
        <v>305</v>
      </c>
      <c r="M14" s="465"/>
      <c r="N14" s="195">
        <f t="shared" si="2"/>
        <v>8.7885000000000009</v>
      </c>
      <c r="O14" s="408"/>
      <c r="Q14" s="186"/>
      <c r="R14" s="187">
        <v>7</v>
      </c>
      <c r="S14" s="198">
        <v>4.3942500000000004</v>
      </c>
      <c r="T14" s="436"/>
      <c r="U14" s="456">
        <v>5.859</v>
      </c>
      <c r="V14" s="410"/>
      <c r="W14" s="457"/>
      <c r="X14" s="458"/>
      <c r="Y14" s="441"/>
      <c r="Z14" s="441"/>
      <c r="AA14" s="441"/>
      <c r="AB14" s="441"/>
      <c r="AC14" s="449"/>
      <c r="AD14" s="452"/>
      <c r="AE14" s="195">
        <v>8.7885000000000009</v>
      </c>
      <c r="AF14" s="414"/>
    </row>
    <row r="15" spans="1:33" ht="18.75" customHeight="1">
      <c r="A15" s="186"/>
      <c r="B15" s="187">
        <v>8</v>
      </c>
      <c r="C15" s="190" t="s">
        <v>306</v>
      </c>
      <c r="D15" s="189">
        <f t="shared" si="1"/>
        <v>4.0176000000000007</v>
      </c>
      <c r="E15" s="405"/>
      <c r="F15" s="410">
        <f t="shared" si="0"/>
        <v>6.6960000000000006</v>
      </c>
      <c r="G15" s="411"/>
      <c r="H15" s="408"/>
      <c r="I15" s="190" t="s">
        <v>307</v>
      </c>
      <c r="J15" s="441"/>
      <c r="K15" s="408"/>
      <c r="L15" s="190" t="s">
        <v>308</v>
      </c>
      <c r="M15" s="465"/>
      <c r="N15" s="197">
        <f t="shared" si="2"/>
        <v>10.044</v>
      </c>
      <c r="O15" s="408"/>
      <c r="Q15" s="186"/>
      <c r="R15" s="187">
        <v>8</v>
      </c>
      <c r="S15" s="196">
        <v>5.0220000000000002</v>
      </c>
      <c r="T15" s="436"/>
      <c r="U15" s="456">
        <v>6.6960000000000006</v>
      </c>
      <c r="V15" s="410"/>
      <c r="W15" s="457"/>
      <c r="X15" s="458"/>
      <c r="Y15" s="441"/>
      <c r="Z15" s="441"/>
      <c r="AA15" s="441"/>
      <c r="AB15" s="441"/>
      <c r="AC15" s="449"/>
      <c r="AD15" s="452"/>
      <c r="AE15" s="197">
        <v>10.044</v>
      </c>
      <c r="AF15" s="414"/>
    </row>
    <row r="16" spans="1:33" ht="18.75" customHeight="1">
      <c r="A16" s="186"/>
      <c r="B16" s="187">
        <v>9</v>
      </c>
      <c r="C16" s="190" t="s">
        <v>302</v>
      </c>
      <c r="D16" s="189">
        <f t="shared" si="1"/>
        <v>4.5198</v>
      </c>
      <c r="E16" s="405"/>
      <c r="F16" s="410">
        <f t="shared" si="0"/>
        <v>7.5330000000000004</v>
      </c>
      <c r="G16" s="411"/>
      <c r="H16" s="408"/>
      <c r="I16" s="190" t="s">
        <v>309</v>
      </c>
      <c r="J16" s="441"/>
      <c r="K16" s="408"/>
      <c r="L16" s="190" t="s">
        <v>310</v>
      </c>
      <c r="M16" s="465"/>
      <c r="N16" s="195">
        <f t="shared" si="2"/>
        <v>11.2995</v>
      </c>
      <c r="O16" s="408"/>
      <c r="Q16" s="186"/>
      <c r="R16" s="187">
        <v>9</v>
      </c>
      <c r="S16" s="198">
        <v>5.64975</v>
      </c>
      <c r="T16" s="436"/>
      <c r="U16" s="456">
        <v>7.5330000000000004</v>
      </c>
      <c r="V16" s="410"/>
      <c r="W16" s="457"/>
      <c r="X16" s="458"/>
      <c r="Y16" s="441"/>
      <c r="Z16" s="441"/>
      <c r="AA16" s="441"/>
      <c r="AB16" s="441"/>
      <c r="AC16" s="449"/>
      <c r="AD16" s="452"/>
      <c r="AE16" s="195">
        <v>11.2995</v>
      </c>
      <c r="AF16" s="414"/>
    </row>
    <row r="17" spans="1:32" ht="18.75" customHeight="1">
      <c r="A17" s="186"/>
      <c r="B17" s="187">
        <v>10</v>
      </c>
      <c r="C17" s="190" t="s">
        <v>307</v>
      </c>
      <c r="D17" s="194">
        <f>F17*60/100</f>
        <v>5.0219999999999994</v>
      </c>
      <c r="E17" s="406"/>
      <c r="F17" s="459">
        <f t="shared" si="0"/>
        <v>8.3699999999999992</v>
      </c>
      <c r="G17" s="460"/>
      <c r="H17" s="409"/>
      <c r="I17" s="190" t="s">
        <v>311</v>
      </c>
      <c r="J17" s="455"/>
      <c r="K17" s="409"/>
      <c r="L17" s="190" t="s">
        <v>312</v>
      </c>
      <c r="M17" s="465"/>
      <c r="N17" s="197">
        <f t="shared" si="2"/>
        <v>12.555</v>
      </c>
      <c r="O17" s="409"/>
      <c r="Q17" s="186"/>
      <c r="R17" s="187">
        <v>10</v>
      </c>
      <c r="S17" s="192">
        <v>6.2774999999999999</v>
      </c>
      <c r="T17" s="436"/>
      <c r="U17" s="461">
        <v>8.3699999999999992</v>
      </c>
      <c r="V17" s="459"/>
      <c r="W17" s="457"/>
      <c r="X17" s="458"/>
      <c r="Y17" s="441"/>
      <c r="Z17" s="441"/>
      <c r="AA17" s="441"/>
      <c r="AB17" s="441"/>
      <c r="AC17" s="449"/>
      <c r="AD17" s="452"/>
      <c r="AE17" s="197">
        <v>12.555</v>
      </c>
      <c r="AF17" s="414"/>
    </row>
    <row r="18" spans="1:32" ht="18.75" customHeight="1">
      <c r="A18" s="186"/>
      <c r="B18" s="187">
        <v>11</v>
      </c>
      <c r="C18" s="190">
        <v>11.1</v>
      </c>
      <c r="D18" s="199">
        <f>G18*80/100</f>
        <v>7.4325600000000005</v>
      </c>
      <c r="E18" s="404" t="s">
        <v>313</v>
      </c>
      <c r="F18" s="454"/>
      <c r="G18" s="200">
        <f t="shared" ref="G18:G49" si="3">C18*83.7/100</f>
        <v>9.2907000000000011</v>
      </c>
      <c r="H18" s="407" t="s">
        <v>314</v>
      </c>
      <c r="I18" s="190">
        <v>13.875</v>
      </c>
      <c r="J18" s="201">
        <f t="shared" ref="J18:J31" si="4">I18*83.7/100</f>
        <v>11.613375000000001</v>
      </c>
      <c r="K18" s="407" t="s">
        <v>315</v>
      </c>
      <c r="L18" s="190">
        <v>16.649999999999999</v>
      </c>
      <c r="M18" s="465"/>
      <c r="N18" s="199">
        <f t="shared" si="2"/>
        <v>13.93605</v>
      </c>
      <c r="O18" s="407" t="s">
        <v>316</v>
      </c>
      <c r="Q18" s="186"/>
      <c r="R18" s="187">
        <v>11</v>
      </c>
      <c r="S18" s="198">
        <v>7.4325600000000005</v>
      </c>
      <c r="T18" s="436"/>
      <c r="U18" s="462">
        <v>9.2907000000000011</v>
      </c>
      <c r="V18" s="463"/>
      <c r="W18" s="457"/>
      <c r="X18" s="458"/>
      <c r="Y18" s="441"/>
      <c r="Z18" s="441"/>
      <c r="AA18" s="441"/>
      <c r="AB18" s="441"/>
      <c r="AC18" s="449"/>
      <c r="AD18" s="452"/>
      <c r="AE18" s="199">
        <v>13.93605</v>
      </c>
      <c r="AF18" s="414"/>
    </row>
    <row r="19" spans="1:32" ht="18.75" customHeight="1">
      <c r="A19" s="186"/>
      <c r="B19" s="187">
        <v>12</v>
      </c>
      <c r="C19" s="190">
        <v>12.2</v>
      </c>
      <c r="D19" s="199">
        <f>G19*80/100</f>
        <v>8.1691199999999995</v>
      </c>
      <c r="E19" s="405"/>
      <c r="F19" s="441"/>
      <c r="G19" s="202">
        <f t="shared" si="3"/>
        <v>10.211399999999999</v>
      </c>
      <c r="H19" s="408"/>
      <c r="I19" s="190">
        <v>15.25</v>
      </c>
      <c r="J19" s="199">
        <f t="shared" si="4"/>
        <v>12.764249999999999</v>
      </c>
      <c r="K19" s="408"/>
      <c r="L19" s="190">
        <v>18.3</v>
      </c>
      <c r="M19" s="465"/>
      <c r="N19" s="195">
        <f t="shared" si="2"/>
        <v>15.3171</v>
      </c>
      <c r="O19" s="408"/>
      <c r="Q19" s="186"/>
      <c r="R19" s="187">
        <v>12</v>
      </c>
      <c r="S19" s="198">
        <v>8.1691199999999995</v>
      </c>
      <c r="T19" s="436"/>
      <c r="U19" s="462">
        <v>10.211399999999999</v>
      </c>
      <c r="V19" s="463"/>
      <c r="W19" s="457"/>
      <c r="X19" s="458"/>
      <c r="Y19" s="441"/>
      <c r="Z19" s="441"/>
      <c r="AA19" s="441"/>
      <c r="AB19" s="441"/>
      <c r="AC19" s="449"/>
      <c r="AD19" s="452"/>
      <c r="AE19" s="195">
        <v>15.3171</v>
      </c>
      <c r="AF19" s="414"/>
    </row>
    <row r="20" spans="1:32" ht="18.75" customHeight="1">
      <c r="A20" s="186"/>
      <c r="B20" s="187">
        <v>13</v>
      </c>
      <c r="C20" s="190">
        <v>13.3</v>
      </c>
      <c r="D20" s="199">
        <f>G20*80/100</f>
        <v>8.9056800000000003</v>
      </c>
      <c r="E20" s="405"/>
      <c r="F20" s="441"/>
      <c r="G20" s="202">
        <f t="shared" si="3"/>
        <v>11.132100000000001</v>
      </c>
      <c r="H20" s="408"/>
      <c r="I20" s="190">
        <v>16.625</v>
      </c>
      <c r="J20" s="201">
        <f t="shared" si="4"/>
        <v>13.915125</v>
      </c>
      <c r="K20" s="408"/>
      <c r="L20" s="190">
        <v>19.95</v>
      </c>
      <c r="M20" s="465"/>
      <c r="N20" s="199">
        <f t="shared" si="2"/>
        <v>16.698150000000002</v>
      </c>
      <c r="O20" s="408"/>
      <c r="Q20" s="186"/>
      <c r="R20" s="187">
        <v>13</v>
      </c>
      <c r="S20" s="198">
        <v>8.9056800000000003</v>
      </c>
      <c r="T20" s="436"/>
      <c r="U20" s="462">
        <v>11.132100000000001</v>
      </c>
      <c r="V20" s="463"/>
      <c r="W20" s="457"/>
      <c r="X20" s="458"/>
      <c r="Y20" s="441"/>
      <c r="Z20" s="441"/>
      <c r="AA20" s="441"/>
      <c r="AB20" s="441"/>
      <c r="AC20" s="449"/>
      <c r="AD20" s="452"/>
      <c r="AE20" s="199">
        <v>16.698150000000002</v>
      </c>
      <c r="AF20" s="414"/>
    </row>
    <row r="21" spans="1:32" ht="18.75" customHeight="1">
      <c r="A21" s="186"/>
      <c r="B21" s="187">
        <v>14</v>
      </c>
      <c r="C21" s="190">
        <v>14.4</v>
      </c>
      <c r="D21" s="199">
        <f>G21*80/100</f>
        <v>9.6422399999999993</v>
      </c>
      <c r="E21" s="405"/>
      <c r="F21" s="441"/>
      <c r="G21" s="202">
        <f t="shared" si="3"/>
        <v>12.0528</v>
      </c>
      <c r="H21" s="408"/>
      <c r="I21" s="190">
        <v>18</v>
      </c>
      <c r="J21" s="197">
        <f t="shared" si="4"/>
        <v>15.066000000000001</v>
      </c>
      <c r="K21" s="408"/>
      <c r="L21" s="190">
        <v>21.6</v>
      </c>
      <c r="M21" s="465"/>
      <c r="N21" s="195">
        <f t="shared" si="2"/>
        <v>18.0792</v>
      </c>
      <c r="O21" s="408"/>
      <c r="Q21" s="186"/>
      <c r="R21" s="187">
        <v>14</v>
      </c>
      <c r="S21" s="198">
        <v>9.642240000000001</v>
      </c>
      <c r="T21" s="436"/>
      <c r="U21" s="462">
        <v>12.0528</v>
      </c>
      <c r="V21" s="463"/>
      <c r="W21" s="457"/>
      <c r="X21" s="458"/>
      <c r="Y21" s="441"/>
      <c r="Z21" s="441"/>
      <c r="AA21" s="441"/>
      <c r="AB21" s="441"/>
      <c r="AC21" s="449"/>
      <c r="AD21" s="452"/>
      <c r="AE21" s="195">
        <v>18.0792</v>
      </c>
      <c r="AF21" s="414"/>
    </row>
    <row r="22" spans="1:32" ht="18.75" customHeight="1">
      <c r="A22" s="186"/>
      <c r="B22" s="187">
        <v>15</v>
      </c>
      <c r="C22" s="190">
        <v>15.5</v>
      </c>
      <c r="D22" s="195">
        <f>G22*80/100</f>
        <v>10.378800000000002</v>
      </c>
      <c r="E22" s="406"/>
      <c r="F22" s="441"/>
      <c r="G22" s="202">
        <f t="shared" si="3"/>
        <v>12.973500000000001</v>
      </c>
      <c r="H22" s="409"/>
      <c r="I22" s="190">
        <v>19.375</v>
      </c>
      <c r="J22" s="201">
        <f t="shared" si="4"/>
        <v>16.216875000000002</v>
      </c>
      <c r="K22" s="409"/>
      <c r="L22" s="190">
        <v>23.25</v>
      </c>
      <c r="M22" s="465"/>
      <c r="N22" s="199">
        <f t="shared" si="2"/>
        <v>19.460250000000002</v>
      </c>
      <c r="O22" s="408"/>
      <c r="Q22" s="186"/>
      <c r="R22" s="187">
        <v>15</v>
      </c>
      <c r="S22" s="192">
        <v>10.378800000000002</v>
      </c>
      <c r="T22" s="436"/>
      <c r="U22" s="462">
        <v>12.973500000000001</v>
      </c>
      <c r="V22" s="463"/>
      <c r="W22" s="457"/>
      <c r="X22" s="458"/>
      <c r="Y22" s="441"/>
      <c r="Z22" s="441"/>
      <c r="AA22" s="441"/>
      <c r="AB22" s="441"/>
      <c r="AC22" s="449"/>
      <c r="AD22" s="452"/>
      <c r="AE22" s="199">
        <v>19.460250000000002</v>
      </c>
      <c r="AF22" s="414"/>
    </row>
    <row r="23" spans="1:32" ht="18.75" customHeight="1">
      <c r="A23" s="186"/>
      <c r="B23" s="187">
        <v>16</v>
      </c>
      <c r="C23" s="190">
        <v>17.100000000000001</v>
      </c>
      <c r="D23" s="199">
        <f>G23*90/100</f>
        <v>12.88143</v>
      </c>
      <c r="E23" s="404" t="s">
        <v>317</v>
      </c>
      <c r="F23" s="441"/>
      <c r="G23" s="202">
        <f t="shared" si="3"/>
        <v>14.312700000000001</v>
      </c>
      <c r="H23" s="407" t="s">
        <v>318</v>
      </c>
      <c r="I23" s="190">
        <v>21.375</v>
      </c>
      <c r="J23" s="201">
        <f t="shared" si="4"/>
        <v>17.890875000000001</v>
      </c>
      <c r="K23" s="407" t="s">
        <v>319</v>
      </c>
      <c r="L23" s="190">
        <v>24.9</v>
      </c>
      <c r="M23" s="465"/>
      <c r="N23" s="195">
        <f t="shared" si="2"/>
        <v>20.8413</v>
      </c>
      <c r="O23" s="408"/>
      <c r="Q23" s="186"/>
      <c r="R23" s="187">
        <v>16</v>
      </c>
      <c r="S23" s="198">
        <v>11.115360000000001</v>
      </c>
      <c r="T23" s="436"/>
      <c r="U23" s="462">
        <v>13.894200000000001</v>
      </c>
      <c r="V23" s="463"/>
      <c r="W23" s="457"/>
      <c r="X23" s="458"/>
      <c r="Y23" s="441"/>
      <c r="Z23" s="441"/>
      <c r="AA23" s="441"/>
      <c r="AB23" s="441"/>
      <c r="AC23" s="449"/>
      <c r="AD23" s="452"/>
      <c r="AE23" s="195">
        <v>20.8413</v>
      </c>
      <c r="AF23" s="414"/>
    </row>
    <row r="24" spans="1:32" ht="18.75" customHeight="1">
      <c r="A24" s="186"/>
      <c r="B24" s="187">
        <v>17</v>
      </c>
      <c r="C24" s="190">
        <v>18.7</v>
      </c>
      <c r="D24" s="199">
        <f>G24*90/100</f>
        <v>14.08671</v>
      </c>
      <c r="E24" s="405"/>
      <c r="F24" s="441"/>
      <c r="G24" s="202">
        <f t="shared" si="3"/>
        <v>15.651900000000001</v>
      </c>
      <c r="H24" s="408"/>
      <c r="I24" s="190">
        <v>23.375</v>
      </c>
      <c r="J24" s="201">
        <f t="shared" si="4"/>
        <v>19.564875000000001</v>
      </c>
      <c r="K24" s="408"/>
      <c r="L24" s="190">
        <v>26.55</v>
      </c>
      <c r="M24" s="465"/>
      <c r="N24" s="199">
        <f t="shared" si="2"/>
        <v>22.222350000000002</v>
      </c>
      <c r="O24" s="408"/>
      <c r="Q24" s="186"/>
      <c r="R24" s="187">
        <v>17</v>
      </c>
      <c r="S24" s="198">
        <v>11.85192</v>
      </c>
      <c r="T24" s="436"/>
      <c r="U24" s="462">
        <v>14.8149</v>
      </c>
      <c r="V24" s="463"/>
      <c r="W24" s="457"/>
      <c r="X24" s="458"/>
      <c r="Y24" s="441"/>
      <c r="Z24" s="441"/>
      <c r="AA24" s="441"/>
      <c r="AB24" s="441"/>
      <c r="AC24" s="449"/>
      <c r="AD24" s="452"/>
      <c r="AE24" s="199">
        <v>22.222350000000002</v>
      </c>
      <c r="AF24" s="414"/>
    </row>
    <row r="25" spans="1:32" ht="18.75" customHeight="1">
      <c r="A25" s="186"/>
      <c r="B25" s="187">
        <v>18</v>
      </c>
      <c r="C25" s="190">
        <v>20.3</v>
      </c>
      <c r="D25" s="199">
        <f>G25*90/100</f>
        <v>15.291990000000004</v>
      </c>
      <c r="E25" s="405"/>
      <c r="F25" s="441"/>
      <c r="G25" s="202">
        <f t="shared" si="3"/>
        <v>16.991100000000003</v>
      </c>
      <c r="H25" s="408"/>
      <c r="I25" s="190">
        <v>25.375</v>
      </c>
      <c r="J25" s="201">
        <f t="shared" si="4"/>
        <v>21.238875000000004</v>
      </c>
      <c r="K25" s="408"/>
      <c r="L25" s="190">
        <v>28.2</v>
      </c>
      <c r="M25" s="465"/>
      <c r="N25" s="195">
        <f t="shared" si="2"/>
        <v>23.603400000000001</v>
      </c>
      <c r="O25" s="408"/>
      <c r="Q25" s="186"/>
      <c r="R25" s="187">
        <v>18</v>
      </c>
      <c r="S25" s="198">
        <v>12.588479999999999</v>
      </c>
      <c r="T25" s="436"/>
      <c r="U25" s="462">
        <v>15.7356</v>
      </c>
      <c r="V25" s="463"/>
      <c r="W25" s="457"/>
      <c r="X25" s="458"/>
      <c r="Y25" s="441"/>
      <c r="Z25" s="441"/>
      <c r="AA25" s="441"/>
      <c r="AB25" s="441"/>
      <c r="AC25" s="449"/>
      <c r="AD25" s="452"/>
      <c r="AE25" s="195">
        <v>23.603400000000001</v>
      </c>
      <c r="AF25" s="414"/>
    </row>
    <row r="26" spans="1:32" ht="18.75" customHeight="1">
      <c r="A26" s="186"/>
      <c r="B26" s="187">
        <v>19</v>
      </c>
      <c r="C26" s="190">
        <v>21.9</v>
      </c>
      <c r="D26" s="199">
        <f>G26*90/100</f>
        <v>16.49727</v>
      </c>
      <c r="E26" s="406"/>
      <c r="F26" s="441"/>
      <c r="G26" s="202">
        <f t="shared" si="3"/>
        <v>18.330300000000001</v>
      </c>
      <c r="H26" s="408"/>
      <c r="I26" s="190">
        <v>27.375</v>
      </c>
      <c r="J26" s="201">
        <f t="shared" si="4"/>
        <v>22.912875</v>
      </c>
      <c r="K26" s="408"/>
      <c r="L26" s="190">
        <v>29.85</v>
      </c>
      <c r="M26" s="465"/>
      <c r="N26" s="199">
        <f t="shared" si="2"/>
        <v>24.984450000000002</v>
      </c>
      <c r="O26" s="409"/>
      <c r="Q26" s="186"/>
      <c r="R26" s="187">
        <v>19</v>
      </c>
      <c r="S26" s="198">
        <v>13.325040000000001</v>
      </c>
      <c r="T26" s="436"/>
      <c r="U26" s="462">
        <v>16.656299999999998</v>
      </c>
      <c r="V26" s="463"/>
      <c r="W26" s="457"/>
      <c r="X26" s="458"/>
      <c r="Y26" s="441"/>
      <c r="Z26" s="455"/>
      <c r="AA26" s="455"/>
      <c r="AB26" s="441"/>
      <c r="AC26" s="449"/>
      <c r="AD26" s="452"/>
      <c r="AE26" s="199">
        <v>24.984450000000002</v>
      </c>
      <c r="AF26" s="414"/>
    </row>
    <row r="27" spans="1:32" ht="26.25" customHeight="1">
      <c r="A27" s="186"/>
      <c r="B27" s="187">
        <v>20</v>
      </c>
      <c r="C27" s="190" t="s">
        <v>320</v>
      </c>
      <c r="D27" s="195">
        <f t="shared" ref="D27:D49" si="5">C27*83.7/100</f>
        <v>19.669499999999999</v>
      </c>
      <c r="E27" s="203" t="s">
        <v>321</v>
      </c>
      <c r="F27" s="441"/>
      <c r="G27" s="202">
        <f t="shared" si="3"/>
        <v>19.669499999999999</v>
      </c>
      <c r="H27" s="409"/>
      <c r="I27" s="190" t="s">
        <v>322</v>
      </c>
      <c r="J27" s="201">
        <f t="shared" si="4"/>
        <v>24.586874999999999</v>
      </c>
      <c r="K27" s="408"/>
      <c r="L27" s="190" t="s">
        <v>323</v>
      </c>
      <c r="M27" s="465"/>
      <c r="N27" s="195">
        <f t="shared" si="2"/>
        <v>26.365500000000001</v>
      </c>
      <c r="O27" s="407" t="s">
        <v>316</v>
      </c>
      <c r="Q27" s="186"/>
      <c r="R27" s="187">
        <v>20</v>
      </c>
      <c r="S27" s="196">
        <v>17.577000000000002</v>
      </c>
      <c r="T27" s="436"/>
      <c r="U27" s="454"/>
      <c r="V27" s="204">
        <v>17.577000000000002</v>
      </c>
      <c r="W27" s="435" t="s">
        <v>324</v>
      </c>
      <c r="X27" s="458"/>
      <c r="Y27" s="441"/>
      <c r="Z27" s="205">
        <v>21.971250000000001</v>
      </c>
      <c r="AA27" s="436" t="s">
        <v>324</v>
      </c>
      <c r="AB27" s="441"/>
      <c r="AC27" s="449"/>
      <c r="AD27" s="452"/>
      <c r="AE27" s="195">
        <v>26.365499999999997</v>
      </c>
      <c r="AF27" s="416" t="s">
        <v>324</v>
      </c>
    </row>
    <row r="28" spans="1:32" ht="18.75" customHeight="1">
      <c r="A28" s="186"/>
      <c r="B28" s="187">
        <v>21</v>
      </c>
      <c r="C28" s="190" t="s">
        <v>325</v>
      </c>
      <c r="D28" s="195">
        <f t="shared" si="5"/>
        <v>21.343499999999999</v>
      </c>
      <c r="E28" s="404" t="s">
        <v>326</v>
      </c>
      <c r="F28" s="441"/>
      <c r="G28" s="202">
        <f t="shared" si="3"/>
        <v>21.343499999999999</v>
      </c>
      <c r="H28" s="407" t="s">
        <v>326</v>
      </c>
      <c r="I28" s="190" t="s">
        <v>327</v>
      </c>
      <c r="J28" s="201">
        <f t="shared" si="4"/>
        <v>26.260875000000002</v>
      </c>
      <c r="K28" s="408"/>
      <c r="L28" s="190" t="s">
        <v>328</v>
      </c>
      <c r="M28" s="465"/>
      <c r="N28" s="199">
        <f t="shared" si="2"/>
        <v>27.746550000000003</v>
      </c>
      <c r="O28" s="408"/>
      <c r="Q28" s="186"/>
      <c r="R28" s="187">
        <v>21</v>
      </c>
      <c r="S28" s="192">
        <v>18.581400000000002</v>
      </c>
      <c r="T28" s="436"/>
      <c r="U28" s="441"/>
      <c r="V28" s="206">
        <v>18.581400000000002</v>
      </c>
      <c r="W28" s="435"/>
      <c r="X28" s="458"/>
      <c r="Y28" s="441"/>
      <c r="Z28" s="205">
        <v>23.226749999999999</v>
      </c>
      <c r="AA28" s="436"/>
      <c r="AB28" s="441"/>
      <c r="AC28" s="449"/>
      <c r="AD28" s="452"/>
      <c r="AE28" s="195">
        <v>27.872099999999996</v>
      </c>
      <c r="AF28" s="414"/>
    </row>
    <row r="29" spans="1:32" ht="18.75" customHeight="1">
      <c r="A29" s="186"/>
      <c r="B29" s="187">
        <v>22</v>
      </c>
      <c r="C29" s="190">
        <v>27.5</v>
      </c>
      <c r="D29" s="195">
        <f t="shared" si="5"/>
        <v>23.017499999999998</v>
      </c>
      <c r="E29" s="405"/>
      <c r="F29" s="441"/>
      <c r="G29" s="202">
        <f t="shared" si="3"/>
        <v>23.017499999999998</v>
      </c>
      <c r="H29" s="408"/>
      <c r="I29" s="190" t="s">
        <v>329</v>
      </c>
      <c r="J29" s="201">
        <f t="shared" si="4"/>
        <v>27.934875000000002</v>
      </c>
      <c r="K29" s="408"/>
      <c r="L29" s="190" t="s">
        <v>330</v>
      </c>
      <c r="M29" s="465"/>
      <c r="N29" s="195">
        <f t="shared" si="2"/>
        <v>29.127599999999997</v>
      </c>
      <c r="O29" s="408"/>
      <c r="Q29" s="186"/>
      <c r="R29" s="187">
        <v>22</v>
      </c>
      <c r="S29" s="192">
        <v>19.585799999999999</v>
      </c>
      <c r="T29" s="436"/>
      <c r="U29" s="441"/>
      <c r="V29" s="206">
        <v>19.585799999999999</v>
      </c>
      <c r="W29" s="435"/>
      <c r="X29" s="458"/>
      <c r="Y29" s="441"/>
      <c r="Z29" s="205">
        <v>24.482250000000004</v>
      </c>
      <c r="AA29" s="436"/>
      <c r="AB29" s="441"/>
      <c r="AC29" s="449"/>
      <c r="AD29" s="452"/>
      <c r="AE29" s="195">
        <v>29.378699999999998</v>
      </c>
      <c r="AF29" s="414"/>
    </row>
    <row r="30" spans="1:32" ht="18.75" customHeight="1">
      <c r="A30" s="186"/>
      <c r="B30" s="187">
        <v>23</v>
      </c>
      <c r="C30" s="190">
        <v>29.5</v>
      </c>
      <c r="D30" s="195">
        <f t="shared" si="5"/>
        <v>24.691500000000001</v>
      </c>
      <c r="E30" s="405"/>
      <c r="F30" s="441"/>
      <c r="G30" s="202">
        <f t="shared" si="3"/>
        <v>24.691500000000001</v>
      </c>
      <c r="H30" s="408"/>
      <c r="I30" s="190" t="s">
        <v>331</v>
      </c>
      <c r="J30" s="201">
        <f t="shared" si="4"/>
        <v>29.608875000000001</v>
      </c>
      <c r="K30" s="408"/>
      <c r="L30" s="190" t="s">
        <v>332</v>
      </c>
      <c r="M30" s="465"/>
      <c r="N30" s="199">
        <f t="shared" si="2"/>
        <v>30.508650000000003</v>
      </c>
      <c r="O30" s="408"/>
      <c r="Q30" s="186"/>
      <c r="R30" s="187">
        <v>23</v>
      </c>
      <c r="S30" s="192">
        <v>20.590199999999999</v>
      </c>
      <c r="T30" s="436"/>
      <c r="U30" s="441"/>
      <c r="V30" s="206">
        <v>20.590199999999999</v>
      </c>
      <c r="W30" s="435"/>
      <c r="X30" s="458"/>
      <c r="Y30" s="441"/>
      <c r="Z30" s="205">
        <v>25.737750000000002</v>
      </c>
      <c r="AA30" s="436"/>
      <c r="AB30" s="441"/>
      <c r="AC30" s="449"/>
      <c r="AD30" s="452"/>
      <c r="AE30" s="195">
        <v>30.885299999999997</v>
      </c>
      <c r="AF30" s="414"/>
    </row>
    <row r="31" spans="1:32" ht="18.75" customHeight="1">
      <c r="A31" s="186"/>
      <c r="B31" s="187">
        <v>24</v>
      </c>
      <c r="C31" s="190">
        <v>31.5</v>
      </c>
      <c r="D31" s="195">
        <f t="shared" si="5"/>
        <v>26.365500000000001</v>
      </c>
      <c r="E31" s="405"/>
      <c r="F31" s="441"/>
      <c r="G31" s="202">
        <f t="shared" si="3"/>
        <v>26.365500000000001</v>
      </c>
      <c r="H31" s="408"/>
      <c r="I31" s="190" t="s">
        <v>333</v>
      </c>
      <c r="J31" s="201">
        <f t="shared" si="4"/>
        <v>31.282875000000001</v>
      </c>
      <c r="K31" s="409"/>
      <c r="L31" s="190" t="s">
        <v>334</v>
      </c>
      <c r="M31" s="466"/>
      <c r="N31" s="195">
        <f t="shared" si="2"/>
        <v>31.889700000000001</v>
      </c>
      <c r="O31" s="408"/>
      <c r="Q31" s="186"/>
      <c r="R31" s="187">
        <v>24</v>
      </c>
      <c r="S31" s="192">
        <v>21.5946</v>
      </c>
      <c r="T31" s="437"/>
      <c r="U31" s="441"/>
      <c r="V31" s="206">
        <v>21.5946</v>
      </c>
      <c r="W31" s="435"/>
      <c r="X31" s="458"/>
      <c r="Y31" s="455"/>
      <c r="Z31" s="205">
        <v>26.993250000000003</v>
      </c>
      <c r="AA31" s="437"/>
      <c r="AB31" s="455"/>
      <c r="AC31" s="450"/>
      <c r="AD31" s="453"/>
      <c r="AE31" s="195">
        <v>32.3919</v>
      </c>
      <c r="AF31" s="414"/>
    </row>
    <row r="32" spans="1:32" ht="18.75" customHeight="1">
      <c r="A32" s="186"/>
      <c r="B32" s="187">
        <v>25</v>
      </c>
      <c r="C32" s="190">
        <v>33.5</v>
      </c>
      <c r="D32" s="195">
        <f t="shared" si="5"/>
        <v>28.039500000000004</v>
      </c>
      <c r="E32" s="406"/>
      <c r="F32" s="441"/>
      <c r="G32" s="202">
        <f t="shared" si="3"/>
        <v>28.039500000000004</v>
      </c>
      <c r="H32" s="409"/>
      <c r="I32" s="432"/>
      <c r="J32" s="404"/>
      <c r="K32" s="407"/>
      <c r="L32" s="190" t="s">
        <v>335</v>
      </c>
      <c r="M32" s="423">
        <f t="shared" ref="M32:M42" si="6">L32*83.7/100</f>
        <v>33.27075</v>
      </c>
      <c r="N32" s="424"/>
      <c r="O32" s="409"/>
      <c r="Q32" s="186"/>
      <c r="R32" s="187">
        <v>25</v>
      </c>
      <c r="S32" s="438"/>
      <c r="T32" s="441"/>
      <c r="U32" s="441"/>
      <c r="V32" s="443"/>
      <c r="W32" s="446"/>
      <c r="X32" s="198">
        <v>28.248750000000001</v>
      </c>
      <c r="Y32" s="421" t="s">
        <v>288</v>
      </c>
      <c r="Z32" s="427"/>
      <c r="AA32" s="427"/>
      <c r="AB32" s="207">
        <v>28.248750000000005</v>
      </c>
      <c r="AC32" s="416" t="s">
        <v>324</v>
      </c>
      <c r="AD32" s="425">
        <v>33.898499999999999</v>
      </c>
      <c r="AE32" s="426"/>
      <c r="AF32" s="414"/>
    </row>
    <row r="33" spans="1:32" ht="18.75" customHeight="1">
      <c r="A33" s="186"/>
      <c r="B33" s="187">
        <v>26</v>
      </c>
      <c r="C33" s="190">
        <v>35.1</v>
      </c>
      <c r="D33" s="195">
        <f t="shared" si="5"/>
        <v>29.378700000000002</v>
      </c>
      <c r="E33" s="404" t="s">
        <v>336</v>
      </c>
      <c r="F33" s="441"/>
      <c r="G33" s="202">
        <f t="shared" si="3"/>
        <v>29.378700000000002</v>
      </c>
      <c r="H33" s="407" t="s">
        <v>336</v>
      </c>
      <c r="I33" s="433"/>
      <c r="J33" s="405"/>
      <c r="K33" s="408"/>
      <c r="L33" s="190" t="s">
        <v>337</v>
      </c>
      <c r="M33" s="423">
        <f t="shared" si="6"/>
        <v>34.777349999999998</v>
      </c>
      <c r="N33" s="424"/>
      <c r="O33" s="407" t="s">
        <v>338</v>
      </c>
      <c r="Q33" s="186"/>
      <c r="R33" s="187">
        <v>26</v>
      </c>
      <c r="S33" s="439"/>
      <c r="T33" s="441"/>
      <c r="U33" s="441"/>
      <c r="V33" s="444"/>
      <c r="W33" s="446"/>
      <c r="X33" s="198">
        <v>29.504250000000003</v>
      </c>
      <c r="Y33" s="421"/>
      <c r="Z33" s="427"/>
      <c r="AA33" s="427"/>
      <c r="AB33" s="207">
        <v>29.504249999999999</v>
      </c>
      <c r="AC33" s="414"/>
      <c r="AD33" s="425">
        <v>35.405099999999997</v>
      </c>
      <c r="AE33" s="426"/>
      <c r="AF33" s="414"/>
    </row>
    <row r="34" spans="1:32" ht="18.75" customHeight="1">
      <c r="A34" s="186"/>
      <c r="B34" s="187">
        <v>27</v>
      </c>
      <c r="C34" s="190">
        <v>36.700000000000003</v>
      </c>
      <c r="D34" s="195">
        <f t="shared" si="5"/>
        <v>30.717900000000004</v>
      </c>
      <c r="E34" s="405"/>
      <c r="F34" s="441"/>
      <c r="G34" s="202">
        <f t="shared" si="3"/>
        <v>30.717900000000004</v>
      </c>
      <c r="H34" s="408"/>
      <c r="I34" s="433"/>
      <c r="J34" s="405"/>
      <c r="K34" s="408"/>
      <c r="L34" s="190" t="s">
        <v>339</v>
      </c>
      <c r="M34" s="423">
        <f t="shared" si="6"/>
        <v>36.283950000000004</v>
      </c>
      <c r="N34" s="424"/>
      <c r="O34" s="408"/>
      <c r="Q34" s="186"/>
      <c r="R34" s="187">
        <v>27</v>
      </c>
      <c r="S34" s="439"/>
      <c r="T34" s="441"/>
      <c r="U34" s="441"/>
      <c r="V34" s="444"/>
      <c r="W34" s="446"/>
      <c r="X34" s="198">
        <v>30.75975</v>
      </c>
      <c r="Y34" s="421"/>
      <c r="Z34" s="427"/>
      <c r="AA34" s="427"/>
      <c r="AB34" s="207">
        <v>30.75975</v>
      </c>
      <c r="AC34" s="414"/>
      <c r="AD34" s="425">
        <v>36.911700000000003</v>
      </c>
      <c r="AE34" s="426"/>
      <c r="AF34" s="414"/>
    </row>
    <row r="35" spans="1:32" ht="18.75" customHeight="1">
      <c r="A35" s="186"/>
      <c r="B35" s="187">
        <v>28</v>
      </c>
      <c r="C35" s="190">
        <v>38.299999999999997</v>
      </c>
      <c r="D35" s="195">
        <f t="shared" si="5"/>
        <v>32.057099999999998</v>
      </c>
      <c r="E35" s="405"/>
      <c r="F35" s="441"/>
      <c r="G35" s="202">
        <f t="shared" si="3"/>
        <v>32.057099999999998</v>
      </c>
      <c r="H35" s="408"/>
      <c r="I35" s="433"/>
      <c r="J35" s="405"/>
      <c r="K35" s="408"/>
      <c r="L35" s="190" t="s">
        <v>340</v>
      </c>
      <c r="M35" s="423">
        <f t="shared" si="6"/>
        <v>37.790549999999996</v>
      </c>
      <c r="N35" s="424"/>
      <c r="O35" s="408"/>
      <c r="Q35" s="186"/>
      <c r="R35" s="187">
        <v>28</v>
      </c>
      <c r="S35" s="439"/>
      <c r="T35" s="441"/>
      <c r="U35" s="441"/>
      <c r="V35" s="444"/>
      <c r="W35" s="446"/>
      <c r="X35" s="198">
        <v>32.015250000000002</v>
      </c>
      <c r="Y35" s="421"/>
      <c r="Z35" s="427"/>
      <c r="AA35" s="427"/>
      <c r="AB35" s="207">
        <v>32.015250000000002</v>
      </c>
      <c r="AC35" s="414"/>
      <c r="AD35" s="425">
        <v>38.418300000000002</v>
      </c>
      <c r="AE35" s="426"/>
      <c r="AF35" s="414"/>
    </row>
    <row r="36" spans="1:32" ht="18.75" customHeight="1">
      <c r="A36" s="186"/>
      <c r="B36" s="187">
        <v>29</v>
      </c>
      <c r="C36" s="190">
        <v>39.9</v>
      </c>
      <c r="D36" s="195">
        <f t="shared" si="5"/>
        <v>33.396300000000004</v>
      </c>
      <c r="E36" s="405"/>
      <c r="F36" s="441"/>
      <c r="G36" s="202">
        <f t="shared" si="3"/>
        <v>33.396300000000004</v>
      </c>
      <c r="H36" s="408"/>
      <c r="I36" s="433"/>
      <c r="J36" s="405"/>
      <c r="K36" s="408"/>
      <c r="L36" s="190" t="s">
        <v>341</v>
      </c>
      <c r="M36" s="423">
        <f t="shared" si="6"/>
        <v>39.297150000000002</v>
      </c>
      <c r="N36" s="424"/>
      <c r="O36" s="408"/>
      <c r="Q36" s="186"/>
      <c r="R36" s="187">
        <v>29</v>
      </c>
      <c r="S36" s="439"/>
      <c r="T36" s="441"/>
      <c r="U36" s="441"/>
      <c r="V36" s="444"/>
      <c r="W36" s="446"/>
      <c r="X36" s="198">
        <v>33.27075</v>
      </c>
      <c r="Y36" s="421"/>
      <c r="Z36" s="427"/>
      <c r="AA36" s="427"/>
      <c r="AB36" s="207">
        <v>33.270750000000007</v>
      </c>
      <c r="AC36" s="414"/>
      <c r="AD36" s="425">
        <v>39.924899999999994</v>
      </c>
      <c r="AE36" s="426"/>
      <c r="AF36" s="414"/>
    </row>
    <row r="37" spans="1:32" ht="18.75" customHeight="1">
      <c r="A37" s="186"/>
      <c r="B37" s="187">
        <v>30</v>
      </c>
      <c r="C37" s="190">
        <v>41.5</v>
      </c>
      <c r="D37" s="195">
        <f t="shared" si="5"/>
        <v>34.735500000000002</v>
      </c>
      <c r="E37" s="406"/>
      <c r="F37" s="441"/>
      <c r="G37" s="202">
        <f t="shared" si="3"/>
        <v>34.735500000000002</v>
      </c>
      <c r="H37" s="409"/>
      <c r="I37" s="433"/>
      <c r="J37" s="405"/>
      <c r="K37" s="408"/>
      <c r="L37" s="190" t="s">
        <v>342</v>
      </c>
      <c r="M37" s="423">
        <f t="shared" si="6"/>
        <v>40.803750000000001</v>
      </c>
      <c r="N37" s="424"/>
      <c r="O37" s="408"/>
      <c r="Q37" s="186"/>
      <c r="R37" s="187">
        <v>30</v>
      </c>
      <c r="S37" s="439"/>
      <c r="T37" s="441"/>
      <c r="U37" s="441"/>
      <c r="V37" s="444"/>
      <c r="W37" s="446"/>
      <c r="X37" s="198">
        <v>34.526249999999997</v>
      </c>
      <c r="Y37" s="421"/>
      <c r="Z37" s="427"/>
      <c r="AA37" s="427"/>
      <c r="AB37" s="207">
        <v>34.526249999999997</v>
      </c>
      <c r="AC37" s="414"/>
      <c r="AD37" s="425">
        <v>41.4315</v>
      </c>
      <c r="AE37" s="426"/>
      <c r="AF37" s="414"/>
    </row>
    <row r="38" spans="1:32" ht="18.75" customHeight="1">
      <c r="A38" s="186"/>
      <c r="B38" s="187">
        <v>31</v>
      </c>
      <c r="C38" s="190">
        <v>42.7</v>
      </c>
      <c r="D38" s="195">
        <f t="shared" si="5"/>
        <v>35.739900000000006</v>
      </c>
      <c r="E38" s="404" t="s">
        <v>343</v>
      </c>
      <c r="F38" s="441"/>
      <c r="G38" s="202">
        <f t="shared" si="3"/>
        <v>35.739900000000006</v>
      </c>
      <c r="H38" s="407" t="s">
        <v>344</v>
      </c>
      <c r="I38" s="433"/>
      <c r="J38" s="405"/>
      <c r="K38" s="408"/>
      <c r="L38" s="190" t="s">
        <v>345</v>
      </c>
      <c r="M38" s="423">
        <f t="shared" si="6"/>
        <v>42.31035</v>
      </c>
      <c r="N38" s="424"/>
      <c r="O38" s="408"/>
      <c r="Q38" s="186"/>
      <c r="R38" s="187">
        <v>31</v>
      </c>
      <c r="S38" s="439"/>
      <c r="T38" s="441"/>
      <c r="U38" s="441"/>
      <c r="V38" s="444"/>
      <c r="W38" s="446"/>
      <c r="X38" s="192">
        <v>35.572499999999998</v>
      </c>
      <c r="Y38" s="421"/>
      <c r="Z38" s="427"/>
      <c r="AA38" s="427"/>
      <c r="AB38" s="208">
        <v>35.572500000000005</v>
      </c>
      <c r="AC38" s="414"/>
      <c r="AD38" s="413">
        <v>42.687000000000005</v>
      </c>
      <c r="AE38" s="411"/>
      <c r="AF38" s="414"/>
    </row>
    <row r="39" spans="1:32" ht="18.75" customHeight="1">
      <c r="A39" s="186"/>
      <c r="B39" s="187">
        <v>32</v>
      </c>
      <c r="C39" s="190">
        <v>43.9</v>
      </c>
      <c r="D39" s="195">
        <f t="shared" si="5"/>
        <v>36.744299999999996</v>
      </c>
      <c r="E39" s="405"/>
      <c r="F39" s="441"/>
      <c r="G39" s="202">
        <f t="shared" si="3"/>
        <v>36.744299999999996</v>
      </c>
      <c r="H39" s="408"/>
      <c r="I39" s="433"/>
      <c r="J39" s="405"/>
      <c r="K39" s="408"/>
      <c r="L39" s="190" t="s">
        <v>346</v>
      </c>
      <c r="M39" s="423">
        <f t="shared" si="6"/>
        <v>43.816950000000006</v>
      </c>
      <c r="N39" s="424"/>
      <c r="O39" s="408"/>
      <c r="Q39" s="186"/>
      <c r="R39" s="187">
        <v>32</v>
      </c>
      <c r="S39" s="439"/>
      <c r="T39" s="441"/>
      <c r="U39" s="441"/>
      <c r="V39" s="444"/>
      <c r="W39" s="446"/>
      <c r="X39" s="198">
        <v>36.618749999999999</v>
      </c>
      <c r="Y39" s="421"/>
      <c r="Z39" s="427"/>
      <c r="AA39" s="427"/>
      <c r="AB39" s="207">
        <v>36.618749999999999</v>
      </c>
      <c r="AC39" s="414"/>
      <c r="AD39" s="425">
        <v>43.942500000000003</v>
      </c>
      <c r="AE39" s="426"/>
      <c r="AF39" s="414"/>
    </row>
    <row r="40" spans="1:32" ht="18.75" customHeight="1">
      <c r="A40" s="186"/>
      <c r="B40" s="187">
        <v>33</v>
      </c>
      <c r="C40" s="190">
        <v>45.1</v>
      </c>
      <c r="D40" s="195">
        <f t="shared" si="5"/>
        <v>37.748700000000007</v>
      </c>
      <c r="E40" s="405"/>
      <c r="F40" s="441"/>
      <c r="G40" s="202">
        <f t="shared" si="3"/>
        <v>37.748700000000007</v>
      </c>
      <c r="H40" s="408"/>
      <c r="I40" s="433"/>
      <c r="J40" s="405"/>
      <c r="K40" s="408"/>
      <c r="L40" s="190" t="s">
        <v>347</v>
      </c>
      <c r="M40" s="423">
        <f t="shared" si="6"/>
        <v>45.323550000000004</v>
      </c>
      <c r="N40" s="424"/>
      <c r="O40" s="408"/>
      <c r="Q40" s="186"/>
      <c r="R40" s="187">
        <v>33</v>
      </c>
      <c r="S40" s="439"/>
      <c r="T40" s="441"/>
      <c r="U40" s="441"/>
      <c r="V40" s="444"/>
      <c r="W40" s="446"/>
      <c r="X40" s="196">
        <v>37.664999999999999</v>
      </c>
      <c r="Y40" s="421"/>
      <c r="Z40" s="427"/>
      <c r="AA40" s="427"/>
      <c r="AB40" s="209">
        <v>37.664999999999999</v>
      </c>
      <c r="AC40" s="414"/>
      <c r="AD40" s="413">
        <v>45.197999999999993</v>
      </c>
      <c r="AE40" s="411"/>
      <c r="AF40" s="414"/>
    </row>
    <row r="41" spans="1:32" ht="18.75" customHeight="1">
      <c r="A41" s="186"/>
      <c r="B41" s="187">
        <v>34</v>
      </c>
      <c r="C41" s="190">
        <v>46.3</v>
      </c>
      <c r="D41" s="195">
        <f t="shared" si="5"/>
        <v>38.753099999999996</v>
      </c>
      <c r="E41" s="405"/>
      <c r="F41" s="441"/>
      <c r="G41" s="202">
        <f t="shared" si="3"/>
        <v>38.753099999999996</v>
      </c>
      <c r="H41" s="408"/>
      <c r="I41" s="433"/>
      <c r="J41" s="405"/>
      <c r="K41" s="408"/>
      <c r="L41" s="190" t="s">
        <v>348</v>
      </c>
      <c r="M41" s="423">
        <f t="shared" si="6"/>
        <v>46.830150000000003</v>
      </c>
      <c r="N41" s="424"/>
      <c r="O41" s="409"/>
      <c r="Q41" s="186"/>
      <c r="R41" s="187">
        <v>34</v>
      </c>
      <c r="S41" s="439"/>
      <c r="T41" s="441"/>
      <c r="U41" s="441"/>
      <c r="V41" s="444"/>
      <c r="W41" s="446"/>
      <c r="X41" s="198">
        <v>38.71125</v>
      </c>
      <c r="Y41" s="421"/>
      <c r="Z41" s="427"/>
      <c r="AA41" s="427"/>
      <c r="AB41" s="207">
        <v>38.71125</v>
      </c>
      <c r="AC41" s="414"/>
      <c r="AD41" s="425">
        <v>46.453499999999998</v>
      </c>
      <c r="AE41" s="426"/>
      <c r="AF41" s="414"/>
    </row>
    <row r="42" spans="1:32" ht="26.25" customHeight="1">
      <c r="A42" s="186"/>
      <c r="B42" s="187">
        <v>35</v>
      </c>
      <c r="C42" s="190">
        <v>47.5</v>
      </c>
      <c r="D42" s="195">
        <f t="shared" si="5"/>
        <v>39.7575</v>
      </c>
      <c r="E42" s="406"/>
      <c r="F42" s="441"/>
      <c r="G42" s="202">
        <f t="shared" si="3"/>
        <v>39.7575</v>
      </c>
      <c r="H42" s="409"/>
      <c r="I42" s="433"/>
      <c r="J42" s="405"/>
      <c r="K42" s="408"/>
      <c r="L42" s="190" t="s">
        <v>349</v>
      </c>
      <c r="M42" s="410">
        <f t="shared" si="6"/>
        <v>47.709000000000003</v>
      </c>
      <c r="N42" s="411"/>
      <c r="O42" s="210" t="s">
        <v>350</v>
      </c>
      <c r="Q42" s="186"/>
      <c r="R42" s="187">
        <v>35</v>
      </c>
      <c r="S42" s="439"/>
      <c r="T42" s="441"/>
      <c r="U42" s="441"/>
      <c r="V42" s="444"/>
      <c r="W42" s="446"/>
      <c r="X42" s="192">
        <v>39.7575</v>
      </c>
      <c r="Y42" s="421"/>
      <c r="Z42" s="427"/>
      <c r="AA42" s="427"/>
      <c r="AB42" s="208">
        <v>39.7575</v>
      </c>
      <c r="AC42" s="414"/>
      <c r="AD42" s="413">
        <v>47.708999999999996</v>
      </c>
      <c r="AE42" s="411"/>
      <c r="AF42" s="417"/>
    </row>
    <row r="43" spans="1:32" ht="41.25" customHeight="1">
      <c r="A43" s="186"/>
      <c r="B43" s="187">
        <v>36</v>
      </c>
      <c r="C43" s="190">
        <v>48.7</v>
      </c>
      <c r="D43" s="195">
        <f t="shared" si="5"/>
        <v>40.761900000000004</v>
      </c>
      <c r="E43" s="404" t="s">
        <v>351</v>
      </c>
      <c r="F43" s="441"/>
      <c r="G43" s="202">
        <f t="shared" si="3"/>
        <v>40.761900000000004</v>
      </c>
      <c r="H43" s="407" t="s">
        <v>352</v>
      </c>
      <c r="I43" s="433"/>
      <c r="J43" s="405"/>
      <c r="K43" s="408"/>
      <c r="L43" s="190" t="s">
        <v>353</v>
      </c>
      <c r="M43" s="410">
        <f>M42</f>
        <v>47.709000000000003</v>
      </c>
      <c r="N43" s="411"/>
      <c r="O43" s="407" t="s">
        <v>354</v>
      </c>
      <c r="Q43" s="186"/>
      <c r="R43" s="187">
        <v>36</v>
      </c>
      <c r="S43" s="439"/>
      <c r="T43" s="441"/>
      <c r="U43" s="441"/>
      <c r="V43" s="444"/>
      <c r="W43" s="446"/>
      <c r="X43" s="198">
        <v>40.803750000000001</v>
      </c>
      <c r="Y43" s="421"/>
      <c r="Z43" s="427"/>
      <c r="AA43" s="427"/>
      <c r="AB43" s="208">
        <v>39.7575</v>
      </c>
      <c r="AC43" s="211" t="s">
        <v>355</v>
      </c>
      <c r="AD43" s="413">
        <v>47.708999999999996</v>
      </c>
      <c r="AE43" s="411"/>
      <c r="AF43" s="414" t="s">
        <v>356</v>
      </c>
    </row>
    <row r="44" spans="1:32" ht="18.75" customHeight="1">
      <c r="A44" s="186"/>
      <c r="B44" s="187">
        <v>37</v>
      </c>
      <c r="C44" s="190">
        <v>49.9</v>
      </c>
      <c r="D44" s="195">
        <f t="shared" si="5"/>
        <v>41.766300000000001</v>
      </c>
      <c r="E44" s="405"/>
      <c r="F44" s="441"/>
      <c r="G44" s="202">
        <f t="shared" si="3"/>
        <v>41.766300000000001</v>
      </c>
      <c r="H44" s="408"/>
      <c r="I44" s="433"/>
      <c r="J44" s="405"/>
      <c r="K44" s="408"/>
      <c r="L44" s="190" t="s">
        <v>357</v>
      </c>
      <c r="M44" s="410">
        <f>M42</f>
        <v>47.709000000000003</v>
      </c>
      <c r="N44" s="411"/>
      <c r="O44" s="408"/>
      <c r="Q44" s="186"/>
      <c r="R44" s="187">
        <v>37</v>
      </c>
      <c r="S44" s="439"/>
      <c r="T44" s="441"/>
      <c r="U44" s="441"/>
      <c r="V44" s="444"/>
      <c r="W44" s="446"/>
      <c r="X44" s="212">
        <v>41.85</v>
      </c>
      <c r="Y44" s="421"/>
      <c r="Z44" s="427"/>
      <c r="AA44" s="427"/>
      <c r="AB44" s="213">
        <v>41.85</v>
      </c>
      <c r="AC44" s="416" t="s">
        <v>288</v>
      </c>
      <c r="AD44" s="413">
        <v>47.708999999999996</v>
      </c>
      <c r="AE44" s="411"/>
      <c r="AF44" s="414"/>
    </row>
    <row r="45" spans="1:32" ht="18.75" customHeight="1">
      <c r="A45" s="186"/>
      <c r="B45" s="187">
        <v>38</v>
      </c>
      <c r="C45" s="190">
        <v>51.1</v>
      </c>
      <c r="D45" s="195">
        <f t="shared" si="5"/>
        <v>42.770700000000005</v>
      </c>
      <c r="E45" s="405"/>
      <c r="F45" s="441"/>
      <c r="G45" s="202">
        <f t="shared" si="3"/>
        <v>42.770700000000005</v>
      </c>
      <c r="H45" s="408"/>
      <c r="I45" s="433"/>
      <c r="J45" s="405"/>
      <c r="K45" s="408"/>
      <c r="L45" s="190" t="s">
        <v>358</v>
      </c>
      <c r="M45" s="410">
        <f>M42</f>
        <v>47.709000000000003</v>
      </c>
      <c r="N45" s="411"/>
      <c r="O45" s="408"/>
      <c r="Q45" s="186"/>
      <c r="R45" s="187">
        <v>38</v>
      </c>
      <c r="S45" s="439"/>
      <c r="T45" s="441"/>
      <c r="U45" s="441"/>
      <c r="V45" s="444"/>
      <c r="W45" s="446"/>
      <c r="X45" s="198">
        <v>42.896250000000002</v>
      </c>
      <c r="Y45" s="421"/>
      <c r="Z45" s="427"/>
      <c r="AA45" s="427"/>
      <c r="AB45" s="207">
        <v>42.896250000000002</v>
      </c>
      <c r="AC45" s="414"/>
      <c r="AD45" s="413">
        <v>47.708999999999996</v>
      </c>
      <c r="AE45" s="411"/>
      <c r="AF45" s="414"/>
    </row>
    <row r="46" spans="1:32" ht="18.75" customHeight="1">
      <c r="A46" s="186"/>
      <c r="B46" s="187">
        <v>39</v>
      </c>
      <c r="C46" s="190">
        <v>52.3</v>
      </c>
      <c r="D46" s="195">
        <f t="shared" si="5"/>
        <v>43.775100000000002</v>
      </c>
      <c r="E46" s="405"/>
      <c r="F46" s="441"/>
      <c r="G46" s="202">
        <f t="shared" si="3"/>
        <v>43.775100000000002</v>
      </c>
      <c r="H46" s="408"/>
      <c r="I46" s="433"/>
      <c r="J46" s="405"/>
      <c r="K46" s="408"/>
      <c r="L46" s="190" t="s">
        <v>358</v>
      </c>
      <c r="M46" s="410">
        <f>M42</f>
        <v>47.709000000000003</v>
      </c>
      <c r="N46" s="411"/>
      <c r="O46" s="408"/>
      <c r="Q46" s="186"/>
      <c r="R46" s="187">
        <v>39</v>
      </c>
      <c r="S46" s="439"/>
      <c r="T46" s="441"/>
      <c r="U46" s="441"/>
      <c r="V46" s="444"/>
      <c r="W46" s="446"/>
      <c r="X46" s="192">
        <v>43.942500000000003</v>
      </c>
      <c r="Y46" s="421"/>
      <c r="Z46" s="427"/>
      <c r="AA46" s="427"/>
      <c r="AB46" s="208">
        <v>43.942500000000003</v>
      </c>
      <c r="AC46" s="414"/>
      <c r="AD46" s="413">
        <v>47.708999999999996</v>
      </c>
      <c r="AE46" s="411"/>
      <c r="AF46" s="414"/>
    </row>
    <row r="47" spans="1:32" ht="18.75" customHeight="1">
      <c r="A47" s="186"/>
      <c r="B47" s="187">
        <v>40</v>
      </c>
      <c r="C47" s="190">
        <v>53.5</v>
      </c>
      <c r="D47" s="195">
        <f t="shared" si="5"/>
        <v>44.779499999999999</v>
      </c>
      <c r="E47" s="405"/>
      <c r="F47" s="441"/>
      <c r="G47" s="202">
        <f t="shared" si="3"/>
        <v>44.779499999999999</v>
      </c>
      <c r="H47" s="408"/>
      <c r="I47" s="433"/>
      <c r="J47" s="405"/>
      <c r="K47" s="408"/>
      <c r="L47" s="190" t="s">
        <v>358</v>
      </c>
      <c r="M47" s="410">
        <f>M42</f>
        <v>47.709000000000003</v>
      </c>
      <c r="N47" s="411"/>
      <c r="O47" s="408"/>
      <c r="Q47" s="186"/>
      <c r="R47" s="187">
        <v>40</v>
      </c>
      <c r="S47" s="439"/>
      <c r="T47" s="441"/>
      <c r="U47" s="441"/>
      <c r="V47" s="444"/>
      <c r="W47" s="446"/>
      <c r="X47" s="198">
        <v>44.988750000000003</v>
      </c>
      <c r="Y47" s="421"/>
      <c r="Z47" s="427"/>
      <c r="AA47" s="427"/>
      <c r="AB47" s="207">
        <v>44.988750000000003</v>
      </c>
      <c r="AC47" s="414"/>
      <c r="AD47" s="413">
        <v>47.708999999999996</v>
      </c>
      <c r="AE47" s="411"/>
      <c r="AF47" s="414"/>
    </row>
    <row r="48" spans="1:32" ht="18.75" customHeight="1">
      <c r="A48" s="186"/>
      <c r="B48" s="187">
        <v>41</v>
      </c>
      <c r="C48" s="190">
        <v>54.7</v>
      </c>
      <c r="D48" s="195">
        <f t="shared" si="5"/>
        <v>45.783900000000003</v>
      </c>
      <c r="E48" s="405"/>
      <c r="F48" s="441"/>
      <c r="G48" s="202">
        <f t="shared" si="3"/>
        <v>45.783900000000003</v>
      </c>
      <c r="H48" s="408"/>
      <c r="I48" s="433"/>
      <c r="J48" s="405"/>
      <c r="K48" s="408"/>
      <c r="L48" s="190" t="s">
        <v>358</v>
      </c>
      <c r="M48" s="410">
        <f>M42</f>
        <v>47.709000000000003</v>
      </c>
      <c r="N48" s="411"/>
      <c r="O48" s="408"/>
      <c r="Q48" s="186"/>
      <c r="R48" s="187">
        <v>41</v>
      </c>
      <c r="S48" s="439"/>
      <c r="T48" s="441"/>
      <c r="U48" s="441"/>
      <c r="V48" s="444"/>
      <c r="W48" s="446"/>
      <c r="X48" s="196">
        <v>46.034999999999997</v>
      </c>
      <c r="Y48" s="421"/>
      <c r="Z48" s="427"/>
      <c r="AA48" s="427"/>
      <c r="AB48" s="209">
        <v>46.034999999999997</v>
      </c>
      <c r="AC48" s="414"/>
      <c r="AD48" s="413">
        <v>47.708999999999996</v>
      </c>
      <c r="AE48" s="411"/>
      <c r="AF48" s="414"/>
    </row>
    <row r="49" spans="1:32" ht="18.75" customHeight="1">
      <c r="A49" s="186"/>
      <c r="B49" s="187">
        <v>42</v>
      </c>
      <c r="C49" s="190">
        <v>55.9</v>
      </c>
      <c r="D49" s="195">
        <f t="shared" si="5"/>
        <v>46.7883</v>
      </c>
      <c r="E49" s="406"/>
      <c r="F49" s="441"/>
      <c r="G49" s="202">
        <f t="shared" si="3"/>
        <v>46.7883</v>
      </c>
      <c r="H49" s="409"/>
      <c r="I49" s="433"/>
      <c r="J49" s="405"/>
      <c r="K49" s="408"/>
      <c r="L49" s="190" t="s">
        <v>358</v>
      </c>
      <c r="M49" s="410">
        <f>M42</f>
        <v>47.709000000000003</v>
      </c>
      <c r="N49" s="411"/>
      <c r="O49" s="408"/>
      <c r="Q49" s="186"/>
      <c r="R49" s="187">
        <v>42</v>
      </c>
      <c r="S49" s="439"/>
      <c r="T49" s="441"/>
      <c r="U49" s="441"/>
      <c r="V49" s="444"/>
      <c r="W49" s="446"/>
      <c r="X49" s="198">
        <v>47.081249999999997</v>
      </c>
      <c r="Y49" s="421"/>
      <c r="Z49" s="427"/>
      <c r="AA49" s="427"/>
      <c r="AB49" s="207">
        <v>47.081249999999997</v>
      </c>
      <c r="AC49" s="417"/>
      <c r="AD49" s="413">
        <v>47.708999999999996</v>
      </c>
      <c r="AE49" s="411"/>
      <c r="AF49" s="414"/>
    </row>
    <row r="50" spans="1:32" ht="18.75" customHeight="1">
      <c r="A50" s="186"/>
      <c r="B50" s="187">
        <v>43</v>
      </c>
      <c r="C50" s="190">
        <v>57.1</v>
      </c>
      <c r="D50" s="209">
        <f>M42</f>
        <v>47.709000000000003</v>
      </c>
      <c r="E50" s="404" t="s">
        <v>359</v>
      </c>
      <c r="F50" s="441"/>
      <c r="G50" s="214">
        <f>M42</f>
        <v>47.709000000000003</v>
      </c>
      <c r="H50" s="407" t="s">
        <v>359</v>
      </c>
      <c r="I50" s="433"/>
      <c r="J50" s="405"/>
      <c r="K50" s="408"/>
      <c r="L50" s="190" t="s">
        <v>358</v>
      </c>
      <c r="M50" s="410">
        <f>M42</f>
        <v>47.709000000000003</v>
      </c>
      <c r="N50" s="411"/>
      <c r="O50" s="408"/>
      <c r="Q50" s="186"/>
      <c r="R50" s="187">
        <v>43</v>
      </c>
      <c r="S50" s="439"/>
      <c r="T50" s="441"/>
      <c r="U50" s="441"/>
      <c r="V50" s="444"/>
      <c r="W50" s="446"/>
      <c r="X50" s="215">
        <v>47.708999999999996</v>
      </c>
      <c r="Y50" s="421" t="s">
        <v>360</v>
      </c>
      <c r="Z50" s="427"/>
      <c r="AA50" s="427"/>
      <c r="AB50" s="216">
        <v>47.708999999999996</v>
      </c>
      <c r="AC50" s="429" t="s">
        <v>360</v>
      </c>
      <c r="AD50" s="430">
        <v>47.708999999999996</v>
      </c>
      <c r="AE50" s="411"/>
      <c r="AF50" s="414"/>
    </row>
    <row r="51" spans="1:32" ht="18.75" customHeight="1">
      <c r="A51" s="186"/>
      <c r="B51" s="187">
        <v>44</v>
      </c>
      <c r="C51" s="190">
        <v>58.3</v>
      </c>
      <c r="D51" s="209">
        <f>M42</f>
        <v>47.709000000000003</v>
      </c>
      <c r="E51" s="405"/>
      <c r="F51" s="441"/>
      <c r="G51" s="214">
        <f>M42</f>
        <v>47.709000000000003</v>
      </c>
      <c r="H51" s="408"/>
      <c r="I51" s="433"/>
      <c r="J51" s="405"/>
      <c r="K51" s="408"/>
      <c r="L51" s="190" t="s">
        <v>358</v>
      </c>
      <c r="M51" s="410">
        <f>M42</f>
        <v>47.709000000000003</v>
      </c>
      <c r="N51" s="411"/>
      <c r="O51" s="408"/>
      <c r="Q51" s="186"/>
      <c r="R51" s="187">
        <v>44</v>
      </c>
      <c r="S51" s="439"/>
      <c r="T51" s="441"/>
      <c r="U51" s="441"/>
      <c r="V51" s="444"/>
      <c r="W51" s="446"/>
      <c r="X51" s="215">
        <v>47.708999999999996</v>
      </c>
      <c r="Y51" s="421"/>
      <c r="Z51" s="427"/>
      <c r="AA51" s="427"/>
      <c r="AB51" s="216">
        <v>47.708999999999996</v>
      </c>
      <c r="AC51" s="429"/>
      <c r="AD51" s="430">
        <v>47.708999999999996</v>
      </c>
      <c r="AE51" s="411"/>
      <c r="AF51" s="414"/>
    </row>
    <row r="52" spans="1:32" ht="18.75" customHeight="1" thickBot="1">
      <c r="A52" s="186"/>
      <c r="B52" s="217">
        <v>45</v>
      </c>
      <c r="C52" s="218" t="s">
        <v>361</v>
      </c>
      <c r="D52" s="219">
        <f>M42</f>
        <v>47.709000000000003</v>
      </c>
      <c r="E52" s="420"/>
      <c r="F52" s="442"/>
      <c r="G52" s="220">
        <f>M42</f>
        <v>47.709000000000003</v>
      </c>
      <c r="H52" s="412"/>
      <c r="I52" s="434"/>
      <c r="J52" s="420"/>
      <c r="K52" s="412"/>
      <c r="L52" s="218" t="s">
        <v>358</v>
      </c>
      <c r="M52" s="431">
        <f>M42</f>
        <v>47.709000000000003</v>
      </c>
      <c r="N52" s="419"/>
      <c r="O52" s="412"/>
      <c r="Q52" s="186"/>
      <c r="R52" s="217">
        <v>45</v>
      </c>
      <c r="S52" s="440"/>
      <c r="T52" s="442"/>
      <c r="U52" s="442"/>
      <c r="V52" s="445"/>
      <c r="W52" s="447"/>
      <c r="X52" s="215">
        <v>47.708999999999996</v>
      </c>
      <c r="Y52" s="422"/>
      <c r="Z52" s="428"/>
      <c r="AA52" s="428"/>
      <c r="AB52" s="216">
        <v>47.708999999999996</v>
      </c>
      <c r="AC52" s="422"/>
      <c r="AD52" s="418">
        <v>47.708999999999996</v>
      </c>
      <c r="AE52" s="419"/>
      <c r="AF52" s="415"/>
    </row>
    <row r="53" spans="1:32" ht="12" customHeight="1">
      <c r="R53" s="221"/>
      <c r="S53" s="222"/>
      <c r="T53" s="222"/>
      <c r="U53" s="222"/>
      <c r="V53" s="222"/>
      <c r="W53" s="222"/>
      <c r="X53" s="223"/>
      <c r="Y53" s="222"/>
      <c r="Z53" s="222"/>
      <c r="AA53" s="222"/>
      <c r="AB53" s="223"/>
      <c r="AC53" s="222"/>
      <c r="AD53" s="222"/>
      <c r="AE53" s="222"/>
      <c r="AF53" s="222"/>
    </row>
    <row r="54" spans="1:32" ht="23.25" customHeight="1">
      <c r="B54" s="221" t="s">
        <v>362</v>
      </c>
      <c r="C54" s="224" t="s">
        <v>363</v>
      </c>
      <c r="R54" s="222" t="s">
        <v>362</v>
      </c>
      <c r="S54" s="225" t="s">
        <v>364</v>
      </c>
      <c r="T54" s="225"/>
      <c r="U54" s="222"/>
      <c r="V54" s="222"/>
      <c r="W54" s="222"/>
      <c r="X54" s="222"/>
      <c r="Y54" s="222"/>
      <c r="Z54" s="222"/>
      <c r="AA54" s="222"/>
      <c r="AB54" s="222"/>
      <c r="AC54" s="222"/>
      <c r="AD54" s="222"/>
      <c r="AE54" s="222"/>
      <c r="AF54" s="222"/>
    </row>
    <row r="55" spans="1:32" ht="23.25" customHeight="1">
      <c r="C55" s="224" t="s">
        <v>365</v>
      </c>
      <c r="R55" s="221"/>
      <c r="S55" s="225" t="s">
        <v>366</v>
      </c>
      <c r="T55" s="225"/>
      <c r="U55" s="222"/>
      <c r="V55" s="222"/>
      <c r="W55" s="222"/>
      <c r="X55" s="222"/>
      <c r="Y55" s="222"/>
      <c r="Z55" s="222"/>
      <c r="AA55" s="222"/>
      <c r="AB55" s="222"/>
      <c r="AC55" s="222"/>
      <c r="AD55" s="222"/>
      <c r="AE55" s="222"/>
      <c r="AF55" s="222"/>
    </row>
    <row r="56" spans="1:32" ht="23.25" customHeight="1">
      <c r="C56" s="224" t="s">
        <v>367</v>
      </c>
      <c r="R56" s="221"/>
      <c r="S56" s="226" t="s">
        <v>368</v>
      </c>
      <c r="T56" s="221"/>
      <c r="U56" s="221"/>
      <c r="V56" s="221"/>
      <c r="W56" s="221"/>
      <c r="X56" s="221"/>
      <c r="Y56" s="221"/>
      <c r="Z56" s="221"/>
      <c r="AA56" s="221"/>
      <c r="AB56" s="221"/>
      <c r="AC56" s="221"/>
      <c r="AD56" s="221"/>
      <c r="AE56" s="221"/>
      <c r="AF56" s="221"/>
    </row>
    <row r="57" spans="1:32" ht="23.25" customHeight="1">
      <c r="C57" s="224" t="s">
        <v>369</v>
      </c>
    </row>
    <row r="58" spans="1:32" ht="23.25" customHeight="1">
      <c r="C58" s="224" t="s">
        <v>370</v>
      </c>
    </row>
    <row r="59" spans="1:32" ht="23.25" customHeight="1">
      <c r="C59" s="224" t="s">
        <v>371</v>
      </c>
    </row>
  </sheetData>
  <mergeCells count="138">
    <mergeCell ref="B1:O1"/>
    <mergeCell ref="R1:AF1"/>
    <mergeCell ref="B2:O2"/>
    <mergeCell ref="R2:AF2"/>
    <mergeCell ref="C3:H3"/>
    <mergeCell ref="I3:K3"/>
    <mergeCell ref="L3:O3"/>
    <mergeCell ref="R3:R7"/>
    <mergeCell ref="S3:V3"/>
    <mergeCell ref="X3:AC3"/>
    <mergeCell ref="AD3:AF3"/>
    <mergeCell ref="E8:E17"/>
    <mergeCell ref="F8:G8"/>
    <mergeCell ref="H8:H17"/>
    <mergeCell ref="J8:J17"/>
    <mergeCell ref="K8:K17"/>
    <mergeCell ref="M8:M31"/>
    <mergeCell ref="O8:O17"/>
    <mergeCell ref="T8:T31"/>
    <mergeCell ref="U8:V8"/>
    <mergeCell ref="U12:V12"/>
    <mergeCell ref="F13:G13"/>
    <mergeCell ref="U13:V13"/>
    <mergeCell ref="F14:G14"/>
    <mergeCell ref="U14:V14"/>
    <mergeCell ref="F15:G15"/>
    <mergeCell ref="U15:V15"/>
    <mergeCell ref="E18:E22"/>
    <mergeCell ref="U19:V19"/>
    <mergeCell ref="U20:V20"/>
    <mergeCell ref="U21:V21"/>
    <mergeCell ref="U22:V22"/>
    <mergeCell ref="E23:E26"/>
    <mergeCell ref="H23:H27"/>
    <mergeCell ref="K23:K31"/>
    <mergeCell ref="F9:G9"/>
    <mergeCell ref="U9:V9"/>
    <mergeCell ref="F10:G10"/>
    <mergeCell ref="U10:V10"/>
    <mergeCell ref="F11:G11"/>
    <mergeCell ref="U11:V11"/>
    <mergeCell ref="F12:G12"/>
    <mergeCell ref="W8:W26"/>
    <mergeCell ref="X8:X31"/>
    <mergeCell ref="F16:G16"/>
    <mergeCell ref="U16:V16"/>
    <mergeCell ref="F17:G17"/>
    <mergeCell ref="U17:V17"/>
    <mergeCell ref="F18:F52"/>
    <mergeCell ref="H18:H22"/>
    <mergeCell ref="K18:K22"/>
    <mergeCell ref="O18:O26"/>
    <mergeCell ref="U18:V18"/>
    <mergeCell ref="U23:V23"/>
    <mergeCell ref="U24:V24"/>
    <mergeCell ref="U25:V25"/>
    <mergeCell ref="U26:V26"/>
    <mergeCell ref="O27:O32"/>
    <mergeCell ref="U27:U52"/>
    <mergeCell ref="W27:W31"/>
    <mergeCell ref="AA27:AA31"/>
    <mergeCell ref="AF27:AF42"/>
    <mergeCell ref="S32:S52"/>
    <mergeCell ref="T32:T52"/>
    <mergeCell ref="V32:V52"/>
    <mergeCell ref="W32:W52"/>
    <mergeCell ref="AF8:AF26"/>
    <mergeCell ref="AD35:AE35"/>
    <mergeCell ref="AC8:AC31"/>
    <mergeCell ref="AD8:AD31"/>
    <mergeCell ref="Y8:Y31"/>
    <mergeCell ref="Z8:Z26"/>
    <mergeCell ref="AA8:AA26"/>
    <mergeCell ref="AB8:AB31"/>
    <mergeCell ref="E33:E37"/>
    <mergeCell ref="H33:H37"/>
    <mergeCell ref="M33:N33"/>
    <mergeCell ref="O33:O41"/>
    <mergeCell ref="AD33:AE33"/>
    <mergeCell ref="E28:E32"/>
    <mergeCell ref="H28:H32"/>
    <mergeCell ref="I32:I52"/>
    <mergeCell ref="J32:J52"/>
    <mergeCell ref="K32:K52"/>
    <mergeCell ref="M32:N32"/>
    <mergeCell ref="M34:N34"/>
    <mergeCell ref="E38:E42"/>
    <mergeCell ref="H38:H42"/>
    <mergeCell ref="M38:N38"/>
    <mergeCell ref="AD38:AE38"/>
    <mergeCell ref="M39:N39"/>
    <mergeCell ref="AD39:AE39"/>
    <mergeCell ref="M40:N40"/>
    <mergeCell ref="AD40:AE40"/>
    <mergeCell ref="M41:N41"/>
    <mergeCell ref="AD41:AE41"/>
    <mergeCell ref="AD34:AE34"/>
    <mergeCell ref="M35:N35"/>
    <mergeCell ref="M36:N36"/>
    <mergeCell ref="AD36:AE36"/>
    <mergeCell ref="M37:N37"/>
    <mergeCell ref="AD37:AE37"/>
    <mergeCell ref="Y32:Y49"/>
    <mergeCell ref="Z32:Z52"/>
    <mergeCell ref="AA32:AA52"/>
    <mergeCell ref="AC32:AC42"/>
    <mergeCell ref="AD32:AE32"/>
    <mergeCell ref="M42:N42"/>
    <mergeCell ref="AD42:AE42"/>
    <mergeCell ref="AC50:AC52"/>
    <mergeCell ref="AD50:AE50"/>
    <mergeCell ref="M51:N51"/>
    <mergeCell ref="AD51:AE51"/>
    <mergeCell ref="M52:N52"/>
    <mergeCell ref="E43:E49"/>
    <mergeCell ref="H43:H49"/>
    <mergeCell ref="M43:N43"/>
    <mergeCell ref="O43:O52"/>
    <mergeCell ref="AD43:AE43"/>
    <mergeCell ref="M48:N48"/>
    <mergeCell ref="AD48:AE48"/>
    <mergeCell ref="M49:N49"/>
    <mergeCell ref="AF43:AF52"/>
    <mergeCell ref="M44:N44"/>
    <mergeCell ref="AC44:AC49"/>
    <mergeCell ref="AD44:AE44"/>
    <mergeCell ref="M45:N45"/>
    <mergeCell ref="AD45:AE45"/>
    <mergeCell ref="M46:N46"/>
    <mergeCell ref="AD46:AE46"/>
    <mergeCell ref="M47:N47"/>
    <mergeCell ref="AD47:AE47"/>
    <mergeCell ref="AD52:AE52"/>
    <mergeCell ref="AD49:AE49"/>
    <mergeCell ref="E50:E52"/>
    <mergeCell ref="H50:H52"/>
    <mergeCell ref="M50:N50"/>
    <mergeCell ref="Y50:Y52"/>
  </mergeCells>
  <phoneticPr fontId="1"/>
  <printOptions horizontalCentered="1"/>
  <pageMargins left="0.59055118110236227" right="0.59055118110236227" top="0.78740157480314965" bottom="0.78740157480314965" header="0.51181102362204722" footer="0.51181102362204722"/>
  <pageSetup paperSize="9" scale="61" fitToWidth="2" orientation="portrait" horizontalDpi="300" verticalDpi="300" r:id="rId1"/>
  <headerFooter alignWithMargins="0"/>
  <colBreaks count="1" manualBreakCount="1">
    <brk id="16" max="60"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O68"/>
  <sheetViews>
    <sheetView workbookViewId="0">
      <selection activeCell="D7" sqref="D7"/>
    </sheetView>
  </sheetViews>
  <sheetFormatPr defaultRowHeight="13.5"/>
  <cols>
    <col min="2" max="2" width="21.375" bestFit="1" customWidth="1"/>
    <col min="4" max="4" width="9.875" bestFit="1" customWidth="1"/>
    <col min="6" max="6" width="11" bestFit="1" customWidth="1"/>
    <col min="7" max="7" width="11.25" customWidth="1"/>
  </cols>
  <sheetData>
    <row r="1" spans="2:15" ht="25.5" customHeight="1" thickBot="1">
      <c r="B1" s="91" t="s">
        <v>187</v>
      </c>
      <c r="D1" s="91" t="s">
        <v>188</v>
      </c>
      <c r="F1" s="95" t="s">
        <v>195</v>
      </c>
      <c r="G1" s="96" t="s">
        <v>33</v>
      </c>
      <c r="I1" s="95" t="s">
        <v>201</v>
      </c>
      <c r="J1" s="101" t="s">
        <v>203</v>
      </c>
      <c r="K1" s="96" t="s">
        <v>200</v>
      </c>
      <c r="M1" s="108" t="s">
        <v>211</v>
      </c>
      <c r="N1" s="101" t="s">
        <v>212</v>
      </c>
      <c r="O1" s="96" t="s">
        <v>213</v>
      </c>
    </row>
    <row r="2" spans="2:15">
      <c r="B2" s="90" t="s">
        <v>181</v>
      </c>
      <c r="D2" s="90" t="s">
        <v>189</v>
      </c>
      <c r="F2" s="94">
        <v>5</v>
      </c>
      <c r="G2" s="97">
        <v>59550</v>
      </c>
      <c r="I2" s="94" t="s">
        <v>196</v>
      </c>
      <c r="J2" s="102">
        <v>2</v>
      </c>
      <c r="K2" s="97">
        <v>2</v>
      </c>
      <c r="M2" s="94" t="s">
        <v>196</v>
      </c>
      <c r="N2" s="102">
        <v>2</v>
      </c>
      <c r="O2" s="97">
        <v>2</v>
      </c>
    </row>
    <row r="3" spans="2:15">
      <c r="B3" s="88" t="s">
        <v>182</v>
      </c>
      <c r="D3" s="88" t="s">
        <v>74</v>
      </c>
      <c r="F3" s="92">
        <v>6</v>
      </c>
      <c r="G3" s="98">
        <v>54150</v>
      </c>
      <c r="I3" s="92" t="s">
        <v>202</v>
      </c>
      <c r="J3" s="103">
        <v>2</v>
      </c>
      <c r="K3" s="98">
        <v>2</v>
      </c>
      <c r="M3" s="92" t="s">
        <v>197</v>
      </c>
      <c r="N3" s="103">
        <v>1</v>
      </c>
      <c r="O3" s="98">
        <v>2</v>
      </c>
    </row>
    <row r="4" spans="2:15" ht="14.25" thickBot="1">
      <c r="B4" s="88" t="s">
        <v>180</v>
      </c>
      <c r="D4" s="89" t="s">
        <v>190</v>
      </c>
      <c r="F4" s="92">
        <v>7</v>
      </c>
      <c r="G4" s="98">
        <v>43350</v>
      </c>
      <c r="I4" s="92" t="s">
        <v>197</v>
      </c>
      <c r="J4" s="103">
        <v>1</v>
      </c>
      <c r="K4" s="98">
        <v>2</v>
      </c>
      <c r="M4" s="92" t="s">
        <v>198</v>
      </c>
      <c r="N4" s="103">
        <v>1</v>
      </c>
      <c r="O4" s="98">
        <v>2</v>
      </c>
    </row>
    <row r="5" spans="2:15" ht="14.25" thickBot="1">
      <c r="B5" s="88" t="s">
        <v>184</v>
      </c>
      <c r="F5" s="92">
        <v>8</v>
      </c>
      <c r="G5" s="98">
        <v>32500</v>
      </c>
      <c r="I5" s="92" t="s">
        <v>198</v>
      </c>
      <c r="J5" s="103">
        <v>1</v>
      </c>
      <c r="K5" s="98">
        <v>3</v>
      </c>
      <c r="M5" s="93" t="s">
        <v>199</v>
      </c>
      <c r="N5" s="104">
        <v>1</v>
      </c>
      <c r="O5" s="99">
        <v>2</v>
      </c>
    </row>
    <row r="6" spans="2:15" ht="14.25" thickBot="1">
      <c r="B6" s="88" t="s">
        <v>183</v>
      </c>
      <c r="F6" s="92">
        <v>9</v>
      </c>
      <c r="G6" s="98">
        <v>27100</v>
      </c>
      <c r="I6" s="93" t="s">
        <v>199</v>
      </c>
      <c r="J6" s="104">
        <v>1</v>
      </c>
      <c r="K6" s="99">
        <v>2</v>
      </c>
    </row>
    <row r="7" spans="2:15">
      <c r="B7" s="88" t="s">
        <v>185</v>
      </c>
      <c r="F7" s="92">
        <v>10</v>
      </c>
      <c r="G7" s="98">
        <v>21700</v>
      </c>
    </row>
    <row r="8" spans="2:15" ht="14.25" thickBot="1">
      <c r="B8" s="88" t="s">
        <v>181</v>
      </c>
      <c r="F8" s="93">
        <v>11</v>
      </c>
      <c r="G8" s="99">
        <v>0</v>
      </c>
    </row>
    <row r="9" spans="2:15" ht="14.25" thickBot="1">
      <c r="B9" s="89" t="s">
        <v>186</v>
      </c>
    </row>
    <row r="10" spans="2:15">
      <c r="F10" t="s">
        <v>248</v>
      </c>
    </row>
    <row r="11" spans="2:15" ht="24">
      <c r="F11" s="109" t="s">
        <v>218</v>
      </c>
      <c r="G11" s="110" t="s">
        <v>219</v>
      </c>
      <c r="H11" s="110" t="s">
        <v>220</v>
      </c>
      <c r="I11" s="111" t="s">
        <v>221</v>
      </c>
      <c r="J11" s="111" t="s">
        <v>222</v>
      </c>
      <c r="K11" s="112" t="s">
        <v>223</v>
      </c>
      <c r="L11" s="110" t="s">
        <v>224</v>
      </c>
      <c r="M11" s="110" t="s">
        <v>225</v>
      </c>
    </row>
    <row r="12" spans="2:15" ht="36">
      <c r="B12" s="144" t="s">
        <v>251</v>
      </c>
      <c r="C12" s="144" t="s">
        <v>249</v>
      </c>
      <c r="D12" s="144" t="s">
        <v>250</v>
      </c>
      <c r="F12" s="113">
        <v>5</v>
      </c>
      <c r="G12" s="114">
        <v>59550</v>
      </c>
      <c r="H12" s="115" t="s">
        <v>226</v>
      </c>
      <c r="I12" s="116" t="s">
        <v>227</v>
      </c>
      <c r="J12" s="117"/>
      <c r="K12" s="117"/>
      <c r="L12" s="118" t="s">
        <v>228</v>
      </c>
      <c r="M12" s="119"/>
    </row>
    <row r="13" spans="2:15" ht="36">
      <c r="B13" s="141">
        <v>0</v>
      </c>
      <c r="C13" s="142">
        <v>0.05</v>
      </c>
      <c r="D13" s="143">
        <v>0</v>
      </c>
      <c r="F13" s="113">
        <v>6</v>
      </c>
      <c r="G13" s="114">
        <v>54150</v>
      </c>
      <c r="H13" s="115" t="s">
        <v>229</v>
      </c>
      <c r="I13" s="120" t="s">
        <v>230</v>
      </c>
      <c r="J13" s="117"/>
      <c r="K13" s="117"/>
      <c r="L13" s="121" t="s">
        <v>231</v>
      </c>
      <c r="M13" s="119"/>
    </row>
    <row r="14" spans="2:15" ht="36">
      <c r="B14" s="143">
        <v>1950000</v>
      </c>
      <c r="C14" s="142">
        <v>0.1</v>
      </c>
      <c r="D14" s="143">
        <v>97500</v>
      </c>
      <c r="F14" s="479">
        <v>7</v>
      </c>
      <c r="G14" s="482">
        <v>43350</v>
      </c>
      <c r="H14" s="115" t="s">
        <v>232</v>
      </c>
      <c r="I14" s="116" t="s">
        <v>233</v>
      </c>
      <c r="J14" s="120" t="s">
        <v>229</v>
      </c>
      <c r="K14" s="117"/>
      <c r="L14" s="121" t="s">
        <v>234</v>
      </c>
      <c r="M14" s="119"/>
    </row>
    <row r="15" spans="2:15">
      <c r="B15" s="143">
        <v>3300000</v>
      </c>
      <c r="C15" s="142">
        <v>0.2</v>
      </c>
      <c r="D15" s="143">
        <v>427500</v>
      </c>
      <c r="F15" s="481"/>
      <c r="G15" s="484"/>
      <c r="H15" s="122"/>
      <c r="I15" s="123"/>
      <c r="J15" s="124" t="s">
        <v>232</v>
      </c>
      <c r="K15" s="125"/>
      <c r="L15" s="126"/>
      <c r="M15" s="127"/>
    </row>
    <row r="16" spans="2:15" ht="36">
      <c r="B16" s="143">
        <v>6950000</v>
      </c>
      <c r="C16" s="142">
        <v>0.23</v>
      </c>
      <c r="D16" s="143">
        <v>636000</v>
      </c>
      <c r="F16" s="113">
        <v>8</v>
      </c>
      <c r="G16" s="114">
        <v>32500</v>
      </c>
      <c r="H16" s="115" t="s">
        <v>228</v>
      </c>
      <c r="I16" s="120" t="s">
        <v>235</v>
      </c>
      <c r="J16" s="120" t="s">
        <v>236</v>
      </c>
      <c r="K16" s="117" t="s">
        <v>228</v>
      </c>
      <c r="L16" s="128" t="s">
        <v>233</v>
      </c>
      <c r="M16" s="119"/>
    </row>
    <row r="17" spans="2:13">
      <c r="B17" s="143">
        <v>9000000</v>
      </c>
      <c r="C17" s="142">
        <v>0.33</v>
      </c>
      <c r="D17" s="143">
        <v>1536000</v>
      </c>
      <c r="F17" s="479">
        <v>9</v>
      </c>
      <c r="G17" s="482">
        <v>27100</v>
      </c>
      <c r="H17" s="129" t="s">
        <v>233</v>
      </c>
      <c r="I17" s="116" t="s">
        <v>237</v>
      </c>
      <c r="J17" s="116" t="s">
        <v>228</v>
      </c>
      <c r="K17" s="116" t="s">
        <v>233</v>
      </c>
      <c r="L17" s="128" t="s">
        <v>237</v>
      </c>
      <c r="M17" s="121" t="s">
        <v>228</v>
      </c>
    </row>
    <row r="18" spans="2:13">
      <c r="B18" s="143">
        <v>18000000</v>
      </c>
      <c r="C18" s="142">
        <v>0.4</v>
      </c>
      <c r="D18" s="143">
        <v>2796000</v>
      </c>
      <c r="F18" s="480"/>
      <c r="G18" s="483"/>
      <c r="H18" s="130"/>
      <c r="I18" s="131"/>
      <c r="J18" s="131"/>
      <c r="K18" s="131"/>
      <c r="L18" s="132"/>
      <c r="M18" s="133"/>
    </row>
    <row r="19" spans="2:13" ht="36">
      <c r="B19" s="143">
        <v>40000000</v>
      </c>
      <c r="C19" s="142">
        <v>0.45</v>
      </c>
      <c r="D19" s="143">
        <v>4796000</v>
      </c>
      <c r="F19" s="481"/>
      <c r="G19" s="484"/>
      <c r="H19" s="134"/>
      <c r="I19" s="123" t="s">
        <v>238</v>
      </c>
      <c r="J19" s="123" t="s">
        <v>239</v>
      </c>
      <c r="K19" s="123" t="s">
        <v>240</v>
      </c>
      <c r="L19" s="135"/>
      <c r="M19" s="136"/>
    </row>
    <row r="20" spans="2:13" ht="36">
      <c r="F20" s="485">
        <v>10</v>
      </c>
      <c r="G20" s="114">
        <v>21700</v>
      </c>
      <c r="H20" s="115" t="s">
        <v>237</v>
      </c>
      <c r="I20" s="131" t="s">
        <v>241</v>
      </c>
      <c r="J20" s="116" t="s">
        <v>233</v>
      </c>
      <c r="K20" s="116" t="s">
        <v>237</v>
      </c>
      <c r="L20" s="131" t="s">
        <v>241</v>
      </c>
      <c r="M20" s="137" t="s">
        <v>233</v>
      </c>
    </row>
    <row r="21" spans="2:13" ht="36">
      <c r="F21" s="486"/>
      <c r="G21" s="138"/>
      <c r="H21" s="122"/>
      <c r="I21" s="123" t="s">
        <v>242</v>
      </c>
      <c r="J21" s="123" t="s">
        <v>243</v>
      </c>
      <c r="K21" s="123"/>
      <c r="L21" s="135"/>
      <c r="M21" s="139"/>
    </row>
    <row r="22" spans="2:13">
      <c r="F22" s="479">
        <v>11</v>
      </c>
      <c r="G22" s="482">
        <v>0</v>
      </c>
      <c r="H22" s="115" t="s">
        <v>244</v>
      </c>
      <c r="I22" s="116" t="s">
        <v>244</v>
      </c>
      <c r="J22" s="128" t="s">
        <v>245</v>
      </c>
      <c r="K22" s="116" t="s">
        <v>244</v>
      </c>
      <c r="L22" s="116" t="s">
        <v>244</v>
      </c>
      <c r="M22" s="121" t="s">
        <v>245</v>
      </c>
    </row>
    <row r="23" spans="2:13">
      <c r="F23" s="480"/>
      <c r="G23" s="483"/>
      <c r="H23" s="140" t="s">
        <v>246</v>
      </c>
      <c r="I23" s="131" t="s">
        <v>247</v>
      </c>
      <c r="J23" s="132" t="s">
        <v>244</v>
      </c>
      <c r="K23" s="131" t="s">
        <v>247</v>
      </c>
      <c r="L23" s="131" t="s">
        <v>247</v>
      </c>
      <c r="M23" s="133" t="s">
        <v>244</v>
      </c>
    </row>
    <row r="24" spans="2:13">
      <c r="F24" s="481"/>
      <c r="G24" s="484"/>
      <c r="H24" s="122"/>
      <c r="I24" s="123"/>
      <c r="J24" s="126" t="s">
        <v>246</v>
      </c>
      <c r="K24" s="123"/>
      <c r="L24" s="123"/>
      <c r="M24" s="126" t="s">
        <v>246</v>
      </c>
    </row>
    <row r="27" spans="2:13" ht="14.25" thickBot="1"/>
    <row r="28" spans="2:13" ht="14.25" thickBot="1">
      <c r="E28" s="227" t="s">
        <v>372</v>
      </c>
      <c r="F28" s="228" t="s">
        <v>250</v>
      </c>
    </row>
    <row r="29" spans="2:13" ht="14.25" thickTop="1">
      <c r="E29" s="229">
        <v>2</v>
      </c>
      <c r="F29" s="232">
        <v>800000</v>
      </c>
    </row>
    <row r="30" spans="2:13">
      <c r="E30" s="230">
        <v>3</v>
      </c>
      <c r="F30" s="233">
        <v>1200000</v>
      </c>
    </row>
    <row r="31" spans="2:13">
      <c r="E31" s="230">
        <v>4</v>
      </c>
      <c r="F31" s="233">
        <v>1600000</v>
      </c>
    </row>
    <row r="32" spans="2:13">
      <c r="E32" s="230">
        <v>5</v>
      </c>
      <c r="F32" s="233">
        <v>2000000</v>
      </c>
    </row>
    <row r="33" spans="5:6">
      <c r="E33" s="230">
        <v>6</v>
      </c>
      <c r="F33" s="233">
        <v>2400000</v>
      </c>
    </row>
    <row r="34" spans="5:6">
      <c r="E34" s="230">
        <v>7</v>
      </c>
      <c r="F34" s="233">
        <v>2800000</v>
      </c>
    </row>
    <row r="35" spans="5:6">
      <c r="E35" s="230">
        <v>8</v>
      </c>
      <c r="F35" s="233">
        <v>3200000</v>
      </c>
    </row>
    <row r="36" spans="5:6">
      <c r="E36" s="230">
        <v>9</v>
      </c>
      <c r="F36" s="233">
        <v>3600000</v>
      </c>
    </row>
    <row r="37" spans="5:6">
      <c r="E37" s="230">
        <v>10</v>
      </c>
      <c r="F37" s="233">
        <v>4000000</v>
      </c>
    </row>
    <row r="38" spans="5:6">
      <c r="E38" s="230">
        <v>11</v>
      </c>
      <c r="F38" s="233">
        <v>4400000</v>
      </c>
    </row>
    <row r="39" spans="5:6">
      <c r="E39" s="230">
        <v>12</v>
      </c>
      <c r="F39" s="233">
        <v>4800000</v>
      </c>
    </row>
    <row r="40" spans="5:6">
      <c r="E40" s="230">
        <v>13</v>
      </c>
      <c r="F40" s="233">
        <v>5200000</v>
      </c>
    </row>
    <row r="41" spans="5:6">
      <c r="E41" s="230">
        <v>14</v>
      </c>
      <c r="F41" s="233">
        <v>5600000</v>
      </c>
    </row>
    <row r="42" spans="5:6">
      <c r="E42" s="230">
        <v>15</v>
      </c>
      <c r="F42" s="233">
        <v>6000000</v>
      </c>
    </row>
    <row r="43" spans="5:6">
      <c r="E43" s="230">
        <v>16</v>
      </c>
      <c r="F43" s="233">
        <v>6400000</v>
      </c>
    </row>
    <row r="44" spans="5:6">
      <c r="E44" s="230">
        <v>17</v>
      </c>
      <c r="F44" s="233">
        <v>6800000</v>
      </c>
    </row>
    <row r="45" spans="5:6">
      <c r="E45" s="230">
        <v>18</v>
      </c>
      <c r="F45" s="233">
        <v>7200000</v>
      </c>
    </row>
    <row r="46" spans="5:6">
      <c r="E46" s="230">
        <v>19</v>
      </c>
      <c r="F46" s="233">
        <v>7600000</v>
      </c>
    </row>
    <row r="47" spans="5:6">
      <c r="E47" s="230">
        <v>20</v>
      </c>
      <c r="F47" s="233">
        <v>8000000</v>
      </c>
    </row>
    <row r="48" spans="5:6">
      <c r="E48" s="230">
        <v>21</v>
      </c>
      <c r="F48" s="233">
        <v>8700000</v>
      </c>
    </row>
    <row r="49" spans="5:6">
      <c r="E49" s="230">
        <v>22</v>
      </c>
      <c r="F49" s="233">
        <v>9400000</v>
      </c>
    </row>
    <row r="50" spans="5:6">
      <c r="E50" s="230">
        <v>23</v>
      </c>
      <c r="F50" s="233">
        <v>10100000</v>
      </c>
    </row>
    <row r="51" spans="5:6">
      <c r="E51" s="230">
        <v>24</v>
      </c>
      <c r="F51" s="233">
        <v>10800000</v>
      </c>
    </row>
    <row r="52" spans="5:6">
      <c r="E52" s="230">
        <v>25</v>
      </c>
      <c r="F52" s="233">
        <v>11500000</v>
      </c>
    </row>
    <row r="53" spans="5:6">
      <c r="E53" s="230">
        <v>26</v>
      </c>
      <c r="F53" s="233">
        <v>12200000</v>
      </c>
    </row>
    <row r="54" spans="5:6">
      <c r="E54" s="230">
        <v>27</v>
      </c>
      <c r="F54" s="233">
        <v>12900000</v>
      </c>
    </row>
    <row r="55" spans="5:6">
      <c r="E55" s="230">
        <v>28</v>
      </c>
      <c r="F55" s="233">
        <v>13600000</v>
      </c>
    </row>
    <row r="56" spans="5:6">
      <c r="E56" s="230">
        <v>29</v>
      </c>
      <c r="F56" s="233">
        <v>14300000</v>
      </c>
    </row>
    <row r="57" spans="5:6">
      <c r="E57" s="230">
        <v>30</v>
      </c>
      <c r="F57" s="233">
        <v>15000000</v>
      </c>
    </row>
    <row r="58" spans="5:6">
      <c r="E58" s="230">
        <v>31</v>
      </c>
      <c r="F58" s="233">
        <v>15700000</v>
      </c>
    </row>
    <row r="59" spans="5:6">
      <c r="E59" s="230">
        <v>32</v>
      </c>
      <c r="F59" s="233">
        <v>16400000</v>
      </c>
    </row>
    <row r="60" spans="5:6">
      <c r="E60" s="230">
        <v>33</v>
      </c>
      <c r="F60" s="233">
        <v>17100000</v>
      </c>
    </row>
    <row r="61" spans="5:6">
      <c r="E61" s="230">
        <v>34</v>
      </c>
      <c r="F61" s="233">
        <v>17800000</v>
      </c>
    </row>
    <row r="62" spans="5:6">
      <c r="E62" s="230">
        <v>35</v>
      </c>
      <c r="F62" s="233">
        <v>18500000</v>
      </c>
    </row>
    <row r="63" spans="5:6">
      <c r="E63" s="230">
        <v>36</v>
      </c>
      <c r="F63" s="233">
        <v>19200000</v>
      </c>
    </row>
    <row r="64" spans="5:6">
      <c r="E64" s="230">
        <v>37</v>
      </c>
      <c r="F64" s="233">
        <v>19900000</v>
      </c>
    </row>
    <row r="65" spans="5:6">
      <c r="E65" s="230">
        <v>38</v>
      </c>
      <c r="F65" s="233">
        <v>20600000</v>
      </c>
    </row>
    <row r="66" spans="5:6">
      <c r="E66" s="230">
        <v>39</v>
      </c>
      <c r="F66" s="233">
        <v>21300000</v>
      </c>
    </row>
    <row r="67" spans="5:6">
      <c r="E67" s="230">
        <v>40</v>
      </c>
      <c r="F67" s="233">
        <v>22000000</v>
      </c>
    </row>
    <row r="68" spans="5:6" ht="14.25" thickBot="1">
      <c r="E68" s="231">
        <v>41</v>
      </c>
      <c r="F68" s="234">
        <v>22700000</v>
      </c>
    </row>
  </sheetData>
  <mergeCells count="7">
    <mergeCell ref="F22:F24"/>
    <mergeCell ref="G22:G24"/>
    <mergeCell ref="F14:F15"/>
    <mergeCell ref="G14:G15"/>
    <mergeCell ref="F17:F19"/>
    <mergeCell ref="G17:G19"/>
    <mergeCell ref="F20:F21"/>
  </mergeCells>
  <phoneticPr fontId="1"/>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vt:i4>
      </vt:variant>
    </vt:vector>
  </HeadingPairs>
  <TitlesOfParts>
    <vt:vector size="6" baseType="lpstr">
      <vt:lpstr>退職手当額計算書（計算例）</vt:lpstr>
      <vt:lpstr>退職手当額計算書（試算用計算式なし）</vt:lpstr>
      <vt:lpstr>退職手当額計算書 (試算用計算式あり)</vt:lpstr>
      <vt:lpstr>退職手当支給率早見表</vt:lpstr>
      <vt:lpstr>各種リスト</vt:lpstr>
      <vt:lpstr>退職手当支給率早見表!Print_Area</vt:lpstr>
    </vt:vector>
  </TitlesOfParts>
  <Company>青森県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syok21</dc:creator>
  <cp:lastModifiedBy>syok302</cp:lastModifiedBy>
  <cp:lastPrinted>2023-01-11T23:55:12Z</cp:lastPrinted>
  <dcterms:created xsi:type="dcterms:W3CDTF">2007-11-13T04:24:37Z</dcterms:created>
  <dcterms:modified xsi:type="dcterms:W3CDTF">2023-01-12T03:46:54Z</dcterms:modified>
</cp:coreProperties>
</file>