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7995" tabRatio="936" activeTab="0"/>
  </bookViews>
  <sheets>
    <sheet name="平均工賃" sheetId="1" r:id="rId1"/>
    <sheet name="施設数" sheetId="2" r:id="rId2"/>
    <sheet name="就労Ａ型" sheetId="3" r:id="rId3"/>
    <sheet name="就労Ｂ型" sheetId="4" r:id="rId4"/>
    <sheet name="身体入所授産" sheetId="5" r:id="rId5"/>
    <sheet name="身体通所授産" sheetId="6" r:id="rId6"/>
    <sheet name="身体小通授" sheetId="7" r:id="rId7"/>
    <sheet name="身体福祉工場" sheetId="8" r:id="rId8"/>
    <sheet name="知的入所授産" sheetId="9" r:id="rId9"/>
    <sheet name="知的通所授産" sheetId="10" r:id="rId10"/>
    <sheet name="知的小通授" sheetId="11" r:id="rId11"/>
    <sheet name="知的福祉工場" sheetId="12" r:id="rId12"/>
    <sheet name="精神入所授産" sheetId="13" r:id="rId13"/>
    <sheet name="精神通所授産" sheetId="14" r:id="rId14"/>
    <sheet name="精神小通授" sheetId="15" r:id="rId15"/>
    <sheet name="精神福祉工場" sheetId="16" r:id="rId16"/>
  </sheets>
  <definedNames>
    <definedName name="_20030502_daicho_saishin" localSheetId="9">'知的通所授産'!#REF!</definedName>
    <definedName name="_xlnm.Print_Area" localSheetId="2">'就労Ａ型'!$A$1:$Q$38</definedName>
    <definedName name="_xlnm.Print_Area" localSheetId="3">'就労Ｂ型'!$A$1:$Q$110</definedName>
    <definedName name="_xlnm.Print_Area" localSheetId="5">'身体通所授産'!$A$1:$Q$8</definedName>
    <definedName name="_xlnm.Print_Area" localSheetId="4">'身体入所授産'!$A$1:$Q$9</definedName>
    <definedName name="_xlnm.Print_Area" localSheetId="14">'精神小通授'!$A$1:$Q$9</definedName>
    <definedName name="_xlnm.Print_Area" localSheetId="13">'精神通所授産'!$A$1:$Q$10</definedName>
    <definedName name="_xlnm.Print_Area" localSheetId="12">'精神入所授産'!$A$1:$Q$8</definedName>
    <definedName name="_xlnm.Print_Area" localSheetId="10">'知的小通授'!$A$1:$Q$7</definedName>
    <definedName name="_xlnm.Print_Area" localSheetId="9">'知的通所授産'!$A$1:$Q$22</definedName>
    <definedName name="_xlnm.Print_Area" localSheetId="8">'知的入所授産'!$A$1:$Q$9</definedName>
    <definedName name="_xlnm.Print_Titles" localSheetId="2">'就労Ａ型'!$A:$Q,'就労Ａ型'!$2:$4</definedName>
    <definedName name="_xlnm.Print_Titles" localSheetId="3">'就労Ｂ型'!$2:$4</definedName>
  </definedNames>
  <calcPr fullCalcOnLoad="1"/>
</workbook>
</file>

<file path=xl/sharedStrings.xml><?xml version="1.0" encoding="utf-8"?>
<sst xmlns="http://schemas.openxmlformats.org/spreadsheetml/2006/main" count="686" uniqueCount="198">
  <si>
    <t>カリフラワー</t>
  </si>
  <si>
    <t>障害者就労継続支援「Ａ型」事業所「希望」</t>
  </si>
  <si>
    <t>夢の森</t>
  </si>
  <si>
    <t>柿の木苑</t>
  </si>
  <si>
    <t>つがる野工房パッケージセンター</t>
  </si>
  <si>
    <t>株式会社エンジェルス</t>
  </si>
  <si>
    <t>セルプステーション青森</t>
  </si>
  <si>
    <t>青森コロニーセンター</t>
  </si>
  <si>
    <t>こだまの園</t>
  </si>
  <si>
    <t>就労継続支援事業所鶴花塾</t>
  </si>
  <si>
    <t>障害者サービスセンターさくら</t>
  </si>
  <si>
    <t>特定非営利活動法人ＭＥＧＯ</t>
  </si>
  <si>
    <t>青森県</t>
  </si>
  <si>
    <t>就労継続支援（Ｂ型）あづまーる</t>
  </si>
  <si>
    <t>障害福祉就労継続支援施設（Ａ型）三和の里</t>
  </si>
  <si>
    <t>クリエイティブサポート「ぷちぶろう」</t>
  </si>
  <si>
    <t>青森コロニーソレイユ</t>
  </si>
  <si>
    <t>都道府県名</t>
  </si>
  <si>
    <t>施設名</t>
  </si>
  <si>
    <t>新設</t>
  </si>
  <si>
    <t>移行</t>
  </si>
  <si>
    <t>廃止</t>
  </si>
  <si>
    <t>定員</t>
  </si>
  <si>
    <t>対象者延人数</t>
  </si>
  <si>
    <t>工賃支払総額</t>
  </si>
  <si>
    <t>工賃平均額</t>
  </si>
  <si>
    <t>調査対象</t>
  </si>
  <si>
    <t>調査対象外</t>
  </si>
  <si>
    <t>クローバーズピア八戸東</t>
  </si>
  <si>
    <t>いろどり</t>
  </si>
  <si>
    <t>エイブル</t>
  </si>
  <si>
    <t>ゆいまある</t>
  </si>
  <si>
    <t>旭光園</t>
  </si>
  <si>
    <t>あすなろクリーナース</t>
  </si>
  <si>
    <t>ふれあい作業所</t>
  </si>
  <si>
    <t>公立ぎんなん寮</t>
  </si>
  <si>
    <t>青森うとうの園</t>
  </si>
  <si>
    <t>ワークランドつばさ</t>
  </si>
  <si>
    <t>玄輝門</t>
  </si>
  <si>
    <t>アップルハウス大釈迦</t>
  </si>
  <si>
    <t>せせらぎの園</t>
  </si>
  <si>
    <t>森の菜園</t>
  </si>
  <si>
    <t>ゆきあいの里</t>
  </si>
  <si>
    <t>フレンドリーホーム公立もくもっく</t>
  </si>
  <si>
    <t>農工園千里平</t>
  </si>
  <si>
    <t>こぶしの家</t>
  </si>
  <si>
    <t>桐の里</t>
  </si>
  <si>
    <t>福祉ショップ西部</t>
  </si>
  <si>
    <t>クローバー作業所</t>
  </si>
  <si>
    <t>月見野第２</t>
  </si>
  <si>
    <t>ワークランド茜</t>
  </si>
  <si>
    <t>大石の里</t>
  </si>
  <si>
    <t>双柿舎</t>
  </si>
  <si>
    <t>ワーク大石</t>
  </si>
  <si>
    <t>やましろ作業所</t>
  </si>
  <si>
    <t>大輪</t>
  </si>
  <si>
    <t>ハートフレンド</t>
  </si>
  <si>
    <t>ワークハウスさつき</t>
  </si>
  <si>
    <t>　</t>
  </si>
  <si>
    <t xml:space="preserve"> </t>
  </si>
  <si>
    <t>都道府県</t>
  </si>
  <si>
    <t>就労継続
支援Ａ型</t>
  </si>
  <si>
    <t>就労継続
支援Ｂ型</t>
  </si>
  <si>
    <t>身体障害者</t>
  </si>
  <si>
    <t>知的障害者</t>
  </si>
  <si>
    <t>精神障害者</t>
  </si>
  <si>
    <t>全施設</t>
  </si>
  <si>
    <t>入所授産</t>
  </si>
  <si>
    <t>通所授産</t>
  </si>
  <si>
    <t>小規模
通所授産</t>
  </si>
  <si>
    <t>福祉工場</t>
  </si>
  <si>
    <t>工賃倍増5か年計画対象施設</t>
  </si>
  <si>
    <t>施設数</t>
  </si>
  <si>
    <t>回収状況</t>
  </si>
  <si>
    <t>報告
施設数</t>
  </si>
  <si>
    <t>調査対象施設数</t>
  </si>
  <si>
    <t>回収率</t>
  </si>
  <si>
    <t>青森県</t>
  </si>
  <si>
    <t>平成22年度</t>
  </si>
  <si>
    <t>地域サービスセンターＳＡＮＮet</t>
  </si>
  <si>
    <t>社団法人日々木の森　農園カフェ日々木</t>
  </si>
  <si>
    <t>就労継続支援Ａ型事業所「希望」蓬田</t>
  </si>
  <si>
    <t>飛翔食房</t>
  </si>
  <si>
    <t>月見野食房</t>
  </si>
  <si>
    <t>ハーモニー作業所</t>
  </si>
  <si>
    <t>青森コロニーリハビリ</t>
  </si>
  <si>
    <t>弘前市弥生荘</t>
  </si>
  <si>
    <t>ジョイフルパークユートピア</t>
  </si>
  <si>
    <t>田面木の家</t>
  </si>
  <si>
    <t>一般社団法人日々木の森</t>
  </si>
  <si>
    <t>ふうあの家</t>
  </si>
  <si>
    <t>就労継続支援Ｂ型工房あぐりの里</t>
  </si>
  <si>
    <t>三戸郡地域生活支援センター</t>
  </si>
  <si>
    <t>月見野作業所</t>
  </si>
  <si>
    <t>サポートセンター虹</t>
  </si>
  <si>
    <t>日中活動支援センターつばさ</t>
  </si>
  <si>
    <t>特定非営利活動法人コスモス園友愛の会</t>
  </si>
  <si>
    <t>ワークサポート八晃園</t>
  </si>
  <si>
    <t>指定障害福祉サービス事業所ドッグガーデン茶居花</t>
  </si>
  <si>
    <t>指定障害福祉サービス事業所カフェレストラン茶居花</t>
  </si>
  <si>
    <t>多機能型サービス事業所ベル・エポック</t>
  </si>
  <si>
    <t>障害者支援施設かけはし寮</t>
  </si>
  <si>
    <t>夢工房月見野</t>
  </si>
  <si>
    <t>あっとワーク</t>
  </si>
  <si>
    <t>うみねこ幸房</t>
  </si>
  <si>
    <t>６８？</t>
  </si>
  <si>
    <t>平成23年度各施設種別平均工賃一覧</t>
  </si>
  <si>
    <t>就労継続支援「A型」事業所「響」</t>
  </si>
  <si>
    <t>就労継続支援「A型」事業所「希望の園」</t>
  </si>
  <si>
    <t>特定非営利活動法人農楽郷hibiki</t>
  </si>
  <si>
    <t>工房あぐりの里</t>
  </si>
  <si>
    <t>青森コロニーソレイユ</t>
  </si>
  <si>
    <t>株式会社サポート大樹</t>
  </si>
  <si>
    <t>平成23年度</t>
  </si>
  <si>
    <t>すまいる工房</t>
  </si>
  <si>
    <t>就労継続支援センターあいゆう工房</t>
  </si>
  <si>
    <t>夢香房すてっぷ</t>
  </si>
  <si>
    <t>ワークショップ大鰐</t>
  </si>
  <si>
    <t>はっこう</t>
  </si>
  <si>
    <t>ホープフルのぎく園</t>
  </si>
  <si>
    <t>障害者総合福祉センターなつどまり障害者支援施設さつき寮</t>
  </si>
  <si>
    <t>山郷館デイサービスセンター黒石</t>
  </si>
  <si>
    <t>就労サポートひろさき</t>
  </si>
  <si>
    <t>多機能型障害福祉サービス事業所　りんごの里</t>
  </si>
  <si>
    <t>就労継続支援センター　ひまわりの家</t>
  </si>
  <si>
    <t>ワークいずみ</t>
  </si>
  <si>
    <t>就労継続支援Ｂ型事業所　移山寮</t>
  </si>
  <si>
    <t>青森ワークキャンパス</t>
  </si>
  <si>
    <t>特定非営利活動法人アックス工房</t>
  </si>
  <si>
    <t>就労継続支援「B型」事業所「サンジャラット」</t>
  </si>
  <si>
    <t>就労継続支援事業所　ないすらいふ</t>
  </si>
  <si>
    <t>就労継続支援Ｂ型事業所あおば</t>
  </si>
  <si>
    <t>障害者サポートセンターくるみの里</t>
  </si>
  <si>
    <t>エンジェルハウス</t>
  </si>
  <si>
    <t>第二のぞみ園</t>
  </si>
  <si>
    <t>ワークセンターのれそれ</t>
  </si>
  <si>
    <t>ワークキャンパス大鰐</t>
  </si>
  <si>
    <t>障害福祉サービス事業所工房「歩み」</t>
  </si>
  <si>
    <t>肉のどてやま</t>
  </si>
  <si>
    <t>待望園</t>
  </si>
  <si>
    <t>丸山の郷</t>
  </si>
  <si>
    <t>co na</t>
  </si>
  <si>
    <t>宝の社</t>
  </si>
  <si>
    <t>就労継続支援Ａ型「ドリーム」</t>
  </si>
  <si>
    <t>ワークセンターのれそれ</t>
  </si>
  <si>
    <t>一般社団法人HRPSとわだ作業所</t>
  </si>
  <si>
    <t>指定就労継続支援Ａ型事業所　ぽぷらのもり太陽</t>
  </si>
  <si>
    <t>心の里うぐいす</t>
  </si>
  <si>
    <t>就労継続支援Ａ型事業所ひろばのまんま</t>
  </si>
  <si>
    <t>株式会社太陽ファーム</t>
  </si>
  <si>
    <t>株式会社しあわせ農園</t>
  </si>
  <si>
    <t>就労継続支援Ｂ型事業所チョコレート</t>
  </si>
  <si>
    <t>夢中CLUB</t>
  </si>
  <si>
    <t>ハートフレンド</t>
  </si>
  <si>
    <t>やましろ作業所</t>
  </si>
  <si>
    <t>スタジオとまと</t>
  </si>
  <si>
    <t>特定非営利活動法人ドリーム工房</t>
  </si>
  <si>
    <t>サポートセンターさくら</t>
  </si>
  <si>
    <t>特定非営利活動法人来夢の里</t>
  </si>
  <si>
    <t>ソーシャルファームエッグス</t>
  </si>
  <si>
    <t>ワークセンターつばき</t>
  </si>
  <si>
    <t>就労継続支援Ｂ型事業所　栄幸園</t>
  </si>
  <si>
    <t>トライアルセンターあさひ</t>
  </si>
  <si>
    <t>クリエイティブサポートぷちぶろう</t>
  </si>
  <si>
    <t>障がい福祉サービス事業所農工園千里平</t>
  </si>
  <si>
    <t>ゆにパン工房</t>
  </si>
  <si>
    <t>玄輝門</t>
  </si>
  <si>
    <t>障害者支援施設あすなろクリーナース</t>
  </si>
  <si>
    <t>多機能型障害福祉サービス事業所城西の杜</t>
  </si>
  <si>
    <t>シャーローム</t>
  </si>
  <si>
    <t>森の菜園・たっこ</t>
  </si>
  <si>
    <t>ありすブレッドスタジオ</t>
  </si>
  <si>
    <t>就労継続支援Ｂ型事業所　七福</t>
  </si>
  <si>
    <t>○</t>
  </si>
  <si>
    <t>障害者支援施設草薙園　ひまわり</t>
  </si>
  <si>
    <t>リヴェール　ユートピア</t>
  </si>
  <si>
    <t>ワーク柿の木苑</t>
  </si>
  <si>
    <r>
      <t>障害福祉サービス事業所ひまわり会</t>
    </r>
    <r>
      <rPr>
        <sz val="9"/>
        <color indexed="10"/>
        <rFont val="ＭＳ Ｐゴシック"/>
        <family val="3"/>
      </rPr>
      <t>（休止中）</t>
    </r>
  </si>
  <si>
    <r>
      <t>はあと・ぴあ虹</t>
    </r>
    <r>
      <rPr>
        <sz val="8"/>
        <color indexed="10"/>
        <rFont val="ＭＳ Ｐゴシック"/>
        <family val="3"/>
      </rPr>
      <t>（H24.3末で廃止）</t>
    </r>
  </si>
  <si>
    <r>
      <t>就労継続支援Ａ型事業所ドーナツ</t>
    </r>
    <r>
      <rPr>
        <sz val="8"/>
        <color indexed="10"/>
        <rFont val="ＭＳ Ｐゴシック"/>
        <family val="3"/>
      </rPr>
      <t>（23年度は実績なし）</t>
    </r>
  </si>
  <si>
    <t>就労継続支援Ｂ型№95</t>
  </si>
  <si>
    <t>○</t>
  </si>
  <si>
    <r>
      <t>やまばと寮</t>
    </r>
    <r>
      <rPr>
        <sz val="11"/>
        <color indexed="10"/>
        <rFont val="ＭＳ Ｐゴシック"/>
        <family val="3"/>
      </rPr>
      <t>（H24.4からは就労移行支援）</t>
    </r>
  </si>
  <si>
    <t>就労移行支援</t>
  </si>
  <si>
    <r>
      <t>ウェルビー</t>
    </r>
    <r>
      <rPr>
        <sz val="9"/>
        <color indexed="10"/>
        <rFont val="ＭＳ Ｐゴシック"/>
        <family val="3"/>
      </rPr>
      <t>（23年度は実績なし）</t>
    </r>
  </si>
  <si>
    <t>就労継続支援Ｂ型№94</t>
  </si>
  <si>
    <t>就労継続支援Ｂ型№98</t>
  </si>
  <si>
    <t>就労継続支援Ｂ型№93</t>
  </si>
  <si>
    <t>就労継続支援Ｂ型№91</t>
  </si>
  <si>
    <t>就労継続支援Ｂ型№78</t>
  </si>
  <si>
    <t>就労継続支援Ｂ型№90</t>
  </si>
  <si>
    <t>就労継続支援Ｂ型№84</t>
  </si>
  <si>
    <t>就労継続支援Ｂ型№76</t>
  </si>
  <si>
    <t>就労継続支援Ｂ型№75</t>
  </si>
  <si>
    <r>
      <t>俊公園</t>
    </r>
    <r>
      <rPr>
        <sz val="9"/>
        <color indexed="10"/>
        <rFont val="ＭＳ Ｐゴシック"/>
        <family val="3"/>
      </rPr>
      <t>（23年11月からＢ型（№85）ソーシャルファームエッグスに統合）</t>
    </r>
  </si>
  <si>
    <r>
      <t>おおばこ作業所</t>
    </r>
    <r>
      <rPr>
        <sz val="11"/>
        <color indexed="10"/>
        <rFont val="ＭＳ Ｐゴシック"/>
        <family val="3"/>
      </rPr>
      <t>（H24.4からは就労移行支援）</t>
    </r>
  </si>
  <si>
    <t>つくしの家</t>
  </si>
  <si>
    <t>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</si>
</sst>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#,##0;&quot;△ &quot;#,##0"/>
    <numFmt numFmtId="179" formatCode="[$-411]ggge&quot;年&quot;m&quot;月&quot;d&quot;日&quot;;@"/>
    <numFmt numFmtId="180" formatCode="yyyy/m/d;@"/>
    <numFmt numFmtId="181" formatCode="mmm\-yyyy"/>
    <numFmt numFmtId="182" formatCode="[$-411]ge\.m\.d;@"/>
    <numFmt numFmtId="183" formatCode="#,##0_);[Red]\(#,##0\)"/>
    <numFmt numFmtId="184" formatCode="#,##0.0_);[Red]\(#,##0.0\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00000"/>
    <numFmt numFmtId="191" formatCode="#,##0.0_ "/>
    <numFmt numFmtId="192" formatCode="0.0%"/>
    <numFmt numFmtId="193" formatCode="0.000_ "/>
    <numFmt numFmtId="194" formatCode="0.00_ "/>
    <numFmt numFmtId="195" formatCode="0.0_ "/>
    <numFmt numFmtId="196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trike/>
      <sz val="11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shrinkToFit="1"/>
    </xf>
    <xf numFmtId="183" fontId="0" fillId="0" borderId="0" xfId="0" applyNumberFormat="1" applyFont="1" applyAlignment="1">
      <alignment horizontal="right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3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184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center" vertical="center" shrinkToFit="1"/>
    </xf>
    <xf numFmtId="183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right"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183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5" fontId="0" fillId="0" borderId="10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vertical="center" wrapText="1" shrinkToFit="1"/>
    </xf>
    <xf numFmtId="182" fontId="0" fillId="0" borderId="10" xfId="0" applyNumberFormat="1" applyFont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 shrinkToFit="1"/>
    </xf>
    <xf numFmtId="183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83" fontId="47" fillId="0" borderId="10" xfId="0" applyNumberFormat="1" applyFont="1" applyFill="1" applyBorder="1" applyAlignment="1">
      <alignment vertical="center"/>
    </xf>
    <xf numFmtId="183" fontId="47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horizontal="center" vertical="center" shrinkToFit="1"/>
    </xf>
    <xf numFmtId="183" fontId="47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33" borderId="0" xfId="0" applyFont="1" applyFill="1" applyAlignment="1">
      <alignment vertical="center"/>
    </xf>
    <xf numFmtId="183" fontId="0" fillId="33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5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12" xfId="0" applyFill="1" applyBorder="1" applyAlignment="1">
      <alignment vertical="center"/>
    </xf>
    <xf numFmtId="185" fontId="5" fillId="35" borderId="10" xfId="0" applyNumberFormat="1" applyFont="1" applyFill="1" applyBorder="1" applyAlignment="1">
      <alignment horizontal="center" vertical="center" wrapText="1"/>
    </xf>
    <xf numFmtId="185" fontId="5" fillId="36" borderId="10" xfId="0" applyNumberFormat="1" applyFont="1" applyFill="1" applyBorder="1" applyAlignment="1">
      <alignment horizontal="center" vertical="center" wrapText="1"/>
    </xf>
    <xf numFmtId="185" fontId="5" fillId="37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shrinkToFit="1"/>
    </xf>
    <xf numFmtId="184" fontId="6" fillId="0" borderId="10" xfId="49" applyNumberFormat="1" applyFont="1" applyFill="1" applyBorder="1" applyAlignment="1">
      <alignment horizontal="right" vertical="center"/>
    </xf>
    <xf numFmtId="191" fontId="6" fillId="0" borderId="13" xfId="0" applyNumberFormat="1" applyFont="1" applyBorder="1" applyAlignment="1">
      <alignment horizontal="right" vertical="center"/>
    </xf>
    <xf numFmtId="0" fontId="7" fillId="38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183" fontId="6" fillId="0" borderId="10" xfId="49" applyNumberFormat="1" applyFont="1" applyFill="1" applyBorder="1" applyAlignment="1">
      <alignment vertical="center"/>
    </xf>
    <xf numFmtId="192" fontId="0" fillId="0" borderId="10" xfId="43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183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183" fontId="0" fillId="0" borderId="10" xfId="0" applyNumberFormat="1" applyFill="1" applyBorder="1" applyAlignment="1">
      <alignment horizontal="center" vertical="center" shrinkToFit="1"/>
    </xf>
    <xf numFmtId="183" fontId="0" fillId="33" borderId="10" xfId="0" applyNumberFormat="1" applyFont="1" applyFill="1" applyBorder="1" applyAlignment="1">
      <alignment vertical="center"/>
    </xf>
    <xf numFmtId="183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3" fontId="0" fillId="0" borderId="10" xfId="0" applyNumberFormat="1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8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9" fontId="0" fillId="0" borderId="0" xfId="0" applyNumberFormat="1" applyFont="1" applyAlignment="1">
      <alignment vertical="center"/>
    </xf>
    <xf numFmtId="9" fontId="0" fillId="39" borderId="0" xfId="0" applyNumberFormat="1" applyFont="1" applyFill="1" applyAlignment="1">
      <alignment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Font="1" applyAlignment="1">
      <alignment vertical="center"/>
    </xf>
    <xf numFmtId="183" fontId="10" fillId="33" borderId="0" xfId="0" applyNumberFormat="1" applyFont="1" applyFill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183" fontId="0" fillId="0" borderId="0" xfId="0" applyNumberFormat="1" applyAlignment="1">
      <alignment vertical="center"/>
    </xf>
    <xf numFmtId="183" fontId="0" fillId="33" borderId="0" xfId="0" applyNumberFormat="1" applyFont="1" applyFill="1" applyAlignment="1">
      <alignment horizontal="right" vertical="center"/>
    </xf>
    <xf numFmtId="185" fontId="10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3" fontId="0" fillId="0" borderId="10" xfId="43" applyNumberFormat="1" applyFont="1" applyFill="1" applyBorder="1" applyAlignment="1" applyProtection="1">
      <alignment vertical="center"/>
      <protection/>
    </xf>
    <xf numFmtId="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2" fontId="4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83" fontId="0" fillId="0" borderId="10" xfId="0" applyNumberFormat="1" applyFont="1" applyBorder="1" applyAlignment="1">
      <alignment horizontal="center" vertical="center" shrinkToFit="1"/>
    </xf>
    <xf numFmtId="185" fontId="5" fillId="34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85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5" fontId="5" fillId="38" borderId="15" xfId="0" applyNumberFormat="1" applyFont="1" applyFill="1" applyBorder="1" applyAlignment="1">
      <alignment horizontal="center" vertical="center" wrapText="1" shrinkToFit="1"/>
    </xf>
    <xf numFmtId="0" fontId="0" fillId="38" borderId="13" xfId="0" applyFill="1" applyBorder="1" applyAlignment="1">
      <alignment horizontal="center" vertical="center"/>
    </xf>
    <xf numFmtId="185" fontId="5" fillId="35" borderId="10" xfId="0" applyNumberFormat="1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185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shrinkToFit="1"/>
    </xf>
    <xf numFmtId="185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85" fontId="5" fillId="35" borderId="21" xfId="0" applyNumberFormat="1" applyFont="1" applyFill="1" applyBorder="1" applyAlignment="1">
      <alignment horizontal="center" vertical="center" wrapText="1"/>
    </xf>
    <xf numFmtId="185" fontId="5" fillId="35" borderId="12" xfId="0" applyNumberFormat="1" applyFont="1" applyFill="1" applyBorder="1" applyAlignment="1">
      <alignment horizontal="center" vertical="center" wrapText="1"/>
    </xf>
    <xf numFmtId="185" fontId="5" fillId="36" borderId="21" xfId="0" applyNumberFormat="1" applyFont="1" applyFill="1" applyBorder="1" applyAlignment="1">
      <alignment horizontal="center" vertical="center" wrapText="1"/>
    </xf>
    <xf numFmtId="185" fontId="5" fillId="36" borderId="12" xfId="0" applyNumberFormat="1" applyFont="1" applyFill="1" applyBorder="1" applyAlignment="1">
      <alignment horizontal="center" vertical="center" wrapText="1"/>
    </xf>
    <xf numFmtId="185" fontId="5" fillId="37" borderId="21" xfId="0" applyNumberFormat="1" applyFont="1" applyFill="1" applyBorder="1" applyAlignment="1">
      <alignment horizontal="center" vertical="center" wrapText="1"/>
    </xf>
    <xf numFmtId="185" fontId="5" fillId="37" borderId="12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85" fontId="5" fillId="38" borderId="14" xfId="0" applyNumberFormat="1" applyFont="1" applyFill="1" applyBorder="1" applyAlignment="1">
      <alignment horizontal="center" vertical="center" wrapText="1" shrinkToFit="1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185" fontId="5" fillId="35" borderId="21" xfId="0" applyNumberFormat="1" applyFont="1" applyFill="1" applyBorder="1" applyAlignment="1">
      <alignment horizontal="center" vertical="center" shrinkToFit="1"/>
    </xf>
    <xf numFmtId="185" fontId="5" fillId="35" borderId="22" xfId="0" applyNumberFormat="1" applyFont="1" applyFill="1" applyBorder="1" applyAlignment="1">
      <alignment horizontal="center" vertical="center" shrinkToFit="1"/>
    </xf>
    <xf numFmtId="0" fontId="5" fillId="35" borderId="22" xfId="0" applyFont="1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185" fontId="5" fillId="36" borderId="21" xfId="0" applyNumberFormat="1" applyFont="1" applyFill="1" applyBorder="1" applyAlignment="1">
      <alignment horizontal="center" vertical="center" shrinkToFit="1"/>
    </xf>
    <xf numFmtId="185" fontId="5" fillId="36" borderId="22" xfId="0" applyNumberFormat="1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 shrinkToFit="1"/>
    </xf>
    <xf numFmtId="185" fontId="5" fillId="37" borderId="21" xfId="0" applyNumberFormat="1" applyFont="1" applyFill="1" applyBorder="1" applyAlignment="1">
      <alignment horizontal="center" vertical="center"/>
    </xf>
    <xf numFmtId="185" fontId="5" fillId="37" borderId="22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83" fontId="0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83" fontId="0" fillId="2" borderId="15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83" fontId="0" fillId="2" borderId="10" xfId="0" applyNumberFormat="1" applyFill="1" applyBorder="1" applyAlignment="1">
      <alignment horizontal="center" vertical="center"/>
    </xf>
    <xf numFmtId="183" fontId="0" fillId="2" borderId="10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"/>
  <sheetViews>
    <sheetView tabSelected="1" zoomScalePageLayoutView="0" workbookViewId="0" topLeftCell="A1">
      <selection activeCell="I15" sqref="I15"/>
    </sheetView>
  </sheetViews>
  <sheetFormatPr defaultColWidth="9.00390625" defaultRowHeight="13.5"/>
  <sheetData>
    <row r="1" s="55" customFormat="1" ht="21">
      <c r="A1" s="54" t="s">
        <v>106</v>
      </c>
    </row>
    <row r="2" s="55" customFormat="1" ht="13.5"/>
    <row r="3" spans="1:17" s="55" customFormat="1" ht="15" customHeight="1">
      <c r="A3" s="123" t="s">
        <v>60</v>
      </c>
      <c r="B3" s="125" t="s">
        <v>61</v>
      </c>
      <c r="C3" s="125" t="s">
        <v>62</v>
      </c>
      <c r="D3" s="127" t="s">
        <v>63</v>
      </c>
      <c r="E3" s="127"/>
      <c r="F3" s="127"/>
      <c r="G3" s="128"/>
      <c r="H3" s="129" t="s">
        <v>64</v>
      </c>
      <c r="I3" s="129"/>
      <c r="J3" s="129"/>
      <c r="K3" s="130"/>
      <c r="L3" s="131" t="s">
        <v>65</v>
      </c>
      <c r="M3" s="131"/>
      <c r="N3" s="131"/>
      <c r="O3" s="132"/>
      <c r="P3" s="121" t="s">
        <v>66</v>
      </c>
      <c r="Q3" s="56"/>
    </row>
    <row r="4" spans="1:17" s="55" customFormat="1" ht="36.75" customHeight="1">
      <c r="A4" s="124"/>
      <c r="B4" s="126"/>
      <c r="C4" s="126"/>
      <c r="D4" s="57" t="s">
        <v>67</v>
      </c>
      <c r="E4" s="57" t="s">
        <v>68</v>
      </c>
      <c r="F4" s="57" t="s">
        <v>69</v>
      </c>
      <c r="G4" s="57" t="s">
        <v>70</v>
      </c>
      <c r="H4" s="58" t="s">
        <v>67</v>
      </c>
      <c r="I4" s="58" t="s">
        <v>68</v>
      </c>
      <c r="J4" s="58" t="s">
        <v>69</v>
      </c>
      <c r="K4" s="58" t="s">
        <v>70</v>
      </c>
      <c r="L4" s="59" t="s">
        <v>67</v>
      </c>
      <c r="M4" s="59" t="s">
        <v>68</v>
      </c>
      <c r="N4" s="59" t="s">
        <v>69</v>
      </c>
      <c r="O4" s="59" t="s">
        <v>70</v>
      </c>
      <c r="P4" s="122"/>
      <c r="Q4" s="60" t="s">
        <v>71</v>
      </c>
    </row>
    <row r="5" spans="1:17" s="55" customFormat="1" ht="15.75" customHeight="1">
      <c r="A5" s="61" t="s">
        <v>77</v>
      </c>
      <c r="B5" s="62">
        <f>'就労Ａ型'!M37</f>
        <v>58503.131321901456</v>
      </c>
      <c r="C5" s="62">
        <f>'就労Ｂ型'!M109</f>
        <v>11093.749192206013</v>
      </c>
      <c r="D5" s="62">
        <f>'身体入所授産'!M7</f>
        <v>22074.33643617021</v>
      </c>
      <c r="E5" s="62">
        <f>'身体通所授産'!M6</f>
        <v>5921.2962962962965</v>
      </c>
      <c r="F5" s="62">
        <f>'身体小通授'!M8</f>
        <v>0</v>
      </c>
      <c r="G5" s="62">
        <f>'身体福祉工場'!M8</f>
        <v>0</v>
      </c>
      <c r="H5" s="62">
        <f>'知的入所授産'!M7</f>
        <v>10452.677174547578</v>
      </c>
      <c r="I5" s="62">
        <f>'知的通所授産'!M20</f>
        <v>6937.408170643528</v>
      </c>
      <c r="J5" s="62">
        <f>'知的小通授'!M7</f>
        <v>0</v>
      </c>
      <c r="K5" s="62">
        <f>'知的福祉工場'!M8</f>
        <v>0</v>
      </c>
      <c r="L5" s="62">
        <f>'精神入所授産'!M6</f>
        <v>4935.309090909091</v>
      </c>
      <c r="M5" s="62">
        <f>'精神通所授産'!M8</f>
        <v>11157.530612244898</v>
      </c>
      <c r="N5" s="62">
        <f>'精神小通授'!M7</f>
        <v>4883.357798165138</v>
      </c>
      <c r="O5" s="62">
        <f>'精神福祉工場'!M8</f>
        <v>0</v>
      </c>
      <c r="P5" s="63">
        <f>IF(ISERROR(('就労Ａ型'!L37+'就労Ｂ型'!L109+'身体入所授産'!L7+'身体通所授産'!L6+'身体小通授'!L8+'知的入所授産'!L7+'知的通所授産'!L20+'知的小通授'!L7+'精神入所授産'!L6+'精神通所授産'!L8+'精神小通授'!L7+'身体福祉工場'!L8+'知的福祉工場'!L8+'精神福祉工場'!L8)/('就労Ａ型'!K37+'就労Ｂ型'!K109+'身体入所授産'!K7+'身体通所授産'!K6+'身体小通授'!K8+'知的入所授産'!K7+'知的通所授産'!K20+'知的小通授'!K7+'精神入所授産'!K6+'精神通所授産'!K8+'精神小通授'!K7+'身体福祉工場'!K8+'知的福祉工場'!K8+'精神福祉工場'!K8)),"0.0",('就労Ａ型'!L37+'就労Ｂ型'!L109+'身体入所授産'!L7+'身体通所授産'!L6+'身体小通授'!L8+'知的入所授産'!L7+'知的通所授産'!L20+'知的小通授'!L7+'精神入所授産'!L6+'精神通所授産'!L8+'精神小通授'!L7+'身体福祉工場'!L8+'知的福祉工場'!L8+'精神福祉工場'!L8)/('就労Ａ型'!K37+'就労Ｂ型'!K109+'身体入所授産'!K7+'身体通所授産'!K6+'身体小通授'!K8+'知的入所授産'!K7+'知的通所授産'!K20+'知的小通授'!K7+'精神入所授産'!K6+'精神通所授産'!K8+'精神小通授'!K7+'身体福祉工場'!K8+'知的福祉工場'!K8+'精神福祉工場'!K8))</f>
        <v>17914.294574395808</v>
      </c>
      <c r="Q5" s="63">
        <f>IF(ISERROR(('就労Ｂ型'!L109+'身体入所授産'!L7+'身体通所授産'!L6+'身体小通授'!L8+'知的入所授産'!L7+'知的通所授産'!L20+'知的小通授'!L7+'精神入所授産'!L6+'精神通所授産'!L8+'精神小通授'!L7)/('就労Ｂ型'!K109+'身体入所授産'!K7+'身体通所授産'!K6+'身体小通授'!K8+'知的入所授産'!K7+'知的通所授産'!K20+'知的小通授'!K7+'精神入所授産'!K6+'精神通所授産'!K8+'精神小通授'!K7)),"0.0",('就労Ｂ型'!L109+'身体入所授産'!L7+'身体通所授産'!L6+'身体小通授'!L8+'知的入所授産'!L7+'知的通所授産'!L20+'知的小通授'!L7+'精神入所授産'!L6+'精神通所授産'!L8+'精神小通授'!L7)/('就労Ｂ型'!K109+'身体入所授産'!K7+'身体通所授産'!K6+'身体小通授'!K8+'知的入所授産'!K7+'知的通所授産'!K20+'知的小通授'!K7+'精神入所授産'!K6+'精神通所授産'!K8+'精神小通授'!K7))</f>
        <v>10804.843928218386</v>
      </c>
    </row>
    <row r="6" spans="2:17" ht="13.5" hidden="1">
      <c r="B6" s="109">
        <v>62927</v>
      </c>
      <c r="C6" s="109"/>
      <c r="P6" s="110">
        <v>16618</v>
      </c>
      <c r="Q6" s="110">
        <v>10699</v>
      </c>
    </row>
  </sheetData>
  <sheetProtection/>
  <mergeCells count="7">
    <mergeCell ref="P3:P4"/>
    <mergeCell ref="A3:A4"/>
    <mergeCell ref="B3:B4"/>
    <mergeCell ref="C3:C4"/>
    <mergeCell ref="D3:G3"/>
    <mergeCell ref="H3:K3"/>
    <mergeCell ref="L3:O3"/>
  </mergeCells>
  <printOptions/>
  <pageMargins left="0.7086614173228347" right="0.7086614173228347" top="2.362204724409449" bottom="0.7480314960629921" header="0.31496062992125984" footer="0.31496062992125984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6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D5" sqref="D5"/>
    </sheetView>
  </sheetViews>
  <sheetFormatPr defaultColWidth="9.00390625" defaultRowHeight="13.5"/>
  <cols>
    <col min="1" max="1" width="3.50390625" style="5" bestFit="1" customWidth="1"/>
    <col min="2" max="2" width="11.00390625" style="6" bestFit="1" customWidth="1"/>
    <col min="3" max="3" width="4.50390625" style="50" bestFit="1" customWidth="1"/>
    <col min="4" max="4" width="25.253906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28" bestFit="1" customWidth="1"/>
    <col min="15" max="15" width="9.00390625" style="28" bestFit="1" customWidth="1"/>
    <col min="16" max="16" width="11.00390625" style="28" bestFit="1" customWidth="1"/>
    <col min="17" max="17" width="5.25390625" style="28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70" t="s">
        <v>78</v>
      </c>
      <c r="F2" s="171"/>
      <c r="G2" s="171"/>
      <c r="H2" s="171"/>
      <c r="I2" s="10"/>
      <c r="J2" s="170" t="s">
        <v>113</v>
      </c>
      <c r="K2" s="171"/>
      <c r="L2" s="171"/>
      <c r="M2" s="171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84"/>
      <c r="B4" s="185"/>
      <c r="C4" s="184"/>
      <c r="D4" s="185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9" ht="13.5" customHeight="1">
      <c r="A5" s="23">
        <v>2</v>
      </c>
      <c r="B5" s="4" t="s">
        <v>12</v>
      </c>
      <c r="C5" s="44">
        <v>1</v>
      </c>
      <c r="D5" s="119" t="s">
        <v>195</v>
      </c>
      <c r="E5" s="73">
        <v>20</v>
      </c>
      <c r="F5" s="73">
        <v>243</v>
      </c>
      <c r="G5" s="73">
        <v>1269750</v>
      </c>
      <c r="H5" s="74">
        <f>IF(AND(F5&gt;0,G5&gt;0),G5/F5,0)</f>
        <v>5225.308641975309</v>
      </c>
      <c r="I5" s="15"/>
      <c r="J5" s="73">
        <v>20</v>
      </c>
      <c r="K5" s="73">
        <v>240</v>
      </c>
      <c r="L5" s="73">
        <v>1397260</v>
      </c>
      <c r="M5" s="74">
        <f>IF(AND(K5&gt;0,L5&gt;0),L5/K5,0)</f>
        <v>5821.916666666667</v>
      </c>
      <c r="N5" s="25"/>
      <c r="O5" s="37"/>
      <c r="P5" s="37"/>
      <c r="Q5" s="25"/>
      <c r="R5" s="97"/>
      <c r="S5" s="103">
        <f>M5/H5</f>
        <v>1.1141766095688128</v>
      </c>
    </row>
    <row r="6" spans="1:19" ht="13.5">
      <c r="A6" s="23">
        <v>2</v>
      </c>
      <c r="B6" s="4" t="s">
        <v>12</v>
      </c>
      <c r="C6" s="44">
        <v>2</v>
      </c>
      <c r="D6" s="2" t="s">
        <v>36</v>
      </c>
      <c r="E6" s="73">
        <v>20</v>
      </c>
      <c r="F6" s="73">
        <v>252</v>
      </c>
      <c r="G6" s="73">
        <v>1586155</v>
      </c>
      <c r="H6" s="74">
        <f>IF(AND(F6&gt;0,G6&gt;0),G6/F6,0)</f>
        <v>6294.265873015873</v>
      </c>
      <c r="I6" s="15"/>
      <c r="J6" s="73">
        <v>20</v>
      </c>
      <c r="K6" s="73">
        <v>276</v>
      </c>
      <c r="L6" s="73">
        <v>1864548</v>
      </c>
      <c r="M6" s="74">
        <f aca="true" t="shared" si="0" ref="M6:M19">IF(AND(K6&gt;0,L6&gt;0),L6/K6,0)</f>
        <v>6755.608695652174</v>
      </c>
      <c r="N6" s="25"/>
      <c r="O6" s="37"/>
      <c r="P6" s="37"/>
      <c r="Q6" s="25"/>
      <c r="R6" s="97"/>
      <c r="S6" s="103">
        <f aca="true" t="shared" si="1" ref="S6:S19">M6/H6</f>
        <v>1.073295731693528</v>
      </c>
    </row>
    <row r="7" spans="1:19" ht="13.5">
      <c r="A7" s="23">
        <v>2</v>
      </c>
      <c r="B7" s="4" t="s">
        <v>12</v>
      </c>
      <c r="C7" s="44">
        <v>3</v>
      </c>
      <c r="D7" s="24" t="s">
        <v>37</v>
      </c>
      <c r="E7" s="73">
        <v>20</v>
      </c>
      <c r="F7" s="73">
        <v>325</v>
      </c>
      <c r="G7" s="73">
        <v>4406229</v>
      </c>
      <c r="H7" s="74">
        <f>IF(AND(F7&gt;0,G7&gt;0),G7/F7,0)</f>
        <v>13557.627692307693</v>
      </c>
      <c r="I7" s="15"/>
      <c r="J7" s="73">
        <v>20</v>
      </c>
      <c r="K7" s="73">
        <v>295</v>
      </c>
      <c r="L7" s="73">
        <v>4640250</v>
      </c>
      <c r="M7" s="74">
        <f t="shared" si="0"/>
        <v>15729.661016949152</v>
      </c>
      <c r="N7" s="25"/>
      <c r="O7" s="37"/>
      <c r="P7" s="37"/>
      <c r="Q7" s="25"/>
      <c r="R7" s="6"/>
      <c r="S7" s="103">
        <f t="shared" si="1"/>
        <v>1.160207476848905</v>
      </c>
    </row>
    <row r="8" spans="1:19" ht="13.5">
      <c r="A8" s="23">
        <v>2</v>
      </c>
      <c r="B8" s="4" t="s">
        <v>12</v>
      </c>
      <c r="C8" s="44">
        <v>4</v>
      </c>
      <c r="D8" s="2" t="s">
        <v>38</v>
      </c>
      <c r="E8" s="73">
        <v>20</v>
      </c>
      <c r="F8" s="73">
        <v>320</v>
      </c>
      <c r="G8" s="73">
        <v>1678300</v>
      </c>
      <c r="H8" s="74">
        <f>IF(AND(F8&gt;0,G8&gt;0),G8/F8,0)</f>
        <v>5244.6875</v>
      </c>
      <c r="I8" s="15"/>
      <c r="J8" s="73"/>
      <c r="K8" s="73"/>
      <c r="L8" s="73"/>
      <c r="M8" s="74">
        <f t="shared" si="0"/>
        <v>0</v>
      </c>
      <c r="N8" s="25"/>
      <c r="O8" s="88" t="s">
        <v>185</v>
      </c>
      <c r="P8" s="37"/>
      <c r="Q8" s="25"/>
      <c r="R8" s="6"/>
      <c r="S8" s="103">
        <f t="shared" si="1"/>
        <v>0</v>
      </c>
    </row>
    <row r="9" spans="1:19" ht="13.5">
      <c r="A9" s="23">
        <v>2</v>
      </c>
      <c r="B9" s="4" t="s">
        <v>12</v>
      </c>
      <c r="C9" s="44">
        <v>5</v>
      </c>
      <c r="D9" s="24" t="s">
        <v>40</v>
      </c>
      <c r="E9" s="73">
        <v>20</v>
      </c>
      <c r="F9" s="73">
        <v>338</v>
      </c>
      <c r="G9" s="73">
        <v>3509374</v>
      </c>
      <c r="H9" s="74">
        <f>IF(AND(F9&gt;0,G9&gt;0),G9/F9,0)</f>
        <v>10382.763313609468</v>
      </c>
      <c r="I9" s="15"/>
      <c r="J9" s="73">
        <v>24</v>
      </c>
      <c r="K9" s="73">
        <v>288</v>
      </c>
      <c r="L9" s="73">
        <v>4142860</v>
      </c>
      <c r="M9" s="74">
        <f t="shared" si="0"/>
        <v>14384.930555555555</v>
      </c>
      <c r="N9" s="25"/>
      <c r="O9" s="37"/>
      <c r="P9" s="37"/>
      <c r="Q9" s="25"/>
      <c r="R9" s="6"/>
      <c r="S9" s="103">
        <f t="shared" si="1"/>
        <v>1.3854626288841763</v>
      </c>
    </row>
    <row r="10" spans="1:19" ht="13.5">
      <c r="A10" s="23">
        <v>2</v>
      </c>
      <c r="B10" s="4" t="s">
        <v>12</v>
      </c>
      <c r="C10" s="44">
        <v>6</v>
      </c>
      <c r="D10" s="2" t="s">
        <v>41</v>
      </c>
      <c r="E10" s="73">
        <v>20</v>
      </c>
      <c r="F10" s="73">
        <v>408</v>
      </c>
      <c r="G10" s="73">
        <v>4359988</v>
      </c>
      <c r="H10" s="74">
        <f aca="true" t="shared" si="2" ref="H10:H19">IF(AND(F10&gt;0,G10&gt;0),G10/F10,0)</f>
        <v>10686.245098039215</v>
      </c>
      <c r="I10" s="15"/>
      <c r="J10" s="73"/>
      <c r="K10" s="73"/>
      <c r="L10" s="73"/>
      <c r="M10" s="74">
        <f t="shared" si="0"/>
        <v>0</v>
      </c>
      <c r="N10" s="25"/>
      <c r="O10" s="88" t="s">
        <v>186</v>
      </c>
      <c r="P10" s="37"/>
      <c r="Q10" s="25"/>
      <c r="R10" s="6"/>
      <c r="S10" s="103">
        <f t="shared" si="1"/>
        <v>0</v>
      </c>
    </row>
    <row r="11" spans="1:19" ht="13.5">
      <c r="A11" s="23">
        <v>2</v>
      </c>
      <c r="B11" s="4" t="s">
        <v>12</v>
      </c>
      <c r="C11" s="44">
        <v>7</v>
      </c>
      <c r="D11" s="2" t="s">
        <v>42</v>
      </c>
      <c r="E11" s="73">
        <v>20</v>
      </c>
      <c r="F11" s="73">
        <v>175</v>
      </c>
      <c r="G11" s="73">
        <v>1612120</v>
      </c>
      <c r="H11" s="74">
        <f t="shared" si="2"/>
        <v>9212.114285714286</v>
      </c>
      <c r="I11" s="15"/>
      <c r="J11" s="73"/>
      <c r="K11" s="73"/>
      <c r="L11" s="73"/>
      <c r="M11" s="74">
        <f t="shared" si="0"/>
        <v>0</v>
      </c>
      <c r="N11" s="25"/>
      <c r="O11" s="88" t="s">
        <v>187</v>
      </c>
      <c r="P11" s="37"/>
      <c r="Q11" s="25"/>
      <c r="R11" s="6"/>
      <c r="S11" s="103">
        <f t="shared" si="1"/>
        <v>0</v>
      </c>
    </row>
    <row r="12" spans="1:19" ht="13.5">
      <c r="A12" s="23">
        <v>2</v>
      </c>
      <c r="B12" s="4" t="s">
        <v>12</v>
      </c>
      <c r="C12" s="44">
        <v>8</v>
      </c>
      <c r="D12" s="2" t="s">
        <v>43</v>
      </c>
      <c r="E12" s="73">
        <v>30</v>
      </c>
      <c r="F12" s="73">
        <v>358</v>
      </c>
      <c r="G12" s="73">
        <v>1711998</v>
      </c>
      <c r="H12" s="74">
        <f t="shared" si="2"/>
        <v>4782.117318435754</v>
      </c>
      <c r="I12" s="15"/>
      <c r="J12" s="73">
        <v>30</v>
      </c>
      <c r="K12" s="73">
        <v>420</v>
      </c>
      <c r="L12" s="73">
        <v>1393853</v>
      </c>
      <c r="M12" s="74">
        <f t="shared" si="0"/>
        <v>3318.697619047619</v>
      </c>
      <c r="N12" s="25"/>
      <c r="O12" s="37"/>
      <c r="P12" s="37"/>
      <c r="Q12" s="25"/>
      <c r="R12" s="6"/>
      <c r="S12" s="103">
        <f t="shared" si="1"/>
        <v>0.693980803493373</v>
      </c>
    </row>
    <row r="13" spans="1:19" ht="13.5">
      <c r="A13" s="23">
        <v>2</v>
      </c>
      <c r="B13" s="4" t="s">
        <v>12</v>
      </c>
      <c r="C13" s="44">
        <v>9</v>
      </c>
      <c r="D13" s="2" t="s">
        <v>44</v>
      </c>
      <c r="E13" s="73">
        <v>38</v>
      </c>
      <c r="F13" s="73">
        <v>434</v>
      </c>
      <c r="G13" s="73">
        <v>4381400</v>
      </c>
      <c r="H13" s="74">
        <f t="shared" si="2"/>
        <v>10095.391705069125</v>
      </c>
      <c r="I13" s="15"/>
      <c r="J13" s="73"/>
      <c r="K13" s="73"/>
      <c r="L13" s="73"/>
      <c r="M13" s="74">
        <f t="shared" si="0"/>
        <v>0</v>
      </c>
      <c r="N13" s="25"/>
      <c r="O13" s="88" t="s">
        <v>188</v>
      </c>
      <c r="P13" s="37"/>
      <c r="Q13" s="25"/>
      <c r="R13" s="6"/>
      <c r="S13" s="103">
        <f t="shared" si="1"/>
        <v>0</v>
      </c>
    </row>
    <row r="14" spans="1:19" ht="13.5">
      <c r="A14" s="23">
        <v>2</v>
      </c>
      <c r="B14" s="4" t="s">
        <v>12</v>
      </c>
      <c r="C14" s="44">
        <v>10</v>
      </c>
      <c r="D14" s="24" t="s">
        <v>46</v>
      </c>
      <c r="E14" s="73">
        <v>20</v>
      </c>
      <c r="F14" s="73">
        <v>358</v>
      </c>
      <c r="G14" s="73">
        <v>1745950</v>
      </c>
      <c r="H14" s="74">
        <f t="shared" si="2"/>
        <v>4876.9553072625695</v>
      </c>
      <c r="I14" s="20"/>
      <c r="J14" s="73"/>
      <c r="K14" s="73"/>
      <c r="L14" s="73"/>
      <c r="M14" s="74">
        <f t="shared" si="0"/>
        <v>0</v>
      </c>
      <c r="N14" s="21"/>
      <c r="O14" s="37"/>
      <c r="P14" s="88" t="s">
        <v>183</v>
      </c>
      <c r="Q14" s="21"/>
      <c r="R14" s="6"/>
      <c r="S14" s="103">
        <f t="shared" si="1"/>
        <v>0</v>
      </c>
    </row>
    <row r="15" spans="1:19" ht="13.5">
      <c r="A15" s="23">
        <v>2</v>
      </c>
      <c r="B15" s="4" t="s">
        <v>12</v>
      </c>
      <c r="C15" s="44">
        <v>11</v>
      </c>
      <c r="D15" s="2" t="s">
        <v>47</v>
      </c>
      <c r="E15" s="73">
        <v>30</v>
      </c>
      <c r="F15" s="73">
        <v>348</v>
      </c>
      <c r="G15" s="73">
        <v>3122590</v>
      </c>
      <c r="H15" s="74">
        <f t="shared" si="2"/>
        <v>8972.959770114943</v>
      </c>
      <c r="I15" s="20"/>
      <c r="J15" s="73"/>
      <c r="K15" s="73"/>
      <c r="L15" s="73"/>
      <c r="M15" s="74">
        <f t="shared" si="0"/>
        <v>0</v>
      </c>
      <c r="N15" s="21"/>
      <c r="O15" s="88" t="s">
        <v>189</v>
      </c>
      <c r="P15" s="37"/>
      <c r="Q15" s="21"/>
      <c r="R15" s="6"/>
      <c r="S15" s="103">
        <f t="shared" si="1"/>
        <v>0</v>
      </c>
    </row>
    <row r="16" spans="1:19" ht="13.5">
      <c r="A16" s="23">
        <v>2</v>
      </c>
      <c r="B16" s="4" t="s">
        <v>12</v>
      </c>
      <c r="C16" s="44">
        <v>12</v>
      </c>
      <c r="D16" s="2" t="s">
        <v>48</v>
      </c>
      <c r="E16" s="73">
        <v>27</v>
      </c>
      <c r="F16" s="73">
        <v>342</v>
      </c>
      <c r="G16" s="73">
        <v>944245</v>
      </c>
      <c r="H16" s="74">
        <f t="shared" si="2"/>
        <v>2760.9502923976606</v>
      </c>
      <c r="I16" s="20"/>
      <c r="J16" s="73">
        <v>27</v>
      </c>
      <c r="K16" s="73">
        <v>337</v>
      </c>
      <c r="L16" s="73">
        <v>863465</v>
      </c>
      <c r="M16" s="74">
        <f t="shared" si="0"/>
        <v>2562.210682492582</v>
      </c>
      <c r="N16" s="21"/>
      <c r="O16" s="37"/>
      <c r="P16" s="37"/>
      <c r="Q16" s="21"/>
      <c r="R16" s="6"/>
      <c r="S16" s="103">
        <f t="shared" si="1"/>
        <v>0.9280176791113144</v>
      </c>
    </row>
    <row r="17" spans="1:19" ht="13.5">
      <c r="A17" s="23">
        <v>2</v>
      </c>
      <c r="B17" s="4" t="s">
        <v>12</v>
      </c>
      <c r="C17" s="44">
        <v>13</v>
      </c>
      <c r="D17" s="33" t="s">
        <v>50</v>
      </c>
      <c r="E17" s="73">
        <v>40</v>
      </c>
      <c r="F17" s="73">
        <v>620</v>
      </c>
      <c r="G17" s="73">
        <v>3181305</v>
      </c>
      <c r="H17" s="74">
        <f t="shared" si="2"/>
        <v>5131.137096774193</v>
      </c>
      <c r="I17" s="20"/>
      <c r="J17" s="73">
        <v>40</v>
      </c>
      <c r="K17" s="73">
        <v>610</v>
      </c>
      <c r="L17" s="73">
        <v>3246924</v>
      </c>
      <c r="M17" s="74">
        <f t="shared" si="0"/>
        <v>5322.826229508197</v>
      </c>
      <c r="N17" s="21"/>
      <c r="O17" s="37"/>
      <c r="P17" s="37"/>
      <c r="Q17" s="21"/>
      <c r="R17" s="6"/>
      <c r="S17" s="103">
        <f t="shared" si="1"/>
        <v>1.0373580220365801</v>
      </c>
    </row>
    <row r="18" spans="1:19" ht="13.5">
      <c r="A18" s="23">
        <v>2</v>
      </c>
      <c r="B18" s="4" t="s">
        <v>12</v>
      </c>
      <c r="C18" s="44">
        <v>14</v>
      </c>
      <c r="D18" s="29" t="s">
        <v>0</v>
      </c>
      <c r="E18" s="73">
        <v>20</v>
      </c>
      <c r="F18" s="73">
        <v>300</v>
      </c>
      <c r="G18" s="73">
        <v>2029536</v>
      </c>
      <c r="H18" s="74">
        <f t="shared" si="2"/>
        <v>6765.12</v>
      </c>
      <c r="I18" s="20"/>
      <c r="J18" s="73">
        <v>20</v>
      </c>
      <c r="K18" s="73">
        <v>300</v>
      </c>
      <c r="L18" s="73">
        <v>1639711</v>
      </c>
      <c r="M18" s="74">
        <f t="shared" si="0"/>
        <v>5465.703333333333</v>
      </c>
      <c r="N18" s="21"/>
      <c r="O18" s="37"/>
      <c r="P18" s="37"/>
      <c r="Q18" s="21"/>
      <c r="R18" s="6"/>
      <c r="S18" s="103">
        <f t="shared" si="1"/>
        <v>0.8079240772275041</v>
      </c>
    </row>
    <row r="19" spans="1:19" ht="13.5">
      <c r="A19" s="23">
        <v>2</v>
      </c>
      <c r="B19" s="4" t="s">
        <v>12</v>
      </c>
      <c r="C19" s="44">
        <v>15</v>
      </c>
      <c r="D19" s="29" t="s">
        <v>15</v>
      </c>
      <c r="E19" s="73">
        <v>20</v>
      </c>
      <c r="F19" s="73">
        <v>228</v>
      </c>
      <c r="G19" s="73">
        <v>2868500</v>
      </c>
      <c r="H19" s="74">
        <f t="shared" si="2"/>
        <v>12581.140350877193</v>
      </c>
      <c r="I19" s="20"/>
      <c r="J19" s="73"/>
      <c r="K19" s="73"/>
      <c r="L19" s="73"/>
      <c r="M19" s="74">
        <f t="shared" si="0"/>
        <v>0</v>
      </c>
      <c r="N19" s="21"/>
      <c r="O19" s="88" t="s">
        <v>190</v>
      </c>
      <c r="P19" s="37"/>
      <c r="Q19" s="21"/>
      <c r="R19" s="6"/>
      <c r="S19" s="103">
        <f t="shared" si="1"/>
        <v>0</v>
      </c>
    </row>
    <row r="20" spans="5:18" ht="13.5">
      <c r="E20" s="85">
        <f>SUM(E5:E19)</f>
        <v>365</v>
      </c>
      <c r="F20" s="85">
        <f>SUM(F5:F19)</f>
        <v>5049</v>
      </c>
      <c r="G20" s="85">
        <f>SUM(G5:G19)</f>
        <v>38407440</v>
      </c>
      <c r="H20" s="86">
        <f>IF(AND(F20&gt;0,G20&gt;0),G20/F20,0)</f>
        <v>7606.939988116459</v>
      </c>
      <c r="J20" s="89">
        <f>SUM(J5:J19)</f>
        <v>201</v>
      </c>
      <c r="K20" s="89">
        <f>SUM(K5:K19)</f>
        <v>2766</v>
      </c>
      <c r="L20" s="89">
        <f>SUM(L5:L19)</f>
        <v>19188871</v>
      </c>
      <c r="M20" s="90">
        <f>IF(AND(K20&gt;0,L20&gt;0),L20/K20,0)</f>
        <v>6937.408170643528</v>
      </c>
      <c r="R20" s="6"/>
    </row>
    <row r="21" spans="10:18" ht="13.5">
      <c r="J21" s="89"/>
      <c r="K21" s="89"/>
      <c r="L21" s="89"/>
      <c r="M21" s="89"/>
      <c r="R21" s="6"/>
    </row>
    <row r="22" spans="4:18" ht="13.5">
      <c r="D22" s="35" t="s">
        <v>58</v>
      </c>
      <c r="R22" s="6"/>
    </row>
    <row r="23" spans="4:18" ht="13.5">
      <c r="D23" s="49" t="s">
        <v>59</v>
      </c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</sheetData>
  <sheetProtection/>
  <mergeCells count="17">
    <mergeCell ref="Q2:Q4"/>
    <mergeCell ref="E3:E4"/>
    <mergeCell ref="F3:F4"/>
    <mergeCell ref="G3:G4"/>
    <mergeCell ref="H3:H4"/>
    <mergeCell ref="J3:J4"/>
    <mergeCell ref="K3:K4"/>
    <mergeCell ref="L3:L4"/>
    <mergeCell ref="M3:M4"/>
    <mergeCell ref="N2:N4"/>
    <mergeCell ref="A2:B4"/>
    <mergeCell ref="C2:D4"/>
    <mergeCell ref="J2:M2"/>
    <mergeCell ref="O2:P2"/>
    <mergeCell ref="E2:H2"/>
    <mergeCell ref="O3:O4"/>
    <mergeCell ref="P3:P4"/>
  </mergeCells>
  <dataValidations count="1">
    <dataValidation allowBlank="1" showInputMessage="1" showErrorMessage="1" sqref="D22"/>
  </dataValidation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87" r:id="rId1"/>
  <headerFooter>
    <oddHeader>&amp;L知的通所授産</oddHead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3"/>
  <sheetViews>
    <sheetView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3.50390625" style="5" bestFit="1" customWidth="1"/>
    <col min="2" max="2" width="10.00390625" style="6" customWidth="1"/>
    <col min="3" max="3" width="4.50390625" style="6" bestFit="1" customWidth="1"/>
    <col min="4" max="4" width="24.87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8" bestFit="1" customWidth="1"/>
    <col min="15" max="15" width="9.00390625" style="8" bestFit="1" customWidth="1"/>
    <col min="16" max="16" width="11.00390625" style="8" bestFit="1" customWidth="1"/>
    <col min="17" max="17" width="5.25390625" style="8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90"/>
      <c r="B4" s="191"/>
      <c r="C4" s="190"/>
      <c r="D4" s="191"/>
      <c r="E4" s="189"/>
      <c r="F4" s="189"/>
      <c r="G4" s="189"/>
      <c r="H4" s="189"/>
      <c r="I4" s="92"/>
      <c r="J4" s="189"/>
      <c r="K4" s="189"/>
      <c r="L4" s="189"/>
      <c r="M4" s="189"/>
      <c r="N4" s="177"/>
      <c r="O4" s="174"/>
      <c r="P4" s="174"/>
      <c r="Q4" s="177"/>
      <c r="R4" s="96"/>
    </row>
    <row r="5" spans="1:19" ht="15" customHeight="1">
      <c r="A5" s="23">
        <v>2</v>
      </c>
      <c r="B5" s="4" t="s">
        <v>12</v>
      </c>
      <c r="C5" s="4">
        <v>1</v>
      </c>
      <c r="D5" s="2"/>
      <c r="E5" s="93"/>
      <c r="F5" s="93"/>
      <c r="G5" s="93"/>
      <c r="H5" s="74"/>
      <c r="I5" s="75"/>
      <c r="J5" s="93"/>
      <c r="K5" s="93"/>
      <c r="L5" s="93"/>
      <c r="M5" s="74"/>
      <c r="N5" s="87"/>
      <c r="O5" s="39"/>
      <c r="P5" s="37"/>
      <c r="Q5" s="25"/>
      <c r="R5" s="97"/>
      <c r="S5" s="55" t="s">
        <v>20</v>
      </c>
    </row>
    <row r="6" spans="1:20" ht="15" customHeight="1">
      <c r="A6" s="23">
        <v>2</v>
      </c>
      <c r="B6" s="4" t="s">
        <v>12</v>
      </c>
      <c r="C6" s="4">
        <v>2</v>
      </c>
      <c r="D6" s="2"/>
      <c r="E6" s="93"/>
      <c r="F6" s="93"/>
      <c r="G6" s="93"/>
      <c r="H6" s="74"/>
      <c r="I6" s="75"/>
      <c r="J6" s="73"/>
      <c r="K6" s="73"/>
      <c r="L6" s="73"/>
      <c r="M6" s="74"/>
      <c r="N6" s="87"/>
      <c r="O6" s="39"/>
      <c r="P6" s="37"/>
      <c r="Q6" s="25"/>
      <c r="R6" s="97"/>
      <c r="S6" s="55" t="s">
        <v>20</v>
      </c>
      <c r="T6" s="55" t="s">
        <v>105</v>
      </c>
    </row>
    <row r="7" spans="5:18" ht="13.5">
      <c r="E7" s="85">
        <f>SUM(E5:E6)</f>
        <v>0</v>
      </c>
      <c r="F7" s="85">
        <f>SUM(F5:F6)</f>
        <v>0</v>
      </c>
      <c r="G7" s="85">
        <f>SUM(G5:G6)</f>
        <v>0</v>
      </c>
      <c r="H7" s="86">
        <f>IF(AND(F7&gt;0,G7&gt;0),G7/F7,0)</f>
        <v>0</v>
      </c>
      <c r="I7" s="85"/>
      <c r="J7" s="85">
        <f>SUM(J5:J6)</f>
        <v>0</v>
      </c>
      <c r="K7" s="85">
        <f>SUM(K5:K6)</f>
        <v>0</v>
      </c>
      <c r="L7" s="85">
        <f>SUM(L5:L6)</f>
        <v>0</v>
      </c>
      <c r="M7" s="86">
        <f>IF(AND(K7&gt;0,L7&gt;0),L7/K7,0)</f>
        <v>0</v>
      </c>
      <c r="N7" s="85"/>
      <c r="R7" s="6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7" r:id="rId1"/>
  <headerFooter>
    <oddHeader>&amp;L知的小通授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3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3.50390625" style="5" bestFit="1" customWidth="1"/>
    <col min="2" max="2" width="7.125" style="6" bestFit="1" customWidth="1"/>
    <col min="3" max="3" width="4.50390625" style="6" bestFit="1" customWidth="1"/>
    <col min="4" max="4" width="29.003906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75390625" style="8" customWidth="1"/>
    <col min="10" max="10" width="5.25390625" style="8" bestFit="1" customWidth="1"/>
    <col min="11" max="12" width="13.00390625" style="8" bestFit="1" customWidth="1"/>
    <col min="13" max="13" width="11.00390625" style="5" bestFit="1" customWidth="1"/>
    <col min="14" max="14" width="5.25390625" style="5" bestFit="1" customWidth="1"/>
    <col min="15" max="15" width="9.00390625" style="5" customWidth="1"/>
    <col min="16" max="16" width="11.00390625" style="5" bestFit="1" customWidth="1"/>
    <col min="17" max="17" width="5.25390625" style="5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3.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3.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8" ht="13.5" customHeight="1">
      <c r="A5" s="23">
        <v>2</v>
      </c>
      <c r="B5" s="42" t="s">
        <v>77</v>
      </c>
      <c r="C5" s="23">
        <v>1</v>
      </c>
      <c r="D5" s="1"/>
      <c r="E5" s="9"/>
      <c r="F5" s="9"/>
      <c r="G5" s="9"/>
      <c r="H5" s="31"/>
      <c r="I5" s="32"/>
      <c r="J5" s="31"/>
      <c r="K5" s="31"/>
      <c r="L5" s="31"/>
      <c r="M5" s="31"/>
      <c r="N5" s="25"/>
      <c r="O5" s="25"/>
      <c r="P5" s="25"/>
      <c r="Q5" s="25"/>
      <c r="R5" s="97"/>
    </row>
    <row r="6" spans="1:18" ht="13.5" customHeight="1">
      <c r="A6" s="23">
        <v>2</v>
      </c>
      <c r="B6" s="42" t="s">
        <v>77</v>
      </c>
      <c r="C6" s="23">
        <v>2</v>
      </c>
      <c r="D6" s="1"/>
      <c r="E6" s="9"/>
      <c r="F6" s="9"/>
      <c r="G6" s="9"/>
      <c r="H6" s="31"/>
      <c r="I6" s="32"/>
      <c r="J6" s="31"/>
      <c r="K6" s="31"/>
      <c r="L6" s="31"/>
      <c r="M6" s="31"/>
      <c r="N6" s="25"/>
      <c r="O6" s="25"/>
      <c r="P6" s="25"/>
      <c r="Q6" s="25"/>
      <c r="R6" s="97"/>
    </row>
    <row r="7" spans="1:18" ht="13.5" customHeight="1">
      <c r="A7" s="23">
        <v>2</v>
      </c>
      <c r="B7" s="42" t="s">
        <v>77</v>
      </c>
      <c r="C7" s="23">
        <v>3</v>
      </c>
      <c r="D7" s="1"/>
      <c r="E7" s="19"/>
      <c r="F7" s="19"/>
      <c r="G7" s="19"/>
      <c r="H7" s="14"/>
      <c r="I7" s="15"/>
      <c r="J7" s="14"/>
      <c r="K7" s="14"/>
      <c r="L7" s="14"/>
      <c r="M7" s="14"/>
      <c r="N7" s="25"/>
      <c r="O7" s="25"/>
      <c r="P7" s="25"/>
      <c r="Q7" s="25"/>
      <c r="R7" s="6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E2:H2"/>
    <mergeCell ref="A2:B4"/>
    <mergeCell ref="C2:D4"/>
    <mergeCell ref="E3:E4"/>
    <mergeCell ref="F3:F4"/>
    <mergeCell ref="G3:G4"/>
    <mergeCell ref="H3:H4"/>
    <mergeCell ref="L3:L4"/>
    <mergeCell ref="J3:J4"/>
    <mergeCell ref="Q2:Q4"/>
    <mergeCell ref="K3:K4"/>
    <mergeCell ref="M3:M4"/>
    <mergeCell ref="N2:N4"/>
    <mergeCell ref="O3:O4"/>
    <mergeCell ref="P3:P4"/>
    <mergeCell ref="J2:M2"/>
    <mergeCell ref="O2:P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212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.50390625" style="5" bestFit="1" customWidth="1"/>
    <col min="2" max="2" width="7.125" style="6" bestFit="1" customWidth="1"/>
    <col min="3" max="3" width="2.50390625" style="6" bestFit="1" customWidth="1"/>
    <col min="4" max="4" width="28.1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8" bestFit="1" customWidth="1"/>
    <col min="15" max="15" width="9.00390625" style="8" bestFit="1" customWidth="1"/>
    <col min="16" max="16" width="11.00390625" style="8" bestFit="1" customWidth="1"/>
    <col min="17" max="17" width="5.25390625" style="8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4" t="s">
        <v>78</v>
      </c>
      <c r="F2" s="195"/>
      <c r="G2" s="195"/>
      <c r="H2" s="196"/>
      <c r="I2" s="10"/>
      <c r="J2" s="194" t="s">
        <v>113</v>
      </c>
      <c r="K2" s="195"/>
      <c r="L2" s="195"/>
      <c r="M2" s="196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90"/>
      <c r="B4" s="191"/>
      <c r="C4" s="190"/>
      <c r="D4" s="191"/>
      <c r="E4" s="189"/>
      <c r="F4" s="189"/>
      <c r="G4" s="189"/>
      <c r="H4" s="189"/>
      <c r="I4" s="92"/>
      <c r="J4" s="189"/>
      <c r="K4" s="189"/>
      <c r="L4" s="189"/>
      <c r="M4" s="189"/>
      <c r="N4" s="177"/>
      <c r="O4" s="174"/>
      <c r="P4" s="174"/>
      <c r="Q4" s="177"/>
      <c r="R4" s="96"/>
    </row>
    <row r="5" spans="1:19" ht="15" customHeight="1">
      <c r="A5" s="23">
        <v>2</v>
      </c>
      <c r="B5" s="4" t="s">
        <v>12</v>
      </c>
      <c r="C5" s="4">
        <v>1</v>
      </c>
      <c r="D5" s="118" t="s">
        <v>51</v>
      </c>
      <c r="E5" s="73">
        <v>30</v>
      </c>
      <c r="F5" s="73">
        <v>302</v>
      </c>
      <c r="G5" s="73">
        <v>1636855</v>
      </c>
      <c r="H5" s="74">
        <f>IF(AND(F5&gt;0,G5&gt;0),G5/F5,0)</f>
        <v>5420.049668874172</v>
      </c>
      <c r="I5" s="75"/>
      <c r="J5" s="73">
        <v>30</v>
      </c>
      <c r="K5" s="73">
        <v>330</v>
      </c>
      <c r="L5" s="73">
        <v>1628652</v>
      </c>
      <c r="M5" s="74">
        <f>IF(AND(K5&gt;0,L5&gt;0),L5/K5,0)</f>
        <v>4935.309090909091</v>
      </c>
      <c r="N5" s="25"/>
      <c r="O5" s="37"/>
      <c r="P5" s="37"/>
      <c r="Q5" s="25"/>
      <c r="R5" s="97"/>
      <c r="S5" s="103">
        <f>M5/H5</f>
        <v>0.9105652885897317</v>
      </c>
    </row>
    <row r="6" spans="5:18" ht="15" customHeight="1">
      <c r="E6" s="85">
        <f>SUM(E5:E5)</f>
        <v>30</v>
      </c>
      <c r="F6" s="85">
        <f>SUM(F5:F5)</f>
        <v>302</v>
      </c>
      <c r="G6" s="85">
        <f>SUM(G5:G5)</f>
        <v>1636855</v>
      </c>
      <c r="H6" s="86">
        <f>IF(AND(F6&gt;0,G6&gt;0),G6/F6,0)</f>
        <v>5420.049668874172</v>
      </c>
      <c r="I6" s="85"/>
      <c r="J6" s="85">
        <f>SUM(J5:J5)</f>
        <v>30</v>
      </c>
      <c r="K6" s="85">
        <f>SUM(K5:K5)</f>
        <v>330</v>
      </c>
      <c r="L6" s="85">
        <f>SUM(L5:L5)</f>
        <v>1628652</v>
      </c>
      <c r="M6" s="86">
        <f>IF(AND(K6&gt;0,L6&gt;0),L6/K6,0)</f>
        <v>4935.309090909091</v>
      </c>
      <c r="R6" s="6"/>
    </row>
    <row r="7" ht="15" customHeight="1">
      <c r="R7" s="6"/>
    </row>
    <row r="8" ht="15" customHeight="1">
      <c r="R8" s="6"/>
    </row>
    <row r="9" ht="15" customHeight="1">
      <c r="R9" s="6"/>
    </row>
    <row r="10" ht="15" customHeight="1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9" r:id="rId1"/>
  <headerFooter>
    <oddHeader>&amp;L精神入所授産</oddHeader>
  </headerFooter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211"/>
  <sheetViews>
    <sheetView view="pageBreakPreview" zoomScaleSheetLayoutView="100" zoomScalePageLayoutView="0" workbookViewId="0" topLeftCell="A1">
      <selection activeCell="O5" sqref="O5"/>
    </sheetView>
  </sheetViews>
  <sheetFormatPr defaultColWidth="9.00390625" defaultRowHeight="13.5"/>
  <cols>
    <col min="1" max="1" width="3.50390625" style="5" bestFit="1" customWidth="1"/>
    <col min="2" max="2" width="11.00390625" style="6" bestFit="1" customWidth="1"/>
    <col min="3" max="3" width="4.50390625" style="6" bestFit="1" customWidth="1"/>
    <col min="4" max="4" width="25.253906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27" bestFit="1" customWidth="1"/>
    <col min="15" max="15" width="9.00390625" style="27" bestFit="1" customWidth="1"/>
    <col min="16" max="16" width="11.00390625" style="27" bestFit="1" customWidth="1"/>
    <col min="17" max="17" width="5.25390625" style="27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9" ht="15" customHeight="1">
      <c r="A5" s="23">
        <v>2</v>
      </c>
      <c r="B5" s="4" t="s">
        <v>12</v>
      </c>
      <c r="C5" s="23">
        <v>1</v>
      </c>
      <c r="D5" s="119" t="s">
        <v>52</v>
      </c>
      <c r="E5" s="73">
        <v>20</v>
      </c>
      <c r="F5" s="73">
        <v>129</v>
      </c>
      <c r="G5" s="73">
        <v>773560</v>
      </c>
      <c r="H5" s="74">
        <f>IF(AND(F5&gt;0,G5&gt;0),G5/F5,0)</f>
        <v>5996.589147286822</v>
      </c>
      <c r="I5" s="15"/>
      <c r="J5" s="73"/>
      <c r="K5" s="73"/>
      <c r="L5" s="73"/>
      <c r="M5" s="74">
        <f>IF(AND(K5&gt;0,L5&gt;0),L5/K5,0)</f>
        <v>0</v>
      </c>
      <c r="N5" s="30"/>
      <c r="O5" s="88" t="s">
        <v>191</v>
      </c>
      <c r="P5" s="38"/>
      <c r="Q5" s="30"/>
      <c r="R5" s="97"/>
      <c r="S5" s="103">
        <f>M5/H5</f>
        <v>0</v>
      </c>
    </row>
    <row r="6" spans="1:19" ht="15" customHeight="1">
      <c r="A6" s="23">
        <v>2</v>
      </c>
      <c r="B6" s="4" t="s">
        <v>12</v>
      </c>
      <c r="C6" s="23">
        <v>2</v>
      </c>
      <c r="D6" s="34" t="s">
        <v>53</v>
      </c>
      <c r="E6" s="73">
        <v>20</v>
      </c>
      <c r="F6" s="73">
        <v>98</v>
      </c>
      <c r="G6" s="73">
        <v>1165165</v>
      </c>
      <c r="H6" s="74">
        <f>IF(AND(F6&gt;0,G6&gt;0),G6/F6,0)</f>
        <v>11889.438775510203</v>
      </c>
      <c r="I6" s="15"/>
      <c r="J6" s="73">
        <v>20</v>
      </c>
      <c r="K6" s="73">
        <v>98</v>
      </c>
      <c r="L6" s="73">
        <v>1093438</v>
      </c>
      <c r="M6" s="74">
        <f>IF(AND(K6&gt;0,L6&gt;0),L6/K6,0)</f>
        <v>11157.530612244898</v>
      </c>
      <c r="N6" s="30"/>
      <c r="O6" s="38"/>
      <c r="P6" s="38"/>
      <c r="Q6" s="30"/>
      <c r="R6" s="6"/>
      <c r="S6" s="103">
        <f>M6/H6</f>
        <v>0.9384404783871813</v>
      </c>
    </row>
    <row r="7" spans="1:19" ht="15" customHeight="1">
      <c r="A7" s="23">
        <v>2</v>
      </c>
      <c r="B7" s="4" t="s">
        <v>12</v>
      </c>
      <c r="C7" s="23">
        <v>3</v>
      </c>
      <c r="D7" s="2" t="s">
        <v>54</v>
      </c>
      <c r="E7" s="73">
        <v>20</v>
      </c>
      <c r="F7" s="73">
        <v>168</v>
      </c>
      <c r="G7" s="73">
        <v>1053050</v>
      </c>
      <c r="H7" s="74">
        <f>IF(AND(F7&gt;0,G7&gt;0),G7/F7,0)</f>
        <v>6268.1547619047615</v>
      </c>
      <c r="I7" s="15"/>
      <c r="J7" s="73"/>
      <c r="K7" s="73"/>
      <c r="L7" s="73"/>
      <c r="M7" s="74">
        <f>IF(AND(K7&gt;0,L7&gt;0),L7/K7,0)</f>
        <v>0</v>
      </c>
      <c r="N7" s="30"/>
      <c r="O7" s="88" t="s">
        <v>192</v>
      </c>
      <c r="P7" s="38"/>
      <c r="Q7" s="30"/>
      <c r="R7" s="6"/>
      <c r="S7" s="103">
        <f>M7/H7</f>
        <v>0</v>
      </c>
    </row>
    <row r="8" spans="5:18" ht="13.5">
      <c r="E8" s="85">
        <f>SUM(E5:E7)</f>
        <v>60</v>
      </c>
      <c r="F8" s="85">
        <f>SUM(F5:F7)</f>
        <v>395</v>
      </c>
      <c r="G8" s="85">
        <f>SUM(G5:G7)</f>
        <v>2991775</v>
      </c>
      <c r="H8" s="86">
        <f>IF(AND(F8&gt;0,G8&gt;0),G8/F8,0)</f>
        <v>7574.113924050633</v>
      </c>
      <c r="J8" s="85">
        <f>SUM(J5:J7)</f>
        <v>20</v>
      </c>
      <c r="K8" s="85">
        <f>SUM(K5:K7)</f>
        <v>98</v>
      </c>
      <c r="L8" s="85">
        <f>SUM(L5:L7)</f>
        <v>1093438</v>
      </c>
      <c r="M8" s="86">
        <f>IF(AND(K8&gt;0,L8&gt;0),L8/K8,0)</f>
        <v>11157.530612244898</v>
      </c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7" r:id="rId1"/>
  <headerFooter>
    <oddHeader>&amp;L精神通所授産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U212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3.50390625" style="5" bestFit="1" customWidth="1"/>
    <col min="2" max="2" width="11.00390625" style="6" bestFit="1" customWidth="1"/>
    <col min="3" max="3" width="4.50390625" style="6" bestFit="1" customWidth="1"/>
    <col min="4" max="4" width="21.37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26" bestFit="1" customWidth="1"/>
    <col min="15" max="15" width="9.00390625" style="26" bestFit="1" customWidth="1"/>
    <col min="16" max="16" width="11.00390625" style="26" bestFit="1" customWidth="1"/>
    <col min="17" max="17" width="5.25390625" style="26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21" ht="15" customHeight="1">
      <c r="A5" s="23">
        <v>2</v>
      </c>
      <c r="B5" s="4" t="s">
        <v>12</v>
      </c>
      <c r="C5" s="4">
        <v>1</v>
      </c>
      <c r="D5" s="2" t="s">
        <v>56</v>
      </c>
      <c r="E5" s="73">
        <v>19</v>
      </c>
      <c r="F5" s="73">
        <v>155</v>
      </c>
      <c r="G5" s="73">
        <v>432539</v>
      </c>
      <c r="H5" s="74">
        <f>IF(AND(F5&gt;0,G5&gt;0),G5/F5,0)</f>
        <v>2790.574193548387</v>
      </c>
      <c r="I5" s="75"/>
      <c r="J5" s="73"/>
      <c r="K5" s="73"/>
      <c r="L5" s="73"/>
      <c r="M5" s="74">
        <f>IF(AND(K5&gt;0,L5&gt;0),L5/K5,0)</f>
        <v>0</v>
      </c>
      <c r="N5" s="87"/>
      <c r="O5" s="88" t="s">
        <v>193</v>
      </c>
      <c r="P5" s="88"/>
      <c r="Q5" s="87"/>
      <c r="R5" s="97"/>
      <c r="S5" s="104">
        <f>M5/H5</f>
        <v>0</v>
      </c>
      <c r="T5" s="94"/>
      <c r="U5" s="94"/>
    </row>
    <row r="6" spans="1:21" ht="15" customHeight="1">
      <c r="A6" s="23">
        <v>2</v>
      </c>
      <c r="B6" s="4" t="s">
        <v>12</v>
      </c>
      <c r="C6" s="4">
        <v>2</v>
      </c>
      <c r="D6" s="3" t="s">
        <v>57</v>
      </c>
      <c r="E6" s="73">
        <v>19</v>
      </c>
      <c r="F6" s="73">
        <v>108</v>
      </c>
      <c r="G6" s="73">
        <v>439162</v>
      </c>
      <c r="H6" s="74">
        <f>IF(AND(F6&gt;0,G6&gt;0),G6/F6,0)</f>
        <v>4066.314814814815</v>
      </c>
      <c r="I6" s="75"/>
      <c r="J6" s="73">
        <v>19</v>
      </c>
      <c r="K6" s="73">
        <v>109</v>
      </c>
      <c r="L6" s="73">
        <v>532286</v>
      </c>
      <c r="M6" s="74">
        <f>IF(AND(K6&gt;0,L6&gt;0),L6/K6,0)</f>
        <v>4883.357798165138</v>
      </c>
      <c r="N6" s="87"/>
      <c r="O6" s="88"/>
      <c r="P6" s="88"/>
      <c r="Q6" s="87"/>
      <c r="R6" s="6"/>
      <c r="S6" s="104">
        <f>M6/H6</f>
        <v>1.2009295936393287</v>
      </c>
      <c r="T6" s="94"/>
      <c r="U6" s="94"/>
    </row>
    <row r="7" spans="5:21" ht="13.5">
      <c r="E7" s="85">
        <f>SUM(E5:E6)</f>
        <v>38</v>
      </c>
      <c r="F7" s="85">
        <f>SUM(F5:F6)</f>
        <v>263</v>
      </c>
      <c r="G7" s="85">
        <f>SUM(G5:G6)</f>
        <v>871701</v>
      </c>
      <c r="H7" s="86">
        <f>IF(AND(F7&gt;0,G7&gt;0),G7/F7,0)</f>
        <v>3314.45247148289</v>
      </c>
      <c r="I7" s="85"/>
      <c r="J7" s="85">
        <f>SUM(J5:J6)</f>
        <v>19</v>
      </c>
      <c r="K7" s="85">
        <f>SUM(K5:K6)</f>
        <v>109</v>
      </c>
      <c r="L7" s="85">
        <f>SUM(L5:L6)</f>
        <v>532286</v>
      </c>
      <c r="M7" s="86">
        <f>IF(AND(K7&gt;0,L7&gt;0),L7/K7,0)</f>
        <v>4883.357798165138</v>
      </c>
      <c r="N7" s="95"/>
      <c r="O7" s="95"/>
      <c r="P7" s="95"/>
      <c r="Q7" s="95"/>
      <c r="R7" s="6"/>
      <c r="S7" s="94"/>
      <c r="T7" s="94"/>
      <c r="U7" s="94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9" r:id="rId1"/>
  <headerFooter>
    <oddHeader>&amp;L精神小通授</oddHeader>
  </headerFooter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213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3.50390625" style="5" bestFit="1" customWidth="1"/>
    <col min="2" max="2" width="7.125" style="6" bestFit="1" customWidth="1"/>
    <col min="3" max="3" width="4.50390625" style="6" bestFit="1" customWidth="1"/>
    <col min="4" max="4" width="27.003906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375" style="27" customWidth="1"/>
    <col min="10" max="10" width="5.25390625" style="27" bestFit="1" customWidth="1"/>
    <col min="11" max="12" width="13.00390625" style="27" bestFit="1" customWidth="1"/>
    <col min="13" max="13" width="11.00390625" style="5" bestFit="1" customWidth="1"/>
    <col min="14" max="14" width="5.25390625" style="5" bestFit="1" customWidth="1"/>
    <col min="15" max="15" width="9.00390625" style="5" customWidth="1"/>
    <col min="16" max="16" width="11.00390625" style="5" bestFit="1" customWidth="1"/>
    <col min="17" max="17" width="5.25390625" style="5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3.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3.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8" ht="13.5" customHeight="1">
      <c r="A5" s="23"/>
      <c r="B5" s="42" t="s">
        <v>77</v>
      </c>
      <c r="C5" s="23"/>
      <c r="D5" s="1"/>
      <c r="E5" s="9"/>
      <c r="F5" s="9"/>
      <c r="G5" s="9"/>
      <c r="H5" s="31"/>
      <c r="I5" s="32"/>
      <c r="J5" s="31"/>
      <c r="K5" s="31"/>
      <c r="L5" s="31"/>
      <c r="M5" s="31"/>
      <c r="N5" s="25"/>
      <c r="O5" s="25"/>
      <c r="P5" s="25"/>
      <c r="Q5" s="25"/>
      <c r="R5" s="97"/>
    </row>
    <row r="6" spans="1:18" ht="13.5" customHeight="1">
      <c r="A6" s="23"/>
      <c r="B6" s="4"/>
      <c r="C6" s="23"/>
      <c r="D6" s="1"/>
      <c r="E6" s="9"/>
      <c r="F6" s="9"/>
      <c r="G6" s="9"/>
      <c r="H6" s="31"/>
      <c r="I6" s="32"/>
      <c r="J6" s="31"/>
      <c r="K6" s="31"/>
      <c r="L6" s="31"/>
      <c r="M6" s="31"/>
      <c r="N6" s="25"/>
      <c r="O6" s="25"/>
      <c r="P6" s="25"/>
      <c r="Q6" s="25"/>
      <c r="R6" s="97"/>
    </row>
    <row r="7" spans="1:18" ht="13.5" customHeight="1">
      <c r="A7" s="23"/>
      <c r="B7" s="4"/>
      <c r="C7" s="23"/>
      <c r="D7" s="1"/>
      <c r="E7" s="19"/>
      <c r="F7" s="19"/>
      <c r="G7" s="19"/>
      <c r="H7" s="14"/>
      <c r="I7" s="15"/>
      <c r="J7" s="14"/>
      <c r="K7" s="14"/>
      <c r="L7" s="14"/>
      <c r="M7" s="14"/>
      <c r="N7" s="25"/>
      <c r="O7" s="25"/>
      <c r="P7" s="25"/>
      <c r="Q7" s="25"/>
      <c r="R7" s="6"/>
    </row>
    <row r="8" ht="15" customHeight="1">
      <c r="R8" s="6"/>
    </row>
    <row r="9" ht="15" customHeight="1">
      <c r="R9" s="6"/>
    </row>
    <row r="10" ht="15" customHeight="1">
      <c r="R10" s="6"/>
    </row>
    <row r="11" ht="15" customHeight="1">
      <c r="R11" s="6"/>
    </row>
    <row r="12" ht="15" customHeight="1">
      <c r="R12" s="6"/>
    </row>
    <row r="13" ht="15" customHeight="1">
      <c r="R13" s="6"/>
    </row>
    <row r="14" ht="15" customHeight="1">
      <c r="R14" s="6"/>
    </row>
    <row r="15" ht="15" customHeight="1">
      <c r="R15" s="6"/>
    </row>
    <row r="16" ht="15" customHeight="1">
      <c r="R16" s="6"/>
    </row>
    <row r="17" ht="15" customHeight="1">
      <c r="R17" s="6"/>
    </row>
    <row r="18" ht="15" customHeight="1">
      <c r="R18" s="6"/>
    </row>
    <row r="19" ht="15" customHeight="1">
      <c r="R19" s="6"/>
    </row>
    <row r="20" ht="15" customHeight="1">
      <c r="R20" s="6"/>
    </row>
    <row r="21" ht="15" customHeight="1">
      <c r="R21" s="6"/>
    </row>
    <row r="22" ht="15" customHeight="1">
      <c r="R22" s="6"/>
    </row>
    <row r="23" ht="15" customHeight="1">
      <c r="R23" s="6"/>
    </row>
    <row r="24" ht="15" customHeight="1">
      <c r="R24" s="6"/>
    </row>
    <row r="25" ht="15" customHeight="1">
      <c r="R25" s="6"/>
    </row>
    <row r="26" ht="15" customHeight="1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E2:H2"/>
    <mergeCell ref="A2:B4"/>
    <mergeCell ref="C2:D4"/>
    <mergeCell ref="E3:E4"/>
    <mergeCell ref="F3:F4"/>
    <mergeCell ref="G3:G4"/>
    <mergeCell ref="H3:H4"/>
    <mergeCell ref="L3:L4"/>
    <mergeCell ref="J3:J4"/>
    <mergeCell ref="Q2:Q4"/>
    <mergeCell ref="K3:K4"/>
    <mergeCell ref="M3:M4"/>
    <mergeCell ref="N2:N4"/>
    <mergeCell ref="O3:O4"/>
    <mergeCell ref="P3:P4"/>
    <mergeCell ref="J2:M2"/>
    <mergeCell ref="O2:P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"/>
  <sheetViews>
    <sheetView view="pageBreakPreview" zoomScale="60" zoomScalePageLayoutView="0" workbookViewId="0" topLeftCell="A1">
      <selection activeCell="A6" sqref="A6"/>
    </sheetView>
  </sheetViews>
  <sheetFormatPr defaultColWidth="9.00390625" defaultRowHeight="13.5"/>
  <sheetData>
    <row r="1" s="55" customFormat="1" ht="21">
      <c r="A1" s="54" t="s">
        <v>72</v>
      </c>
    </row>
    <row r="2" s="55" customFormat="1" ht="13.5"/>
    <row r="3" spans="1:32" s="55" customFormat="1" ht="15" customHeight="1">
      <c r="A3" s="145" t="s">
        <v>17</v>
      </c>
      <c r="B3" s="148" t="s">
        <v>61</v>
      </c>
      <c r="C3" s="149"/>
      <c r="D3" s="148" t="s">
        <v>62</v>
      </c>
      <c r="E3" s="149"/>
      <c r="F3" s="152" t="s">
        <v>63</v>
      </c>
      <c r="G3" s="153"/>
      <c r="H3" s="153"/>
      <c r="I3" s="153"/>
      <c r="J3" s="153"/>
      <c r="K3" s="153"/>
      <c r="L3" s="154"/>
      <c r="M3" s="155"/>
      <c r="N3" s="156" t="s">
        <v>64</v>
      </c>
      <c r="O3" s="157"/>
      <c r="P3" s="157"/>
      <c r="Q3" s="157"/>
      <c r="R3" s="157"/>
      <c r="S3" s="157"/>
      <c r="T3" s="158"/>
      <c r="U3" s="159"/>
      <c r="V3" s="160" t="s">
        <v>65</v>
      </c>
      <c r="W3" s="161"/>
      <c r="X3" s="161"/>
      <c r="Y3" s="161"/>
      <c r="Z3" s="161"/>
      <c r="AA3" s="161"/>
      <c r="AB3" s="162"/>
      <c r="AC3" s="163"/>
      <c r="AD3" s="133" t="s">
        <v>73</v>
      </c>
      <c r="AE3" s="134"/>
      <c r="AF3" s="135"/>
    </row>
    <row r="4" spans="1:32" s="55" customFormat="1" ht="30" customHeight="1">
      <c r="A4" s="146"/>
      <c r="B4" s="150"/>
      <c r="C4" s="151"/>
      <c r="D4" s="150"/>
      <c r="E4" s="151"/>
      <c r="F4" s="139" t="s">
        <v>67</v>
      </c>
      <c r="G4" s="140"/>
      <c r="H4" s="139" t="s">
        <v>68</v>
      </c>
      <c r="I4" s="140"/>
      <c r="J4" s="139" t="s">
        <v>69</v>
      </c>
      <c r="K4" s="140"/>
      <c r="L4" s="139" t="s">
        <v>70</v>
      </c>
      <c r="M4" s="140"/>
      <c r="N4" s="141" t="s">
        <v>67</v>
      </c>
      <c r="O4" s="142"/>
      <c r="P4" s="141" t="s">
        <v>68</v>
      </c>
      <c r="Q4" s="142"/>
      <c r="R4" s="141" t="s">
        <v>69</v>
      </c>
      <c r="S4" s="142"/>
      <c r="T4" s="141" t="s">
        <v>70</v>
      </c>
      <c r="U4" s="142"/>
      <c r="V4" s="143" t="s">
        <v>67</v>
      </c>
      <c r="W4" s="144"/>
      <c r="X4" s="143" t="s">
        <v>68</v>
      </c>
      <c r="Y4" s="144"/>
      <c r="Z4" s="143" t="s">
        <v>69</v>
      </c>
      <c r="AA4" s="144"/>
      <c r="AB4" s="143" t="s">
        <v>70</v>
      </c>
      <c r="AC4" s="163"/>
      <c r="AD4" s="136"/>
      <c r="AE4" s="137"/>
      <c r="AF4" s="138"/>
    </row>
    <row r="5" spans="1:32" s="69" customFormat="1" ht="38.25" customHeight="1">
      <c r="A5" s="147"/>
      <c r="B5" s="64" t="s">
        <v>74</v>
      </c>
      <c r="C5" s="64" t="s">
        <v>75</v>
      </c>
      <c r="D5" s="64" t="s">
        <v>74</v>
      </c>
      <c r="E5" s="64" t="s">
        <v>75</v>
      </c>
      <c r="F5" s="65" t="s">
        <v>74</v>
      </c>
      <c r="G5" s="65" t="s">
        <v>75</v>
      </c>
      <c r="H5" s="65" t="s">
        <v>74</v>
      </c>
      <c r="I5" s="65" t="s">
        <v>75</v>
      </c>
      <c r="J5" s="65" t="s">
        <v>74</v>
      </c>
      <c r="K5" s="65" t="s">
        <v>75</v>
      </c>
      <c r="L5" s="65" t="s">
        <v>74</v>
      </c>
      <c r="M5" s="65" t="s">
        <v>75</v>
      </c>
      <c r="N5" s="66" t="s">
        <v>74</v>
      </c>
      <c r="O5" s="66" t="s">
        <v>75</v>
      </c>
      <c r="P5" s="66" t="s">
        <v>74</v>
      </c>
      <c r="Q5" s="66" t="s">
        <v>75</v>
      </c>
      <c r="R5" s="66" t="s">
        <v>74</v>
      </c>
      <c r="S5" s="66" t="s">
        <v>75</v>
      </c>
      <c r="T5" s="66" t="s">
        <v>74</v>
      </c>
      <c r="U5" s="66" t="s">
        <v>75</v>
      </c>
      <c r="V5" s="67" t="s">
        <v>74</v>
      </c>
      <c r="W5" s="67" t="s">
        <v>75</v>
      </c>
      <c r="X5" s="67" t="s">
        <v>74</v>
      </c>
      <c r="Y5" s="67" t="s">
        <v>75</v>
      </c>
      <c r="Z5" s="67" t="s">
        <v>74</v>
      </c>
      <c r="AA5" s="67" t="s">
        <v>75</v>
      </c>
      <c r="AB5" s="67" t="s">
        <v>74</v>
      </c>
      <c r="AC5" s="67" t="s">
        <v>75</v>
      </c>
      <c r="AD5" s="68" t="s">
        <v>74</v>
      </c>
      <c r="AE5" s="68" t="s">
        <v>75</v>
      </c>
      <c r="AF5" s="68" t="s">
        <v>76</v>
      </c>
    </row>
    <row r="6" spans="1:32" s="55" customFormat="1" ht="15.75" customHeight="1">
      <c r="A6" s="61" t="s">
        <v>77</v>
      </c>
      <c r="B6" s="70">
        <v>30</v>
      </c>
      <c r="C6" s="70">
        <v>30</v>
      </c>
      <c r="D6" s="70">
        <v>100</v>
      </c>
      <c r="E6" s="70">
        <v>100</v>
      </c>
      <c r="F6" s="70">
        <v>1</v>
      </c>
      <c r="G6" s="70">
        <v>1</v>
      </c>
      <c r="H6" s="70">
        <v>1</v>
      </c>
      <c r="I6" s="70">
        <v>1</v>
      </c>
      <c r="J6" s="70">
        <v>0</v>
      </c>
      <c r="K6" s="70">
        <v>0</v>
      </c>
      <c r="L6" s="70">
        <v>0</v>
      </c>
      <c r="M6" s="70">
        <v>0</v>
      </c>
      <c r="N6" s="70">
        <v>2</v>
      </c>
      <c r="O6" s="70">
        <v>2</v>
      </c>
      <c r="P6" s="70">
        <v>8</v>
      </c>
      <c r="Q6" s="70">
        <v>8</v>
      </c>
      <c r="R6" s="70">
        <v>0</v>
      </c>
      <c r="S6" s="70">
        <v>0</v>
      </c>
      <c r="T6" s="70">
        <v>0</v>
      </c>
      <c r="U6" s="70">
        <v>0</v>
      </c>
      <c r="V6" s="70">
        <v>1</v>
      </c>
      <c r="W6" s="70">
        <v>1</v>
      </c>
      <c r="X6" s="70">
        <v>1</v>
      </c>
      <c r="Y6" s="70">
        <v>1</v>
      </c>
      <c r="Z6" s="70">
        <v>1</v>
      </c>
      <c r="AA6" s="70">
        <v>1</v>
      </c>
      <c r="AB6" s="70">
        <v>0</v>
      </c>
      <c r="AC6" s="53">
        <v>0</v>
      </c>
      <c r="AD6" s="112">
        <f>B6+D6+F6+H6+J6+L6+N6+P6+R6+T6+V6+X6+Z6+AB6</f>
        <v>145</v>
      </c>
      <c r="AE6" s="112">
        <f>C6+E6+G6+I6+K6+M6+O6+Q6+S6+U6+W6+Y6+AA6+AC6</f>
        <v>145</v>
      </c>
      <c r="AF6" s="71">
        <f>IF(ISERROR(AD6/AE6),"0.0%",AD6/AE6)</f>
        <v>1</v>
      </c>
    </row>
    <row r="7" spans="2:31" ht="13.5" hidden="1">
      <c r="B7" s="111">
        <v>20</v>
      </c>
      <c r="C7" s="111">
        <v>20</v>
      </c>
      <c r="AD7" s="111">
        <v>118</v>
      </c>
      <c r="AE7" s="111">
        <v>118</v>
      </c>
    </row>
  </sheetData>
  <sheetProtection/>
  <mergeCells count="19">
    <mergeCell ref="A3:A5"/>
    <mergeCell ref="B3:C4"/>
    <mergeCell ref="D3:E4"/>
    <mergeCell ref="F3:M3"/>
    <mergeCell ref="N3:U3"/>
    <mergeCell ref="V3:AC3"/>
    <mergeCell ref="X4:Y4"/>
    <mergeCell ref="Z4:AA4"/>
    <mergeCell ref="AB4:AC4"/>
    <mergeCell ref="AD3:AF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 horizontalCentered="1"/>
  <pageMargins left="0.5118110236220472" right="0.5118110236220472" top="2.362204724409449" bottom="0.7480314960629921" header="0.31496062992125984" footer="0.31496062992125984"/>
  <pageSetup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0"/>
  <sheetViews>
    <sheetView view="pageBreakPreview" zoomScaleNormal="80" zoomScaleSheetLayoutView="100" zoomScalePageLayoutView="0" workbookViewId="0" topLeftCell="A1">
      <pane xSplit="4" ySplit="4" topLeftCell="G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2.50390625" style="5" bestFit="1" customWidth="1"/>
    <col min="2" max="2" width="7.125" style="6" bestFit="1" customWidth="1"/>
    <col min="3" max="3" width="4.00390625" style="6" bestFit="1" customWidth="1"/>
    <col min="4" max="4" width="23.125" style="116" customWidth="1"/>
    <col min="5" max="5" width="6.625" style="8" customWidth="1"/>
    <col min="6" max="6" width="12.625" style="8" customWidth="1"/>
    <col min="7" max="8" width="16.625" style="8" customWidth="1"/>
    <col min="9" max="9" width="2.625" style="8" customWidth="1"/>
    <col min="10" max="10" width="5.625" style="51" customWidth="1"/>
    <col min="11" max="11" width="12.625" style="8" customWidth="1"/>
    <col min="12" max="12" width="12.00390625" style="8" customWidth="1"/>
    <col min="13" max="13" width="11.50390625" style="8" customWidth="1"/>
    <col min="14" max="14" width="6.625" style="8" customWidth="1"/>
    <col min="15" max="16" width="12.625" style="8" customWidth="1"/>
    <col min="17" max="17" width="6.625" style="8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65"/>
      <c r="C2" s="178" t="s">
        <v>18</v>
      </c>
      <c r="D2" s="165"/>
      <c r="E2" s="170" t="s">
        <v>78</v>
      </c>
      <c r="F2" s="171"/>
      <c r="G2" s="171"/>
      <c r="H2" s="171"/>
      <c r="I2" s="10"/>
      <c r="J2" s="170" t="s">
        <v>113</v>
      </c>
      <c r="K2" s="171"/>
      <c r="L2" s="171"/>
      <c r="M2" s="171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66"/>
      <c r="B3" s="167"/>
      <c r="C3" s="166"/>
      <c r="D3" s="167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ht="15" customHeight="1">
      <c r="A4" s="168"/>
      <c r="B4" s="169"/>
      <c r="C4" s="168"/>
      <c r="D4" s="169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9" ht="21" customHeight="1">
      <c r="A5" s="4">
        <v>2</v>
      </c>
      <c r="B5" s="4" t="s">
        <v>12</v>
      </c>
      <c r="C5" s="4">
        <v>1</v>
      </c>
      <c r="D5" s="98" t="s">
        <v>6</v>
      </c>
      <c r="E5" s="84">
        <v>30</v>
      </c>
      <c r="F5" s="73">
        <v>288</v>
      </c>
      <c r="G5" s="73">
        <v>67951584</v>
      </c>
      <c r="H5" s="74">
        <f aca="true" t="shared" si="0" ref="H5:H22">IF(AND(F5&gt;0,G5&gt;0),G5/F5,0)</f>
        <v>235943</v>
      </c>
      <c r="I5" s="75"/>
      <c r="J5" s="48">
        <v>30</v>
      </c>
      <c r="K5" s="45">
        <v>305</v>
      </c>
      <c r="L5" s="45">
        <v>61145369</v>
      </c>
      <c r="M5" s="74">
        <f aca="true" t="shared" si="1" ref="M5:M36">IF(AND(K5&gt;0,L5&gt;0),L5/K5,0)</f>
        <v>200476.61967213114</v>
      </c>
      <c r="N5" s="16"/>
      <c r="O5" s="37"/>
      <c r="P5" s="37"/>
      <c r="Q5" s="16"/>
      <c r="R5" s="97"/>
      <c r="S5" s="101">
        <f>M5/H5</f>
        <v>0.8496824219075418</v>
      </c>
    </row>
    <row r="6" spans="1:19" ht="21" customHeight="1">
      <c r="A6" s="4">
        <v>2</v>
      </c>
      <c r="B6" s="4" t="s">
        <v>12</v>
      </c>
      <c r="C6" s="4">
        <v>2</v>
      </c>
      <c r="D6" s="99" t="s">
        <v>4</v>
      </c>
      <c r="E6" s="84">
        <v>10</v>
      </c>
      <c r="F6" s="73">
        <v>95</v>
      </c>
      <c r="G6" s="73">
        <v>5627301</v>
      </c>
      <c r="H6" s="74">
        <f t="shared" si="0"/>
        <v>59234.74736842105</v>
      </c>
      <c r="I6" s="75"/>
      <c r="J6" s="48">
        <v>10</v>
      </c>
      <c r="K6" s="45">
        <v>91</v>
      </c>
      <c r="L6" s="45">
        <v>5276393</v>
      </c>
      <c r="M6" s="74">
        <f t="shared" si="1"/>
        <v>57982.34065934066</v>
      </c>
      <c r="N6" s="16"/>
      <c r="O6" s="37"/>
      <c r="P6" s="37"/>
      <c r="Q6" s="16"/>
      <c r="R6" s="97"/>
      <c r="S6" s="101">
        <f aca="true" t="shared" si="2" ref="S6:S22">M6/H6</f>
        <v>0.9788568911876872</v>
      </c>
    </row>
    <row r="7" spans="1:19" ht="21" customHeight="1">
      <c r="A7" s="4">
        <v>2</v>
      </c>
      <c r="B7" s="4" t="s">
        <v>12</v>
      </c>
      <c r="C7" s="4">
        <v>3</v>
      </c>
      <c r="D7" s="98" t="s">
        <v>14</v>
      </c>
      <c r="E7" s="84">
        <v>19</v>
      </c>
      <c r="F7" s="73">
        <v>112</v>
      </c>
      <c r="G7" s="73">
        <v>1534743</v>
      </c>
      <c r="H7" s="74">
        <f t="shared" si="0"/>
        <v>13703.0625</v>
      </c>
      <c r="I7" s="75"/>
      <c r="J7" s="48">
        <v>19</v>
      </c>
      <c r="K7" s="45">
        <v>111</v>
      </c>
      <c r="L7" s="45">
        <v>1559968</v>
      </c>
      <c r="M7" s="74">
        <f t="shared" si="1"/>
        <v>14053.765765765766</v>
      </c>
      <c r="N7" s="16"/>
      <c r="O7" s="37"/>
      <c r="P7" s="37"/>
      <c r="Q7" s="16"/>
      <c r="R7" s="6"/>
      <c r="S7" s="101">
        <f t="shared" si="2"/>
        <v>1.0255930574472507</v>
      </c>
    </row>
    <row r="8" spans="1:19" ht="21" customHeight="1">
      <c r="A8" s="4">
        <v>2</v>
      </c>
      <c r="B8" s="4" t="s">
        <v>12</v>
      </c>
      <c r="C8" s="4">
        <v>4</v>
      </c>
      <c r="D8" s="98" t="s">
        <v>5</v>
      </c>
      <c r="E8" s="84">
        <v>30</v>
      </c>
      <c r="F8" s="73">
        <v>222</v>
      </c>
      <c r="G8" s="73">
        <v>13591255</v>
      </c>
      <c r="H8" s="74">
        <f t="shared" si="0"/>
        <v>61221.86936936937</v>
      </c>
      <c r="I8" s="75"/>
      <c r="J8" s="48">
        <v>30</v>
      </c>
      <c r="K8" s="45">
        <v>228</v>
      </c>
      <c r="L8" s="45">
        <v>14545327</v>
      </c>
      <c r="M8" s="74">
        <f t="shared" si="1"/>
        <v>63795.29385964912</v>
      </c>
      <c r="N8" s="16"/>
      <c r="O8" s="37"/>
      <c r="P8" s="37"/>
      <c r="Q8" s="16"/>
      <c r="R8" s="6"/>
      <c r="S8" s="101">
        <f t="shared" si="2"/>
        <v>1.0420343990928067</v>
      </c>
    </row>
    <row r="9" spans="1:19" ht="21" customHeight="1">
      <c r="A9" s="4">
        <v>2</v>
      </c>
      <c r="B9" s="4" t="s">
        <v>12</v>
      </c>
      <c r="C9" s="4">
        <v>5</v>
      </c>
      <c r="D9" s="98" t="s">
        <v>28</v>
      </c>
      <c r="E9" s="84">
        <v>60</v>
      </c>
      <c r="F9" s="73">
        <v>720</v>
      </c>
      <c r="G9" s="73">
        <v>33462757</v>
      </c>
      <c r="H9" s="74">
        <f t="shared" si="0"/>
        <v>46476.05138888889</v>
      </c>
      <c r="I9" s="75"/>
      <c r="J9" s="48">
        <v>60</v>
      </c>
      <c r="K9" s="45">
        <v>909</v>
      </c>
      <c r="L9" s="45">
        <v>45521071</v>
      </c>
      <c r="M9" s="74">
        <f t="shared" si="1"/>
        <v>50078.18591859186</v>
      </c>
      <c r="N9" s="16"/>
      <c r="O9" s="37"/>
      <c r="P9" s="37"/>
      <c r="Q9" s="16"/>
      <c r="R9" s="6"/>
      <c r="S9" s="101">
        <f t="shared" si="2"/>
        <v>1.0775051757207614</v>
      </c>
    </row>
    <row r="10" spans="1:19" ht="21" customHeight="1">
      <c r="A10" s="4">
        <v>2</v>
      </c>
      <c r="B10" s="4" t="s">
        <v>12</v>
      </c>
      <c r="C10" s="4">
        <v>6</v>
      </c>
      <c r="D10" s="100" t="s">
        <v>1</v>
      </c>
      <c r="E10" s="84">
        <v>20</v>
      </c>
      <c r="F10" s="73">
        <v>65</v>
      </c>
      <c r="G10" s="73">
        <v>1448602</v>
      </c>
      <c r="H10" s="74">
        <f t="shared" si="0"/>
        <v>22286.184615384616</v>
      </c>
      <c r="I10" s="75"/>
      <c r="J10" s="48">
        <v>10</v>
      </c>
      <c r="K10" s="45">
        <v>53</v>
      </c>
      <c r="L10" s="45">
        <v>1067951</v>
      </c>
      <c r="M10" s="74">
        <f t="shared" si="1"/>
        <v>20150.01886792453</v>
      </c>
      <c r="N10" s="41"/>
      <c r="O10" s="37"/>
      <c r="P10" s="37"/>
      <c r="Q10" s="16"/>
      <c r="R10" s="6"/>
      <c r="S10" s="101">
        <f t="shared" si="2"/>
        <v>0.904148431670738</v>
      </c>
    </row>
    <row r="11" spans="1:21" ht="21" customHeight="1">
      <c r="A11" s="4">
        <v>2</v>
      </c>
      <c r="B11" s="4" t="s">
        <v>12</v>
      </c>
      <c r="C11" s="4">
        <v>7</v>
      </c>
      <c r="D11" s="100" t="s">
        <v>107</v>
      </c>
      <c r="E11" s="84">
        <v>21</v>
      </c>
      <c r="F11" s="73">
        <v>7</v>
      </c>
      <c r="G11" s="73">
        <v>19100</v>
      </c>
      <c r="H11" s="74">
        <f t="shared" si="0"/>
        <v>2728.5714285714284</v>
      </c>
      <c r="I11" s="75"/>
      <c r="J11" s="48">
        <v>20</v>
      </c>
      <c r="K11" s="45">
        <v>264</v>
      </c>
      <c r="L11" s="45">
        <v>12982524</v>
      </c>
      <c r="M11" s="74">
        <f t="shared" si="1"/>
        <v>49176.22727272727</v>
      </c>
      <c r="N11" s="41"/>
      <c r="O11" s="37"/>
      <c r="P11" s="37"/>
      <c r="Q11" s="16"/>
      <c r="R11" s="6"/>
      <c r="S11" s="102">
        <f t="shared" si="2"/>
        <v>18.0227010947168</v>
      </c>
      <c r="U11" s="55"/>
    </row>
    <row r="12" spans="1:19" ht="21" customHeight="1">
      <c r="A12" s="4">
        <v>2</v>
      </c>
      <c r="B12" s="4" t="s">
        <v>12</v>
      </c>
      <c r="C12" s="4">
        <v>8</v>
      </c>
      <c r="D12" s="100" t="s">
        <v>108</v>
      </c>
      <c r="E12" s="84">
        <v>24</v>
      </c>
      <c r="F12" s="73">
        <v>231</v>
      </c>
      <c r="G12" s="73">
        <v>12150738</v>
      </c>
      <c r="H12" s="74">
        <f t="shared" si="0"/>
        <v>52600.5974025974</v>
      </c>
      <c r="I12" s="75"/>
      <c r="J12" s="48">
        <v>18</v>
      </c>
      <c r="K12" s="45">
        <v>265</v>
      </c>
      <c r="L12" s="45">
        <v>14226695</v>
      </c>
      <c r="M12" s="74">
        <f t="shared" si="1"/>
        <v>53685.64150943396</v>
      </c>
      <c r="N12" s="41"/>
      <c r="O12" s="37"/>
      <c r="P12" s="37"/>
      <c r="Q12" s="16"/>
      <c r="R12" s="6"/>
      <c r="S12" s="101">
        <f t="shared" si="2"/>
        <v>1.0206279806773255</v>
      </c>
    </row>
    <row r="13" spans="1:19" ht="21" customHeight="1">
      <c r="A13" s="4">
        <v>2</v>
      </c>
      <c r="B13" s="4" t="s">
        <v>12</v>
      </c>
      <c r="C13" s="4">
        <v>9</v>
      </c>
      <c r="D13" s="100" t="s">
        <v>109</v>
      </c>
      <c r="E13" s="84">
        <v>10</v>
      </c>
      <c r="F13" s="73">
        <v>74</v>
      </c>
      <c r="G13" s="73">
        <v>2755872</v>
      </c>
      <c r="H13" s="74">
        <f t="shared" si="0"/>
        <v>37241.51351351351</v>
      </c>
      <c r="I13" s="75"/>
      <c r="J13" s="48">
        <v>10</v>
      </c>
      <c r="K13" s="45">
        <v>62</v>
      </c>
      <c r="L13" s="45">
        <v>2396660</v>
      </c>
      <c r="M13" s="74">
        <f t="shared" si="1"/>
        <v>38655.8064516129</v>
      </c>
      <c r="N13" s="41"/>
      <c r="O13" s="37"/>
      <c r="P13" s="37"/>
      <c r="Q13" s="16"/>
      <c r="R13" s="6"/>
      <c r="S13" s="101">
        <f t="shared" si="2"/>
        <v>1.0379762475976224</v>
      </c>
    </row>
    <row r="14" spans="1:19" ht="21" customHeight="1">
      <c r="A14" s="4">
        <v>2</v>
      </c>
      <c r="B14" s="4" t="s">
        <v>12</v>
      </c>
      <c r="C14" s="4">
        <v>10</v>
      </c>
      <c r="D14" s="100" t="s">
        <v>110</v>
      </c>
      <c r="E14" s="84">
        <v>20</v>
      </c>
      <c r="F14" s="73">
        <v>248</v>
      </c>
      <c r="G14" s="73">
        <v>19500827</v>
      </c>
      <c r="H14" s="74">
        <f t="shared" si="0"/>
        <v>78632.36693548386</v>
      </c>
      <c r="I14" s="75"/>
      <c r="J14" s="48">
        <v>20</v>
      </c>
      <c r="K14" s="45">
        <v>237</v>
      </c>
      <c r="L14" s="45">
        <v>19244197</v>
      </c>
      <c r="M14" s="74">
        <f t="shared" si="1"/>
        <v>81199.1434599156</v>
      </c>
      <c r="N14" s="41"/>
      <c r="O14" s="37"/>
      <c r="P14" s="37"/>
      <c r="Q14" s="16"/>
      <c r="R14" s="6"/>
      <c r="S14" s="101">
        <f t="shared" si="2"/>
        <v>1.0326427478208524</v>
      </c>
    </row>
    <row r="15" spans="1:19" ht="21" customHeight="1">
      <c r="A15" s="4">
        <v>2</v>
      </c>
      <c r="B15" s="4" t="s">
        <v>12</v>
      </c>
      <c r="C15" s="4">
        <v>11</v>
      </c>
      <c r="D15" s="100" t="s">
        <v>111</v>
      </c>
      <c r="E15" s="84">
        <v>10</v>
      </c>
      <c r="F15" s="73">
        <v>34</v>
      </c>
      <c r="G15" s="73">
        <v>958280</v>
      </c>
      <c r="H15" s="74">
        <f t="shared" si="0"/>
        <v>28184.70588235294</v>
      </c>
      <c r="I15" s="75"/>
      <c r="J15" s="48">
        <v>10</v>
      </c>
      <c r="K15" s="45">
        <v>89</v>
      </c>
      <c r="L15" s="45">
        <v>3194056</v>
      </c>
      <c r="M15" s="74">
        <f t="shared" si="1"/>
        <v>35888.269662921346</v>
      </c>
      <c r="N15" s="41"/>
      <c r="O15" s="39"/>
      <c r="P15" s="37"/>
      <c r="Q15" s="16"/>
      <c r="R15" s="6"/>
      <c r="S15" s="101">
        <f t="shared" si="2"/>
        <v>1.2733242565213985</v>
      </c>
    </row>
    <row r="16" spans="1:19" ht="21" customHeight="1">
      <c r="A16" s="4">
        <v>2</v>
      </c>
      <c r="B16" s="4" t="s">
        <v>12</v>
      </c>
      <c r="C16" s="4">
        <v>12</v>
      </c>
      <c r="D16" s="100" t="s">
        <v>112</v>
      </c>
      <c r="E16" s="84">
        <v>20</v>
      </c>
      <c r="F16" s="73">
        <v>259</v>
      </c>
      <c r="G16" s="73">
        <v>14291385</v>
      </c>
      <c r="H16" s="74">
        <f t="shared" si="0"/>
        <v>55179.09266409266</v>
      </c>
      <c r="I16" s="75"/>
      <c r="J16" s="48">
        <v>20</v>
      </c>
      <c r="K16" s="45">
        <v>297</v>
      </c>
      <c r="L16" s="45">
        <v>16465590</v>
      </c>
      <c r="M16" s="74">
        <f t="shared" si="1"/>
        <v>55439.69696969697</v>
      </c>
      <c r="N16" s="41"/>
      <c r="O16" s="39"/>
      <c r="P16" s="37"/>
      <c r="Q16" s="16"/>
      <c r="R16" s="6"/>
      <c r="S16" s="101">
        <f t="shared" si="2"/>
        <v>1.004722881312869</v>
      </c>
    </row>
    <row r="17" spans="1:19" ht="21" customHeight="1">
      <c r="A17" s="4">
        <v>2</v>
      </c>
      <c r="B17" s="4" t="s">
        <v>12</v>
      </c>
      <c r="C17" s="4">
        <v>13</v>
      </c>
      <c r="D17" s="100" t="s">
        <v>80</v>
      </c>
      <c r="E17" s="84">
        <v>10</v>
      </c>
      <c r="F17" s="73">
        <v>103</v>
      </c>
      <c r="G17" s="73">
        <v>3071580</v>
      </c>
      <c r="H17" s="74">
        <f t="shared" si="0"/>
        <v>29821.165048543688</v>
      </c>
      <c r="I17" s="75"/>
      <c r="J17" s="48">
        <v>10</v>
      </c>
      <c r="K17" s="45">
        <v>146</v>
      </c>
      <c r="L17" s="45">
        <v>5012445</v>
      </c>
      <c r="M17" s="74">
        <f t="shared" si="1"/>
        <v>34331.81506849315</v>
      </c>
      <c r="N17" s="41"/>
      <c r="O17" s="39"/>
      <c r="P17" s="37"/>
      <c r="Q17" s="16"/>
      <c r="R17" s="6"/>
      <c r="S17" s="101">
        <f t="shared" si="2"/>
        <v>1.1512566666193929</v>
      </c>
    </row>
    <row r="18" spans="1:19" ht="21" customHeight="1">
      <c r="A18" s="4">
        <v>2</v>
      </c>
      <c r="B18" s="4" t="s">
        <v>12</v>
      </c>
      <c r="C18" s="4">
        <v>14</v>
      </c>
      <c r="D18" s="100" t="s">
        <v>81</v>
      </c>
      <c r="E18" s="84">
        <v>20</v>
      </c>
      <c r="F18" s="73">
        <v>32</v>
      </c>
      <c r="G18" s="73">
        <v>958361</v>
      </c>
      <c r="H18" s="74">
        <f t="shared" si="0"/>
        <v>29948.78125</v>
      </c>
      <c r="I18" s="75"/>
      <c r="J18" s="48">
        <v>20</v>
      </c>
      <c r="K18" s="45">
        <v>113</v>
      </c>
      <c r="L18" s="45">
        <v>2098582</v>
      </c>
      <c r="M18" s="74">
        <f t="shared" si="1"/>
        <v>18571.522123893807</v>
      </c>
      <c r="N18" s="41"/>
      <c r="O18" s="39"/>
      <c r="P18" s="37"/>
      <c r="Q18" s="16"/>
      <c r="R18" s="6"/>
      <c r="S18" s="101">
        <f t="shared" si="2"/>
        <v>0.6201094451512549</v>
      </c>
    </row>
    <row r="19" spans="1:19" ht="21" customHeight="1">
      <c r="A19" s="4">
        <v>2</v>
      </c>
      <c r="B19" s="4" t="s">
        <v>12</v>
      </c>
      <c r="C19" s="4">
        <v>15</v>
      </c>
      <c r="D19" s="100" t="s">
        <v>178</v>
      </c>
      <c r="E19" s="84">
        <v>10</v>
      </c>
      <c r="F19" s="73">
        <v>24</v>
      </c>
      <c r="G19" s="73">
        <v>1079730</v>
      </c>
      <c r="H19" s="74">
        <f t="shared" si="0"/>
        <v>44988.75</v>
      </c>
      <c r="I19" s="75"/>
      <c r="J19" s="48">
        <v>10</v>
      </c>
      <c r="K19" s="45">
        <v>51</v>
      </c>
      <c r="L19" s="45">
        <v>2450246</v>
      </c>
      <c r="M19" s="74">
        <f t="shared" si="1"/>
        <v>48044.03921568627</v>
      </c>
      <c r="N19" s="41"/>
      <c r="O19" s="39"/>
      <c r="P19" s="37"/>
      <c r="Q19" s="117" t="s">
        <v>181</v>
      </c>
      <c r="R19" s="6"/>
      <c r="S19" s="101">
        <f t="shared" si="2"/>
        <v>1.0679122939776338</v>
      </c>
    </row>
    <row r="20" spans="1:19" ht="21" customHeight="1">
      <c r="A20" s="4">
        <v>2</v>
      </c>
      <c r="B20" s="4" t="s">
        <v>12</v>
      </c>
      <c r="C20" s="4">
        <v>16</v>
      </c>
      <c r="D20" s="100" t="s">
        <v>103</v>
      </c>
      <c r="E20" s="84">
        <v>20</v>
      </c>
      <c r="F20" s="73">
        <v>45</v>
      </c>
      <c r="G20" s="73">
        <v>1151006</v>
      </c>
      <c r="H20" s="74">
        <f t="shared" si="0"/>
        <v>25577.911111111112</v>
      </c>
      <c r="I20" s="75"/>
      <c r="J20" s="48">
        <v>20</v>
      </c>
      <c r="K20" s="45">
        <v>187</v>
      </c>
      <c r="L20" s="45">
        <v>5941032</v>
      </c>
      <c r="M20" s="74">
        <f t="shared" si="1"/>
        <v>31770.224598930483</v>
      </c>
      <c r="N20" s="41"/>
      <c r="O20" s="39"/>
      <c r="P20" s="37"/>
      <c r="Q20" s="16"/>
      <c r="R20" s="6"/>
      <c r="S20" s="101">
        <f t="shared" si="2"/>
        <v>1.242096137597781</v>
      </c>
    </row>
    <row r="21" spans="1:21" ht="21" customHeight="1">
      <c r="A21" s="4">
        <v>2</v>
      </c>
      <c r="B21" s="4" t="s">
        <v>12</v>
      </c>
      <c r="C21" s="4">
        <v>17</v>
      </c>
      <c r="D21" s="100" t="s">
        <v>82</v>
      </c>
      <c r="E21" s="84">
        <v>10</v>
      </c>
      <c r="F21" s="73">
        <v>41</v>
      </c>
      <c r="G21" s="73">
        <v>135365</v>
      </c>
      <c r="H21" s="74">
        <f t="shared" si="0"/>
        <v>3301.5853658536585</v>
      </c>
      <c r="I21" s="75"/>
      <c r="J21" s="48">
        <v>10</v>
      </c>
      <c r="K21" s="45">
        <v>47</v>
      </c>
      <c r="L21" s="45">
        <v>2208822</v>
      </c>
      <c r="M21" s="74">
        <f t="shared" si="1"/>
        <v>46996.21276595745</v>
      </c>
      <c r="N21" s="41"/>
      <c r="O21" s="39"/>
      <c r="P21" s="37"/>
      <c r="Q21" s="16"/>
      <c r="R21" s="6"/>
      <c r="S21" s="101">
        <f t="shared" si="2"/>
        <v>14.234438173857757</v>
      </c>
      <c r="U21" s="55"/>
    </row>
    <row r="22" spans="1:19" ht="21" customHeight="1">
      <c r="A22" s="4">
        <v>2</v>
      </c>
      <c r="B22" s="4" t="s">
        <v>12</v>
      </c>
      <c r="C22" s="4">
        <v>18</v>
      </c>
      <c r="D22" s="100" t="s">
        <v>83</v>
      </c>
      <c r="E22" s="84">
        <v>20</v>
      </c>
      <c r="F22" s="73">
        <v>303</v>
      </c>
      <c r="G22" s="73">
        <v>7844000</v>
      </c>
      <c r="H22" s="74">
        <f t="shared" si="0"/>
        <v>25887.788778877886</v>
      </c>
      <c r="I22" s="75"/>
      <c r="J22" s="48">
        <v>40</v>
      </c>
      <c r="K22" s="45">
        <v>356</v>
      </c>
      <c r="L22" s="45">
        <v>13390696</v>
      </c>
      <c r="M22" s="74">
        <f t="shared" si="1"/>
        <v>37614.31460674157</v>
      </c>
      <c r="N22" s="41"/>
      <c r="O22" s="39"/>
      <c r="P22" s="37"/>
      <c r="Q22" s="16"/>
      <c r="R22" s="6"/>
      <c r="S22" s="101">
        <f t="shared" si="2"/>
        <v>1.4529751817749486</v>
      </c>
    </row>
    <row r="23" spans="1:18" ht="21">
      <c r="A23" s="4">
        <v>2</v>
      </c>
      <c r="B23" s="4" t="s">
        <v>12</v>
      </c>
      <c r="C23" s="4">
        <v>19</v>
      </c>
      <c r="D23" s="100" t="s">
        <v>179</v>
      </c>
      <c r="E23" s="84"/>
      <c r="F23" s="73"/>
      <c r="G23" s="73"/>
      <c r="H23" s="74"/>
      <c r="I23" s="75"/>
      <c r="J23" s="48">
        <v>15</v>
      </c>
      <c r="K23" s="45">
        <v>0</v>
      </c>
      <c r="L23" s="45">
        <v>0</v>
      </c>
      <c r="M23" s="74">
        <f t="shared" si="1"/>
        <v>0</v>
      </c>
      <c r="N23" s="41" t="s">
        <v>173</v>
      </c>
      <c r="O23" s="39"/>
      <c r="P23" s="37"/>
      <c r="Q23" s="16"/>
      <c r="R23" s="6"/>
    </row>
    <row r="24" spans="1:18" ht="21" customHeight="1">
      <c r="A24" s="4">
        <v>2</v>
      </c>
      <c r="B24" s="4" t="s">
        <v>12</v>
      </c>
      <c r="C24" s="4">
        <v>20</v>
      </c>
      <c r="D24" s="100" t="s">
        <v>140</v>
      </c>
      <c r="E24" s="84"/>
      <c r="F24" s="73"/>
      <c r="G24" s="73"/>
      <c r="H24" s="74"/>
      <c r="I24" s="75"/>
      <c r="J24" s="48">
        <v>20</v>
      </c>
      <c r="K24" s="45">
        <v>1</v>
      </c>
      <c r="L24" s="45">
        <v>49780</v>
      </c>
      <c r="M24" s="74">
        <f t="shared" si="1"/>
        <v>49780</v>
      </c>
      <c r="N24" s="41" t="s">
        <v>173</v>
      </c>
      <c r="O24" s="39"/>
      <c r="P24" s="37"/>
      <c r="Q24" s="16"/>
      <c r="R24" s="6"/>
    </row>
    <row r="25" spans="1:18" ht="21" customHeight="1">
      <c r="A25" s="4">
        <v>2</v>
      </c>
      <c r="B25" s="4" t="s">
        <v>12</v>
      </c>
      <c r="C25" s="4">
        <v>21</v>
      </c>
      <c r="D25" s="100" t="s">
        <v>141</v>
      </c>
      <c r="E25" s="84"/>
      <c r="F25" s="73"/>
      <c r="G25" s="73"/>
      <c r="H25" s="74"/>
      <c r="I25" s="75"/>
      <c r="J25" s="48">
        <v>10</v>
      </c>
      <c r="K25" s="45">
        <v>110</v>
      </c>
      <c r="L25" s="45">
        <v>6292686</v>
      </c>
      <c r="M25" s="74">
        <f t="shared" si="1"/>
        <v>57206.236363636366</v>
      </c>
      <c r="N25" s="41" t="s">
        <v>173</v>
      </c>
      <c r="O25" s="39"/>
      <c r="P25" s="37"/>
      <c r="Q25" s="16"/>
      <c r="R25" s="6"/>
    </row>
    <row r="26" spans="1:18" ht="21" customHeight="1">
      <c r="A26" s="4">
        <v>2</v>
      </c>
      <c r="B26" s="4" t="s">
        <v>12</v>
      </c>
      <c r="C26" s="4">
        <v>22</v>
      </c>
      <c r="D26" s="100" t="s">
        <v>142</v>
      </c>
      <c r="E26" s="84"/>
      <c r="F26" s="73"/>
      <c r="G26" s="73"/>
      <c r="H26" s="74"/>
      <c r="I26" s="75"/>
      <c r="J26" s="48">
        <v>20</v>
      </c>
      <c r="K26" s="45">
        <v>42</v>
      </c>
      <c r="L26" s="45">
        <v>2098226</v>
      </c>
      <c r="M26" s="74">
        <f t="shared" si="1"/>
        <v>49957.76190476191</v>
      </c>
      <c r="N26" s="41" t="s">
        <v>173</v>
      </c>
      <c r="O26" s="39"/>
      <c r="P26" s="37"/>
      <c r="Q26" s="16"/>
      <c r="R26" s="6"/>
    </row>
    <row r="27" spans="1:18" ht="21" customHeight="1">
      <c r="A27" s="4">
        <v>2</v>
      </c>
      <c r="B27" s="4" t="s">
        <v>12</v>
      </c>
      <c r="C27" s="4">
        <v>23</v>
      </c>
      <c r="D27" s="100" t="s">
        <v>143</v>
      </c>
      <c r="E27" s="84"/>
      <c r="F27" s="73"/>
      <c r="G27" s="73"/>
      <c r="H27" s="74"/>
      <c r="I27" s="75"/>
      <c r="J27" s="48">
        <v>10</v>
      </c>
      <c r="K27" s="45">
        <v>2</v>
      </c>
      <c r="L27" s="45">
        <v>178728</v>
      </c>
      <c r="M27" s="74">
        <f t="shared" si="1"/>
        <v>89364</v>
      </c>
      <c r="N27" s="41" t="s">
        <v>173</v>
      </c>
      <c r="O27" s="39"/>
      <c r="P27" s="37"/>
      <c r="Q27" s="16"/>
      <c r="R27" s="6"/>
    </row>
    <row r="28" spans="1:18" ht="21" customHeight="1">
      <c r="A28" s="4">
        <v>2</v>
      </c>
      <c r="B28" s="4" t="s">
        <v>12</v>
      </c>
      <c r="C28" s="4">
        <v>24</v>
      </c>
      <c r="D28" s="100" t="s">
        <v>144</v>
      </c>
      <c r="E28" s="84"/>
      <c r="F28" s="73"/>
      <c r="G28" s="73"/>
      <c r="H28" s="74"/>
      <c r="I28" s="75"/>
      <c r="J28" s="48">
        <v>10</v>
      </c>
      <c r="K28" s="45">
        <v>27</v>
      </c>
      <c r="L28" s="45">
        <v>1432600</v>
      </c>
      <c r="M28" s="74">
        <f t="shared" si="1"/>
        <v>53059.25925925926</v>
      </c>
      <c r="N28" s="41" t="s">
        <v>173</v>
      </c>
      <c r="O28" s="39"/>
      <c r="P28" s="37"/>
      <c r="Q28" s="16"/>
      <c r="R28" s="6"/>
    </row>
    <row r="29" spans="1:18" ht="21" customHeight="1">
      <c r="A29" s="4">
        <v>2</v>
      </c>
      <c r="B29" s="4" t="s">
        <v>12</v>
      </c>
      <c r="C29" s="4">
        <v>25</v>
      </c>
      <c r="D29" s="100" t="s">
        <v>145</v>
      </c>
      <c r="E29" s="84"/>
      <c r="F29" s="73"/>
      <c r="G29" s="73"/>
      <c r="H29" s="74"/>
      <c r="I29" s="75"/>
      <c r="J29" s="48">
        <v>10</v>
      </c>
      <c r="K29" s="45">
        <v>8</v>
      </c>
      <c r="L29" s="45">
        <v>169551</v>
      </c>
      <c r="M29" s="74">
        <f t="shared" si="1"/>
        <v>21193.875</v>
      </c>
      <c r="N29" s="41" t="s">
        <v>173</v>
      </c>
      <c r="O29" s="39"/>
      <c r="P29" s="37"/>
      <c r="Q29" s="16"/>
      <c r="R29" s="6"/>
    </row>
    <row r="30" spans="1:18" ht="21" customHeight="1">
      <c r="A30" s="4">
        <v>2</v>
      </c>
      <c r="B30" s="4" t="s">
        <v>12</v>
      </c>
      <c r="C30" s="4">
        <v>26</v>
      </c>
      <c r="D30" s="100" t="s">
        <v>146</v>
      </c>
      <c r="E30" s="84"/>
      <c r="F30" s="73"/>
      <c r="G30" s="73"/>
      <c r="H30" s="74"/>
      <c r="I30" s="75"/>
      <c r="J30" s="48">
        <v>15</v>
      </c>
      <c r="K30" s="45">
        <v>25</v>
      </c>
      <c r="L30" s="45">
        <v>1213299</v>
      </c>
      <c r="M30" s="74">
        <f t="shared" si="1"/>
        <v>48531.96</v>
      </c>
      <c r="N30" s="41" t="s">
        <v>173</v>
      </c>
      <c r="O30" s="39"/>
      <c r="P30" s="37"/>
      <c r="Q30" s="16"/>
      <c r="R30" s="6"/>
    </row>
    <row r="31" spans="1:18" ht="21" customHeight="1">
      <c r="A31" s="4">
        <v>2</v>
      </c>
      <c r="B31" s="4" t="s">
        <v>12</v>
      </c>
      <c r="C31" s="4">
        <v>27</v>
      </c>
      <c r="D31" s="100" t="s">
        <v>147</v>
      </c>
      <c r="E31" s="84"/>
      <c r="F31" s="73"/>
      <c r="G31" s="73"/>
      <c r="H31" s="74"/>
      <c r="I31" s="75"/>
      <c r="J31" s="48">
        <v>20</v>
      </c>
      <c r="K31" s="45">
        <v>2</v>
      </c>
      <c r="L31" s="45">
        <v>27300</v>
      </c>
      <c r="M31" s="74">
        <f t="shared" si="1"/>
        <v>13650</v>
      </c>
      <c r="N31" s="41" t="s">
        <v>173</v>
      </c>
      <c r="O31" s="39"/>
      <c r="P31" s="37"/>
      <c r="Q31" s="16"/>
      <c r="R31" s="6"/>
    </row>
    <row r="32" spans="1:18" ht="21" customHeight="1">
      <c r="A32" s="4">
        <v>2</v>
      </c>
      <c r="B32" s="4" t="s">
        <v>12</v>
      </c>
      <c r="C32" s="4">
        <v>28</v>
      </c>
      <c r="D32" s="100" t="s">
        <v>148</v>
      </c>
      <c r="E32" s="84"/>
      <c r="F32" s="73"/>
      <c r="G32" s="73"/>
      <c r="H32" s="74"/>
      <c r="I32" s="75"/>
      <c r="J32" s="48">
        <v>10</v>
      </c>
      <c r="K32" s="45">
        <v>125</v>
      </c>
      <c r="L32" s="45">
        <v>5338125</v>
      </c>
      <c r="M32" s="74">
        <f t="shared" si="1"/>
        <v>42705</v>
      </c>
      <c r="N32" s="41" t="s">
        <v>173</v>
      </c>
      <c r="O32" s="39"/>
      <c r="P32" s="37"/>
      <c r="Q32" s="16"/>
      <c r="R32" s="6"/>
    </row>
    <row r="33" spans="1:18" ht="21" customHeight="1">
      <c r="A33" s="4">
        <v>2</v>
      </c>
      <c r="B33" s="4" t="s">
        <v>12</v>
      </c>
      <c r="C33" s="4">
        <v>29</v>
      </c>
      <c r="D33" s="100" t="s">
        <v>149</v>
      </c>
      <c r="E33" s="84"/>
      <c r="F33" s="73"/>
      <c r="G33" s="73"/>
      <c r="H33" s="74"/>
      <c r="I33" s="75"/>
      <c r="J33" s="48">
        <v>20</v>
      </c>
      <c r="K33" s="45">
        <v>274</v>
      </c>
      <c r="L33" s="45">
        <v>15316112</v>
      </c>
      <c r="M33" s="74">
        <f t="shared" si="1"/>
        <v>55898.21897810219</v>
      </c>
      <c r="N33" s="41" t="s">
        <v>173</v>
      </c>
      <c r="O33" s="39"/>
      <c r="P33" s="37"/>
      <c r="Q33" s="16"/>
      <c r="R33" s="6"/>
    </row>
    <row r="34" spans="1:18" ht="21" customHeight="1">
      <c r="A34" s="4">
        <v>2</v>
      </c>
      <c r="B34" s="4" t="s">
        <v>12</v>
      </c>
      <c r="C34" s="4">
        <v>30</v>
      </c>
      <c r="D34" s="100" t="s">
        <v>150</v>
      </c>
      <c r="E34" s="84"/>
      <c r="F34" s="73"/>
      <c r="G34" s="73"/>
      <c r="H34" s="74"/>
      <c r="I34" s="75"/>
      <c r="J34" s="48">
        <v>20</v>
      </c>
      <c r="K34" s="45">
        <v>180</v>
      </c>
      <c r="L34" s="45">
        <v>8679895</v>
      </c>
      <c r="M34" s="74">
        <f t="shared" si="1"/>
        <v>48221.63888888889</v>
      </c>
      <c r="N34" s="41" t="s">
        <v>173</v>
      </c>
      <c r="O34" s="39"/>
      <c r="P34" s="37"/>
      <c r="Q34" s="16"/>
      <c r="R34" s="6"/>
    </row>
    <row r="35" spans="1:18" ht="21" customHeight="1">
      <c r="A35" s="4"/>
      <c r="B35" s="4"/>
      <c r="C35" s="4"/>
      <c r="D35" s="100"/>
      <c r="E35" s="84"/>
      <c r="F35" s="73"/>
      <c r="G35" s="73"/>
      <c r="H35" s="74"/>
      <c r="I35" s="75"/>
      <c r="J35" s="48"/>
      <c r="K35" s="45"/>
      <c r="L35" s="45"/>
      <c r="M35" s="74">
        <f t="shared" si="1"/>
        <v>0</v>
      </c>
      <c r="N35" s="41"/>
      <c r="O35" s="39"/>
      <c r="P35" s="37"/>
      <c r="Q35" s="16"/>
      <c r="R35" s="6"/>
    </row>
    <row r="36" spans="1:18" ht="15.75" customHeight="1">
      <c r="A36" s="4"/>
      <c r="B36" s="4"/>
      <c r="C36" s="4"/>
      <c r="D36" s="100"/>
      <c r="E36" s="84"/>
      <c r="F36" s="73"/>
      <c r="G36" s="73"/>
      <c r="H36" s="74"/>
      <c r="I36" s="75"/>
      <c r="J36" s="48"/>
      <c r="K36" s="45"/>
      <c r="L36" s="45"/>
      <c r="M36" s="74">
        <f t="shared" si="1"/>
        <v>0</v>
      </c>
      <c r="N36" s="41"/>
      <c r="O36" s="37"/>
      <c r="P36" s="37"/>
      <c r="Q36" s="16"/>
      <c r="R36" s="6"/>
    </row>
    <row r="37" spans="5:18" ht="13.5">
      <c r="E37" s="85">
        <f>SUM(E5:E36)</f>
        <v>364</v>
      </c>
      <c r="F37" s="85">
        <f>SUM(F5:F36)</f>
        <v>2903</v>
      </c>
      <c r="G37" s="85">
        <f>SUM(G5:G36)</f>
        <v>187532486</v>
      </c>
      <c r="H37" s="86">
        <f>IF(AND(F37&gt;0,G37&gt;0),G37/F37,0)</f>
        <v>64599.54736479504</v>
      </c>
      <c r="I37" s="85"/>
      <c r="J37" s="108">
        <f>SUM(J5:J10,J11:J36)</f>
        <v>547</v>
      </c>
      <c r="K37" s="108">
        <f>SUM(K5:K10,K11:K36)</f>
        <v>4607</v>
      </c>
      <c r="L37" s="108">
        <f>SUM(L5:L10,L11:L36)</f>
        <v>269523926</v>
      </c>
      <c r="M37" s="86">
        <f>IF(AND(K37&gt;0,L37&gt;0),L37/K37,0)</f>
        <v>58503.131321901456</v>
      </c>
      <c r="N37" s="107"/>
      <c r="R37" s="6"/>
    </row>
    <row r="38" spans="5:18" ht="13.5">
      <c r="E38" s="85"/>
      <c r="F38" s="85"/>
      <c r="G38" s="85"/>
      <c r="H38" s="85"/>
      <c r="I38" s="85"/>
      <c r="J38" s="108">
        <v>30</v>
      </c>
      <c r="K38" s="85"/>
      <c r="L38" s="85"/>
      <c r="M38" s="86"/>
      <c r="N38" s="107"/>
      <c r="R38" s="6"/>
    </row>
    <row r="39" ht="13.5">
      <c r="R39" s="6"/>
    </row>
    <row r="40" spans="10:18" ht="13.5">
      <c r="J40" s="105"/>
      <c r="K40" s="106"/>
      <c r="L40" s="106"/>
      <c r="M40" s="106"/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  <row r="214" ht="13.5">
      <c r="R214" s="6"/>
    </row>
    <row r="215" ht="13.5">
      <c r="R215" s="6"/>
    </row>
    <row r="216" ht="13.5">
      <c r="R216" s="6"/>
    </row>
    <row r="217" ht="13.5">
      <c r="R217" s="6"/>
    </row>
    <row r="218" ht="13.5">
      <c r="R218" s="6"/>
    </row>
    <row r="219" ht="13.5">
      <c r="R219" s="6"/>
    </row>
    <row r="220" ht="13.5">
      <c r="R220" s="6"/>
    </row>
    <row r="221" ht="13.5">
      <c r="R221" s="6"/>
    </row>
    <row r="222" ht="13.5">
      <c r="R222" s="6"/>
    </row>
    <row r="223" ht="13.5">
      <c r="R223" s="6"/>
    </row>
    <row r="224" ht="13.5">
      <c r="R224" s="6"/>
    </row>
    <row r="225" ht="13.5">
      <c r="R225" s="6"/>
    </row>
    <row r="226" ht="13.5">
      <c r="R226" s="6"/>
    </row>
    <row r="227" ht="13.5">
      <c r="R227" s="6"/>
    </row>
    <row r="228" ht="13.5">
      <c r="R228" s="6"/>
    </row>
    <row r="229" ht="13.5">
      <c r="R229" s="6"/>
    </row>
    <row r="230" ht="13.5">
      <c r="R230" s="6"/>
    </row>
  </sheetData>
  <sheetProtection/>
  <mergeCells count="17">
    <mergeCell ref="N2:N4"/>
    <mergeCell ref="G3:G4"/>
    <mergeCell ref="H3:H4"/>
    <mergeCell ref="J3:J4"/>
    <mergeCell ref="K3:K4"/>
    <mergeCell ref="L3:L4"/>
    <mergeCell ref="M3:M4"/>
    <mergeCell ref="A2:B4"/>
    <mergeCell ref="J2:M2"/>
    <mergeCell ref="O2:P2"/>
    <mergeCell ref="O3:O4"/>
    <mergeCell ref="P3:P4"/>
    <mergeCell ref="Q2:Q4"/>
    <mergeCell ref="C2:D4"/>
    <mergeCell ref="E2:H2"/>
    <mergeCell ref="E3:E4"/>
    <mergeCell ref="F3:F4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scale="81" r:id="rId1"/>
  <headerFooter>
    <oddHeader>&amp;L就労Ａ型</oddHeader>
  </headerFooter>
  <rowBreaks count="1" manualBreakCount="1">
    <brk id="3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5"/>
  <sheetViews>
    <sheetView view="pageBreakPreview" zoomScaleSheetLayoutView="100" zoomScalePageLayoutView="0" workbookViewId="0" topLeftCell="A1">
      <pane xSplit="4" ySplit="4" topLeftCell="E9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O106" sqref="O106"/>
    </sheetView>
  </sheetViews>
  <sheetFormatPr defaultColWidth="9.00390625" defaultRowHeight="13.5"/>
  <cols>
    <col min="1" max="1" width="4.625" style="12" customWidth="1"/>
    <col min="2" max="2" width="12.625" style="6" customWidth="1"/>
    <col min="3" max="3" width="4.625" style="6" customWidth="1"/>
    <col min="4" max="4" width="28.25390625" style="76" customWidth="1"/>
    <col min="5" max="5" width="6.50390625" style="108" bestFit="1" customWidth="1"/>
    <col min="6" max="7" width="13.00390625" style="85" bestFit="1" customWidth="1"/>
    <col min="8" max="8" width="11.00390625" style="85" bestFit="1" customWidth="1"/>
    <col min="9" max="9" width="2.625" style="8" customWidth="1"/>
    <col min="10" max="10" width="5.75390625" style="8" customWidth="1"/>
    <col min="11" max="12" width="13.00390625" style="8" bestFit="1" customWidth="1"/>
    <col min="13" max="13" width="11.00390625" style="8" bestFit="1" customWidth="1"/>
    <col min="14" max="14" width="5.25390625" style="8" bestFit="1" customWidth="1"/>
    <col min="15" max="15" width="9.00390625" style="8" bestFit="1" customWidth="1"/>
    <col min="16" max="16" width="11.00390625" style="8" bestFit="1" customWidth="1"/>
    <col min="17" max="17" width="5.25390625" style="8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86" t="s">
        <v>78</v>
      </c>
      <c r="F2" s="186"/>
      <c r="G2" s="186"/>
      <c r="H2" s="186"/>
      <c r="I2" s="10"/>
      <c r="J2" s="170" t="s">
        <v>113</v>
      </c>
      <c r="K2" s="171"/>
      <c r="L2" s="171"/>
      <c r="M2" s="171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87" t="s">
        <v>22</v>
      </c>
      <c r="F3" s="187" t="s">
        <v>23</v>
      </c>
      <c r="G3" s="187" t="s">
        <v>24</v>
      </c>
      <c r="H3" s="187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ht="13.5">
      <c r="A4" s="184"/>
      <c r="B4" s="185"/>
      <c r="C4" s="184"/>
      <c r="D4" s="185"/>
      <c r="E4" s="188"/>
      <c r="F4" s="188"/>
      <c r="G4" s="188"/>
      <c r="H4" s="188"/>
      <c r="I4" s="72"/>
      <c r="J4" s="189"/>
      <c r="K4" s="189"/>
      <c r="L4" s="189"/>
      <c r="M4" s="189"/>
      <c r="N4" s="177"/>
      <c r="O4" s="174"/>
      <c r="P4" s="174"/>
      <c r="Q4" s="177"/>
      <c r="R4" s="96"/>
    </row>
    <row r="5" spans="1:19" ht="13.5">
      <c r="A5" s="18">
        <v>2</v>
      </c>
      <c r="B5" s="4" t="s">
        <v>12</v>
      </c>
      <c r="C5" s="4">
        <v>1</v>
      </c>
      <c r="D5" s="77" t="s">
        <v>7</v>
      </c>
      <c r="E5" s="73">
        <v>40</v>
      </c>
      <c r="F5" s="93">
        <v>450</v>
      </c>
      <c r="G5" s="93">
        <v>4475355</v>
      </c>
      <c r="H5" s="74">
        <f>IF(AND(F5&gt;0,G5&gt;0),G5/F5,0)</f>
        <v>9945.233333333334</v>
      </c>
      <c r="I5" s="75"/>
      <c r="J5" s="73">
        <v>40</v>
      </c>
      <c r="K5" s="46">
        <v>468</v>
      </c>
      <c r="L5" s="46">
        <v>4548972</v>
      </c>
      <c r="M5" s="74">
        <f>IF(AND(K5&gt;0,L5&gt;0),L5/K5,0)</f>
        <v>9720.02564102564</v>
      </c>
      <c r="N5" s="21"/>
      <c r="O5" s="36"/>
      <c r="P5" s="36"/>
      <c r="Q5" s="21"/>
      <c r="R5" s="97"/>
      <c r="S5" s="101">
        <f>M5/H5</f>
        <v>0.9773552128180978</v>
      </c>
    </row>
    <row r="6" spans="1:19" ht="13.5">
      <c r="A6" s="18">
        <v>2</v>
      </c>
      <c r="B6" s="4" t="s">
        <v>12</v>
      </c>
      <c r="C6" s="4">
        <v>2</v>
      </c>
      <c r="D6" s="77" t="s">
        <v>16</v>
      </c>
      <c r="E6" s="73">
        <v>15</v>
      </c>
      <c r="F6" s="93">
        <v>184</v>
      </c>
      <c r="G6" s="93">
        <v>2975267</v>
      </c>
      <c r="H6" s="74">
        <f aca="true" t="shared" si="0" ref="H6:H12">IF(AND(F6&gt;0,G6&gt;0),G6/F6,0)</f>
        <v>16169.929347826086</v>
      </c>
      <c r="I6" s="75"/>
      <c r="J6" s="73">
        <v>15</v>
      </c>
      <c r="K6" s="46">
        <v>183</v>
      </c>
      <c r="L6" s="46">
        <v>2880044</v>
      </c>
      <c r="M6" s="74">
        <f aca="true" t="shared" si="1" ref="M6:M69">IF(AND(K6&gt;0,L6&gt;0),L6/K6,0)</f>
        <v>15737.945355191257</v>
      </c>
      <c r="N6" s="21"/>
      <c r="O6" s="36"/>
      <c r="P6" s="36"/>
      <c r="Q6" s="21"/>
      <c r="R6" s="97"/>
      <c r="S6" s="101">
        <f aca="true" t="shared" si="2" ref="S6:S69">M6/H6</f>
        <v>0.973284732212333</v>
      </c>
    </row>
    <row r="7" spans="1:19" ht="13.5">
      <c r="A7" s="18">
        <v>2</v>
      </c>
      <c r="B7" s="4" t="s">
        <v>12</v>
      </c>
      <c r="C7" s="4">
        <v>3</v>
      </c>
      <c r="D7" s="77" t="s">
        <v>30</v>
      </c>
      <c r="E7" s="73">
        <v>20</v>
      </c>
      <c r="F7" s="93">
        <v>200</v>
      </c>
      <c r="G7" s="93">
        <v>803945</v>
      </c>
      <c r="H7" s="74">
        <f t="shared" si="0"/>
        <v>4019.725</v>
      </c>
      <c r="I7" s="75"/>
      <c r="J7" s="73">
        <v>20</v>
      </c>
      <c r="K7" s="46">
        <v>192</v>
      </c>
      <c r="L7" s="46">
        <v>887719</v>
      </c>
      <c r="M7" s="74">
        <f t="shared" si="1"/>
        <v>4623.536458333333</v>
      </c>
      <c r="N7" s="21"/>
      <c r="O7" s="36"/>
      <c r="P7" s="36"/>
      <c r="Q7" s="21"/>
      <c r="R7" s="6"/>
      <c r="S7" s="101">
        <f t="shared" si="2"/>
        <v>1.150212131012279</v>
      </c>
    </row>
    <row r="8" spans="1:19" ht="13.5">
      <c r="A8" s="18">
        <v>2</v>
      </c>
      <c r="B8" s="4" t="s">
        <v>12</v>
      </c>
      <c r="C8" s="4">
        <v>4</v>
      </c>
      <c r="D8" s="77" t="s">
        <v>13</v>
      </c>
      <c r="E8" s="73">
        <v>20</v>
      </c>
      <c r="F8" s="93">
        <v>322</v>
      </c>
      <c r="G8" s="93">
        <v>1801455</v>
      </c>
      <c r="H8" s="74">
        <f t="shared" si="0"/>
        <v>5594.580745341615</v>
      </c>
      <c r="I8" s="75"/>
      <c r="J8" s="73">
        <v>20</v>
      </c>
      <c r="K8" s="46">
        <v>326</v>
      </c>
      <c r="L8" s="46">
        <v>1845720</v>
      </c>
      <c r="M8" s="74">
        <f t="shared" si="1"/>
        <v>5661.7177914110425</v>
      </c>
      <c r="N8" s="21"/>
      <c r="O8" s="36"/>
      <c r="P8" s="36"/>
      <c r="Q8" s="21"/>
      <c r="R8" s="6"/>
      <c r="S8" s="101">
        <f t="shared" si="2"/>
        <v>1.0120003712745285</v>
      </c>
    </row>
    <row r="9" spans="1:19" ht="13.5">
      <c r="A9" s="18">
        <v>2</v>
      </c>
      <c r="B9" s="4" t="s">
        <v>12</v>
      </c>
      <c r="C9" s="4">
        <v>5</v>
      </c>
      <c r="D9" s="77" t="s">
        <v>9</v>
      </c>
      <c r="E9" s="73">
        <v>20</v>
      </c>
      <c r="F9" s="93">
        <v>132</v>
      </c>
      <c r="G9" s="93">
        <v>622700</v>
      </c>
      <c r="H9" s="74">
        <f t="shared" si="0"/>
        <v>4717.424242424242</v>
      </c>
      <c r="I9" s="75"/>
      <c r="J9" s="73">
        <v>20</v>
      </c>
      <c r="K9" s="46">
        <v>143</v>
      </c>
      <c r="L9" s="46">
        <v>678450</v>
      </c>
      <c r="M9" s="74">
        <f t="shared" si="1"/>
        <v>4744.4055944055945</v>
      </c>
      <c r="N9" s="21"/>
      <c r="O9" s="36"/>
      <c r="P9" s="36"/>
      <c r="Q9" s="21"/>
      <c r="R9" s="6"/>
      <c r="S9" s="101">
        <f t="shared" si="2"/>
        <v>1.0057195093328064</v>
      </c>
    </row>
    <row r="10" spans="1:19" ht="13.5">
      <c r="A10" s="18">
        <v>2</v>
      </c>
      <c r="B10" s="4" t="s">
        <v>12</v>
      </c>
      <c r="C10" s="4">
        <v>6</v>
      </c>
      <c r="D10" s="77" t="s">
        <v>10</v>
      </c>
      <c r="E10" s="73">
        <v>30</v>
      </c>
      <c r="F10" s="93">
        <v>410</v>
      </c>
      <c r="G10" s="93">
        <v>4509000</v>
      </c>
      <c r="H10" s="74">
        <f t="shared" si="0"/>
        <v>10997.560975609756</v>
      </c>
      <c r="I10" s="75"/>
      <c r="J10" s="73">
        <v>30</v>
      </c>
      <c r="K10" s="46">
        <v>450</v>
      </c>
      <c r="L10" s="46">
        <v>5070500</v>
      </c>
      <c r="M10" s="74">
        <f t="shared" si="1"/>
        <v>11267.777777777777</v>
      </c>
      <c r="N10" s="21"/>
      <c r="O10" s="36"/>
      <c r="P10" s="36"/>
      <c r="Q10" s="21"/>
      <c r="R10" s="6"/>
      <c r="S10" s="101">
        <f t="shared" si="2"/>
        <v>1.0245706118626943</v>
      </c>
    </row>
    <row r="11" spans="1:19" ht="13.5">
      <c r="A11" s="18">
        <v>2</v>
      </c>
      <c r="B11" s="4" t="s">
        <v>12</v>
      </c>
      <c r="C11" s="4">
        <v>7</v>
      </c>
      <c r="D11" s="77" t="s">
        <v>6</v>
      </c>
      <c r="E11" s="73">
        <v>15</v>
      </c>
      <c r="F11" s="93">
        <v>171</v>
      </c>
      <c r="G11" s="93">
        <v>3281421</v>
      </c>
      <c r="H11" s="74">
        <f t="shared" si="0"/>
        <v>19189.59649122807</v>
      </c>
      <c r="I11" s="75"/>
      <c r="J11" s="73">
        <v>15</v>
      </c>
      <c r="K11" s="46">
        <v>151</v>
      </c>
      <c r="L11" s="46">
        <v>2865890</v>
      </c>
      <c r="M11" s="74">
        <f t="shared" si="1"/>
        <v>18979.403973509932</v>
      </c>
      <c r="N11" s="21"/>
      <c r="O11" s="36"/>
      <c r="P11" s="36"/>
      <c r="Q11" s="21"/>
      <c r="R11" s="6"/>
      <c r="S11" s="101">
        <f t="shared" si="2"/>
        <v>0.989046537908485</v>
      </c>
    </row>
    <row r="12" spans="1:19" ht="13.5">
      <c r="A12" s="18">
        <v>2</v>
      </c>
      <c r="B12" s="4" t="s">
        <v>12</v>
      </c>
      <c r="C12" s="4">
        <v>8</v>
      </c>
      <c r="D12" s="77" t="s">
        <v>4</v>
      </c>
      <c r="E12" s="73">
        <v>50</v>
      </c>
      <c r="F12" s="93">
        <v>708</v>
      </c>
      <c r="G12" s="93">
        <v>7991055</v>
      </c>
      <c r="H12" s="74">
        <f t="shared" si="0"/>
        <v>11286.800847457627</v>
      </c>
      <c r="I12" s="75"/>
      <c r="J12" s="73">
        <v>50</v>
      </c>
      <c r="K12" s="46">
        <v>723</v>
      </c>
      <c r="L12" s="46">
        <v>9248328</v>
      </c>
      <c r="M12" s="74">
        <f t="shared" si="1"/>
        <v>12791.601659751037</v>
      </c>
      <c r="N12" s="21"/>
      <c r="O12" s="115"/>
      <c r="P12" s="36"/>
      <c r="Q12" s="21"/>
      <c r="R12" s="6"/>
      <c r="S12" s="101">
        <f t="shared" si="2"/>
        <v>1.133323944723661</v>
      </c>
    </row>
    <row r="13" spans="1:19" ht="13.5">
      <c r="A13" s="18">
        <v>2</v>
      </c>
      <c r="B13" s="4" t="s">
        <v>12</v>
      </c>
      <c r="C13" s="4">
        <v>9</v>
      </c>
      <c r="D13" s="77" t="s">
        <v>11</v>
      </c>
      <c r="E13" s="73">
        <v>30</v>
      </c>
      <c r="F13" s="93">
        <v>282</v>
      </c>
      <c r="G13" s="93">
        <v>2316340</v>
      </c>
      <c r="H13" s="74">
        <f>IF(AND(F13&gt;0,G13&gt;0),G13/F13,0)</f>
        <v>8213.971631205673</v>
      </c>
      <c r="I13" s="75"/>
      <c r="J13" s="73">
        <v>30</v>
      </c>
      <c r="K13" s="46">
        <v>288</v>
      </c>
      <c r="L13" s="46">
        <v>2404120</v>
      </c>
      <c r="M13" s="74">
        <f t="shared" si="1"/>
        <v>8347.638888888889</v>
      </c>
      <c r="N13" s="21"/>
      <c r="O13" s="36"/>
      <c r="P13" s="36"/>
      <c r="Q13" s="21"/>
      <c r="R13" s="6"/>
      <c r="S13" s="101">
        <f t="shared" si="2"/>
        <v>1.0162731579416955</v>
      </c>
    </row>
    <row r="14" spans="1:19" ht="13.5">
      <c r="A14" s="18">
        <v>2</v>
      </c>
      <c r="B14" s="4" t="s">
        <v>12</v>
      </c>
      <c r="C14" s="4">
        <v>10</v>
      </c>
      <c r="D14" s="77" t="s">
        <v>29</v>
      </c>
      <c r="E14" s="73">
        <v>14</v>
      </c>
      <c r="F14" s="93">
        <v>166</v>
      </c>
      <c r="G14" s="93">
        <v>2150964</v>
      </c>
      <c r="H14" s="74">
        <f aca="true" t="shared" si="3" ref="H14:H71">IF(AND(F14&gt;0,G14&gt;0),G14/F14,0)</f>
        <v>12957.614457831325</v>
      </c>
      <c r="I14" s="75"/>
      <c r="J14" s="73">
        <v>14</v>
      </c>
      <c r="K14" s="46">
        <v>153</v>
      </c>
      <c r="L14" s="46">
        <v>2210000</v>
      </c>
      <c r="M14" s="74">
        <f t="shared" si="1"/>
        <v>14444.444444444445</v>
      </c>
      <c r="N14" s="21"/>
      <c r="O14" s="36"/>
      <c r="P14" s="36"/>
      <c r="Q14" s="21"/>
      <c r="R14" s="6"/>
      <c r="S14" s="101">
        <f t="shared" si="2"/>
        <v>1.1147456571926717</v>
      </c>
    </row>
    <row r="15" spans="1:19" ht="13.5">
      <c r="A15" s="18">
        <v>2</v>
      </c>
      <c r="B15" s="4" t="s">
        <v>12</v>
      </c>
      <c r="C15" s="4">
        <v>11</v>
      </c>
      <c r="D15" s="77" t="s">
        <v>31</v>
      </c>
      <c r="E15" s="73">
        <v>22</v>
      </c>
      <c r="F15" s="93">
        <v>253</v>
      </c>
      <c r="G15" s="93">
        <v>4008030</v>
      </c>
      <c r="H15" s="74">
        <f t="shared" si="3"/>
        <v>15842.01581027668</v>
      </c>
      <c r="I15" s="75"/>
      <c r="J15" s="73">
        <v>20</v>
      </c>
      <c r="K15" s="46">
        <v>180</v>
      </c>
      <c r="L15" s="46">
        <v>2056802</v>
      </c>
      <c r="M15" s="74">
        <f t="shared" si="1"/>
        <v>11426.677777777777</v>
      </c>
      <c r="N15" s="21"/>
      <c r="O15" s="36"/>
      <c r="P15" s="36"/>
      <c r="Q15" s="21"/>
      <c r="R15" s="6"/>
      <c r="S15" s="101">
        <f t="shared" si="2"/>
        <v>0.7212893810120626</v>
      </c>
    </row>
    <row r="16" spans="1:19" ht="13.5">
      <c r="A16" s="18">
        <v>2</v>
      </c>
      <c r="B16" s="4" t="s">
        <v>12</v>
      </c>
      <c r="C16" s="4">
        <v>12</v>
      </c>
      <c r="D16" s="77" t="s">
        <v>2</v>
      </c>
      <c r="E16" s="73">
        <v>30</v>
      </c>
      <c r="F16" s="93">
        <v>279</v>
      </c>
      <c r="G16" s="93">
        <v>3254550</v>
      </c>
      <c r="H16" s="74">
        <f t="shared" si="3"/>
        <v>11665.053763440861</v>
      </c>
      <c r="I16" s="75"/>
      <c r="J16" s="73">
        <v>34</v>
      </c>
      <c r="K16" s="46">
        <v>354</v>
      </c>
      <c r="L16" s="46">
        <v>4644140</v>
      </c>
      <c r="M16" s="74">
        <f t="shared" si="1"/>
        <v>13119.0395480226</v>
      </c>
      <c r="N16" s="21"/>
      <c r="O16" s="36"/>
      <c r="P16" s="36"/>
      <c r="Q16" s="21"/>
      <c r="R16" s="6"/>
      <c r="S16" s="101">
        <f t="shared" si="2"/>
        <v>1.1246445849344164</v>
      </c>
    </row>
    <row r="17" spans="1:19" ht="13.5">
      <c r="A17" s="18">
        <v>2</v>
      </c>
      <c r="B17" s="4" t="s">
        <v>12</v>
      </c>
      <c r="C17" s="4">
        <v>13</v>
      </c>
      <c r="D17" s="77" t="s">
        <v>79</v>
      </c>
      <c r="E17" s="73">
        <v>20</v>
      </c>
      <c r="F17" s="93">
        <v>233</v>
      </c>
      <c r="G17" s="93">
        <v>2282580</v>
      </c>
      <c r="H17" s="74">
        <f t="shared" si="3"/>
        <v>9796.480686695279</v>
      </c>
      <c r="I17" s="75"/>
      <c r="J17" s="73">
        <v>20</v>
      </c>
      <c r="K17" s="46">
        <v>263</v>
      </c>
      <c r="L17" s="46">
        <v>2360733</v>
      </c>
      <c r="M17" s="74">
        <f t="shared" si="1"/>
        <v>8976.171102661598</v>
      </c>
      <c r="N17" s="21"/>
      <c r="O17" s="36"/>
      <c r="P17" s="36"/>
      <c r="Q17" s="21"/>
      <c r="R17" s="6"/>
      <c r="S17" s="101">
        <f t="shared" si="2"/>
        <v>0.9162648699805275</v>
      </c>
    </row>
    <row r="18" spans="1:19" ht="13.5">
      <c r="A18" s="18">
        <v>2</v>
      </c>
      <c r="B18" s="4" t="s">
        <v>12</v>
      </c>
      <c r="C18" s="4">
        <v>14</v>
      </c>
      <c r="D18" s="77" t="s">
        <v>3</v>
      </c>
      <c r="E18" s="73">
        <v>20</v>
      </c>
      <c r="F18" s="93">
        <v>256</v>
      </c>
      <c r="G18" s="93">
        <v>2663655</v>
      </c>
      <c r="H18" s="74">
        <f t="shared" si="3"/>
        <v>10404.90234375</v>
      </c>
      <c r="I18" s="75"/>
      <c r="J18" s="73">
        <v>20</v>
      </c>
      <c r="K18" s="46">
        <v>247</v>
      </c>
      <c r="L18" s="46">
        <v>2464989</v>
      </c>
      <c r="M18" s="74">
        <f t="shared" si="1"/>
        <v>9979.712550607288</v>
      </c>
      <c r="N18" s="21"/>
      <c r="O18" s="36"/>
      <c r="P18" s="36"/>
      <c r="Q18" s="21"/>
      <c r="R18" s="6"/>
      <c r="S18" s="101">
        <f t="shared" si="2"/>
        <v>0.9591356286589163</v>
      </c>
    </row>
    <row r="19" spans="1:19" ht="13.5">
      <c r="A19" s="18">
        <v>2</v>
      </c>
      <c r="B19" s="4" t="s">
        <v>12</v>
      </c>
      <c r="C19" s="4">
        <v>15</v>
      </c>
      <c r="D19" s="77" t="s">
        <v>28</v>
      </c>
      <c r="E19" s="73">
        <v>10</v>
      </c>
      <c r="F19" s="93">
        <v>93</v>
      </c>
      <c r="G19" s="93">
        <v>1920358</v>
      </c>
      <c r="H19" s="74">
        <f t="shared" si="3"/>
        <v>20649.010752688173</v>
      </c>
      <c r="I19" s="75"/>
      <c r="J19" s="73">
        <v>10</v>
      </c>
      <c r="K19" s="46">
        <v>110</v>
      </c>
      <c r="L19" s="46">
        <v>2115292</v>
      </c>
      <c r="M19" s="74">
        <f t="shared" si="1"/>
        <v>19229.927272727273</v>
      </c>
      <c r="N19" s="21"/>
      <c r="O19" s="36"/>
      <c r="P19" s="36"/>
      <c r="Q19" s="21"/>
      <c r="R19" s="6"/>
      <c r="S19" s="101">
        <f t="shared" si="2"/>
        <v>0.9312759581097046</v>
      </c>
    </row>
    <row r="20" spans="1:19" ht="13.5">
      <c r="A20" s="18">
        <v>2</v>
      </c>
      <c r="B20" s="4" t="s">
        <v>12</v>
      </c>
      <c r="C20" s="4">
        <v>16</v>
      </c>
      <c r="D20" s="78" t="s">
        <v>114</v>
      </c>
      <c r="E20" s="73">
        <v>10</v>
      </c>
      <c r="F20" s="93">
        <v>138</v>
      </c>
      <c r="G20" s="93">
        <v>2734625</v>
      </c>
      <c r="H20" s="74">
        <f t="shared" si="3"/>
        <v>19816.123188405796</v>
      </c>
      <c r="I20" s="75"/>
      <c r="J20" s="73">
        <v>10</v>
      </c>
      <c r="K20" s="46">
        <v>160</v>
      </c>
      <c r="L20" s="46">
        <v>3046220</v>
      </c>
      <c r="M20" s="74">
        <f t="shared" si="1"/>
        <v>19038.875</v>
      </c>
      <c r="N20" s="40"/>
      <c r="O20" s="36"/>
      <c r="P20" s="36"/>
      <c r="Q20" s="21"/>
      <c r="R20" s="6"/>
      <c r="S20" s="101">
        <f t="shared" si="2"/>
        <v>0.9607769803903644</v>
      </c>
    </row>
    <row r="21" spans="1:19" ht="13.5">
      <c r="A21" s="18">
        <v>2</v>
      </c>
      <c r="B21" s="4" t="s">
        <v>12</v>
      </c>
      <c r="C21" s="4">
        <v>17</v>
      </c>
      <c r="D21" s="77" t="s">
        <v>8</v>
      </c>
      <c r="E21" s="73">
        <v>25</v>
      </c>
      <c r="F21" s="93">
        <v>365</v>
      </c>
      <c r="G21" s="93">
        <v>4476124</v>
      </c>
      <c r="H21" s="74">
        <f t="shared" si="3"/>
        <v>12263.353424657535</v>
      </c>
      <c r="I21" s="75"/>
      <c r="J21" s="73">
        <v>25</v>
      </c>
      <c r="K21" s="46">
        <v>413</v>
      </c>
      <c r="L21" s="46">
        <v>5249264</v>
      </c>
      <c r="M21" s="74">
        <f t="shared" si="1"/>
        <v>12710.082324455207</v>
      </c>
      <c r="N21" s="21"/>
      <c r="O21" s="36"/>
      <c r="P21" s="36"/>
      <c r="Q21" s="21"/>
      <c r="R21" s="6"/>
      <c r="S21" s="101">
        <f t="shared" si="2"/>
        <v>1.036427956067828</v>
      </c>
    </row>
    <row r="22" spans="1:19" ht="13.5">
      <c r="A22" s="18">
        <v>2</v>
      </c>
      <c r="B22" s="4" t="s">
        <v>12</v>
      </c>
      <c r="C22" s="4">
        <v>18</v>
      </c>
      <c r="D22" s="78" t="s">
        <v>115</v>
      </c>
      <c r="E22" s="73">
        <v>20</v>
      </c>
      <c r="F22" s="93">
        <v>157</v>
      </c>
      <c r="G22" s="93">
        <v>1282640</v>
      </c>
      <c r="H22" s="74">
        <f t="shared" si="3"/>
        <v>8169.6815286624205</v>
      </c>
      <c r="I22" s="75"/>
      <c r="J22" s="73">
        <v>20</v>
      </c>
      <c r="K22" s="46">
        <v>158</v>
      </c>
      <c r="L22" s="46">
        <v>1321760</v>
      </c>
      <c r="M22" s="74">
        <f t="shared" si="1"/>
        <v>8365.569620253165</v>
      </c>
      <c r="N22" s="40"/>
      <c r="O22" s="36"/>
      <c r="P22" s="36"/>
      <c r="Q22" s="21"/>
      <c r="R22" s="6"/>
      <c r="S22" s="101">
        <f t="shared" si="2"/>
        <v>1.0239774452533423</v>
      </c>
    </row>
    <row r="23" spans="1:19" ht="13.5">
      <c r="A23" s="18">
        <v>2</v>
      </c>
      <c r="B23" s="4" t="s">
        <v>12</v>
      </c>
      <c r="C23" s="4">
        <v>19</v>
      </c>
      <c r="D23" s="79" t="s">
        <v>116</v>
      </c>
      <c r="E23" s="73">
        <v>10</v>
      </c>
      <c r="F23" s="93">
        <v>108</v>
      </c>
      <c r="G23" s="93">
        <v>994642</v>
      </c>
      <c r="H23" s="74">
        <f t="shared" si="3"/>
        <v>9209.648148148148</v>
      </c>
      <c r="I23" s="75"/>
      <c r="J23" s="73">
        <v>10</v>
      </c>
      <c r="K23" s="46">
        <v>108</v>
      </c>
      <c r="L23" s="46">
        <v>1001274</v>
      </c>
      <c r="M23" s="74">
        <f t="shared" si="1"/>
        <v>9271.055555555555</v>
      </c>
      <c r="N23" s="21"/>
      <c r="O23" s="36"/>
      <c r="P23" s="36"/>
      <c r="Q23" s="21"/>
      <c r="R23" s="6"/>
      <c r="S23" s="101">
        <f t="shared" si="2"/>
        <v>1.006667725674162</v>
      </c>
    </row>
    <row r="24" spans="1:19" ht="13.5">
      <c r="A24" s="18">
        <v>2</v>
      </c>
      <c r="B24" s="4" t="s">
        <v>12</v>
      </c>
      <c r="C24" s="4">
        <v>20</v>
      </c>
      <c r="D24" s="80" t="s">
        <v>117</v>
      </c>
      <c r="E24" s="73">
        <v>30</v>
      </c>
      <c r="F24" s="93">
        <v>311</v>
      </c>
      <c r="G24" s="93">
        <v>2057832</v>
      </c>
      <c r="H24" s="74">
        <f t="shared" si="3"/>
        <v>6616.823151125402</v>
      </c>
      <c r="I24" s="75"/>
      <c r="J24" s="73">
        <v>30</v>
      </c>
      <c r="K24" s="46">
        <v>336</v>
      </c>
      <c r="L24" s="46">
        <v>2220020</v>
      </c>
      <c r="M24" s="74">
        <f t="shared" si="1"/>
        <v>6607.202380952381</v>
      </c>
      <c r="N24" s="21"/>
      <c r="O24" s="36"/>
      <c r="P24" s="36"/>
      <c r="Q24" s="21"/>
      <c r="R24" s="6"/>
      <c r="S24" s="101">
        <f t="shared" si="2"/>
        <v>0.998546013705779</v>
      </c>
    </row>
    <row r="25" spans="1:19" ht="13.5">
      <c r="A25" s="18">
        <v>2</v>
      </c>
      <c r="B25" s="4" t="s">
        <v>12</v>
      </c>
      <c r="C25" s="4">
        <v>21</v>
      </c>
      <c r="D25" s="79" t="s">
        <v>118</v>
      </c>
      <c r="E25" s="73">
        <v>20</v>
      </c>
      <c r="F25" s="73">
        <v>232</v>
      </c>
      <c r="G25" s="73">
        <v>1784530</v>
      </c>
      <c r="H25" s="74">
        <f t="shared" si="3"/>
        <v>7691.939655172414</v>
      </c>
      <c r="I25" s="75"/>
      <c r="J25" s="73">
        <v>28</v>
      </c>
      <c r="K25" s="45">
        <v>298</v>
      </c>
      <c r="L25" s="45">
        <v>2175582</v>
      </c>
      <c r="M25" s="74">
        <f t="shared" si="1"/>
        <v>7300.6107382550335</v>
      </c>
      <c r="N25" s="40"/>
      <c r="O25" s="36"/>
      <c r="P25" s="36"/>
      <c r="Q25" s="21"/>
      <c r="R25" s="6"/>
      <c r="S25" s="101">
        <f t="shared" si="2"/>
        <v>0.9491248066858881</v>
      </c>
    </row>
    <row r="26" spans="1:21" s="6" customFormat="1" ht="13.5">
      <c r="A26" s="52">
        <v>2</v>
      </c>
      <c r="B26" s="4" t="s">
        <v>12</v>
      </c>
      <c r="C26" s="4">
        <v>22</v>
      </c>
      <c r="D26" s="78" t="s">
        <v>119</v>
      </c>
      <c r="E26" s="73">
        <v>21</v>
      </c>
      <c r="F26" s="73">
        <v>287</v>
      </c>
      <c r="G26" s="73">
        <v>2155650</v>
      </c>
      <c r="H26" s="74">
        <f t="shared" si="3"/>
        <v>7510.975609756098</v>
      </c>
      <c r="I26" s="75"/>
      <c r="J26" s="73">
        <v>21</v>
      </c>
      <c r="K26" s="45">
        <v>285</v>
      </c>
      <c r="L26" s="45">
        <v>1499800</v>
      </c>
      <c r="M26" s="74">
        <f t="shared" si="1"/>
        <v>5262.456140350877</v>
      </c>
      <c r="N26" s="25"/>
      <c r="O26" s="37"/>
      <c r="P26" s="37"/>
      <c r="Q26" s="83"/>
      <c r="S26" s="113">
        <f t="shared" si="2"/>
        <v>0.7006354984717842</v>
      </c>
      <c r="U26" s="114"/>
    </row>
    <row r="27" spans="1:19" ht="13.5">
      <c r="A27" s="18">
        <v>2</v>
      </c>
      <c r="B27" s="4" t="s">
        <v>12</v>
      </c>
      <c r="C27" s="4">
        <v>23</v>
      </c>
      <c r="D27" s="78" t="s">
        <v>175</v>
      </c>
      <c r="E27" s="73">
        <v>25</v>
      </c>
      <c r="F27" s="93">
        <v>228</v>
      </c>
      <c r="G27" s="93">
        <v>2567926</v>
      </c>
      <c r="H27" s="74">
        <f t="shared" si="3"/>
        <v>11262.833333333334</v>
      </c>
      <c r="I27" s="75"/>
      <c r="J27" s="73">
        <v>25</v>
      </c>
      <c r="K27" s="46">
        <v>459</v>
      </c>
      <c r="L27" s="46">
        <v>5990334</v>
      </c>
      <c r="M27" s="74">
        <f t="shared" si="1"/>
        <v>13050.83660130719</v>
      </c>
      <c r="N27" s="21"/>
      <c r="O27" s="36"/>
      <c r="P27" s="36"/>
      <c r="Q27" s="21"/>
      <c r="R27" s="6"/>
      <c r="S27" s="101">
        <f t="shared" si="2"/>
        <v>1.1587525283431217</v>
      </c>
    </row>
    <row r="28" spans="1:19" ht="22.5">
      <c r="A28" s="18">
        <v>2</v>
      </c>
      <c r="B28" s="4" t="s">
        <v>12</v>
      </c>
      <c r="C28" s="4">
        <v>24</v>
      </c>
      <c r="D28" s="78" t="s">
        <v>194</v>
      </c>
      <c r="E28" s="73">
        <v>25</v>
      </c>
      <c r="F28" s="93">
        <v>327</v>
      </c>
      <c r="G28" s="93">
        <v>2484107</v>
      </c>
      <c r="H28" s="74">
        <f t="shared" si="3"/>
        <v>7596.6574923547405</v>
      </c>
      <c r="I28" s="75"/>
      <c r="J28" s="73"/>
      <c r="K28" s="46"/>
      <c r="L28" s="46"/>
      <c r="M28" s="74">
        <f t="shared" si="1"/>
        <v>0</v>
      </c>
      <c r="N28" s="21"/>
      <c r="O28" s="36"/>
      <c r="P28" s="36"/>
      <c r="Q28" s="120" t="s">
        <v>181</v>
      </c>
      <c r="R28" s="6"/>
      <c r="S28" s="101">
        <f t="shared" si="2"/>
        <v>0</v>
      </c>
    </row>
    <row r="29" spans="1:19" ht="22.5">
      <c r="A29" s="18">
        <v>2</v>
      </c>
      <c r="B29" s="4" t="s">
        <v>12</v>
      </c>
      <c r="C29" s="4">
        <v>25</v>
      </c>
      <c r="D29" s="78" t="s">
        <v>120</v>
      </c>
      <c r="E29" s="73">
        <v>65</v>
      </c>
      <c r="F29" s="93">
        <v>784</v>
      </c>
      <c r="G29" s="93">
        <v>9331160</v>
      </c>
      <c r="H29" s="74">
        <f t="shared" si="3"/>
        <v>11901.989795918367</v>
      </c>
      <c r="I29" s="75"/>
      <c r="J29" s="73">
        <v>40</v>
      </c>
      <c r="K29" s="46">
        <v>380</v>
      </c>
      <c r="L29" s="46">
        <v>5355540</v>
      </c>
      <c r="M29" s="74">
        <f t="shared" si="1"/>
        <v>14093.526315789473</v>
      </c>
      <c r="N29" s="40"/>
      <c r="O29" s="36"/>
      <c r="P29" s="36"/>
      <c r="Q29" s="21"/>
      <c r="R29" s="6"/>
      <c r="S29" s="101">
        <f t="shared" si="2"/>
        <v>1.1841319441075866</v>
      </c>
    </row>
    <row r="30" spans="1:19" ht="13.5">
      <c r="A30" s="18">
        <v>2</v>
      </c>
      <c r="B30" s="4" t="s">
        <v>12</v>
      </c>
      <c r="C30" s="4">
        <v>26</v>
      </c>
      <c r="D30" s="78" t="s">
        <v>121</v>
      </c>
      <c r="E30" s="73">
        <v>12</v>
      </c>
      <c r="F30" s="93">
        <v>134</v>
      </c>
      <c r="G30" s="93">
        <v>745200</v>
      </c>
      <c r="H30" s="74">
        <f t="shared" si="3"/>
        <v>5561.194029850746</v>
      </c>
      <c r="I30" s="75"/>
      <c r="J30" s="73">
        <v>12</v>
      </c>
      <c r="K30" s="46">
        <v>167</v>
      </c>
      <c r="L30" s="46">
        <v>961800</v>
      </c>
      <c r="M30" s="74">
        <f t="shared" si="1"/>
        <v>5759.281437125748</v>
      </c>
      <c r="N30" s="40"/>
      <c r="O30" s="36"/>
      <c r="P30" s="36"/>
      <c r="Q30" s="21"/>
      <c r="R30" s="6"/>
      <c r="S30" s="101">
        <f t="shared" si="2"/>
        <v>1.035619582091855</v>
      </c>
    </row>
    <row r="31" spans="1:19" ht="13.5">
      <c r="A31" s="18">
        <v>2</v>
      </c>
      <c r="B31" s="4" t="s">
        <v>12</v>
      </c>
      <c r="C31" s="4">
        <v>27</v>
      </c>
      <c r="D31" s="78" t="s">
        <v>5</v>
      </c>
      <c r="E31" s="73">
        <v>10</v>
      </c>
      <c r="F31" s="93">
        <v>18</v>
      </c>
      <c r="G31" s="93">
        <v>438000</v>
      </c>
      <c r="H31" s="74">
        <f t="shared" si="3"/>
        <v>24333.333333333332</v>
      </c>
      <c r="I31" s="75"/>
      <c r="J31" s="73">
        <v>10</v>
      </c>
      <c r="K31" s="46">
        <v>12</v>
      </c>
      <c r="L31" s="46">
        <v>238000</v>
      </c>
      <c r="M31" s="74">
        <f t="shared" si="1"/>
        <v>19833.333333333332</v>
      </c>
      <c r="N31" s="40"/>
      <c r="O31" s="36"/>
      <c r="P31" s="36"/>
      <c r="Q31" s="21"/>
      <c r="R31" s="6"/>
      <c r="S31" s="101">
        <f t="shared" si="2"/>
        <v>0.815068493150685</v>
      </c>
    </row>
    <row r="32" spans="1:19" ht="15.75" customHeight="1">
      <c r="A32" s="18">
        <v>2</v>
      </c>
      <c r="B32" s="4" t="s">
        <v>12</v>
      </c>
      <c r="C32" s="4">
        <v>28</v>
      </c>
      <c r="D32" s="78" t="s">
        <v>122</v>
      </c>
      <c r="E32" s="73">
        <v>20</v>
      </c>
      <c r="F32" s="93">
        <v>169</v>
      </c>
      <c r="G32" s="93">
        <v>1083001</v>
      </c>
      <c r="H32" s="74">
        <f t="shared" si="3"/>
        <v>6408.289940828402</v>
      </c>
      <c r="I32" s="75"/>
      <c r="J32" s="73">
        <v>20</v>
      </c>
      <c r="K32" s="46">
        <v>143</v>
      </c>
      <c r="L32" s="46">
        <v>1210103</v>
      </c>
      <c r="M32" s="74">
        <f t="shared" si="1"/>
        <v>8462.258741258742</v>
      </c>
      <c r="N32" s="40"/>
      <c r="O32" s="36"/>
      <c r="P32" s="36"/>
      <c r="Q32" s="21"/>
      <c r="R32" s="6"/>
      <c r="S32" s="101">
        <f t="shared" si="2"/>
        <v>1.3205174577610985</v>
      </c>
    </row>
    <row r="33" spans="1:19" s="6" customFormat="1" ht="22.5">
      <c r="A33" s="52">
        <v>2</v>
      </c>
      <c r="B33" s="4" t="s">
        <v>12</v>
      </c>
      <c r="C33" s="4">
        <v>29</v>
      </c>
      <c r="D33" s="43" t="s">
        <v>123</v>
      </c>
      <c r="E33" s="73">
        <v>10</v>
      </c>
      <c r="F33" s="73">
        <v>155</v>
      </c>
      <c r="G33" s="73">
        <v>1102900</v>
      </c>
      <c r="H33" s="74">
        <f t="shared" si="3"/>
        <v>7115.4838709677415</v>
      </c>
      <c r="I33" s="75"/>
      <c r="J33" s="73">
        <v>10</v>
      </c>
      <c r="K33" s="45">
        <v>144</v>
      </c>
      <c r="L33" s="45">
        <v>1014100</v>
      </c>
      <c r="M33" s="74">
        <f t="shared" si="1"/>
        <v>7042.361111111111</v>
      </c>
      <c r="N33" s="83"/>
      <c r="O33" s="39"/>
      <c r="P33" s="37"/>
      <c r="Q33" s="25"/>
      <c r="S33" s="101">
        <f t="shared" si="2"/>
        <v>0.9897234311562447</v>
      </c>
    </row>
    <row r="34" spans="1:19" ht="13.5">
      <c r="A34" s="18">
        <v>2</v>
      </c>
      <c r="B34" s="4" t="s">
        <v>12</v>
      </c>
      <c r="C34" s="4">
        <v>30</v>
      </c>
      <c r="D34" s="81" t="s">
        <v>124</v>
      </c>
      <c r="E34" s="73">
        <v>20</v>
      </c>
      <c r="F34" s="93">
        <v>173</v>
      </c>
      <c r="G34" s="93">
        <v>638500</v>
      </c>
      <c r="H34" s="74">
        <f t="shared" si="3"/>
        <v>3690.751445086705</v>
      </c>
      <c r="I34" s="75"/>
      <c r="J34" s="13">
        <v>20</v>
      </c>
      <c r="K34" s="45">
        <v>122</v>
      </c>
      <c r="L34" s="45">
        <v>446900</v>
      </c>
      <c r="M34" s="74">
        <f t="shared" si="1"/>
        <v>3663.1147540983607</v>
      </c>
      <c r="N34" s="40"/>
      <c r="O34" s="36"/>
      <c r="P34" s="47"/>
      <c r="Q34" s="21"/>
      <c r="R34" s="6"/>
      <c r="S34" s="101">
        <f t="shared" si="2"/>
        <v>0.9925119067486553</v>
      </c>
    </row>
    <row r="35" spans="1:19" s="6" customFormat="1" ht="13.5">
      <c r="A35" s="52">
        <v>2</v>
      </c>
      <c r="B35" s="4" t="s">
        <v>12</v>
      </c>
      <c r="C35" s="4">
        <v>31</v>
      </c>
      <c r="D35" s="81" t="s">
        <v>125</v>
      </c>
      <c r="E35" s="73">
        <v>20</v>
      </c>
      <c r="F35" s="73">
        <v>202</v>
      </c>
      <c r="G35" s="73">
        <v>1285525</v>
      </c>
      <c r="H35" s="74">
        <f t="shared" si="3"/>
        <v>6363.985148514851</v>
      </c>
      <c r="I35" s="75"/>
      <c r="J35" s="73">
        <v>20</v>
      </c>
      <c r="K35" s="45">
        <v>216</v>
      </c>
      <c r="L35" s="45">
        <v>1210825</v>
      </c>
      <c r="M35" s="74">
        <f t="shared" si="1"/>
        <v>5605.6712962962965</v>
      </c>
      <c r="N35" s="83"/>
      <c r="O35" s="39"/>
      <c r="P35" s="37"/>
      <c r="Q35" s="25"/>
      <c r="S35" s="101">
        <f t="shared" si="2"/>
        <v>0.8808429255377002</v>
      </c>
    </row>
    <row r="36" spans="1:19" s="6" customFormat="1" ht="13.5">
      <c r="A36" s="52">
        <v>2</v>
      </c>
      <c r="B36" s="4" t="s">
        <v>12</v>
      </c>
      <c r="C36" s="4">
        <v>32</v>
      </c>
      <c r="D36" s="79" t="s">
        <v>126</v>
      </c>
      <c r="E36" s="73">
        <v>20</v>
      </c>
      <c r="F36" s="73">
        <v>215</v>
      </c>
      <c r="G36" s="73">
        <v>2874705</v>
      </c>
      <c r="H36" s="74">
        <f t="shared" si="3"/>
        <v>13370.720930232557</v>
      </c>
      <c r="I36" s="75"/>
      <c r="J36" s="73">
        <v>20</v>
      </c>
      <c r="K36" s="45">
        <v>247</v>
      </c>
      <c r="L36" s="45">
        <v>3211535</v>
      </c>
      <c r="M36" s="74">
        <f t="shared" si="1"/>
        <v>13002.165991902833</v>
      </c>
      <c r="N36" s="83"/>
      <c r="O36" s="39"/>
      <c r="P36" s="37"/>
      <c r="Q36" s="25"/>
      <c r="S36" s="101">
        <f t="shared" si="2"/>
        <v>0.9724356719242877</v>
      </c>
    </row>
    <row r="37" spans="1:19" s="6" customFormat="1" ht="13.5">
      <c r="A37" s="52">
        <v>2</v>
      </c>
      <c r="B37" s="4" t="s">
        <v>12</v>
      </c>
      <c r="C37" s="4">
        <v>33</v>
      </c>
      <c r="D37" s="79" t="s">
        <v>127</v>
      </c>
      <c r="E37" s="73">
        <v>17</v>
      </c>
      <c r="F37" s="73">
        <v>204</v>
      </c>
      <c r="G37" s="73">
        <v>1718170</v>
      </c>
      <c r="H37" s="74">
        <f t="shared" si="3"/>
        <v>8422.401960784313</v>
      </c>
      <c r="I37" s="75"/>
      <c r="J37" s="73">
        <v>17</v>
      </c>
      <c r="K37" s="45">
        <v>228</v>
      </c>
      <c r="L37" s="45">
        <v>2263400</v>
      </c>
      <c r="M37" s="74">
        <f t="shared" si="1"/>
        <v>9927.192982456141</v>
      </c>
      <c r="N37" s="83"/>
      <c r="O37" s="39"/>
      <c r="P37" s="37"/>
      <c r="Q37" s="25"/>
      <c r="S37" s="101">
        <f t="shared" si="2"/>
        <v>1.1786653057736156</v>
      </c>
    </row>
    <row r="38" spans="1:19" ht="13.5">
      <c r="A38" s="18">
        <v>2</v>
      </c>
      <c r="B38" s="4" t="s">
        <v>12</v>
      </c>
      <c r="C38" s="4">
        <v>34</v>
      </c>
      <c r="D38" s="78" t="s">
        <v>128</v>
      </c>
      <c r="E38" s="73">
        <v>20</v>
      </c>
      <c r="F38" s="93">
        <v>307</v>
      </c>
      <c r="G38" s="93">
        <v>1310300</v>
      </c>
      <c r="H38" s="74">
        <f t="shared" si="3"/>
        <v>4268.0781758957655</v>
      </c>
      <c r="I38" s="75"/>
      <c r="J38" s="73">
        <v>20</v>
      </c>
      <c r="K38" s="46">
        <v>299</v>
      </c>
      <c r="L38" s="46">
        <v>1966760</v>
      </c>
      <c r="M38" s="74">
        <f t="shared" si="1"/>
        <v>6577.792642140468</v>
      </c>
      <c r="N38" s="40"/>
      <c r="O38" s="36"/>
      <c r="P38" s="47"/>
      <c r="Q38" s="21"/>
      <c r="R38" s="6"/>
      <c r="S38" s="101">
        <f t="shared" si="2"/>
        <v>1.5411603000359642</v>
      </c>
    </row>
    <row r="39" spans="1:19" ht="22.5">
      <c r="A39" s="18">
        <v>2</v>
      </c>
      <c r="B39" s="4" t="s">
        <v>12</v>
      </c>
      <c r="C39" s="4">
        <v>35</v>
      </c>
      <c r="D39" s="78" t="s">
        <v>129</v>
      </c>
      <c r="E39" s="73">
        <v>17</v>
      </c>
      <c r="F39" s="93">
        <v>149</v>
      </c>
      <c r="G39" s="93">
        <v>4140237</v>
      </c>
      <c r="H39" s="74">
        <f t="shared" si="3"/>
        <v>27786.825503355703</v>
      </c>
      <c r="I39" s="75"/>
      <c r="J39" s="73">
        <v>20</v>
      </c>
      <c r="K39" s="46">
        <v>197</v>
      </c>
      <c r="L39" s="46">
        <v>5356889</v>
      </c>
      <c r="M39" s="74">
        <f t="shared" si="1"/>
        <v>27192.329949238578</v>
      </c>
      <c r="N39" s="40"/>
      <c r="O39" s="36"/>
      <c r="P39" s="36"/>
      <c r="Q39" s="21"/>
      <c r="R39" s="6"/>
      <c r="S39" s="101">
        <f t="shared" si="2"/>
        <v>0.9786051287490422</v>
      </c>
    </row>
    <row r="40" spans="1:19" ht="13.5">
      <c r="A40" s="18">
        <v>2</v>
      </c>
      <c r="B40" s="4" t="s">
        <v>12</v>
      </c>
      <c r="C40" s="4">
        <v>36</v>
      </c>
      <c r="D40" s="78" t="s">
        <v>130</v>
      </c>
      <c r="E40" s="73">
        <v>20</v>
      </c>
      <c r="F40" s="93">
        <v>167</v>
      </c>
      <c r="G40" s="93">
        <v>1407550</v>
      </c>
      <c r="H40" s="74">
        <f t="shared" si="3"/>
        <v>8428.443113772455</v>
      </c>
      <c r="I40" s="75"/>
      <c r="J40" s="73">
        <v>20</v>
      </c>
      <c r="K40" s="46">
        <v>138</v>
      </c>
      <c r="L40" s="46">
        <v>1427700</v>
      </c>
      <c r="M40" s="74">
        <f t="shared" si="1"/>
        <v>10345.652173913044</v>
      </c>
      <c r="N40" s="40"/>
      <c r="O40" s="36"/>
      <c r="P40" s="47"/>
      <c r="Q40" s="21"/>
      <c r="R40" s="6"/>
      <c r="S40" s="101">
        <f t="shared" si="2"/>
        <v>1.227468944650974</v>
      </c>
    </row>
    <row r="41" spans="1:19" ht="13.5">
      <c r="A41" s="18">
        <v>2</v>
      </c>
      <c r="B41" s="4" t="s">
        <v>12</v>
      </c>
      <c r="C41" s="4">
        <v>37</v>
      </c>
      <c r="D41" s="78" t="s">
        <v>131</v>
      </c>
      <c r="E41" s="73">
        <v>20</v>
      </c>
      <c r="F41" s="93">
        <v>157</v>
      </c>
      <c r="G41" s="93">
        <v>760850</v>
      </c>
      <c r="H41" s="74">
        <f t="shared" si="3"/>
        <v>4846.178343949045</v>
      </c>
      <c r="I41" s="75"/>
      <c r="J41" s="73">
        <v>20</v>
      </c>
      <c r="K41" s="46">
        <v>215</v>
      </c>
      <c r="L41" s="46">
        <v>1857200</v>
      </c>
      <c r="M41" s="74">
        <f t="shared" si="1"/>
        <v>8638.139534883721</v>
      </c>
      <c r="N41" s="40"/>
      <c r="O41" s="36"/>
      <c r="P41" s="36"/>
      <c r="Q41" s="21"/>
      <c r="R41" s="6"/>
      <c r="S41" s="101">
        <f t="shared" si="2"/>
        <v>1.782464226820982</v>
      </c>
    </row>
    <row r="42" spans="1:19" ht="13.5">
      <c r="A42" s="18">
        <v>2</v>
      </c>
      <c r="B42" s="4" t="s">
        <v>12</v>
      </c>
      <c r="C42" s="4">
        <v>38</v>
      </c>
      <c r="D42" s="78" t="s">
        <v>109</v>
      </c>
      <c r="E42" s="73">
        <v>10</v>
      </c>
      <c r="F42" s="93">
        <v>148</v>
      </c>
      <c r="G42" s="93">
        <v>1783245</v>
      </c>
      <c r="H42" s="74">
        <f t="shared" si="3"/>
        <v>12048.952702702703</v>
      </c>
      <c r="I42" s="75"/>
      <c r="J42" s="73">
        <v>10</v>
      </c>
      <c r="K42" s="46">
        <v>172</v>
      </c>
      <c r="L42" s="46">
        <v>2190815</v>
      </c>
      <c r="M42" s="74">
        <f t="shared" si="1"/>
        <v>12737.296511627907</v>
      </c>
      <c r="N42" s="40"/>
      <c r="O42" s="36"/>
      <c r="P42" s="36"/>
      <c r="Q42" s="21"/>
      <c r="R42" s="6"/>
      <c r="S42" s="101">
        <f t="shared" si="2"/>
        <v>1.057128932771958</v>
      </c>
    </row>
    <row r="43" spans="1:19" ht="13.5">
      <c r="A43" s="18">
        <v>2</v>
      </c>
      <c r="B43" s="4" t="s">
        <v>12</v>
      </c>
      <c r="C43" s="4">
        <v>39</v>
      </c>
      <c r="D43" s="78" t="s">
        <v>132</v>
      </c>
      <c r="E43" s="73">
        <v>26</v>
      </c>
      <c r="F43" s="93">
        <v>274</v>
      </c>
      <c r="G43" s="93">
        <v>1893000</v>
      </c>
      <c r="H43" s="74">
        <f t="shared" si="3"/>
        <v>6908.759124087591</v>
      </c>
      <c r="I43" s="75"/>
      <c r="J43" s="73">
        <v>26</v>
      </c>
      <c r="K43" s="46">
        <v>321</v>
      </c>
      <c r="L43" s="46">
        <v>2673000</v>
      </c>
      <c r="M43" s="74">
        <f t="shared" si="1"/>
        <v>8327.102803738318</v>
      </c>
      <c r="N43" s="40"/>
      <c r="O43" s="36"/>
      <c r="P43" s="36"/>
      <c r="Q43" s="21"/>
      <c r="R43" s="6"/>
      <c r="S43" s="101">
        <f t="shared" si="2"/>
        <v>1.205296443858584</v>
      </c>
    </row>
    <row r="44" spans="1:19" ht="13.5">
      <c r="A44" s="18">
        <v>2</v>
      </c>
      <c r="B44" s="4" t="s">
        <v>12</v>
      </c>
      <c r="C44" s="4">
        <v>40</v>
      </c>
      <c r="D44" s="78" t="s">
        <v>133</v>
      </c>
      <c r="E44" s="73">
        <v>20</v>
      </c>
      <c r="F44" s="93">
        <v>97</v>
      </c>
      <c r="G44" s="93">
        <v>1115920</v>
      </c>
      <c r="H44" s="74">
        <f t="shared" si="3"/>
        <v>11504.329896907217</v>
      </c>
      <c r="I44" s="75"/>
      <c r="J44" s="73">
        <v>20</v>
      </c>
      <c r="K44" s="46">
        <v>96</v>
      </c>
      <c r="L44" s="46">
        <v>1354770</v>
      </c>
      <c r="M44" s="74">
        <f t="shared" si="1"/>
        <v>14112.1875</v>
      </c>
      <c r="N44" s="40"/>
      <c r="O44" s="36"/>
      <c r="P44" s="36"/>
      <c r="Q44" s="21"/>
      <c r="R44" s="6"/>
      <c r="S44" s="101">
        <f t="shared" si="2"/>
        <v>1.2266848766040577</v>
      </c>
    </row>
    <row r="45" spans="1:19" ht="13.5">
      <c r="A45" s="18">
        <v>2</v>
      </c>
      <c r="B45" s="4" t="s">
        <v>12</v>
      </c>
      <c r="C45" s="4">
        <v>41</v>
      </c>
      <c r="D45" s="78" t="s">
        <v>134</v>
      </c>
      <c r="E45" s="73">
        <v>15</v>
      </c>
      <c r="F45" s="93">
        <v>209</v>
      </c>
      <c r="G45" s="93">
        <v>1248849</v>
      </c>
      <c r="H45" s="74">
        <f t="shared" si="3"/>
        <v>5975.354066985646</v>
      </c>
      <c r="I45" s="75"/>
      <c r="J45" s="73">
        <v>22</v>
      </c>
      <c r="K45" s="46">
        <v>237</v>
      </c>
      <c r="L45" s="46">
        <v>1963332</v>
      </c>
      <c r="M45" s="74">
        <f t="shared" si="1"/>
        <v>8284.101265822785</v>
      </c>
      <c r="N45" s="40"/>
      <c r="O45" s="47"/>
      <c r="P45" s="47"/>
      <c r="Q45" s="21"/>
      <c r="R45" s="6"/>
      <c r="S45" s="101">
        <f t="shared" si="2"/>
        <v>1.3863783087923056</v>
      </c>
    </row>
    <row r="46" spans="1:19" ht="13.5">
      <c r="A46" s="18">
        <v>2</v>
      </c>
      <c r="B46" s="4" t="s">
        <v>12</v>
      </c>
      <c r="C46" s="4">
        <v>42</v>
      </c>
      <c r="D46" s="78" t="s">
        <v>135</v>
      </c>
      <c r="E46" s="73">
        <v>10</v>
      </c>
      <c r="F46" s="93">
        <v>105</v>
      </c>
      <c r="G46" s="93">
        <v>569500</v>
      </c>
      <c r="H46" s="74">
        <f t="shared" si="3"/>
        <v>5423.809523809524</v>
      </c>
      <c r="I46" s="75"/>
      <c r="J46" s="73">
        <v>10</v>
      </c>
      <c r="K46" s="46">
        <v>96</v>
      </c>
      <c r="L46" s="46">
        <v>1759775</v>
      </c>
      <c r="M46" s="74">
        <f t="shared" si="1"/>
        <v>18330.989583333332</v>
      </c>
      <c r="N46" s="40"/>
      <c r="O46" s="36"/>
      <c r="P46" s="36"/>
      <c r="Q46" s="21"/>
      <c r="R46" s="6"/>
      <c r="S46" s="101">
        <f t="shared" si="2"/>
        <v>3.3797259108867426</v>
      </c>
    </row>
    <row r="47" spans="1:19" s="6" customFormat="1" ht="13.5">
      <c r="A47" s="52">
        <v>2</v>
      </c>
      <c r="B47" s="4" t="s">
        <v>12</v>
      </c>
      <c r="C47" s="4">
        <v>43</v>
      </c>
      <c r="D47" s="78" t="s">
        <v>136</v>
      </c>
      <c r="E47" s="73">
        <v>20</v>
      </c>
      <c r="F47" s="73">
        <v>234</v>
      </c>
      <c r="G47" s="73">
        <v>1912349</v>
      </c>
      <c r="H47" s="74">
        <f t="shared" si="3"/>
        <v>8172.431623931624</v>
      </c>
      <c r="I47" s="75"/>
      <c r="J47" s="73">
        <v>20</v>
      </c>
      <c r="K47" s="45">
        <v>238</v>
      </c>
      <c r="L47" s="45">
        <v>1869194</v>
      </c>
      <c r="M47" s="74">
        <f t="shared" si="1"/>
        <v>7853.756302521008</v>
      </c>
      <c r="N47" s="83"/>
      <c r="O47" s="39"/>
      <c r="P47" s="37"/>
      <c r="Q47" s="25"/>
      <c r="S47" s="101">
        <f t="shared" si="2"/>
        <v>0.9610060584077048</v>
      </c>
    </row>
    <row r="48" spans="1:19" s="6" customFormat="1" ht="13.5">
      <c r="A48" s="52">
        <v>2</v>
      </c>
      <c r="B48" s="4" t="s">
        <v>12</v>
      </c>
      <c r="C48" s="4">
        <v>44</v>
      </c>
      <c r="D48" s="78" t="s">
        <v>137</v>
      </c>
      <c r="E48" s="73">
        <v>28</v>
      </c>
      <c r="F48" s="73">
        <v>315</v>
      </c>
      <c r="G48" s="73">
        <v>4049060</v>
      </c>
      <c r="H48" s="74">
        <f t="shared" si="3"/>
        <v>12854.15873015873</v>
      </c>
      <c r="I48" s="75"/>
      <c r="J48" s="73">
        <v>34</v>
      </c>
      <c r="K48" s="45">
        <v>359</v>
      </c>
      <c r="L48" s="45">
        <v>5612940</v>
      </c>
      <c r="M48" s="74">
        <f t="shared" si="1"/>
        <v>15634.930362116991</v>
      </c>
      <c r="N48" s="83"/>
      <c r="O48" s="39"/>
      <c r="P48" s="37"/>
      <c r="Q48" s="25"/>
      <c r="S48" s="101">
        <f t="shared" si="2"/>
        <v>1.216332448535426</v>
      </c>
    </row>
    <row r="49" spans="1:19" ht="13.5">
      <c r="A49" s="18">
        <v>2</v>
      </c>
      <c r="B49" s="4" t="s">
        <v>12</v>
      </c>
      <c r="C49" s="4">
        <v>45</v>
      </c>
      <c r="D49" s="78" t="s">
        <v>138</v>
      </c>
      <c r="E49" s="73">
        <v>20</v>
      </c>
      <c r="F49" s="93">
        <v>103</v>
      </c>
      <c r="G49" s="93">
        <v>2167902</v>
      </c>
      <c r="H49" s="74">
        <f t="shared" si="3"/>
        <v>21047.59223300971</v>
      </c>
      <c r="I49" s="75"/>
      <c r="J49" s="73">
        <v>20</v>
      </c>
      <c r="K49" s="46">
        <v>95</v>
      </c>
      <c r="L49" s="46">
        <v>2083898</v>
      </c>
      <c r="M49" s="74">
        <f t="shared" si="1"/>
        <v>21935.76842105263</v>
      </c>
      <c r="N49" s="40"/>
      <c r="O49" s="36"/>
      <c r="P49" s="47"/>
      <c r="Q49" s="21"/>
      <c r="R49" s="6"/>
      <c r="S49" s="101">
        <f t="shared" si="2"/>
        <v>1.0421984699347207</v>
      </c>
    </row>
    <row r="50" spans="1:19" ht="13.5">
      <c r="A50" s="52">
        <v>2</v>
      </c>
      <c r="B50" s="4" t="s">
        <v>12</v>
      </c>
      <c r="C50" s="4">
        <v>46</v>
      </c>
      <c r="D50" s="78" t="s">
        <v>139</v>
      </c>
      <c r="E50" s="73">
        <v>20</v>
      </c>
      <c r="F50" s="73">
        <v>231</v>
      </c>
      <c r="G50" s="73">
        <v>2757000</v>
      </c>
      <c r="H50" s="74">
        <f t="shared" si="3"/>
        <v>11935.064935064935</v>
      </c>
      <c r="I50" s="15"/>
      <c r="J50" s="13">
        <v>20</v>
      </c>
      <c r="K50" s="45">
        <v>228</v>
      </c>
      <c r="L50" s="45">
        <v>3092328</v>
      </c>
      <c r="M50" s="74">
        <f t="shared" si="1"/>
        <v>13562.842105263158</v>
      </c>
      <c r="N50" s="40"/>
      <c r="O50" s="36"/>
      <c r="P50" s="47"/>
      <c r="Q50" s="21"/>
      <c r="R50" s="6"/>
      <c r="S50" s="101">
        <f t="shared" si="2"/>
        <v>1.1363861176335834</v>
      </c>
    </row>
    <row r="51" spans="1:19" ht="22.5">
      <c r="A51" s="52">
        <v>2</v>
      </c>
      <c r="B51" s="4" t="s">
        <v>12</v>
      </c>
      <c r="C51" s="4">
        <v>47</v>
      </c>
      <c r="D51" s="78" t="s">
        <v>177</v>
      </c>
      <c r="E51" s="73">
        <v>10</v>
      </c>
      <c r="F51" s="73">
        <v>0</v>
      </c>
      <c r="G51" s="73">
        <v>0</v>
      </c>
      <c r="H51" s="74">
        <f t="shared" si="3"/>
        <v>0</v>
      </c>
      <c r="I51" s="15"/>
      <c r="J51" s="13">
        <v>10</v>
      </c>
      <c r="K51" s="45">
        <v>0</v>
      </c>
      <c r="L51" s="45">
        <v>0</v>
      </c>
      <c r="M51" s="74">
        <f t="shared" si="1"/>
        <v>0</v>
      </c>
      <c r="N51" s="40"/>
      <c r="O51" s="36"/>
      <c r="P51" s="47"/>
      <c r="Q51" s="21"/>
      <c r="R51" s="6"/>
      <c r="S51" s="101" t="e">
        <f t="shared" si="2"/>
        <v>#DIV/0!</v>
      </c>
    </row>
    <row r="52" spans="1:19" ht="13.5">
      <c r="A52" s="52">
        <v>2</v>
      </c>
      <c r="B52" s="4" t="s">
        <v>12</v>
      </c>
      <c r="C52" s="4">
        <v>48</v>
      </c>
      <c r="D52" s="78" t="s">
        <v>84</v>
      </c>
      <c r="E52" s="73">
        <v>20</v>
      </c>
      <c r="F52" s="93">
        <v>47</v>
      </c>
      <c r="G52" s="93">
        <v>170900</v>
      </c>
      <c r="H52" s="74">
        <f t="shared" si="3"/>
        <v>3636.1702127659573</v>
      </c>
      <c r="I52" s="75"/>
      <c r="J52" s="73">
        <v>20</v>
      </c>
      <c r="K52" s="46">
        <v>50</v>
      </c>
      <c r="L52" s="46">
        <v>240000</v>
      </c>
      <c r="M52" s="74">
        <f t="shared" si="1"/>
        <v>4800</v>
      </c>
      <c r="N52" s="40"/>
      <c r="O52" s="36"/>
      <c r="P52" s="47"/>
      <c r="Q52" s="21"/>
      <c r="R52" s="6"/>
      <c r="S52" s="101">
        <f t="shared" si="2"/>
        <v>1.3200702165008777</v>
      </c>
    </row>
    <row r="53" spans="1:19" ht="13.5">
      <c r="A53" s="52">
        <v>2</v>
      </c>
      <c r="B53" s="4" t="s">
        <v>12</v>
      </c>
      <c r="C53" s="4">
        <v>49</v>
      </c>
      <c r="D53" s="78" t="s">
        <v>85</v>
      </c>
      <c r="E53" s="73">
        <v>40</v>
      </c>
      <c r="F53" s="93">
        <v>451</v>
      </c>
      <c r="G53" s="93">
        <v>4633495</v>
      </c>
      <c r="H53" s="74">
        <f t="shared" si="3"/>
        <v>10273.824833702882</v>
      </c>
      <c r="I53" s="75"/>
      <c r="J53" s="73">
        <v>40</v>
      </c>
      <c r="K53" s="46">
        <v>413</v>
      </c>
      <c r="L53" s="46">
        <v>4860034</v>
      </c>
      <c r="M53" s="74">
        <f t="shared" si="1"/>
        <v>11767.636803874091</v>
      </c>
      <c r="N53" s="40"/>
      <c r="O53" s="39"/>
      <c r="P53" s="47"/>
      <c r="Q53" s="21"/>
      <c r="R53" s="6"/>
      <c r="S53" s="101">
        <f t="shared" si="2"/>
        <v>1.1453997896937873</v>
      </c>
    </row>
    <row r="54" spans="1:19" ht="13.5">
      <c r="A54" s="52">
        <v>2</v>
      </c>
      <c r="B54" s="4" t="s">
        <v>12</v>
      </c>
      <c r="C54" s="4">
        <v>50</v>
      </c>
      <c r="D54" s="78" t="s">
        <v>86</v>
      </c>
      <c r="E54" s="73">
        <v>15</v>
      </c>
      <c r="F54" s="93">
        <v>112</v>
      </c>
      <c r="G54" s="93">
        <v>194850</v>
      </c>
      <c r="H54" s="74">
        <f t="shared" si="3"/>
        <v>1739.732142857143</v>
      </c>
      <c r="I54" s="75"/>
      <c r="J54" s="73">
        <v>15</v>
      </c>
      <c r="K54" s="46">
        <v>108</v>
      </c>
      <c r="L54" s="46">
        <v>195840</v>
      </c>
      <c r="M54" s="74">
        <f t="shared" si="1"/>
        <v>1813.3333333333333</v>
      </c>
      <c r="N54" s="40"/>
      <c r="O54" s="37"/>
      <c r="P54" s="47"/>
      <c r="Q54" s="21"/>
      <c r="R54" s="6"/>
      <c r="S54" s="101">
        <f t="shared" si="2"/>
        <v>1.0423060473868788</v>
      </c>
    </row>
    <row r="55" spans="1:19" ht="13.5">
      <c r="A55" s="52">
        <v>2</v>
      </c>
      <c r="B55" s="4" t="s">
        <v>12</v>
      </c>
      <c r="C55" s="4">
        <v>51</v>
      </c>
      <c r="D55" s="78" t="s">
        <v>104</v>
      </c>
      <c r="E55" s="73">
        <v>14</v>
      </c>
      <c r="F55" s="93">
        <v>137</v>
      </c>
      <c r="G55" s="93">
        <v>1238657</v>
      </c>
      <c r="H55" s="74">
        <f t="shared" si="3"/>
        <v>9041.29197080292</v>
      </c>
      <c r="I55" s="75"/>
      <c r="J55" s="73">
        <v>14</v>
      </c>
      <c r="K55" s="46">
        <v>171</v>
      </c>
      <c r="L55" s="46">
        <v>1556786</v>
      </c>
      <c r="M55" s="74">
        <f t="shared" si="1"/>
        <v>9104.011695906433</v>
      </c>
      <c r="N55" s="40"/>
      <c r="O55" s="37"/>
      <c r="P55" s="47"/>
      <c r="Q55" s="21"/>
      <c r="R55" s="6"/>
      <c r="S55" s="101">
        <f t="shared" si="2"/>
        <v>1.0069370312678823</v>
      </c>
    </row>
    <row r="56" spans="1:19" ht="13.5">
      <c r="A56" s="52">
        <v>2</v>
      </c>
      <c r="B56" s="4" t="s">
        <v>12</v>
      </c>
      <c r="C56" s="4">
        <v>52</v>
      </c>
      <c r="D56" s="78" t="s">
        <v>87</v>
      </c>
      <c r="E56" s="73">
        <v>10</v>
      </c>
      <c r="F56" s="93">
        <v>218</v>
      </c>
      <c r="G56" s="93">
        <v>1620732</v>
      </c>
      <c r="H56" s="74">
        <f t="shared" si="3"/>
        <v>7434.5504587155965</v>
      </c>
      <c r="I56" s="75"/>
      <c r="J56" s="73">
        <v>10</v>
      </c>
      <c r="K56" s="46">
        <v>234</v>
      </c>
      <c r="L56" s="46">
        <v>2237664</v>
      </c>
      <c r="M56" s="74">
        <f t="shared" si="1"/>
        <v>9562.666666666666</v>
      </c>
      <c r="N56" s="40"/>
      <c r="O56" s="37"/>
      <c r="P56" s="47"/>
      <c r="Q56" s="21"/>
      <c r="R56" s="6"/>
      <c r="S56" s="101">
        <f t="shared" si="2"/>
        <v>1.2862467905448483</v>
      </c>
    </row>
    <row r="57" spans="1:19" ht="13.5">
      <c r="A57" s="52">
        <v>2</v>
      </c>
      <c r="B57" s="4" t="s">
        <v>12</v>
      </c>
      <c r="C57" s="4">
        <v>53</v>
      </c>
      <c r="D57" s="78" t="s">
        <v>88</v>
      </c>
      <c r="E57" s="73">
        <v>20</v>
      </c>
      <c r="F57" s="93">
        <v>137</v>
      </c>
      <c r="G57" s="93">
        <v>3989800</v>
      </c>
      <c r="H57" s="74">
        <f t="shared" si="3"/>
        <v>29122.627737226278</v>
      </c>
      <c r="I57" s="75"/>
      <c r="J57" s="73">
        <v>20</v>
      </c>
      <c r="K57" s="46">
        <v>152</v>
      </c>
      <c r="L57" s="46">
        <v>4824600</v>
      </c>
      <c r="M57" s="74">
        <f t="shared" si="1"/>
        <v>31740.78947368421</v>
      </c>
      <c r="N57" s="40"/>
      <c r="O57" s="39"/>
      <c r="P57" s="47"/>
      <c r="Q57" s="21"/>
      <c r="R57" s="6"/>
      <c r="S57" s="101">
        <f t="shared" si="2"/>
        <v>1.0899012877574656</v>
      </c>
    </row>
    <row r="58" spans="1:19" ht="13.5">
      <c r="A58" s="52">
        <v>2</v>
      </c>
      <c r="B58" s="4" t="s">
        <v>12</v>
      </c>
      <c r="C58" s="4">
        <v>54</v>
      </c>
      <c r="D58" s="78" t="s">
        <v>89</v>
      </c>
      <c r="E58" s="73">
        <v>10</v>
      </c>
      <c r="F58" s="93">
        <v>104</v>
      </c>
      <c r="G58" s="93">
        <v>1028549</v>
      </c>
      <c r="H58" s="74">
        <f t="shared" si="3"/>
        <v>9889.89423076923</v>
      </c>
      <c r="I58" s="75"/>
      <c r="J58" s="73">
        <v>10</v>
      </c>
      <c r="K58" s="46">
        <v>117</v>
      </c>
      <c r="L58" s="46">
        <v>1045042</v>
      </c>
      <c r="M58" s="74">
        <f t="shared" si="1"/>
        <v>8931.982905982906</v>
      </c>
      <c r="N58" s="40"/>
      <c r="O58" s="37"/>
      <c r="P58" s="47"/>
      <c r="Q58" s="21"/>
      <c r="R58" s="6"/>
      <c r="S58" s="101">
        <f t="shared" si="2"/>
        <v>0.9031424095713693</v>
      </c>
    </row>
    <row r="59" spans="1:19" ht="13.5">
      <c r="A59" s="52">
        <v>2</v>
      </c>
      <c r="B59" s="4" t="s">
        <v>12</v>
      </c>
      <c r="C59" s="4">
        <v>55</v>
      </c>
      <c r="D59" s="78" t="s">
        <v>90</v>
      </c>
      <c r="E59" s="73">
        <v>20</v>
      </c>
      <c r="F59" s="93">
        <v>77</v>
      </c>
      <c r="G59" s="93">
        <v>405479</v>
      </c>
      <c r="H59" s="74">
        <f t="shared" si="3"/>
        <v>5265.961038961039</v>
      </c>
      <c r="I59" s="75"/>
      <c r="J59" s="73">
        <v>20</v>
      </c>
      <c r="K59" s="46">
        <v>168</v>
      </c>
      <c r="L59" s="46">
        <v>770618</v>
      </c>
      <c r="M59" s="74">
        <f t="shared" si="1"/>
        <v>4587.011904761905</v>
      </c>
      <c r="N59" s="40"/>
      <c r="O59" s="37"/>
      <c r="P59" s="47"/>
      <c r="Q59" s="21"/>
      <c r="R59" s="6"/>
      <c r="S59" s="101">
        <f t="shared" si="2"/>
        <v>0.8710683331730291</v>
      </c>
    </row>
    <row r="60" spans="1:19" ht="13.5">
      <c r="A60" s="52">
        <v>2</v>
      </c>
      <c r="B60" s="4" t="s">
        <v>12</v>
      </c>
      <c r="C60" s="4">
        <v>56</v>
      </c>
      <c r="D60" s="78" t="s">
        <v>91</v>
      </c>
      <c r="E60" s="73">
        <v>20</v>
      </c>
      <c r="F60" s="93">
        <v>62</v>
      </c>
      <c r="G60" s="93">
        <v>622874</v>
      </c>
      <c r="H60" s="74">
        <f t="shared" si="3"/>
        <v>10046.354838709678</v>
      </c>
      <c r="I60" s="75"/>
      <c r="J60" s="73">
        <v>20</v>
      </c>
      <c r="K60" s="46">
        <v>191</v>
      </c>
      <c r="L60" s="46">
        <v>1991350</v>
      </c>
      <c r="M60" s="74">
        <f t="shared" si="1"/>
        <v>10425.916230366493</v>
      </c>
      <c r="N60" s="40"/>
      <c r="O60" s="37"/>
      <c r="P60" s="47"/>
      <c r="Q60" s="21"/>
      <c r="R60" s="6"/>
      <c r="S60" s="101">
        <f t="shared" si="2"/>
        <v>1.0377810059221007</v>
      </c>
    </row>
    <row r="61" spans="1:19" ht="13.5">
      <c r="A61" s="52">
        <v>2</v>
      </c>
      <c r="B61" s="4" t="s">
        <v>12</v>
      </c>
      <c r="C61" s="4">
        <v>57</v>
      </c>
      <c r="D61" s="78" t="s">
        <v>92</v>
      </c>
      <c r="E61" s="73">
        <v>20</v>
      </c>
      <c r="F61" s="93">
        <v>114</v>
      </c>
      <c r="G61" s="93">
        <v>357346</v>
      </c>
      <c r="H61" s="74">
        <f t="shared" si="3"/>
        <v>3134.6140350877195</v>
      </c>
      <c r="I61" s="75"/>
      <c r="J61" s="73">
        <v>14</v>
      </c>
      <c r="K61" s="46">
        <v>227</v>
      </c>
      <c r="L61" s="46">
        <v>696726</v>
      </c>
      <c r="M61" s="74">
        <f t="shared" si="1"/>
        <v>3069.2775330396476</v>
      </c>
      <c r="N61" s="40"/>
      <c r="O61" s="37"/>
      <c r="P61" s="47"/>
      <c r="Q61" s="21"/>
      <c r="R61" s="6"/>
      <c r="S61" s="101">
        <f t="shared" si="2"/>
        <v>0.979156444360703</v>
      </c>
    </row>
    <row r="62" spans="1:19" ht="13.5">
      <c r="A62" s="52">
        <v>2</v>
      </c>
      <c r="B62" s="4" t="s">
        <v>12</v>
      </c>
      <c r="C62" s="4">
        <v>58</v>
      </c>
      <c r="D62" s="78" t="s">
        <v>102</v>
      </c>
      <c r="E62" s="73">
        <v>30</v>
      </c>
      <c r="F62" s="93">
        <v>133</v>
      </c>
      <c r="G62" s="93">
        <v>1158500</v>
      </c>
      <c r="H62" s="74">
        <f t="shared" si="3"/>
        <v>8710.526315789473</v>
      </c>
      <c r="I62" s="75"/>
      <c r="J62" s="73">
        <v>30</v>
      </c>
      <c r="K62" s="46">
        <v>343</v>
      </c>
      <c r="L62" s="46">
        <v>2848050</v>
      </c>
      <c r="M62" s="74">
        <f t="shared" si="1"/>
        <v>8303.3527696793</v>
      </c>
      <c r="N62" s="40"/>
      <c r="O62" s="37"/>
      <c r="P62" s="47"/>
      <c r="Q62" s="21"/>
      <c r="R62" s="6"/>
      <c r="S62" s="101">
        <f t="shared" si="2"/>
        <v>0.9532550007486811</v>
      </c>
    </row>
    <row r="63" spans="1:19" ht="13.5">
      <c r="A63" s="52">
        <v>2</v>
      </c>
      <c r="B63" s="4" t="s">
        <v>12</v>
      </c>
      <c r="C63" s="4">
        <v>59</v>
      </c>
      <c r="D63" s="78" t="s">
        <v>39</v>
      </c>
      <c r="E63" s="73">
        <v>30</v>
      </c>
      <c r="F63" s="93">
        <v>262</v>
      </c>
      <c r="G63" s="93">
        <v>2086250</v>
      </c>
      <c r="H63" s="74">
        <f t="shared" si="3"/>
        <v>7962.786259541985</v>
      </c>
      <c r="I63" s="75"/>
      <c r="J63" s="73">
        <v>30</v>
      </c>
      <c r="K63" s="46">
        <v>247</v>
      </c>
      <c r="L63" s="46">
        <v>2308200</v>
      </c>
      <c r="M63" s="74">
        <f t="shared" si="1"/>
        <v>9344.939271255062</v>
      </c>
      <c r="N63" s="40"/>
      <c r="O63" s="39"/>
      <c r="P63" s="47"/>
      <c r="Q63" s="21"/>
      <c r="R63" s="6"/>
      <c r="S63" s="101">
        <f t="shared" si="2"/>
        <v>1.1735765555752313</v>
      </c>
    </row>
    <row r="64" spans="1:19" ht="13.5">
      <c r="A64" s="52">
        <v>2</v>
      </c>
      <c r="B64" s="4" t="s">
        <v>12</v>
      </c>
      <c r="C64" s="4">
        <v>60</v>
      </c>
      <c r="D64" s="78" t="s">
        <v>93</v>
      </c>
      <c r="E64" s="73">
        <v>14</v>
      </c>
      <c r="F64" s="93">
        <v>219</v>
      </c>
      <c r="G64" s="93">
        <v>2474100</v>
      </c>
      <c r="H64" s="74">
        <f t="shared" si="3"/>
        <v>11297.260273972603</v>
      </c>
      <c r="I64" s="75"/>
      <c r="J64" s="73">
        <v>14</v>
      </c>
      <c r="K64" s="46">
        <v>192</v>
      </c>
      <c r="L64" s="46">
        <v>2586700</v>
      </c>
      <c r="M64" s="74">
        <f t="shared" si="1"/>
        <v>13472.395833333334</v>
      </c>
      <c r="N64" s="40"/>
      <c r="O64" s="39"/>
      <c r="P64" s="47"/>
      <c r="Q64" s="21"/>
      <c r="R64" s="6"/>
      <c r="S64" s="101">
        <f t="shared" si="2"/>
        <v>1.1925365536962937</v>
      </c>
    </row>
    <row r="65" spans="1:19" ht="13.5">
      <c r="A65" s="52">
        <v>2</v>
      </c>
      <c r="B65" s="4" t="s">
        <v>12</v>
      </c>
      <c r="C65" s="4">
        <v>61</v>
      </c>
      <c r="D65" s="78" t="s">
        <v>49</v>
      </c>
      <c r="E65" s="73">
        <v>11</v>
      </c>
      <c r="F65" s="93">
        <v>132</v>
      </c>
      <c r="G65" s="93">
        <v>659360</v>
      </c>
      <c r="H65" s="74">
        <f t="shared" si="3"/>
        <v>4995.151515151515</v>
      </c>
      <c r="I65" s="75"/>
      <c r="J65" s="73">
        <v>10</v>
      </c>
      <c r="K65" s="46">
        <v>132</v>
      </c>
      <c r="L65" s="46">
        <v>825835</v>
      </c>
      <c r="M65" s="74">
        <f t="shared" si="1"/>
        <v>6256.325757575758</v>
      </c>
      <c r="N65" s="40"/>
      <c r="O65" s="39"/>
      <c r="P65" s="47"/>
      <c r="Q65" s="21"/>
      <c r="R65" s="6"/>
      <c r="S65" s="101">
        <f t="shared" si="2"/>
        <v>1.2524796772628004</v>
      </c>
    </row>
    <row r="66" spans="1:19" ht="13.5">
      <c r="A66" s="52">
        <v>2</v>
      </c>
      <c r="B66" s="4" t="s">
        <v>12</v>
      </c>
      <c r="C66" s="4">
        <v>62</v>
      </c>
      <c r="D66" s="78" t="s">
        <v>94</v>
      </c>
      <c r="E66" s="73">
        <v>10</v>
      </c>
      <c r="F66" s="93">
        <v>104</v>
      </c>
      <c r="G66" s="93">
        <v>589800</v>
      </c>
      <c r="H66" s="74">
        <f t="shared" si="3"/>
        <v>5671.153846153846</v>
      </c>
      <c r="I66" s="75"/>
      <c r="J66" s="73">
        <v>10</v>
      </c>
      <c r="K66" s="46">
        <v>132</v>
      </c>
      <c r="L66" s="46">
        <v>637175</v>
      </c>
      <c r="M66" s="74">
        <f t="shared" si="1"/>
        <v>4827.083333333333</v>
      </c>
      <c r="N66" s="40"/>
      <c r="O66" s="39"/>
      <c r="P66" s="47"/>
      <c r="Q66" s="21"/>
      <c r="R66" s="6"/>
      <c r="S66" s="101">
        <f t="shared" si="2"/>
        <v>0.8511642364643383</v>
      </c>
    </row>
    <row r="67" spans="1:19" ht="13.5">
      <c r="A67" s="52">
        <v>2</v>
      </c>
      <c r="B67" s="4" t="s">
        <v>12</v>
      </c>
      <c r="C67" s="4">
        <v>63</v>
      </c>
      <c r="D67" s="78" t="s">
        <v>95</v>
      </c>
      <c r="E67" s="73">
        <v>15</v>
      </c>
      <c r="F67" s="93">
        <v>39</v>
      </c>
      <c r="G67" s="93">
        <v>155250</v>
      </c>
      <c r="H67" s="74">
        <f t="shared" si="3"/>
        <v>3980.769230769231</v>
      </c>
      <c r="I67" s="75"/>
      <c r="J67" s="73">
        <v>15</v>
      </c>
      <c r="K67" s="46">
        <v>151</v>
      </c>
      <c r="L67" s="46">
        <v>613550</v>
      </c>
      <c r="M67" s="74">
        <f t="shared" si="1"/>
        <v>4063.245033112583</v>
      </c>
      <c r="N67" s="40"/>
      <c r="O67" s="37"/>
      <c r="P67" s="47"/>
      <c r="Q67" s="21"/>
      <c r="R67" s="6"/>
      <c r="S67" s="101">
        <f t="shared" si="2"/>
        <v>1.0207185590427743</v>
      </c>
    </row>
    <row r="68" spans="1:19" ht="22.5" customHeight="1">
      <c r="A68" s="52">
        <v>2</v>
      </c>
      <c r="B68" s="4" t="s">
        <v>12</v>
      </c>
      <c r="C68" s="4">
        <v>64</v>
      </c>
      <c r="D68" s="78" t="s">
        <v>96</v>
      </c>
      <c r="E68" s="73">
        <v>10</v>
      </c>
      <c r="F68" s="93">
        <v>105</v>
      </c>
      <c r="G68" s="93">
        <v>19100</v>
      </c>
      <c r="H68" s="74">
        <f t="shared" si="3"/>
        <v>181.9047619047619</v>
      </c>
      <c r="I68" s="75"/>
      <c r="J68" s="73">
        <v>10</v>
      </c>
      <c r="K68" s="46">
        <v>66</v>
      </c>
      <c r="L68" s="46">
        <v>216670</v>
      </c>
      <c r="M68" s="74">
        <f t="shared" si="1"/>
        <v>3282.878787878788</v>
      </c>
      <c r="N68" s="40"/>
      <c r="O68" s="36"/>
      <c r="P68" s="47"/>
      <c r="Q68" s="21"/>
      <c r="R68" s="6"/>
      <c r="S68" s="101">
        <f t="shared" si="2"/>
        <v>18.047239409804856</v>
      </c>
    </row>
    <row r="69" spans="1:19" ht="13.5">
      <c r="A69" s="52">
        <v>2</v>
      </c>
      <c r="B69" s="4" t="s">
        <v>12</v>
      </c>
      <c r="C69" s="4">
        <v>65</v>
      </c>
      <c r="D69" s="78" t="s">
        <v>45</v>
      </c>
      <c r="E69" s="73">
        <v>15</v>
      </c>
      <c r="F69" s="93">
        <v>186</v>
      </c>
      <c r="G69" s="93">
        <v>544477</v>
      </c>
      <c r="H69" s="74">
        <f t="shared" si="3"/>
        <v>2927.2956989247314</v>
      </c>
      <c r="I69" s="75"/>
      <c r="J69" s="73">
        <v>15</v>
      </c>
      <c r="K69" s="46">
        <v>179</v>
      </c>
      <c r="L69" s="46">
        <v>740175</v>
      </c>
      <c r="M69" s="74">
        <f t="shared" si="1"/>
        <v>4135.055865921788</v>
      </c>
      <c r="N69" s="40"/>
      <c r="O69" s="39"/>
      <c r="P69" s="47"/>
      <c r="Q69" s="21"/>
      <c r="R69" s="6"/>
      <c r="S69" s="101">
        <f t="shared" si="2"/>
        <v>1.4125856391756721</v>
      </c>
    </row>
    <row r="70" spans="1:21" ht="13.5">
      <c r="A70" s="52">
        <v>2</v>
      </c>
      <c r="B70" s="4" t="s">
        <v>12</v>
      </c>
      <c r="C70" s="4">
        <v>66</v>
      </c>
      <c r="D70" s="78" t="s">
        <v>82</v>
      </c>
      <c r="E70" s="73">
        <v>10</v>
      </c>
      <c r="F70" s="93">
        <v>100</v>
      </c>
      <c r="G70" s="93">
        <v>118750</v>
      </c>
      <c r="H70" s="74">
        <f t="shared" si="3"/>
        <v>1187.5</v>
      </c>
      <c r="I70" s="75"/>
      <c r="J70" s="73">
        <v>10</v>
      </c>
      <c r="K70" s="46">
        <v>164</v>
      </c>
      <c r="L70" s="46">
        <v>1972250</v>
      </c>
      <c r="M70" s="74">
        <f aca="true" t="shared" si="4" ref="M70:M108">IF(AND(K70&gt;0,L70&gt;0),L70/K70,0)</f>
        <v>12025.914634146342</v>
      </c>
      <c r="N70" s="40"/>
      <c r="O70" s="39"/>
      <c r="P70" s="47"/>
      <c r="Q70" s="21"/>
      <c r="R70" s="6"/>
      <c r="S70" s="101">
        <f aca="true" t="shared" si="5" ref="S70:S76">M70/H70</f>
        <v>10.127086007702182</v>
      </c>
      <c r="T70" s="55"/>
      <c r="U70" s="55"/>
    </row>
    <row r="71" spans="1:19" ht="13.5">
      <c r="A71" s="52">
        <v>2</v>
      </c>
      <c r="B71" s="4" t="s">
        <v>12</v>
      </c>
      <c r="C71" s="4">
        <v>67</v>
      </c>
      <c r="D71" s="78" t="s">
        <v>97</v>
      </c>
      <c r="E71" s="73">
        <v>20</v>
      </c>
      <c r="F71" s="93">
        <v>348</v>
      </c>
      <c r="G71" s="93">
        <v>2265663</v>
      </c>
      <c r="H71" s="74">
        <f t="shared" si="3"/>
        <v>6510.525862068966</v>
      </c>
      <c r="I71" s="75"/>
      <c r="J71" s="73">
        <v>20</v>
      </c>
      <c r="K71" s="46">
        <v>391</v>
      </c>
      <c r="L71" s="46">
        <v>2470354</v>
      </c>
      <c r="M71" s="74">
        <f t="shared" si="4"/>
        <v>6318.040920716113</v>
      </c>
      <c r="N71" s="40"/>
      <c r="O71" s="39"/>
      <c r="P71" s="47"/>
      <c r="Q71" s="21"/>
      <c r="R71" s="6"/>
      <c r="S71" s="101">
        <f t="shared" si="5"/>
        <v>0.9704348088878211</v>
      </c>
    </row>
    <row r="72" spans="1:19" ht="22.5">
      <c r="A72" s="52">
        <v>2</v>
      </c>
      <c r="B72" s="4" t="s">
        <v>12</v>
      </c>
      <c r="C72" s="4">
        <v>68</v>
      </c>
      <c r="D72" s="78" t="s">
        <v>98</v>
      </c>
      <c r="E72" s="73">
        <v>30</v>
      </c>
      <c r="F72" s="93">
        <v>160</v>
      </c>
      <c r="G72" s="93">
        <v>3870650</v>
      </c>
      <c r="H72" s="74">
        <f>IF(AND(F72&gt;0,G72&gt;0),G72/F72,0)</f>
        <v>24191.5625</v>
      </c>
      <c r="I72" s="75"/>
      <c r="J72" s="73">
        <v>30</v>
      </c>
      <c r="K72" s="46">
        <v>278</v>
      </c>
      <c r="L72" s="46">
        <v>7840239</v>
      </c>
      <c r="M72" s="74">
        <f t="shared" si="4"/>
        <v>28202.298561151078</v>
      </c>
      <c r="N72" s="40"/>
      <c r="O72" s="37"/>
      <c r="P72" s="47"/>
      <c r="Q72" s="21"/>
      <c r="R72" s="6"/>
      <c r="S72" s="101">
        <f t="shared" si="5"/>
        <v>1.1657906991808022</v>
      </c>
    </row>
    <row r="73" spans="1:19" ht="22.5">
      <c r="A73" s="52">
        <v>2</v>
      </c>
      <c r="B73" s="4" t="s">
        <v>12</v>
      </c>
      <c r="C73" s="4">
        <v>69</v>
      </c>
      <c r="D73" s="78" t="s">
        <v>99</v>
      </c>
      <c r="E73" s="73">
        <v>25</v>
      </c>
      <c r="F73" s="93">
        <v>312</v>
      </c>
      <c r="G73" s="93">
        <v>13537499</v>
      </c>
      <c r="H73" s="74">
        <f>IF(AND(F73&gt;0,G73&gt;0),G73/F73,0)</f>
        <v>43389.419871794875</v>
      </c>
      <c r="I73" s="75"/>
      <c r="J73" s="73">
        <v>25</v>
      </c>
      <c r="K73" s="46">
        <v>343</v>
      </c>
      <c r="L73" s="46">
        <v>15886593</v>
      </c>
      <c r="M73" s="74">
        <f t="shared" si="4"/>
        <v>46316.59766763848</v>
      </c>
      <c r="N73" s="40"/>
      <c r="O73" s="37"/>
      <c r="P73" s="47"/>
      <c r="Q73" s="21"/>
      <c r="R73" s="6"/>
      <c r="S73" s="101">
        <f t="shared" si="5"/>
        <v>1.0674629392255692</v>
      </c>
    </row>
    <row r="74" spans="1:19" ht="13.5">
      <c r="A74" s="52">
        <v>2</v>
      </c>
      <c r="B74" s="4" t="s">
        <v>12</v>
      </c>
      <c r="C74" s="4">
        <v>70</v>
      </c>
      <c r="D74" s="78" t="s">
        <v>100</v>
      </c>
      <c r="E74" s="73">
        <v>30</v>
      </c>
      <c r="F74" s="93">
        <v>238</v>
      </c>
      <c r="G74" s="93">
        <v>1089081</v>
      </c>
      <c r="H74" s="74">
        <f>IF(AND(F74&gt;0,G74&gt;0),G74/F74,0)</f>
        <v>4575.970588235294</v>
      </c>
      <c r="I74" s="75"/>
      <c r="J74" s="73">
        <v>22</v>
      </c>
      <c r="K74" s="46">
        <v>338</v>
      </c>
      <c r="L74" s="46">
        <v>4215413</v>
      </c>
      <c r="M74" s="74">
        <f t="shared" si="4"/>
        <v>12471.636094674555</v>
      </c>
      <c r="N74" s="40"/>
      <c r="O74" s="39"/>
      <c r="P74" s="47"/>
      <c r="Q74" s="21"/>
      <c r="R74" s="6"/>
      <c r="S74" s="101">
        <f t="shared" si="5"/>
        <v>2.7254624683862305</v>
      </c>
    </row>
    <row r="75" spans="1:19" ht="13.5">
      <c r="A75" s="52">
        <v>2</v>
      </c>
      <c r="B75" s="4" t="s">
        <v>12</v>
      </c>
      <c r="C75" s="4">
        <v>71</v>
      </c>
      <c r="D75" s="78" t="s">
        <v>55</v>
      </c>
      <c r="E75" s="73">
        <v>20</v>
      </c>
      <c r="F75" s="93">
        <v>83</v>
      </c>
      <c r="G75" s="93">
        <v>710783</v>
      </c>
      <c r="H75" s="74">
        <f>IF(AND(F75&gt;0,G75&gt;0),G75/F75,0)</f>
        <v>8563.650602409638</v>
      </c>
      <c r="I75" s="75"/>
      <c r="J75" s="73">
        <v>20</v>
      </c>
      <c r="K75" s="46">
        <v>85</v>
      </c>
      <c r="L75" s="46">
        <v>469810</v>
      </c>
      <c r="M75" s="74">
        <f t="shared" si="4"/>
        <v>5527.176470588235</v>
      </c>
      <c r="N75" s="40"/>
      <c r="O75" s="39"/>
      <c r="P75" s="47"/>
      <c r="Q75" s="21"/>
      <c r="R75" s="6"/>
      <c r="S75" s="101">
        <f t="shared" si="5"/>
        <v>0.6454229308506584</v>
      </c>
    </row>
    <row r="76" spans="1:19" ht="13.5">
      <c r="A76" s="52">
        <v>2</v>
      </c>
      <c r="B76" s="4" t="s">
        <v>12</v>
      </c>
      <c r="C76" s="4">
        <v>72</v>
      </c>
      <c r="D76" s="78" t="s">
        <v>101</v>
      </c>
      <c r="E76" s="73">
        <v>25</v>
      </c>
      <c r="F76" s="93">
        <v>171</v>
      </c>
      <c r="G76" s="93">
        <v>763440</v>
      </c>
      <c r="H76" s="74">
        <f>IF(AND(F76&gt;0,G76&gt;0),G76/F76,0)</f>
        <v>4464.561403508772</v>
      </c>
      <c r="I76" s="75"/>
      <c r="J76" s="73">
        <v>20</v>
      </c>
      <c r="K76" s="46">
        <v>284</v>
      </c>
      <c r="L76" s="46">
        <v>1753520</v>
      </c>
      <c r="M76" s="74">
        <f t="shared" si="4"/>
        <v>6174.366197183099</v>
      </c>
      <c r="N76" s="40"/>
      <c r="O76" s="36"/>
      <c r="P76" s="47"/>
      <c r="Q76" s="21"/>
      <c r="R76" s="6"/>
      <c r="S76" s="101">
        <f t="shared" si="5"/>
        <v>1.3829726235438409</v>
      </c>
    </row>
    <row r="77" spans="1:18" ht="13.5">
      <c r="A77" s="52">
        <v>2</v>
      </c>
      <c r="B77" s="4" t="s">
        <v>12</v>
      </c>
      <c r="C77" s="4">
        <v>73</v>
      </c>
      <c r="D77" s="78" t="s">
        <v>152</v>
      </c>
      <c r="E77" s="73"/>
      <c r="F77" s="93"/>
      <c r="G77" s="93"/>
      <c r="H77" s="74"/>
      <c r="I77" s="75"/>
      <c r="J77" s="73">
        <v>20</v>
      </c>
      <c r="K77" s="46">
        <v>30</v>
      </c>
      <c r="L77" s="46">
        <v>90000</v>
      </c>
      <c r="M77" s="74">
        <f t="shared" si="4"/>
        <v>3000</v>
      </c>
      <c r="N77" s="40" t="s">
        <v>173</v>
      </c>
      <c r="O77" s="36"/>
      <c r="P77" s="47"/>
      <c r="Q77" s="21"/>
      <c r="R77" s="6"/>
    </row>
    <row r="78" spans="1:18" ht="13.5">
      <c r="A78" s="52">
        <v>2</v>
      </c>
      <c r="B78" s="4" t="s">
        <v>12</v>
      </c>
      <c r="C78" s="4">
        <v>74</v>
      </c>
      <c r="D78" s="78" t="s">
        <v>151</v>
      </c>
      <c r="E78" s="73"/>
      <c r="F78" s="93"/>
      <c r="G78" s="93"/>
      <c r="H78" s="74"/>
      <c r="I78" s="75"/>
      <c r="J78" s="73">
        <v>15</v>
      </c>
      <c r="K78" s="46">
        <v>21</v>
      </c>
      <c r="L78" s="46">
        <v>261475</v>
      </c>
      <c r="M78" s="74">
        <f t="shared" si="4"/>
        <v>12451.190476190477</v>
      </c>
      <c r="N78" s="40" t="s">
        <v>173</v>
      </c>
      <c r="O78" s="36"/>
      <c r="P78" s="47"/>
      <c r="Q78" s="21"/>
      <c r="R78" s="6"/>
    </row>
    <row r="79" spans="1:18" ht="13.5">
      <c r="A79" s="52">
        <v>2</v>
      </c>
      <c r="B79" s="4" t="s">
        <v>12</v>
      </c>
      <c r="C79" s="4">
        <v>75</v>
      </c>
      <c r="D79" s="78" t="s">
        <v>153</v>
      </c>
      <c r="E79" s="73">
        <v>19</v>
      </c>
      <c r="F79" s="73">
        <v>155</v>
      </c>
      <c r="G79" s="73">
        <v>432539</v>
      </c>
      <c r="H79" s="74">
        <f>IF(AND(F79&gt;0,G79&gt;0),G79/F79,0)</f>
        <v>2790.574193548387</v>
      </c>
      <c r="I79" s="75"/>
      <c r="J79" s="73">
        <v>20</v>
      </c>
      <c r="K79" s="46">
        <v>198</v>
      </c>
      <c r="L79" s="46">
        <v>1119356</v>
      </c>
      <c r="M79" s="74">
        <f t="shared" si="4"/>
        <v>5653.313131313132</v>
      </c>
      <c r="N79" s="40"/>
      <c r="O79" s="36"/>
      <c r="P79" s="47"/>
      <c r="Q79" s="21"/>
      <c r="R79" s="6"/>
    </row>
    <row r="80" spans="1:18" ht="13.5">
      <c r="A80" s="52">
        <v>2</v>
      </c>
      <c r="B80" s="4" t="s">
        <v>12</v>
      </c>
      <c r="C80" s="4">
        <v>76</v>
      </c>
      <c r="D80" s="78" t="s">
        <v>154</v>
      </c>
      <c r="E80" s="73">
        <v>20</v>
      </c>
      <c r="F80" s="73">
        <v>168</v>
      </c>
      <c r="G80" s="73">
        <v>1053050</v>
      </c>
      <c r="H80" s="74">
        <f>IF(AND(F80&gt;0,G80&gt;0),G80/F80,0)</f>
        <v>6268.1547619047615</v>
      </c>
      <c r="I80" s="75"/>
      <c r="J80" s="73">
        <v>20</v>
      </c>
      <c r="K80" s="46">
        <v>190</v>
      </c>
      <c r="L80" s="46">
        <v>1551118</v>
      </c>
      <c r="M80" s="74">
        <f t="shared" si="4"/>
        <v>8163.778947368421</v>
      </c>
      <c r="N80" s="40"/>
      <c r="O80" s="36"/>
      <c r="P80" s="47"/>
      <c r="Q80" s="21"/>
      <c r="R80" s="6"/>
    </row>
    <row r="81" spans="1:18" ht="13.5">
      <c r="A81" s="52">
        <v>2</v>
      </c>
      <c r="B81" s="4" t="s">
        <v>12</v>
      </c>
      <c r="C81" s="4">
        <v>77</v>
      </c>
      <c r="D81" s="78" t="s">
        <v>155</v>
      </c>
      <c r="E81" s="73"/>
      <c r="F81" s="93"/>
      <c r="G81" s="93"/>
      <c r="H81" s="74"/>
      <c r="I81" s="75"/>
      <c r="J81" s="73">
        <v>20</v>
      </c>
      <c r="K81" s="46">
        <v>78</v>
      </c>
      <c r="L81" s="46">
        <v>182292</v>
      </c>
      <c r="M81" s="74">
        <f t="shared" si="4"/>
        <v>2337.076923076923</v>
      </c>
      <c r="N81" s="40" t="s">
        <v>173</v>
      </c>
      <c r="O81" s="36"/>
      <c r="P81" s="47"/>
      <c r="Q81" s="21"/>
      <c r="R81" s="6"/>
    </row>
    <row r="82" spans="1:18" ht="13.5">
      <c r="A82" s="52">
        <v>2</v>
      </c>
      <c r="B82" s="4" t="s">
        <v>12</v>
      </c>
      <c r="C82" s="4">
        <v>78</v>
      </c>
      <c r="D82" s="78" t="s">
        <v>47</v>
      </c>
      <c r="E82" s="73">
        <v>30</v>
      </c>
      <c r="F82" s="73">
        <v>348</v>
      </c>
      <c r="G82" s="73">
        <v>3122590</v>
      </c>
      <c r="H82" s="74">
        <f>IF(AND(F82&gt;0,G82&gt;0),G82/F82,0)</f>
        <v>8972.959770114943</v>
      </c>
      <c r="I82" s="75"/>
      <c r="J82" s="73">
        <v>29</v>
      </c>
      <c r="K82" s="46">
        <v>252</v>
      </c>
      <c r="L82" s="46">
        <v>2893050</v>
      </c>
      <c r="M82" s="74">
        <f t="shared" si="4"/>
        <v>11480.357142857143</v>
      </c>
      <c r="N82" s="40"/>
      <c r="O82" s="36"/>
      <c r="P82" s="47"/>
      <c r="Q82" s="21"/>
      <c r="R82" s="6"/>
    </row>
    <row r="83" spans="1:18" ht="13.5">
      <c r="A83" s="52">
        <v>2</v>
      </c>
      <c r="B83" s="4" t="s">
        <v>12</v>
      </c>
      <c r="C83" s="4">
        <v>79</v>
      </c>
      <c r="D83" s="78" t="s">
        <v>184</v>
      </c>
      <c r="E83" s="73"/>
      <c r="F83" s="93"/>
      <c r="G83" s="93"/>
      <c r="H83" s="74"/>
      <c r="I83" s="75"/>
      <c r="J83" s="73">
        <v>15</v>
      </c>
      <c r="K83" s="46">
        <v>0</v>
      </c>
      <c r="L83" s="46">
        <v>0</v>
      </c>
      <c r="M83" s="74">
        <f t="shared" si="4"/>
        <v>0</v>
      </c>
      <c r="N83" s="40" t="s">
        <v>173</v>
      </c>
      <c r="O83" s="36"/>
      <c r="P83" s="47"/>
      <c r="Q83" s="21"/>
      <c r="R83" s="6"/>
    </row>
    <row r="84" spans="1:18" ht="13.5">
      <c r="A84" s="52">
        <v>2</v>
      </c>
      <c r="B84" s="4" t="s">
        <v>12</v>
      </c>
      <c r="C84" s="4">
        <v>80</v>
      </c>
      <c r="D84" s="78" t="s">
        <v>156</v>
      </c>
      <c r="E84" s="73"/>
      <c r="F84" s="93"/>
      <c r="G84" s="93"/>
      <c r="H84" s="74"/>
      <c r="I84" s="75"/>
      <c r="J84" s="73">
        <v>20</v>
      </c>
      <c r="K84" s="46">
        <v>106</v>
      </c>
      <c r="L84" s="46">
        <v>743900</v>
      </c>
      <c r="M84" s="74">
        <f t="shared" si="4"/>
        <v>7017.924528301887</v>
      </c>
      <c r="N84" s="40" t="s">
        <v>173</v>
      </c>
      <c r="O84" s="36"/>
      <c r="P84" s="47"/>
      <c r="Q84" s="21"/>
      <c r="R84" s="6"/>
    </row>
    <row r="85" spans="1:18" ht="13.5">
      <c r="A85" s="52">
        <v>2</v>
      </c>
      <c r="B85" s="4" t="s">
        <v>12</v>
      </c>
      <c r="C85" s="4">
        <v>81</v>
      </c>
      <c r="D85" s="78" t="s">
        <v>174</v>
      </c>
      <c r="E85" s="73"/>
      <c r="F85" s="93"/>
      <c r="G85" s="93"/>
      <c r="H85" s="74"/>
      <c r="I85" s="75"/>
      <c r="J85" s="73">
        <v>10</v>
      </c>
      <c r="K85" s="46">
        <v>90</v>
      </c>
      <c r="L85" s="46">
        <v>297750</v>
      </c>
      <c r="M85" s="74">
        <f t="shared" si="4"/>
        <v>3308.3333333333335</v>
      </c>
      <c r="N85" s="40" t="s">
        <v>173</v>
      </c>
      <c r="O85" s="36"/>
      <c r="P85" s="47"/>
      <c r="Q85" s="21"/>
      <c r="R85" s="6"/>
    </row>
    <row r="86" spans="1:18" ht="13.5">
      <c r="A86" s="52">
        <v>2</v>
      </c>
      <c r="B86" s="4" t="s">
        <v>12</v>
      </c>
      <c r="C86" s="4">
        <v>82</v>
      </c>
      <c r="D86" s="78" t="s">
        <v>157</v>
      </c>
      <c r="E86" s="73"/>
      <c r="F86" s="93"/>
      <c r="G86" s="93"/>
      <c r="H86" s="74"/>
      <c r="I86" s="75"/>
      <c r="J86" s="73">
        <v>12</v>
      </c>
      <c r="K86" s="46">
        <v>24</v>
      </c>
      <c r="L86" s="46">
        <v>123894</v>
      </c>
      <c r="M86" s="74">
        <f t="shared" si="4"/>
        <v>5162.25</v>
      </c>
      <c r="N86" s="40" t="s">
        <v>173</v>
      </c>
      <c r="O86" s="36"/>
      <c r="P86" s="47"/>
      <c r="Q86" s="21"/>
      <c r="R86" s="6"/>
    </row>
    <row r="87" spans="1:18" ht="13.5">
      <c r="A87" s="52">
        <v>2</v>
      </c>
      <c r="B87" s="4" t="s">
        <v>12</v>
      </c>
      <c r="C87" s="4">
        <v>83</v>
      </c>
      <c r="D87" s="78" t="s">
        <v>158</v>
      </c>
      <c r="E87" s="73"/>
      <c r="F87" s="93"/>
      <c r="G87" s="93"/>
      <c r="H87" s="74"/>
      <c r="I87" s="75"/>
      <c r="J87" s="73">
        <v>20</v>
      </c>
      <c r="K87" s="46">
        <v>8</v>
      </c>
      <c r="L87" s="46">
        <v>18053</v>
      </c>
      <c r="M87" s="74">
        <f t="shared" si="4"/>
        <v>2256.625</v>
      </c>
      <c r="N87" s="40" t="s">
        <v>173</v>
      </c>
      <c r="O87" s="36"/>
      <c r="P87" s="47"/>
      <c r="Q87" s="21"/>
      <c r="R87" s="6"/>
    </row>
    <row r="88" spans="1:18" ht="13.5">
      <c r="A88" s="52">
        <v>2</v>
      </c>
      <c r="B88" s="4" t="s">
        <v>12</v>
      </c>
      <c r="C88" s="4">
        <v>84</v>
      </c>
      <c r="D88" s="78" t="s">
        <v>176</v>
      </c>
      <c r="E88" s="73">
        <v>20</v>
      </c>
      <c r="F88" s="73">
        <v>129</v>
      </c>
      <c r="G88" s="73">
        <v>773560</v>
      </c>
      <c r="H88" s="74">
        <f>IF(AND(F88&gt;0,G88&gt;0),G88/F88,0)</f>
        <v>5996.589147286822</v>
      </c>
      <c r="I88" s="75"/>
      <c r="J88" s="73">
        <v>20</v>
      </c>
      <c r="K88" s="46">
        <v>76</v>
      </c>
      <c r="L88" s="46">
        <v>697809</v>
      </c>
      <c r="M88" s="74">
        <f t="shared" si="4"/>
        <v>9181.697368421053</v>
      </c>
      <c r="N88" s="40"/>
      <c r="O88" s="36"/>
      <c r="P88" s="47"/>
      <c r="Q88" s="21"/>
      <c r="R88" s="6"/>
    </row>
    <row r="89" spans="1:18" ht="13.5">
      <c r="A89" s="52">
        <v>2</v>
      </c>
      <c r="B89" s="4" t="s">
        <v>12</v>
      </c>
      <c r="C89" s="4">
        <v>85</v>
      </c>
      <c r="D89" s="78" t="s">
        <v>159</v>
      </c>
      <c r="E89" s="73"/>
      <c r="F89" s="93"/>
      <c r="G89" s="93"/>
      <c r="H89" s="74"/>
      <c r="I89" s="75"/>
      <c r="J89" s="73">
        <v>30</v>
      </c>
      <c r="K89" s="46">
        <v>345</v>
      </c>
      <c r="L89" s="46">
        <v>3042525</v>
      </c>
      <c r="M89" s="74">
        <f t="shared" si="4"/>
        <v>8818.91304347826</v>
      </c>
      <c r="N89" s="40" t="s">
        <v>173</v>
      </c>
      <c r="O89" s="36"/>
      <c r="P89" s="47"/>
      <c r="Q89" s="21"/>
      <c r="R89" s="6"/>
    </row>
    <row r="90" spans="1:18" ht="13.5">
      <c r="A90" s="52">
        <v>2</v>
      </c>
      <c r="B90" s="4" t="s">
        <v>12</v>
      </c>
      <c r="C90" s="4">
        <v>86</v>
      </c>
      <c r="D90" s="78" t="s">
        <v>160</v>
      </c>
      <c r="E90" s="73"/>
      <c r="F90" s="93"/>
      <c r="G90" s="93"/>
      <c r="H90" s="74"/>
      <c r="I90" s="75"/>
      <c r="J90" s="73">
        <v>20</v>
      </c>
      <c r="K90" s="46">
        <v>312</v>
      </c>
      <c r="L90" s="46">
        <v>985170</v>
      </c>
      <c r="M90" s="74">
        <f t="shared" si="4"/>
        <v>3157.596153846154</v>
      </c>
      <c r="N90" s="40" t="s">
        <v>173</v>
      </c>
      <c r="O90" s="36"/>
      <c r="P90" s="47"/>
      <c r="Q90" s="21"/>
      <c r="R90" s="6"/>
    </row>
    <row r="91" spans="1:18" ht="13.5">
      <c r="A91" s="52">
        <v>2</v>
      </c>
      <c r="B91" s="4" t="s">
        <v>12</v>
      </c>
      <c r="C91" s="4">
        <v>87</v>
      </c>
      <c r="D91" s="78" t="s">
        <v>161</v>
      </c>
      <c r="E91" s="73"/>
      <c r="F91" s="93"/>
      <c r="G91" s="93"/>
      <c r="H91" s="74"/>
      <c r="I91" s="75"/>
      <c r="J91" s="73">
        <v>20</v>
      </c>
      <c r="K91" s="46">
        <v>225</v>
      </c>
      <c r="L91" s="46">
        <v>779220</v>
      </c>
      <c r="M91" s="74">
        <f t="shared" si="4"/>
        <v>3463.2</v>
      </c>
      <c r="N91" s="40" t="s">
        <v>173</v>
      </c>
      <c r="O91" s="36"/>
      <c r="P91" s="47"/>
      <c r="Q91" s="21"/>
      <c r="R91" s="6"/>
    </row>
    <row r="92" spans="1:18" ht="13.5">
      <c r="A92" s="52">
        <v>2</v>
      </c>
      <c r="B92" s="4" t="s">
        <v>12</v>
      </c>
      <c r="C92" s="4">
        <v>88</v>
      </c>
      <c r="D92" s="78" t="s">
        <v>162</v>
      </c>
      <c r="E92" s="73"/>
      <c r="F92" s="93"/>
      <c r="G92" s="93"/>
      <c r="H92" s="74"/>
      <c r="I92" s="75"/>
      <c r="J92" s="73">
        <v>20</v>
      </c>
      <c r="K92" s="46">
        <v>367</v>
      </c>
      <c r="L92" s="46">
        <v>2987901</v>
      </c>
      <c r="M92" s="74">
        <f t="shared" si="4"/>
        <v>8141.41961852861</v>
      </c>
      <c r="N92" s="40" t="s">
        <v>173</v>
      </c>
      <c r="O92" s="36"/>
      <c r="P92" s="47"/>
      <c r="Q92" s="21"/>
      <c r="R92" s="6"/>
    </row>
    <row r="93" spans="1:18" ht="13.5">
      <c r="A93" s="52">
        <v>2</v>
      </c>
      <c r="B93" s="4" t="s">
        <v>12</v>
      </c>
      <c r="C93" s="4">
        <v>89</v>
      </c>
      <c r="D93" s="78" t="s">
        <v>145</v>
      </c>
      <c r="E93" s="73"/>
      <c r="F93" s="93"/>
      <c r="G93" s="93"/>
      <c r="H93" s="74"/>
      <c r="I93" s="75"/>
      <c r="J93" s="73">
        <v>10</v>
      </c>
      <c r="K93" s="46">
        <v>45</v>
      </c>
      <c r="L93" s="46">
        <v>184000</v>
      </c>
      <c r="M93" s="74">
        <f t="shared" si="4"/>
        <v>4088.8888888888887</v>
      </c>
      <c r="N93" s="40" t="s">
        <v>173</v>
      </c>
      <c r="O93" s="36"/>
      <c r="P93" s="47"/>
      <c r="Q93" s="21"/>
      <c r="R93" s="6"/>
    </row>
    <row r="94" spans="1:18" ht="13.5">
      <c r="A94" s="52">
        <v>2</v>
      </c>
      <c r="B94" s="4" t="s">
        <v>12</v>
      </c>
      <c r="C94" s="4">
        <v>90</v>
      </c>
      <c r="D94" s="78" t="s">
        <v>163</v>
      </c>
      <c r="E94" s="73">
        <v>20</v>
      </c>
      <c r="F94" s="73">
        <v>228</v>
      </c>
      <c r="G94" s="73">
        <v>2868500</v>
      </c>
      <c r="H94" s="74">
        <f>IF(AND(F94&gt;0,G94&gt;0),G94/F94,0)</f>
        <v>12581.140350877193</v>
      </c>
      <c r="I94" s="75"/>
      <c r="J94" s="73">
        <v>20</v>
      </c>
      <c r="K94" s="46">
        <v>264</v>
      </c>
      <c r="L94" s="46">
        <v>3047000</v>
      </c>
      <c r="M94" s="74">
        <f t="shared" si="4"/>
        <v>11541.666666666666</v>
      </c>
      <c r="N94" s="40"/>
      <c r="O94" s="36"/>
      <c r="P94" s="47"/>
      <c r="Q94" s="21"/>
      <c r="R94" s="6"/>
    </row>
    <row r="95" spans="1:18" ht="23.25" customHeight="1">
      <c r="A95" s="52">
        <v>2</v>
      </c>
      <c r="B95" s="4" t="s">
        <v>12</v>
      </c>
      <c r="C95" s="4">
        <v>91</v>
      </c>
      <c r="D95" s="78" t="s">
        <v>164</v>
      </c>
      <c r="E95" s="73">
        <v>38</v>
      </c>
      <c r="F95" s="73">
        <v>434</v>
      </c>
      <c r="G95" s="73">
        <v>4381400</v>
      </c>
      <c r="H95" s="74">
        <f>IF(AND(F95&gt;0,G95&gt;0),G95/F95,0)</f>
        <v>10095.391705069125</v>
      </c>
      <c r="I95" s="75"/>
      <c r="J95" s="73">
        <v>10</v>
      </c>
      <c r="K95" s="46">
        <v>120</v>
      </c>
      <c r="L95" s="46">
        <v>490500</v>
      </c>
      <c r="M95" s="74">
        <f t="shared" si="4"/>
        <v>4087.5</v>
      </c>
      <c r="N95" s="40"/>
      <c r="O95" s="36"/>
      <c r="P95" s="47"/>
      <c r="Q95" s="21"/>
      <c r="R95" s="6"/>
    </row>
    <row r="96" spans="1:18" ht="13.5">
      <c r="A96" s="52">
        <v>2</v>
      </c>
      <c r="B96" s="4" t="s">
        <v>12</v>
      </c>
      <c r="C96" s="4">
        <v>92</v>
      </c>
      <c r="D96" s="78" t="s">
        <v>165</v>
      </c>
      <c r="E96" s="73"/>
      <c r="F96" s="93"/>
      <c r="G96" s="93"/>
      <c r="H96" s="74"/>
      <c r="I96" s="75"/>
      <c r="J96" s="73">
        <v>20</v>
      </c>
      <c r="K96" s="46">
        <v>32</v>
      </c>
      <c r="L96" s="46">
        <v>249800</v>
      </c>
      <c r="M96" s="74">
        <f t="shared" si="4"/>
        <v>7806.25</v>
      </c>
      <c r="N96" s="40" t="s">
        <v>173</v>
      </c>
      <c r="O96" s="36"/>
      <c r="P96" s="47"/>
      <c r="Q96" s="21"/>
      <c r="R96" s="6"/>
    </row>
    <row r="97" spans="1:18" ht="13.5">
      <c r="A97" s="52">
        <v>2</v>
      </c>
      <c r="B97" s="4" t="s">
        <v>12</v>
      </c>
      <c r="C97" s="4">
        <v>93</v>
      </c>
      <c r="D97" s="78" t="s">
        <v>42</v>
      </c>
      <c r="E97" s="73">
        <v>20</v>
      </c>
      <c r="F97" s="73">
        <v>175</v>
      </c>
      <c r="G97" s="73">
        <v>1612120</v>
      </c>
      <c r="H97" s="74">
        <f>IF(AND(F97&gt;0,G97&gt;0),G97/F97,0)</f>
        <v>9212.114285714286</v>
      </c>
      <c r="I97" s="75"/>
      <c r="J97" s="73">
        <v>20</v>
      </c>
      <c r="K97" s="46">
        <v>192</v>
      </c>
      <c r="L97" s="46">
        <v>1772045</v>
      </c>
      <c r="M97" s="74">
        <f t="shared" si="4"/>
        <v>9229.401041666666</v>
      </c>
      <c r="N97" s="40"/>
      <c r="O97" s="36"/>
      <c r="P97" s="47"/>
      <c r="Q97" s="21"/>
      <c r="R97" s="6"/>
    </row>
    <row r="98" spans="1:18" ht="13.5">
      <c r="A98" s="52">
        <v>2</v>
      </c>
      <c r="B98" s="4" t="s">
        <v>12</v>
      </c>
      <c r="C98" s="4">
        <v>94</v>
      </c>
      <c r="D98" s="78" t="s">
        <v>166</v>
      </c>
      <c r="E98" s="73">
        <v>20</v>
      </c>
      <c r="F98" s="73">
        <v>320</v>
      </c>
      <c r="G98" s="73">
        <v>1678300</v>
      </c>
      <c r="H98" s="74">
        <f>IF(AND(F98&gt;0,G98&gt;0),G98/F98,0)</f>
        <v>5244.6875</v>
      </c>
      <c r="I98" s="75"/>
      <c r="J98" s="73">
        <v>40</v>
      </c>
      <c r="K98" s="46">
        <v>318</v>
      </c>
      <c r="L98" s="46">
        <v>1794800</v>
      </c>
      <c r="M98" s="74">
        <f t="shared" si="4"/>
        <v>5644.025157232704</v>
      </c>
      <c r="N98" s="40"/>
      <c r="O98" s="36"/>
      <c r="P98" s="47"/>
      <c r="Q98" s="21"/>
      <c r="R98" s="6"/>
    </row>
    <row r="99" spans="1:18" ht="13.5">
      <c r="A99" s="52">
        <v>2</v>
      </c>
      <c r="B99" s="4" t="s">
        <v>12</v>
      </c>
      <c r="C99" s="4">
        <v>95</v>
      </c>
      <c r="D99" s="78" t="s">
        <v>167</v>
      </c>
      <c r="E99" s="73">
        <v>58</v>
      </c>
      <c r="F99" s="73">
        <v>722</v>
      </c>
      <c r="G99" s="73">
        <v>24801165</v>
      </c>
      <c r="H99" s="74">
        <f>IF(AND(F99&gt;0,G99&gt;0),G99/F99,0)</f>
        <v>34350.64404432133</v>
      </c>
      <c r="I99" s="75"/>
      <c r="J99" s="73">
        <v>36</v>
      </c>
      <c r="K99" s="46">
        <v>421</v>
      </c>
      <c r="L99" s="46">
        <v>13770821</v>
      </c>
      <c r="M99" s="74">
        <f t="shared" si="4"/>
        <v>32709.78859857482</v>
      </c>
      <c r="N99" s="40"/>
      <c r="O99" s="36"/>
      <c r="P99" s="47"/>
      <c r="Q99" s="21"/>
      <c r="R99" s="6"/>
    </row>
    <row r="100" spans="1:18" ht="22.5">
      <c r="A100" s="52">
        <v>2</v>
      </c>
      <c r="B100" s="4" t="s">
        <v>12</v>
      </c>
      <c r="C100" s="4">
        <v>96</v>
      </c>
      <c r="D100" s="78" t="s">
        <v>168</v>
      </c>
      <c r="E100" s="73"/>
      <c r="F100" s="93"/>
      <c r="G100" s="93"/>
      <c r="H100" s="74"/>
      <c r="I100" s="75"/>
      <c r="J100" s="73">
        <v>20</v>
      </c>
      <c r="K100" s="46">
        <v>210</v>
      </c>
      <c r="L100" s="46">
        <v>2703390</v>
      </c>
      <c r="M100" s="74">
        <f t="shared" si="4"/>
        <v>12873.285714285714</v>
      </c>
      <c r="N100" s="40" t="s">
        <v>173</v>
      </c>
      <c r="O100" s="36"/>
      <c r="P100" s="47"/>
      <c r="Q100" s="21"/>
      <c r="R100" s="6"/>
    </row>
    <row r="101" spans="1:18" ht="13.5">
      <c r="A101" s="52">
        <v>2</v>
      </c>
      <c r="B101" s="4" t="s">
        <v>12</v>
      </c>
      <c r="C101" s="4">
        <v>97</v>
      </c>
      <c r="D101" s="78" t="s">
        <v>169</v>
      </c>
      <c r="E101" s="73"/>
      <c r="F101" s="93"/>
      <c r="G101" s="93"/>
      <c r="H101" s="74"/>
      <c r="I101" s="75"/>
      <c r="J101" s="73">
        <v>20</v>
      </c>
      <c r="K101" s="46">
        <v>72</v>
      </c>
      <c r="L101" s="46">
        <v>654000</v>
      </c>
      <c r="M101" s="74">
        <f t="shared" si="4"/>
        <v>9083.333333333334</v>
      </c>
      <c r="N101" s="40" t="s">
        <v>173</v>
      </c>
      <c r="O101" s="36"/>
      <c r="P101" s="47"/>
      <c r="Q101" s="21"/>
      <c r="R101" s="6"/>
    </row>
    <row r="102" spans="1:18" ht="13.5">
      <c r="A102" s="52">
        <v>2</v>
      </c>
      <c r="B102" s="4" t="s">
        <v>12</v>
      </c>
      <c r="C102" s="4">
        <v>98</v>
      </c>
      <c r="D102" s="78" t="s">
        <v>41</v>
      </c>
      <c r="E102" s="73">
        <v>20</v>
      </c>
      <c r="F102" s="73">
        <v>408</v>
      </c>
      <c r="G102" s="73">
        <v>4359988</v>
      </c>
      <c r="H102" s="74">
        <f>IF(AND(F102&gt;0,G102&gt;0),G102/F102,0)</f>
        <v>10686.245098039215</v>
      </c>
      <c r="I102" s="75"/>
      <c r="J102" s="73">
        <v>14</v>
      </c>
      <c r="K102" s="46">
        <v>294</v>
      </c>
      <c r="L102" s="46">
        <v>3313610</v>
      </c>
      <c r="M102" s="74">
        <f t="shared" si="4"/>
        <v>11270.78231292517</v>
      </c>
      <c r="N102" s="40"/>
      <c r="O102" s="36"/>
      <c r="P102" s="47"/>
      <c r="Q102" s="21"/>
      <c r="R102" s="6"/>
    </row>
    <row r="103" spans="1:18" ht="13.5">
      <c r="A103" s="52">
        <v>2</v>
      </c>
      <c r="B103" s="4" t="s">
        <v>12</v>
      </c>
      <c r="C103" s="4">
        <v>99</v>
      </c>
      <c r="D103" s="78" t="s">
        <v>170</v>
      </c>
      <c r="E103" s="73"/>
      <c r="F103" s="93"/>
      <c r="G103" s="93"/>
      <c r="H103" s="74"/>
      <c r="I103" s="75"/>
      <c r="J103" s="73">
        <v>20</v>
      </c>
      <c r="K103" s="46">
        <v>104</v>
      </c>
      <c r="L103" s="46">
        <v>631916</v>
      </c>
      <c r="M103" s="74">
        <f t="shared" si="4"/>
        <v>6076.115384615385</v>
      </c>
      <c r="N103" s="40" t="s">
        <v>173</v>
      </c>
      <c r="O103" s="36"/>
      <c r="P103" s="47"/>
      <c r="Q103" s="21"/>
      <c r="R103" s="6"/>
    </row>
    <row r="104" spans="1:18" ht="13.5">
      <c r="A104" s="52">
        <v>2</v>
      </c>
      <c r="B104" s="4" t="s">
        <v>12</v>
      </c>
      <c r="C104" s="4">
        <v>100</v>
      </c>
      <c r="D104" s="78" t="s">
        <v>171</v>
      </c>
      <c r="E104" s="73"/>
      <c r="F104" s="93"/>
      <c r="G104" s="93"/>
      <c r="H104" s="74"/>
      <c r="I104" s="75"/>
      <c r="J104" s="73">
        <v>20</v>
      </c>
      <c r="K104" s="46">
        <v>18</v>
      </c>
      <c r="L104" s="46">
        <v>152075</v>
      </c>
      <c r="M104" s="74">
        <f t="shared" si="4"/>
        <v>8448.611111111111</v>
      </c>
      <c r="N104" s="40" t="s">
        <v>173</v>
      </c>
      <c r="O104" s="36"/>
      <c r="P104" s="47"/>
      <c r="Q104" s="21"/>
      <c r="R104" s="6"/>
    </row>
    <row r="105" spans="1:18" ht="13.5">
      <c r="A105" s="52">
        <v>2</v>
      </c>
      <c r="B105" s="4" t="s">
        <v>12</v>
      </c>
      <c r="C105" s="4">
        <v>101</v>
      </c>
      <c r="D105" s="78" t="s">
        <v>172</v>
      </c>
      <c r="E105" s="73"/>
      <c r="F105" s="93"/>
      <c r="G105" s="93"/>
      <c r="H105" s="74"/>
      <c r="I105" s="75"/>
      <c r="J105" s="73">
        <v>10</v>
      </c>
      <c r="K105" s="46">
        <v>20</v>
      </c>
      <c r="L105" s="46">
        <v>197300</v>
      </c>
      <c r="M105" s="74">
        <f t="shared" si="4"/>
        <v>9865</v>
      </c>
      <c r="N105" s="40" t="s">
        <v>173</v>
      </c>
      <c r="O105" s="36"/>
      <c r="P105" s="47"/>
      <c r="Q105" s="21"/>
      <c r="R105" s="6"/>
    </row>
    <row r="106" spans="1:18" ht="13.5">
      <c r="A106" s="52">
        <v>2</v>
      </c>
      <c r="B106" s="4" t="s">
        <v>12</v>
      </c>
      <c r="C106" s="4">
        <v>102</v>
      </c>
      <c r="D106" s="78" t="s">
        <v>196</v>
      </c>
      <c r="E106" s="73"/>
      <c r="F106" s="93"/>
      <c r="G106" s="93"/>
      <c r="H106" s="74"/>
      <c r="I106" s="75"/>
      <c r="J106" s="73">
        <v>20</v>
      </c>
      <c r="K106" s="46">
        <v>40</v>
      </c>
      <c r="L106" s="46">
        <v>156200</v>
      </c>
      <c r="M106" s="74">
        <f t="shared" si="4"/>
        <v>3905</v>
      </c>
      <c r="N106" s="40" t="s">
        <v>197</v>
      </c>
      <c r="O106" s="36"/>
      <c r="P106" s="47"/>
      <c r="Q106" s="21"/>
      <c r="R106" s="6"/>
    </row>
    <row r="107" spans="1:18" ht="13.5">
      <c r="A107" s="52"/>
      <c r="B107" s="4"/>
      <c r="C107" s="4"/>
      <c r="D107" s="78"/>
      <c r="E107" s="73"/>
      <c r="F107" s="93"/>
      <c r="G107" s="93"/>
      <c r="H107" s="74"/>
      <c r="I107" s="75"/>
      <c r="J107" s="73"/>
      <c r="K107" s="46"/>
      <c r="L107" s="46"/>
      <c r="M107" s="74">
        <f t="shared" si="4"/>
        <v>0</v>
      </c>
      <c r="N107" s="40"/>
      <c r="O107" s="36"/>
      <c r="P107" s="47"/>
      <c r="Q107" s="21"/>
      <c r="R107" s="6"/>
    </row>
    <row r="108" spans="1:17" s="6" customFormat="1" ht="13.5">
      <c r="A108" s="52"/>
      <c r="B108" s="4"/>
      <c r="C108" s="4"/>
      <c r="D108" s="78"/>
      <c r="E108" s="73"/>
      <c r="F108" s="73"/>
      <c r="G108" s="73"/>
      <c r="H108" s="74"/>
      <c r="I108" s="15"/>
      <c r="J108" s="13"/>
      <c r="K108" s="13"/>
      <c r="L108" s="13"/>
      <c r="M108" s="74">
        <f t="shared" si="4"/>
        <v>0</v>
      </c>
      <c r="N108" s="25"/>
      <c r="O108" s="37"/>
      <c r="P108" s="37"/>
      <c r="Q108" s="25"/>
    </row>
    <row r="109" spans="4:18" ht="13.5">
      <c r="D109" s="82"/>
      <c r="E109" s="108">
        <f>SUM(E5:E108)</f>
        <v>1741</v>
      </c>
      <c r="F109" s="85">
        <f>SUM(F5:F108)</f>
        <v>17980</v>
      </c>
      <c r="G109" s="85">
        <f>SUM(G5:G108)</f>
        <v>199316271</v>
      </c>
      <c r="H109" s="86">
        <f>IF(AND(F109&gt;0,G109&gt;0),G109/F109,0)</f>
        <v>11085.443325917686</v>
      </c>
      <c r="I109" s="22"/>
      <c r="J109" s="85">
        <f>SUM(J5:J108)</f>
        <v>2023</v>
      </c>
      <c r="K109" s="85">
        <f>SUM(K5:K108)</f>
        <v>20426</v>
      </c>
      <c r="L109" s="85">
        <f>SUM(L5:L108)</f>
        <v>226600921</v>
      </c>
      <c r="M109" s="86">
        <f>IF(AND(K109&gt;0,L109&gt;0),L109/K109,0)</f>
        <v>11093.749192206013</v>
      </c>
      <c r="R109" s="6"/>
    </row>
    <row r="110" spans="4:18" ht="13.5">
      <c r="D110" s="82"/>
      <c r="I110" s="22"/>
      <c r="J110" s="85"/>
      <c r="K110" s="85"/>
      <c r="L110" s="85"/>
      <c r="M110" s="86"/>
      <c r="R110" s="6"/>
    </row>
    <row r="111" spans="4:18" ht="13.5">
      <c r="D111" s="82"/>
      <c r="R111" s="6"/>
    </row>
    <row r="112" spans="10:18" ht="13.5">
      <c r="J112" s="106"/>
      <c r="K112" s="106"/>
      <c r="L112" s="106"/>
      <c r="M112" s="106"/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  <row r="214" ht="13.5">
      <c r="R214" s="6"/>
    </row>
    <row r="215" ht="13.5">
      <c r="R215" s="6"/>
    </row>
    <row r="216" ht="13.5">
      <c r="R216" s="6"/>
    </row>
    <row r="217" ht="13.5">
      <c r="R217" s="6"/>
    </row>
    <row r="218" ht="13.5">
      <c r="R218" s="6"/>
    </row>
    <row r="219" ht="13.5">
      <c r="R219" s="6"/>
    </row>
    <row r="220" ht="13.5">
      <c r="R220" s="6"/>
    </row>
    <row r="221" ht="13.5">
      <c r="R221" s="6"/>
    </row>
    <row r="222" ht="13.5">
      <c r="R222" s="6"/>
    </row>
    <row r="223" ht="13.5">
      <c r="R223" s="6"/>
    </row>
    <row r="224" ht="13.5">
      <c r="R224" s="6"/>
    </row>
    <row r="225" ht="13.5">
      <c r="R225" s="6"/>
    </row>
    <row r="226" ht="13.5">
      <c r="R226" s="6"/>
    </row>
    <row r="227" ht="13.5">
      <c r="R227" s="6"/>
    </row>
    <row r="228" ht="13.5">
      <c r="R228" s="6"/>
    </row>
    <row r="229" ht="13.5">
      <c r="R229" s="6"/>
    </row>
    <row r="230" ht="13.5">
      <c r="R230" s="6"/>
    </row>
    <row r="231" ht="13.5">
      <c r="R231" s="6"/>
    </row>
    <row r="232" ht="13.5">
      <c r="R232" s="6"/>
    </row>
    <row r="233" ht="13.5">
      <c r="R233" s="6"/>
    </row>
    <row r="234" ht="13.5">
      <c r="R234" s="6"/>
    </row>
    <row r="235" ht="13.5">
      <c r="R235" s="6"/>
    </row>
    <row r="236" ht="13.5">
      <c r="R236" s="6"/>
    </row>
    <row r="237" ht="13.5">
      <c r="R237" s="6"/>
    </row>
    <row r="238" ht="13.5">
      <c r="R238" s="6"/>
    </row>
    <row r="239" ht="13.5">
      <c r="R239" s="6"/>
    </row>
    <row r="240" ht="13.5">
      <c r="R240" s="6"/>
    </row>
    <row r="241" ht="13.5">
      <c r="R241" s="6"/>
    </row>
    <row r="242" ht="13.5">
      <c r="R242" s="6"/>
    </row>
    <row r="243" ht="13.5">
      <c r="R243" s="6"/>
    </row>
    <row r="244" ht="13.5">
      <c r="R244" s="6"/>
    </row>
    <row r="245" ht="13.5">
      <c r="R245" s="6"/>
    </row>
    <row r="246" ht="13.5">
      <c r="R246" s="6"/>
    </row>
    <row r="247" ht="13.5">
      <c r="R247" s="6"/>
    </row>
    <row r="248" ht="13.5">
      <c r="R248" s="6"/>
    </row>
    <row r="249" ht="13.5">
      <c r="R249" s="6"/>
    </row>
    <row r="250" ht="13.5">
      <c r="R250" s="6"/>
    </row>
    <row r="251" ht="13.5">
      <c r="R251" s="6"/>
    </row>
    <row r="252" ht="13.5">
      <c r="R252" s="6"/>
    </row>
    <row r="253" ht="13.5">
      <c r="R253" s="6"/>
    </row>
    <row r="254" ht="13.5">
      <c r="R254" s="6"/>
    </row>
    <row r="255" ht="13.5">
      <c r="R255" s="6"/>
    </row>
    <row r="256" ht="13.5">
      <c r="R256" s="6"/>
    </row>
    <row r="257" ht="13.5">
      <c r="R257" s="6"/>
    </row>
    <row r="258" ht="13.5">
      <c r="R258" s="6"/>
    </row>
    <row r="259" ht="13.5">
      <c r="R259" s="6"/>
    </row>
    <row r="260" ht="13.5">
      <c r="R260" s="6"/>
    </row>
    <row r="261" ht="13.5">
      <c r="R261" s="6"/>
    </row>
    <row r="262" ht="13.5">
      <c r="R262" s="6"/>
    </row>
    <row r="263" ht="13.5">
      <c r="R263" s="6"/>
    </row>
    <row r="264" ht="13.5">
      <c r="R264" s="6"/>
    </row>
    <row r="265" ht="13.5">
      <c r="R265" s="6"/>
    </row>
  </sheetData>
  <sheetProtection/>
  <mergeCells count="17">
    <mergeCell ref="Q2:Q4"/>
    <mergeCell ref="E3:E4"/>
    <mergeCell ref="F3:F4"/>
    <mergeCell ref="G3:G4"/>
    <mergeCell ref="H3:H4"/>
    <mergeCell ref="J3:J4"/>
    <mergeCell ref="K3:K4"/>
    <mergeCell ref="L3:L4"/>
    <mergeCell ref="M3:M4"/>
    <mergeCell ref="N2:N4"/>
    <mergeCell ref="A2:B4"/>
    <mergeCell ref="C2:D4"/>
    <mergeCell ref="J2:M2"/>
    <mergeCell ref="O2:P2"/>
    <mergeCell ref="E2:H2"/>
    <mergeCell ref="O3:O4"/>
    <mergeCell ref="P3:P4"/>
  </mergeCells>
  <dataValidations count="1">
    <dataValidation allowBlank="1" showInputMessage="1" showErrorMessage="1" sqref="D32"/>
  </dataValidation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3" r:id="rId1"/>
  <headerFooter>
    <oddHeader>&amp;L就労Ｂ型</oddHeader>
  </headerFooter>
  <rowBreaks count="2" manualBreakCount="2">
    <brk id="44" max="16" man="1"/>
    <brk id="84" max="16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E6" sqref="E6:H6"/>
    </sheetView>
  </sheetViews>
  <sheetFormatPr defaultColWidth="9.00390625" defaultRowHeight="13.5"/>
  <cols>
    <col min="1" max="1" width="2.50390625" style="5" bestFit="1" customWidth="1"/>
    <col min="2" max="2" width="7.125" style="6" bestFit="1" customWidth="1"/>
    <col min="3" max="3" width="2.50390625" style="6" bestFit="1" customWidth="1"/>
    <col min="4" max="4" width="28.253906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8" bestFit="1" customWidth="1"/>
    <col min="15" max="15" width="9.00390625" style="8" bestFit="1" customWidth="1"/>
    <col min="16" max="16" width="11.00390625" style="8" bestFit="1" customWidth="1"/>
    <col min="17" max="17" width="5.25390625" style="8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70" t="s">
        <v>78</v>
      </c>
      <c r="F2" s="171"/>
      <c r="G2" s="171"/>
      <c r="H2" s="171"/>
      <c r="I2" s="10"/>
      <c r="J2" s="170" t="s">
        <v>113</v>
      </c>
      <c r="K2" s="171"/>
      <c r="L2" s="171"/>
      <c r="M2" s="171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84"/>
      <c r="B4" s="185"/>
      <c r="C4" s="184"/>
      <c r="D4" s="185"/>
      <c r="E4" s="189"/>
      <c r="F4" s="189"/>
      <c r="G4" s="189"/>
      <c r="H4" s="189"/>
      <c r="I4" s="11"/>
      <c r="J4" s="189"/>
      <c r="K4" s="189"/>
      <c r="L4" s="189"/>
      <c r="M4" s="189"/>
      <c r="N4" s="177"/>
      <c r="O4" s="174"/>
      <c r="P4" s="174"/>
      <c r="Q4" s="177"/>
      <c r="R4" s="96"/>
    </row>
    <row r="5" spans="1:19" ht="15" customHeight="1">
      <c r="A5" s="23">
        <v>2</v>
      </c>
      <c r="B5" s="4" t="s">
        <v>12</v>
      </c>
      <c r="C5" s="4">
        <v>1</v>
      </c>
      <c r="D5" s="24" t="s">
        <v>32</v>
      </c>
      <c r="E5" s="73">
        <v>59</v>
      </c>
      <c r="F5" s="73">
        <v>721</v>
      </c>
      <c r="G5" s="73">
        <v>16598496</v>
      </c>
      <c r="H5" s="74">
        <f>IF(AND(F5&gt;0,G5&gt;0),G5/F5,0)</f>
        <v>23021.492371705965</v>
      </c>
      <c r="I5" s="15"/>
      <c r="J5" s="73">
        <v>59</v>
      </c>
      <c r="K5" s="73">
        <v>752</v>
      </c>
      <c r="L5" s="73">
        <v>16599901</v>
      </c>
      <c r="M5" s="74">
        <f>IF(AND(K5&gt;0,L5&gt;0),L5/K5,0)</f>
        <v>22074.33643617021</v>
      </c>
      <c r="N5" s="25"/>
      <c r="O5" s="37"/>
      <c r="P5" s="37"/>
      <c r="Q5" s="25"/>
      <c r="R5" s="97"/>
      <c r="S5" s="103">
        <f>M5/H5</f>
        <v>0.9588577525625648</v>
      </c>
    </row>
    <row r="6" spans="1:19" ht="13.5">
      <c r="A6" s="23">
        <v>2</v>
      </c>
      <c r="B6" s="4" t="s">
        <v>12</v>
      </c>
      <c r="C6" s="4">
        <v>2</v>
      </c>
      <c r="D6" s="24" t="s">
        <v>33</v>
      </c>
      <c r="E6" s="73">
        <v>58</v>
      </c>
      <c r="F6" s="73">
        <v>722</v>
      </c>
      <c r="G6" s="73">
        <v>24801165</v>
      </c>
      <c r="H6" s="74">
        <f>IF(AND(F6&gt;0,G6&gt;0),G6/F6,0)</f>
        <v>34350.64404432133</v>
      </c>
      <c r="I6" s="15"/>
      <c r="J6" s="73"/>
      <c r="K6" s="73"/>
      <c r="L6" s="73"/>
      <c r="M6" s="74">
        <f>IF(AND(K6&gt;0,L6&gt;0),L6/K6,0)</f>
        <v>0</v>
      </c>
      <c r="N6" s="25"/>
      <c r="O6" s="88" t="s">
        <v>180</v>
      </c>
      <c r="P6" s="37"/>
      <c r="Q6" s="25"/>
      <c r="R6" s="6"/>
      <c r="S6" s="103">
        <f>M6/H6</f>
        <v>0</v>
      </c>
    </row>
    <row r="7" spans="5:18" ht="13.5">
      <c r="E7" s="85">
        <f>SUM(E5:E6)</f>
        <v>117</v>
      </c>
      <c r="F7" s="85">
        <f>SUM(F5:F6)</f>
        <v>1443</v>
      </c>
      <c r="G7" s="85">
        <f>SUM(G5:G6)</f>
        <v>41399661</v>
      </c>
      <c r="H7" s="86">
        <f>IF(AND(F7&gt;0,G7&gt;0),G7/F7,0)</f>
        <v>28689.993762993763</v>
      </c>
      <c r="J7" s="85">
        <f>SUM(J5:J6)</f>
        <v>59</v>
      </c>
      <c r="K7" s="85">
        <f>SUM(K5:K6)</f>
        <v>752</v>
      </c>
      <c r="L7" s="85">
        <f>SUM(L5:L6)</f>
        <v>16599901</v>
      </c>
      <c r="M7" s="86">
        <f>IF(AND(K7&gt;0,L7&gt;0),L7/K7,0)</f>
        <v>22074.33643617021</v>
      </c>
      <c r="R7" s="6"/>
    </row>
    <row r="8" spans="10:18" ht="13.5">
      <c r="J8" s="85"/>
      <c r="K8" s="85"/>
      <c r="L8" s="85"/>
      <c r="M8" s="85"/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</sheetData>
  <sheetProtection/>
  <mergeCells count="17">
    <mergeCell ref="Q2:Q4"/>
    <mergeCell ref="E3:E4"/>
    <mergeCell ref="F3:F4"/>
    <mergeCell ref="G3:G4"/>
    <mergeCell ref="H3:H4"/>
    <mergeCell ref="J3:J4"/>
    <mergeCell ref="K3:K4"/>
    <mergeCell ref="L3:L4"/>
    <mergeCell ref="M3:M4"/>
    <mergeCell ref="N2:N4"/>
    <mergeCell ref="A2:B4"/>
    <mergeCell ref="C2:D4"/>
    <mergeCell ref="J2:M2"/>
    <mergeCell ref="O2:P2"/>
    <mergeCell ref="E2:H2"/>
    <mergeCell ref="O3:O4"/>
    <mergeCell ref="P3:P4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7" r:id="rId1"/>
  <headerFooter>
    <oddHeader>&amp;L身体入所授産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3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3.625" style="5" customWidth="1"/>
    <col min="2" max="2" width="11.00390625" style="6" bestFit="1" customWidth="1"/>
    <col min="3" max="3" width="4.50390625" style="6" bestFit="1" customWidth="1"/>
    <col min="4" max="4" width="23.87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26" bestFit="1" customWidth="1"/>
    <col min="15" max="15" width="9.00390625" style="26" bestFit="1" customWidth="1"/>
    <col min="16" max="16" width="11.00390625" style="26" bestFit="1" customWidth="1"/>
    <col min="17" max="17" width="5.25390625" style="27" bestFit="1" customWidth="1"/>
    <col min="18" max="18" width="3.00390625" style="5" customWidth="1"/>
    <col min="19" max="16384" width="9.00390625" style="5" customWidth="1"/>
  </cols>
  <sheetData>
    <row r="1" spans="9:18" ht="13.5" customHeight="1">
      <c r="I1" s="22"/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70" t="s">
        <v>78</v>
      </c>
      <c r="F2" s="171"/>
      <c r="G2" s="171"/>
      <c r="H2" s="171"/>
      <c r="I2" s="10"/>
      <c r="J2" s="170" t="s">
        <v>113</v>
      </c>
      <c r="K2" s="171"/>
      <c r="L2" s="171"/>
      <c r="M2" s="171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90"/>
      <c r="B4" s="191"/>
      <c r="C4" s="190"/>
      <c r="D4" s="191"/>
      <c r="E4" s="189"/>
      <c r="F4" s="189"/>
      <c r="G4" s="189"/>
      <c r="H4" s="189"/>
      <c r="I4" s="72"/>
      <c r="J4" s="189"/>
      <c r="K4" s="189"/>
      <c r="L4" s="189"/>
      <c r="M4" s="189"/>
      <c r="N4" s="177"/>
      <c r="O4" s="177"/>
      <c r="P4" s="174"/>
      <c r="Q4" s="177"/>
      <c r="R4" s="96"/>
    </row>
    <row r="5" spans="1:19" ht="15" customHeight="1">
      <c r="A5" s="23">
        <v>2</v>
      </c>
      <c r="B5" s="4" t="s">
        <v>12</v>
      </c>
      <c r="C5" s="23">
        <v>1</v>
      </c>
      <c r="D5" s="24" t="s">
        <v>34</v>
      </c>
      <c r="E5" s="73">
        <v>20</v>
      </c>
      <c r="F5" s="73">
        <v>225</v>
      </c>
      <c r="G5" s="73">
        <v>888500</v>
      </c>
      <c r="H5" s="74">
        <f>IF(AND(F5&gt;0,G5&gt;0),G5/F5,0)</f>
        <v>3948.8888888888887</v>
      </c>
      <c r="I5" s="75"/>
      <c r="J5" s="73">
        <v>20</v>
      </c>
      <c r="K5" s="73">
        <v>108</v>
      </c>
      <c r="L5" s="73">
        <v>639500</v>
      </c>
      <c r="M5" s="74">
        <f>IF(AND(K5&gt;0,L5&gt;0),L5/K5,0)</f>
        <v>5921.2962962962965</v>
      </c>
      <c r="N5" s="87"/>
      <c r="O5" s="88"/>
      <c r="P5" s="37"/>
      <c r="Q5" s="25"/>
      <c r="R5" s="97"/>
      <c r="S5" s="103">
        <f>M5/H5</f>
        <v>1.4994841493153257</v>
      </c>
    </row>
    <row r="6" spans="5:18" ht="13.5">
      <c r="E6" s="89">
        <f>SUM(E5:E5)</f>
        <v>20</v>
      </c>
      <c r="F6" s="89">
        <f>SUM(F5:F5)</f>
        <v>225</v>
      </c>
      <c r="G6" s="89">
        <f>SUM(G5:G5)</f>
        <v>888500</v>
      </c>
      <c r="H6" s="90">
        <f>IF(AND(F6&gt;0,G6&gt;0),G6/F6,0)</f>
        <v>3948.8888888888887</v>
      </c>
      <c r="I6" s="89"/>
      <c r="J6" s="89">
        <f>SUM(J5:J5)</f>
        <v>20</v>
      </c>
      <c r="K6" s="89">
        <f>SUM(K5:K5)</f>
        <v>108</v>
      </c>
      <c r="L6" s="89">
        <f>SUM(L5:L5)</f>
        <v>639500</v>
      </c>
      <c r="M6" s="90">
        <f>IF(AND(K6&gt;0,L6&gt;0),L6/K6,0)</f>
        <v>5921.2962962962965</v>
      </c>
      <c r="N6" s="91"/>
      <c r="O6" s="91"/>
      <c r="R6" s="97"/>
    </row>
    <row r="7" spans="5:18" ht="13.5">
      <c r="E7" s="89"/>
      <c r="F7" s="89"/>
      <c r="G7" s="89"/>
      <c r="H7" s="89"/>
      <c r="I7" s="89"/>
      <c r="J7" s="89"/>
      <c r="K7" s="89"/>
      <c r="L7" s="89"/>
      <c r="M7" s="89"/>
      <c r="N7" s="91"/>
      <c r="O7" s="91"/>
      <c r="R7" s="6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landscape" paperSize="9" scale="89" r:id="rId1"/>
  <headerFooter>
    <oddHeader>&amp;L身体通所授産</oddHeader>
  </headerFooter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PageLayoutView="0" workbookViewId="0" topLeftCell="A1">
      <selection activeCell="C7" sqref="C7"/>
    </sheetView>
  </sheetViews>
  <sheetFormatPr defaultColWidth="14.375" defaultRowHeight="13.5"/>
  <cols>
    <col min="1" max="1" width="3.625" style="5" customWidth="1"/>
    <col min="2" max="2" width="14.375" style="6" customWidth="1"/>
    <col min="3" max="3" width="4.75390625" style="6" customWidth="1"/>
    <col min="4" max="4" width="28.0039062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8" bestFit="1" customWidth="1"/>
    <col min="15" max="15" width="9.00390625" style="8" bestFit="1" customWidth="1"/>
    <col min="16" max="16" width="11.00390625" style="8" bestFit="1" customWidth="1"/>
    <col min="17" max="17" width="5.25390625" style="8" bestFit="1" customWidth="1"/>
    <col min="18" max="18" width="3.00390625" style="5" customWidth="1"/>
    <col min="19" max="16384" width="14.37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3.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3.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8" ht="13.5" customHeight="1">
      <c r="A5" s="23">
        <v>2</v>
      </c>
      <c r="B5" s="42" t="s">
        <v>77</v>
      </c>
      <c r="C5" s="23">
        <v>1</v>
      </c>
      <c r="D5" s="1"/>
      <c r="E5" s="9"/>
      <c r="F5" s="9"/>
      <c r="G5" s="9"/>
      <c r="H5" s="74">
        <f>IF(AND(F5&gt;0,G5&gt;0),G5/F5,0)</f>
        <v>0</v>
      </c>
      <c r="I5" s="32"/>
      <c r="J5" s="31"/>
      <c r="K5" s="31"/>
      <c r="L5" s="31"/>
      <c r="M5" s="74">
        <f>IF(AND(K5&gt;0,L5&gt;0),L5/K5,0)</f>
        <v>0</v>
      </c>
      <c r="N5" s="25"/>
      <c r="O5" s="25"/>
      <c r="P5" s="25"/>
      <c r="Q5" s="25"/>
      <c r="R5" s="97"/>
    </row>
    <row r="6" spans="1:18" ht="13.5" customHeight="1">
      <c r="A6" s="23"/>
      <c r="B6" s="4"/>
      <c r="C6" s="23">
        <v>2</v>
      </c>
      <c r="D6" s="1"/>
      <c r="E6" s="9"/>
      <c r="F6" s="9"/>
      <c r="G6" s="9"/>
      <c r="H6" s="74">
        <f>IF(AND(F6&gt;0,G6&gt;0),G6/F6,0)</f>
        <v>0</v>
      </c>
      <c r="I6" s="32"/>
      <c r="J6" s="31"/>
      <c r="K6" s="31"/>
      <c r="L6" s="31"/>
      <c r="M6" s="74">
        <f>IF(AND(K6&gt;0,L6&gt;0),L6/K6,0)</f>
        <v>0</v>
      </c>
      <c r="N6" s="25"/>
      <c r="O6" s="25"/>
      <c r="P6" s="25"/>
      <c r="Q6" s="25"/>
      <c r="R6" s="97"/>
    </row>
    <row r="7" spans="1:18" ht="13.5" customHeight="1">
      <c r="A7" s="23"/>
      <c r="B7" s="4"/>
      <c r="C7" s="23">
        <v>3</v>
      </c>
      <c r="D7" s="1"/>
      <c r="E7" s="19"/>
      <c r="F7" s="19"/>
      <c r="G7" s="19"/>
      <c r="H7" s="74">
        <f>IF(AND(F7&gt;0,G7&gt;0),G7/F7,0)</f>
        <v>0</v>
      </c>
      <c r="I7" s="15"/>
      <c r="J7" s="14"/>
      <c r="K7" s="14"/>
      <c r="L7" s="14"/>
      <c r="M7" s="74">
        <f>IF(AND(K7&gt;0,L7&gt;0),L7/K7,0)</f>
        <v>0</v>
      </c>
      <c r="N7" s="25"/>
      <c r="O7" s="25"/>
      <c r="P7" s="25"/>
      <c r="Q7" s="25"/>
      <c r="R7" s="6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A2:B4"/>
    <mergeCell ref="C2:D4"/>
    <mergeCell ref="E3:E4"/>
    <mergeCell ref="F3:F4"/>
    <mergeCell ref="G3:G4"/>
    <mergeCell ref="H3:H4"/>
    <mergeCell ref="E2:H2"/>
    <mergeCell ref="K3:K4"/>
    <mergeCell ref="L3:L4"/>
    <mergeCell ref="M3:M4"/>
    <mergeCell ref="J3:J4"/>
    <mergeCell ref="Q2:Q4"/>
    <mergeCell ref="N2:N4"/>
    <mergeCell ref="O3:O4"/>
    <mergeCell ref="P3:P4"/>
    <mergeCell ref="J2:M2"/>
    <mergeCell ref="O2:P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3.50390625" style="5" bestFit="1" customWidth="1"/>
    <col min="2" max="2" width="7.125" style="6" bestFit="1" customWidth="1"/>
    <col min="3" max="3" width="4.50390625" style="6" bestFit="1" customWidth="1"/>
    <col min="4" max="4" width="30.37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375" style="28" customWidth="1"/>
    <col min="10" max="10" width="5.25390625" style="28" bestFit="1" customWidth="1"/>
    <col min="11" max="12" width="13.00390625" style="28" bestFit="1" customWidth="1"/>
    <col min="13" max="13" width="11.00390625" style="5" bestFit="1" customWidth="1"/>
    <col min="14" max="14" width="5.25390625" style="5" bestFit="1" customWidth="1"/>
    <col min="15" max="15" width="9.00390625" style="5" customWidth="1"/>
    <col min="16" max="16" width="11.00390625" style="5" bestFit="1" customWidth="1"/>
    <col min="17" max="17" width="5.25390625" style="5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92" t="s">
        <v>78</v>
      </c>
      <c r="F2" s="193"/>
      <c r="G2" s="193"/>
      <c r="H2" s="193"/>
      <c r="I2" s="10"/>
      <c r="J2" s="192" t="s">
        <v>113</v>
      </c>
      <c r="K2" s="193"/>
      <c r="L2" s="193"/>
      <c r="M2" s="193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3.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3.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8" ht="13.5" customHeight="1">
      <c r="A5" s="23">
        <v>2</v>
      </c>
      <c r="B5" s="42" t="s">
        <v>77</v>
      </c>
      <c r="C5" s="23">
        <v>1</v>
      </c>
      <c r="D5" s="1"/>
      <c r="E5" s="9"/>
      <c r="F5" s="9"/>
      <c r="G5" s="9"/>
      <c r="H5" s="74">
        <f>IF(AND(F5&gt;0,G5&gt;0),G5/F5,0)</f>
        <v>0</v>
      </c>
      <c r="I5" s="32"/>
      <c r="J5" s="31"/>
      <c r="K5" s="31"/>
      <c r="L5" s="31"/>
      <c r="M5" s="74">
        <f>IF(AND(K5&gt;0,L5&gt;0),L5/K5,0)</f>
        <v>0</v>
      </c>
      <c r="N5" s="25"/>
      <c r="O5" s="25"/>
      <c r="P5" s="25"/>
      <c r="Q5" s="25"/>
      <c r="R5" s="97"/>
    </row>
    <row r="6" spans="1:18" ht="13.5" customHeight="1">
      <c r="A6" s="23"/>
      <c r="B6" s="4"/>
      <c r="C6" s="23">
        <v>2</v>
      </c>
      <c r="D6" s="1"/>
      <c r="E6" s="9"/>
      <c r="F6" s="9"/>
      <c r="G6" s="9"/>
      <c r="H6" s="31"/>
      <c r="I6" s="32"/>
      <c r="J6" s="31"/>
      <c r="K6" s="31"/>
      <c r="L6" s="31"/>
      <c r="M6" s="31"/>
      <c r="N6" s="25"/>
      <c r="O6" s="25"/>
      <c r="P6" s="25"/>
      <c r="Q6" s="25"/>
      <c r="R6" s="97"/>
    </row>
    <row r="7" spans="1:18" ht="13.5" customHeight="1">
      <c r="A7" s="23"/>
      <c r="B7" s="4"/>
      <c r="C7" s="23">
        <v>3</v>
      </c>
      <c r="D7" s="1"/>
      <c r="E7" s="19"/>
      <c r="F7" s="19"/>
      <c r="G7" s="19"/>
      <c r="H7" s="14"/>
      <c r="I7" s="15"/>
      <c r="J7" s="14"/>
      <c r="K7" s="14"/>
      <c r="L7" s="14"/>
      <c r="M7" s="14"/>
      <c r="N7" s="25"/>
      <c r="O7" s="25"/>
      <c r="P7" s="25"/>
      <c r="Q7" s="25"/>
      <c r="R7" s="6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E2:H2"/>
    <mergeCell ref="A2:B4"/>
    <mergeCell ref="C2:D4"/>
    <mergeCell ref="E3:E4"/>
    <mergeCell ref="F3:F4"/>
    <mergeCell ref="G3:G4"/>
    <mergeCell ref="H3:H4"/>
    <mergeCell ref="L3:L4"/>
    <mergeCell ref="J3:J4"/>
    <mergeCell ref="Q2:Q4"/>
    <mergeCell ref="K3:K4"/>
    <mergeCell ref="M3:M4"/>
    <mergeCell ref="N2:N4"/>
    <mergeCell ref="O3:O4"/>
    <mergeCell ref="P3:P4"/>
    <mergeCell ref="J2:M2"/>
    <mergeCell ref="O2:P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3"/>
  <sheetViews>
    <sheetView view="pageBreakPreview" zoomScaleSheetLayoutView="100" zoomScalePageLayoutView="0" workbookViewId="0" topLeftCell="B1">
      <selection activeCell="D5" sqref="D5"/>
    </sheetView>
  </sheetViews>
  <sheetFormatPr defaultColWidth="9.00390625" defaultRowHeight="13.5"/>
  <cols>
    <col min="1" max="1" width="3.50390625" style="5" bestFit="1" customWidth="1"/>
    <col min="2" max="2" width="11.00390625" style="6" bestFit="1" customWidth="1"/>
    <col min="3" max="3" width="4.50390625" style="6" bestFit="1" customWidth="1"/>
    <col min="4" max="4" width="25.875" style="7" customWidth="1"/>
    <col min="5" max="5" width="5.25390625" style="8" bestFit="1" customWidth="1"/>
    <col min="6" max="7" width="13.00390625" style="8" bestFit="1" customWidth="1"/>
    <col min="8" max="8" width="11.00390625" style="8" bestFit="1" customWidth="1"/>
    <col min="9" max="9" width="2.625" style="8" customWidth="1"/>
    <col min="10" max="10" width="5.25390625" style="8" bestFit="1" customWidth="1"/>
    <col min="11" max="12" width="13.00390625" style="8" bestFit="1" customWidth="1"/>
    <col min="13" max="13" width="11.00390625" style="8" bestFit="1" customWidth="1"/>
    <col min="14" max="14" width="5.25390625" style="8" bestFit="1" customWidth="1"/>
    <col min="15" max="15" width="9.00390625" style="8" bestFit="1" customWidth="1"/>
    <col min="16" max="16" width="11.00390625" style="8" bestFit="1" customWidth="1"/>
    <col min="17" max="17" width="5.25390625" style="8" bestFit="1" customWidth="1"/>
    <col min="18" max="18" width="3.00390625" style="5" customWidth="1"/>
    <col min="19" max="16384" width="9.00390625" style="5" customWidth="1"/>
  </cols>
  <sheetData>
    <row r="1" ht="13.5" customHeight="1">
      <c r="R1" s="6"/>
    </row>
    <row r="2" spans="1:18" ht="13.5" customHeight="1">
      <c r="A2" s="164" t="s">
        <v>17</v>
      </c>
      <c r="B2" s="181"/>
      <c r="C2" s="178" t="s">
        <v>18</v>
      </c>
      <c r="D2" s="181"/>
      <c r="E2" s="170" t="s">
        <v>78</v>
      </c>
      <c r="F2" s="171"/>
      <c r="G2" s="171"/>
      <c r="H2" s="171"/>
      <c r="I2" s="10"/>
      <c r="J2" s="170" t="s">
        <v>113</v>
      </c>
      <c r="K2" s="171"/>
      <c r="L2" s="171"/>
      <c r="M2" s="171"/>
      <c r="N2" s="175" t="s">
        <v>19</v>
      </c>
      <c r="O2" s="172" t="s">
        <v>20</v>
      </c>
      <c r="P2" s="165"/>
      <c r="Q2" s="175" t="s">
        <v>21</v>
      </c>
      <c r="R2" s="6"/>
    </row>
    <row r="3" spans="1:18" s="12" customFormat="1" ht="15" customHeight="1">
      <c r="A3" s="182"/>
      <c r="B3" s="183"/>
      <c r="C3" s="182"/>
      <c r="D3" s="183"/>
      <c r="E3" s="179" t="s">
        <v>22</v>
      </c>
      <c r="F3" s="179" t="s">
        <v>23</v>
      </c>
      <c r="G3" s="179" t="s">
        <v>24</v>
      </c>
      <c r="H3" s="179" t="s">
        <v>25</v>
      </c>
      <c r="I3" s="11"/>
      <c r="J3" s="179" t="s">
        <v>22</v>
      </c>
      <c r="K3" s="179" t="s">
        <v>23</v>
      </c>
      <c r="L3" s="179" t="s">
        <v>24</v>
      </c>
      <c r="M3" s="179" t="s">
        <v>25</v>
      </c>
      <c r="N3" s="176"/>
      <c r="O3" s="173" t="s">
        <v>26</v>
      </c>
      <c r="P3" s="173" t="s">
        <v>27</v>
      </c>
      <c r="Q3" s="176"/>
      <c r="R3" s="6"/>
    </row>
    <row r="4" spans="1:18" s="12" customFormat="1" ht="15" customHeight="1">
      <c r="A4" s="190"/>
      <c r="B4" s="191"/>
      <c r="C4" s="190"/>
      <c r="D4" s="191"/>
      <c r="E4" s="180"/>
      <c r="F4" s="180"/>
      <c r="G4" s="180"/>
      <c r="H4" s="180"/>
      <c r="I4" s="11"/>
      <c r="J4" s="180"/>
      <c r="K4" s="180"/>
      <c r="L4" s="180"/>
      <c r="M4" s="180"/>
      <c r="N4" s="177"/>
      <c r="O4" s="174"/>
      <c r="P4" s="174"/>
      <c r="Q4" s="177"/>
      <c r="R4" s="96"/>
    </row>
    <row r="5" spans="1:19" ht="15" customHeight="1">
      <c r="A5" s="23">
        <v>2</v>
      </c>
      <c r="B5" s="4" t="s">
        <v>12</v>
      </c>
      <c r="C5" s="23">
        <v>1</v>
      </c>
      <c r="D5" s="118" t="s">
        <v>182</v>
      </c>
      <c r="E5" s="13">
        <v>50</v>
      </c>
      <c r="F5" s="13">
        <v>588</v>
      </c>
      <c r="G5" s="13">
        <v>9615820</v>
      </c>
      <c r="H5" s="74">
        <f>IF(AND(F5&gt;0,G5&gt;0),G5/F5,0)</f>
        <v>16353.43537414966</v>
      </c>
      <c r="I5" s="15"/>
      <c r="J5" s="13">
        <v>50</v>
      </c>
      <c r="K5" s="13">
        <v>729</v>
      </c>
      <c r="L5" s="13">
        <v>9588301</v>
      </c>
      <c r="M5" s="74">
        <f>IF(AND(K5&gt;0,L5&gt;0),L5/K5,0)</f>
        <v>13152.676268861454</v>
      </c>
      <c r="N5" s="25"/>
      <c r="O5" s="37"/>
      <c r="P5" s="37"/>
      <c r="Q5" s="25"/>
      <c r="R5" s="97"/>
      <c r="S5" s="103">
        <f>M5/H5</f>
        <v>0.8042760415742531</v>
      </c>
    </row>
    <row r="6" spans="1:19" ht="15" customHeight="1">
      <c r="A6" s="23">
        <v>2</v>
      </c>
      <c r="B6" s="4" t="s">
        <v>12</v>
      </c>
      <c r="C6" s="23">
        <v>2</v>
      </c>
      <c r="D6" s="24" t="s">
        <v>35</v>
      </c>
      <c r="E6" s="13">
        <v>65</v>
      </c>
      <c r="F6" s="13">
        <v>1033</v>
      </c>
      <c r="G6" s="13">
        <v>8770635</v>
      </c>
      <c r="H6" s="74">
        <f>IF(AND(F6&gt;0,G6&gt;0),G6/F6,0)</f>
        <v>8490.450145208131</v>
      </c>
      <c r="I6" s="15"/>
      <c r="J6" s="13">
        <v>65</v>
      </c>
      <c r="K6" s="13">
        <v>984</v>
      </c>
      <c r="L6" s="13">
        <v>8317135</v>
      </c>
      <c r="M6" s="74">
        <f>IF(AND(K6&gt;0,L6&gt;0),L6/K6,0)</f>
        <v>8452.372967479674</v>
      </c>
      <c r="N6" s="25"/>
      <c r="O6" s="37"/>
      <c r="P6" s="37"/>
      <c r="Q6" s="25"/>
      <c r="R6" s="97"/>
      <c r="S6" s="103">
        <f>M6/H6</f>
        <v>0.9955152934088015</v>
      </c>
    </row>
    <row r="7" spans="5:18" ht="13.5">
      <c r="E7" s="8">
        <f>SUM(E5:E6)</f>
        <v>115</v>
      </c>
      <c r="F7" s="8">
        <f>SUM(F5:F6)</f>
        <v>1621</v>
      </c>
      <c r="G7" s="8">
        <f>SUM(G5:G6)</f>
        <v>18386455</v>
      </c>
      <c r="H7" s="17">
        <f>IF(AND(F7&gt;0,G7&gt;0),G7/F7,0)</f>
        <v>11342.66193707588</v>
      </c>
      <c r="J7" s="8">
        <f>SUM(J5:J6)</f>
        <v>115</v>
      </c>
      <c r="K7" s="8">
        <f>SUM(K5:K6)</f>
        <v>1713</v>
      </c>
      <c r="L7" s="8">
        <f>SUM(L5:L6)</f>
        <v>17905436</v>
      </c>
      <c r="M7" s="17">
        <f>IF(AND(K7&gt;0,L7&gt;0),L7/K7,0)</f>
        <v>10452.677174547578</v>
      </c>
      <c r="R7" s="6"/>
    </row>
    <row r="8" ht="13.5">
      <c r="R8" s="6"/>
    </row>
    <row r="9" ht="13.5">
      <c r="R9" s="6"/>
    </row>
    <row r="10" ht="13.5">
      <c r="R10" s="6"/>
    </row>
    <row r="11" ht="13.5">
      <c r="R11" s="6"/>
    </row>
    <row r="12" ht="13.5">
      <c r="R12" s="6"/>
    </row>
    <row r="13" ht="13.5">
      <c r="R13" s="6"/>
    </row>
    <row r="14" ht="13.5">
      <c r="R14" s="6"/>
    </row>
    <row r="15" ht="13.5">
      <c r="R15" s="6"/>
    </row>
    <row r="16" ht="13.5">
      <c r="R16" s="6"/>
    </row>
    <row r="17" ht="13.5">
      <c r="R17" s="6"/>
    </row>
    <row r="18" ht="13.5">
      <c r="R18" s="6"/>
    </row>
    <row r="19" ht="13.5">
      <c r="R19" s="6"/>
    </row>
    <row r="20" ht="13.5">
      <c r="R20" s="6"/>
    </row>
    <row r="21" ht="13.5">
      <c r="R21" s="6"/>
    </row>
    <row r="22" ht="13.5">
      <c r="R22" s="6"/>
    </row>
    <row r="23" ht="13.5">
      <c r="R23" s="6"/>
    </row>
    <row r="24" ht="13.5">
      <c r="R24" s="6"/>
    </row>
    <row r="25" ht="13.5">
      <c r="R25" s="6"/>
    </row>
    <row r="26" ht="13.5">
      <c r="R26" s="6"/>
    </row>
    <row r="27" ht="13.5">
      <c r="R27" s="6"/>
    </row>
    <row r="28" ht="13.5">
      <c r="R28" s="6"/>
    </row>
    <row r="29" ht="13.5">
      <c r="R29" s="6"/>
    </row>
    <row r="30" ht="13.5">
      <c r="R30" s="6"/>
    </row>
    <row r="31" ht="13.5">
      <c r="R31" s="6"/>
    </row>
    <row r="32" ht="13.5">
      <c r="R32" s="6"/>
    </row>
    <row r="33" ht="13.5">
      <c r="R33" s="6"/>
    </row>
    <row r="34" ht="13.5">
      <c r="R34" s="6"/>
    </row>
    <row r="35" ht="13.5">
      <c r="R35" s="6"/>
    </row>
    <row r="36" ht="13.5">
      <c r="R36" s="6"/>
    </row>
    <row r="37" ht="13.5">
      <c r="R37" s="6"/>
    </row>
    <row r="38" ht="13.5">
      <c r="R38" s="6"/>
    </row>
    <row r="39" ht="13.5">
      <c r="R39" s="6"/>
    </row>
    <row r="40" ht="13.5">
      <c r="R40" s="6"/>
    </row>
    <row r="41" ht="13.5">
      <c r="R41" s="6"/>
    </row>
    <row r="42" ht="13.5">
      <c r="R42" s="6"/>
    </row>
    <row r="43" ht="13.5">
      <c r="R43" s="6"/>
    </row>
    <row r="44" ht="13.5">
      <c r="R44" s="6"/>
    </row>
    <row r="45" ht="13.5">
      <c r="R45" s="6"/>
    </row>
    <row r="46" ht="13.5">
      <c r="R46" s="6"/>
    </row>
    <row r="47" ht="13.5">
      <c r="R47" s="6"/>
    </row>
    <row r="48" ht="13.5">
      <c r="R48" s="6"/>
    </row>
    <row r="49" ht="13.5">
      <c r="R49" s="6"/>
    </row>
    <row r="50" ht="13.5">
      <c r="R50" s="6"/>
    </row>
    <row r="51" ht="13.5">
      <c r="R51" s="6"/>
    </row>
    <row r="52" ht="13.5">
      <c r="R52" s="6"/>
    </row>
    <row r="53" ht="13.5">
      <c r="R53" s="6"/>
    </row>
    <row r="54" ht="13.5">
      <c r="R54" s="6"/>
    </row>
    <row r="55" ht="13.5">
      <c r="R55" s="6"/>
    </row>
    <row r="56" ht="13.5">
      <c r="R56" s="6"/>
    </row>
    <row r="57" ht="13.5">
      <c r="R57" s="6"/>
    </row>
    <row r="58" ht="13.5">
      <c r="R58" s="6"/>
    </row>
    <row r="59" ht="13.5">
      <c r="R59" s="6"/>
    </row>
    <row r="60" ht="13.5">
      <c r="R60" s="6"/>
    </row>
    <row r="61" ht="13.5">
      <c r="R61" s="6"/>
    </row>
    <row r="62" ht="13.5">
      <c r="R62" s="6"/>
    </row>
    <row r="63" ht="13.5">
      <c r="R63" s="6"/>
    </row>
    <row r="64" ht="13.5">
      <c r="R64" s="6"/>
    </row>
    <row r="65" ht="13.5">
      <c r="R65" s="6"/>
    </row>
    <row r="66" ht="13.5">
      <c r="R66" s="6"/>
    </row>
    <row r="67" ht="13.5">
      <c r="R67" s="6"/>
    </row>
    <row r="68" ht="13.5">
      <c r="R68" s="6"/>
    </row>
    <row r="69" ht="13.5">
      <c r="R69" s="6"/>
    </row>
    <row r="70" ht="13.5">
      <c r="R70" s="6"/>
    </row>
    <row r="71" ht="13.5">
      <c r="R71" s="6"/>
    </row>
    <row r="72" ht="13.5">
      <c r="R72" s="6"/>
    </row>
    <row r="73" ht="13.5">
      <c r="R73" s="6"/>
    </row>
    <row r="74" ht="13.5">
      <c r="R74" s="6"/>
    </row>
    <row r="75" ht="13.5">
      <c r="R75" s="6"/>
    </row>
    <row r="76" ht="13.5">
      <c r="R76" s="6"/>
    </row>
    <row r="77" ht="13.5">
      <c r="R77" s="6"/>
    </row>
    <row r="78" ht="13.5">
      <c r="R78" s="6"/>
    </row>
    <row r="79" ht="13.5">
      <c r="R79" s="6"/>
    </row>
    <row r="80" ht="13.5">
      <c r="R80" s="6"/>
    </row>
    <row r="81" ht="13.5">
      <c r="R81" s="6"/>
    </row>
    <row r="82" ht="13.5">
      <c r="R82" s="6"/>
    </row>
    <row r="83" ht="13.5">
      <c r="R83" s="6"/>
    </row>
    <row r="84" ht="13.5">
      <c r="R84" s="6"/>
    </row>
    <row r="85" ht="13.5">
      <c r="R85" s="6"/>
    </row>
    <row r="86" ht="13.5">
      <c r="R86" s="6"/>
    </row>
    <row r="87" ht="13.5">
      <c r="R87" s="6"/>
    </row>
    <row r="88" ht="13.5">
      <c r="R88" s="6"/>
    </row>
    <row r="89" ht="13.5">
      <c r="R89" s="6"/>
    </row>
    <row r="90" ht="13.5">
      <c r="R90" s="6"/>
    </row>
    <row r="91" ht="13.5">
      <c r="R91" s="6"/>
    </row>
    <row r="92" ht="13.5">
      <c r="R92" s="6"/>
    </row>
    <row r="93" ht="13.5">
      <c r="R93" s="6"/>
    </row>
    <row r="94" ht="13.5">
      <c r="R94" s="6"/>
    </row>
    <row r="95" ht="13.5">
      <c r="R95" s="6"/>
    </row>
    <row r="96" ht="13.5">
      <c r="R96" s="6"/>
    </row>
    <row r="97" ht="13.5">
      <c r="R97" s="6"/>
    </row>
    <row r="98" ht="13.5">
      <c r="R98" s="6"/>
    </row>
    <row r="99" ht="13.5">
      <c r="R99" s="6"/>
    </row>
    <row r="100" ht="13.5">
      <c r="R100" s="6"/>
    </row>
    <row r="101" ht="13.5">
      <c r="R101" s="6"/>
    </row>
    <row r="102" ht="13.5">
      <c r="R102" s="6"/>
    </row>
    <row r="103" ht="13.5">
      <c r="R103" s="6"/>
    </row>
    <row r="104" ht="13.5">
      <c r="R104" s="6"/>
    </row>
    <row r="105" ht="13.5">
      <c r="R105" s="6"/>
    </row>
    <row r="106" ht="13.5">
      <c r="R106" s="6"/>
    </row>
    <row r="107" ht="13.5">
      <c r="R107" s="6"/>
    </row>
    <row r="108" ht="13.5">
      <c r="R108" s="6"/>
    </row>
    <row r="109" ht="13.5">
      <c r="R109" s="6"/>
    </row>
    <row r="110" ht="13.5">
      <c r="R110" s="6"/>
    </row>
    <row r="111" ht="13.5">
      <c r="R111" s="6"/>
    </row>
    <row r="112" ht="13.5">
      <c r="R112" s="6"/>
    </row>
    <row r="113" ht="13.5">
      <c r="R113" s="6"/>
    </row>
    <row r="114" ht="13.5">
      <c r="R114" s="6"/>
    </row>
    <row r="115" ht="13.5">
      <c r="R115" s="6"/>
    </row>
    <row r="116" ht="13.5">
      <c r="R116" s="6"/>
    </row>
    <row r="117" ht="13.5">
      <c r="R117" s="6"/>
    </row>
    <row r="118" ht="13.5">
      <c r="R118" s="6"/>
    </row>
    <row r="119" ht="13.5">
      <c r="R119" s="6"/>
    </row>
    <row r="120" ht="13.5">
      <c r="R120" s="6"/>
    </row>
    <row r="121" ht="13.5">
      <c r="R121" s="6"/>
    </row>
    <row r="122" ht="13.5">
      <c r="R122" s="6"/>
    </row>
    <row r="123" ht="13.5">
      <c r="R123" s="6"/>
    </row>
    <row r="124" ht="13.5">
      <c r="R124" s="6"/>
    </row>
    <row r="125" ht="13.5">
      <c r="R125" s="6"/>
    </row>
    <row r="126" ht="13.5">
      <c r="R126" s="6"/>
    </row>
    <row r="127" ht="13.5">
      <c r="R127" s="6"/>
    </row>
    <row r="128" ht="13.5">
      <c r="R128" s="6"/>
    </row>
    <row r="129" ht="13.5">
      <c r="R129" s="6"/>
    </row>
    <row r="130" ht="13.5">
      <c r="R130" s="6"/>
    </row>
    <row r="131" ht="13.5">
      <c r="R131" s="6"/>
    </row>
    <row r="132" ht="13.5">
      <c r="R132" s="6"/>
    </row>
    <row r="133" ht="13.5">
      <c r="R133" s="6"/>
    </row>
    <row r="134" ht="13.5">
      <c r="R134" s="6"/>
    </row>
    <row r="135" ht="13.5">
      <c r="R135" s="6"/>
    </row>
    <row r="136" ht="13.5">
      <c r="R136" s="6"/>
    </row>
    <row r="137" ht="13.5">
      <c r="R137" s="6"/>
    </row>
    <row r="138" ht="13.5">
      <c r="R138" s="6"/>
    </row>
    <row r="139" ht="13.5">
      <c r="R139" s="6"/>
    </row>
    <row r="140" ht="13.5">
      <c r="R140" s="6"/>
    </row>
    <row r="141" ht="13.5">
      <c r="R141" s="6"/>
    </row>
    <row r="142" ht="13.5">
      <c r="R142" s="6"/>
    </row>
    <row r="143" ht="13.5">
      <c r="R143" s="6"/>
    </row>
    <row r="144" ht="13.5">
      <c r="R144" s="6"/>
    </row>
    <row r="145" ht="13.5">
      <c r="R145" s="6"/>
    </row>
    <row r="146" ht="13.5">
      <c r="R146" s="6"/>
    </row>
    <row r="147" ht="13.5">
      <c r="R147" s="6"/>
    </row>
    <row r="148" ht="13.5">
      <c r="R148" s="6"/>
    </row>
    <row r="149" ht="13.5">
      <c r="R149" s="6"/>
    </row>
    <row r="150" ht="13.5">
      <c r="R150" s="6"/>
    </row>
    <row r="151" ht="13.5">
      <c r="R151" s="6"/>
    </row>
    <row r="152" ht="13.5">
      <c r="R152" s="6"/>
    </row>
    <row r="153" ht="13.5">
      <c r="R153" s="6"/>
    </row>
    <row r="154" ht="13.5">
      <c r="R154" s="6"/>
    </row>
    <row r="155" ht="13.5">
      <c r="R155" s="6"/>
    </row>
    <row r="156" ht="13.5">
      <c r="R156" s="6"/>
    </row>
    <row r="157" ht="13.5">
      <c r="R157" s="6"/>
    </row>
    <row r="158" ht="13.5">
      <c r="R158" s="6"/>
    </row>
    <row r="159" ht="13.5">
      <c r="R159" s="6"/>
    </row>
    <row r="160" ht="13.5">
      <c r="R160" s="6"/>
    </row>
    <row r="161" ht="13.5">
      <c r="R161" s="6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  <row r="176" ht="13.5">
      <c r="R176" s="6"/>
    </row>
    <row r="177" ht="13.5">
      <c r="R177" s="6"/>
    </row>
    <row r="178" ht="13.5">
      <c r="R178" s="6"/>
    </row>
    <row r="179" ht="13.5">
      <c r="R179" s="6"/>
    </row>
    <row r="180" ht="13.5">
      <c r="R180" s="6"/>
    </row>
    <row r="181" ht="13.5">
      <c r="R181" s="6"/>
    </row>
    <row r="182" ht="13.5">
      <c r="R182" s="6"/>
    </row>
    <row r="183" ht="13.5">
      <c r="R183" s="6"/>
    </row>
    <row r="184" ht="13.5">
      <c r="R184" s="6"/>
    </row>
    <row r="185" ht="13.5">
      <c r="R185" s="6"/>
    </row>
    <row r="186" ht="13.5">
      <c r="R186" s="6"/>
    </row>
    <row r="187" ht="13.5">
      <c r="R187" s="6"/>
    </row>
    <row r="188" ht="13.5">
      <c r="R188" s="6"/>
    </row>
    <row r="189" ht="13.5">
      <c r="R189" s="6"/>
    </row>
    <row r="190" ht="13.5">
      <c r="R190" s="6"/>
    </row>
    <row r="191" ht="13.5">
      <c r="R191" s="6"/>
    </row>
    <row r="192" ht="13.5">
      <c r="R192" s="6"/>
    </row>
    <row r="193" ht="13.5">
      <c r="R193" s="6"/>
    </row>
    <row r="194" ht="13.5">
      <c r="R194" s="6"/>
    </row>
    <row r="195" ht="13.5">
      <c r="R195" s="6"/>
    </row>
    <row r="196" ht="13.5">
      <c r="R196" s="6"/>
    </row>
    <row r="197" ht="13.5">
      <c r="R197" s="6"/>
    </row>
    <row r="198" ht="13.5">
      <c r="R198" s="6"/>
    </row>
    <row r="199" ht="13.5">
      <c r="R199" s="6"/>
    </row>
    <row r="200" ht="13.5">
      <c r="R200" s="6"/>
    </row>
    <row r="201" ht="13.5">
      <c r="R201" s="6"/>
    </row>
    <row r="202" ht="13.5">
      <c r="R202" s="6"/>
    </row>
    <row r="203" ht="13.5">
      <c r="R203" s="6"/>
    </row>
    <row r="204" ht="13.5">
      <c r="R204" s="6"/>
    </row>
    <row r="205" ht="13.5">
      <c r="R205" s="6"/>
    </row>
    <row r="206" ht="13.5">
      <c r="R206" s="6"/>
    </row>
    <row r="207" ht="13.5">
      <c r="R207" s="6"/>
    </row>
    <row r="208" ht="13.5">
      <c r="R208" s="6"/>
    </row>
    <row r="209" ht="13.5">
      <c r="R209" s="6"/>
    </row>
    <row r="210" ht="13.5">
      <c r="R210" s="6"/>
    </row>
    <row r="211" ht="13.5">
      <c r="R211" s="6"/>
    </row>
    <row r="212" ht="13.5">
      <c r="R212" s="6"/>
    </row>
    <row r="213" ht="13.5">
      <c r="R213" s="6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landscape" paperSize="9" scale="87" r:id="rId1"/>
  <headerFooter>
    <oddHeader>&amp;L知的入所授産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精神保福祉班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青森県障害福祉課</dc:creator>
  <cp:keywords/>
  <dc:description/>
  <cp:lastModifiedBy>user</cp:lastModifiedBy>
  <cp:lastPrinted>2012-06-22T06:54:14Z</cp:lastPrinted>
  <dcterms:created xsi:type="dcterms:W3CDTF">2003-05-02T00:48:07Z</dcterms:created>
  <dcterms:modified xsi:type="dcterms:W3CDTF">2013-02-22T04:15:24Z</dcterms:modified>
  <cp:category/>
  <cp:version/>
  <cp:contentType/>
  <cp:contentStatus/>
</cp:coreProperties>
</file>