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HP掲載用\エクセル\"/>
    </mc:Choice>
  </mc:AlternateContent>
  <bookViews>
    <workbookView xWindow="120" yWindow="105" windowWidth="14955" windowHeight="7770"/>
  </bookViews>
  <sheets>
    <sheet name="P195 付表９" sheetId="1" r:id="rId1"/>
    <sheet name="P196 付表９ (2)" sheetId="3" r:id="rId2"/>
    <sheet name="28保財" sheetId="5" state="hidden" r:id="rId3"/>
    <sheet name="28高額" sheetId="4" state="hidden" r:id="rId4"/>
  </sheets>
  <definedNames>
    <definedName name="_xlnm.Print_Area" localSheetId="0">'P195 付表９'!$A$1:$G$49</definedName>
    <definedName name="_xlnm.Print_Area" localSheetId="1">'P196 付表９ (2)'!$A$1:$H$49</definedName>
  </definedNames>
  <calcPr calcId="152511"/>
</workbook>
</file>

<file path=xl/calcChain.xml><?xml version="1.0" encoding="utf-8"?>
<calcChain xmlns="http://schemas.openxmlformats.org/spreadsheetml/2006/main">
  <c r="H10" i="3" l="1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10" i="3"/>
  <c r="S7" i="5" l="1"/>
  <c r="S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6" i="5"/>
  <c r="K7" i="5"/>
  <c r="K8" i="5"/>
  <c r="K9" i="5"/>
  <c r="K10" i="5"/>
  <c r="K11" i="5"/>
  <c r="K12" i="5"/>
  <c r="K13" i="5"/>
  <c r="K14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6" i="5"/>
  <c r="I7" i="5"/>
  <c r="I8" i="5"/>
  <c r="I9" i="5"/>
  <c r="I10" i="5"/>
  <c r="I11" i="5"/>
  <c r="I12" i="5"/>
  <c r="I13" i="5"/>
  <c r="I14" i="5"/>
  <c r="I15" i="5"/>
  <c r="K15" i="5" s="1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6" i="5"/>
  <c r="F9" i="3" l="1"/>
  <c r="P3" i="4" l="1"/>
  <c r="I37" i="4" l="1"/>
  <c r="I38" i="4"/>
  <c r="T46" i="5" l="1"/>
  <c r="S46" i="5"/>
  <c r="T45" i="5"/>
  <c r="S45" i="5"/>
  <c r="T44" i="5"/>
  <c r="S44" i="5"/>
  <c r="T43" i="5"/>
  <c r="S43" i="5"/>
  <c r="T42" i="5"/>
  <c r="S42" i="5"/>
  <c r="T41" i="5"/>
  <c r="S41" i="5"/>
  <c r="T40" i="5"/>
  <c r="S40" i="5"/>
  <c r="T39" i="5"/>
  <c r="S39" i="5"/>
  <c r="T38" i="5"/>
  <c r="S38" i="5"/>
  <c r="T37" i="5"/>
  <c r="S37" i="5"/>
  <c r="T36" i="5"/>
  <c r="S36" i="5"/>
  <c r="T35" i="5"/>
  <c r="S35" i="5"/>
  <c r="T34" i="5"/>
  <c r="S34" i="5"/>
  <c r="T33" i="5"/>
  <c r="S33" i="5"/>
  <c r="T32" i="5"/>
  <c r="S32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S13" i="5"/>
  <c r="T12" i="5"/>
  <c r="S12" i="5"/>
  <c r="T11" i="5"/>
  <c r="S11" i="5"/>
  <c r="T10" i="5"/>
  <c r="S10" i="5"/>
  <c r="T9" i="5"/>
  <c r="S9" i="5"/>
  <c r="T8" i="5"/>
  <c r="S8" i="5"/>
  <c r="T7" i="5"/>
  <c r="T6" i="5" l="1"/>
  <c r="G8" i="1"/>
  <c r="G7" i="1"/>
  <c r="H8" i="3"/>
  <c r="H7" i="3"/>
  <c r="E49" i="1" l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J37" i="4"/>
  <c r="K37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K4" i="4"/>
  <c r="J4" i="4"/>
  <c r="I4" i="4"/>
  <c r="F3" i="4"/>
  <c r="L5" i="4"/>
  <c r="L6" i="4"/>
  <c r="L7" i="4"/>
  <c r="L8" i="4"/>
  <c r="L9" i="4"/>
  <c r="L10" i="4"/>
  <c r="L11" i="4"/>
  <c r="L40" i="4"/>
  <c r="L42" i="4"/>
  <c r="L12" i="4"/>
  <c r="L41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43" i="4"/>
  <c r="L29" i="4"/>
  <c r="L30" i="4"/>
  <c r="L31" i="4"/>
  <c r="L32" i="4"/>
  <c r="L33" i="4"/>
  <c r="L34" i="4"/>
  <c r="L35" i="4"/>
  <c r="L36" i="4"/>
  <c r="L37" i="4"/>
  <c r="L38" i="4"/>
  <c r="L39" i="4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11" i="3"/>
  <c r="H12" i="3"/>
  <c r="H13" i="3"/>
  <c r="H14" i="3"/>
  <c r="H15" i="3"/>
  <c r="H16" i="3"/>
  <c r="H17" i="3"/>
  <c r="C9" i="3"/>
  <c r="D9" i="3"/>
  <c r="E9" i="3"/>
  <c r="L4" i="4" l="1"/>
  <c r="L3" i="4" s="1"/>
  <c r="E3" i="4"/>
  <c r="G14" i="1"/>
  <c r="F17" i="1"/>
  <c r="F37" i="1"/>
  <c r="F49" i="1"/>
  <c r="F10" i="1"/>
  <c r="F14" i="1"/>
  <c r="F18" i="1"/>
  <c r="G22" i="1"/>
  <c r="G26" i="1"/>
  <c r="F30" i="1"/>
  <c r="F34" i="1"/>
  <c r="G38" i="1"/>
  <c r="G42" i="1"/>
  <c r="F46" i="1"/>
  <c r="F26" i="1"/>
  <c r="G18" i="1"/>
  <c r="G10" i="1"/>
  <c r="G34" i="1"/>
  <c r="G46" i="1"/>
  <c r="F11" i="1"/>
  <c r="F15" i="1"/>
  <c r="F19" i="1"/>
  <c r="F23" i="1"/>
  <c r="F27" i="1"/>
  <c r="F31" i="1"/>
  <c r="F35" i="1"/>
  <c r="F39" i="1"/>
  <c r="F43" i="1"/>
  <c r="F47" i="1"/>
  <c r="F42" i="1"/>
  <c r="F13" i="1"/>
  <c r="F21" i="1"/>
  <c r="F25" i="1"/>
  <c r="F29" i="1"/>
  <c r="F33" i="1"/>
  <c r="F41" i="1"/>
  <c r="F45" i="1"/>
  <c r="I3" i="4"/>
  <c r="C9" i="1"/>
  <c r="F12" i="1"/>
  <c r="F16" i="1"/>
  <c r="F20" i="1"/>
  <c r="F24" i="1"/>
  <c r="F28" i="1"/>
  <c r="F32" i="1"/>
  <c r="F36" i="1"/>
  <c r="F40" i="1"/>
  <c r="F44" i="1"/>
  <c r="F48" i="1"/>
  <c r="E9" i="1"/>
  <c r="G30" i="1"/>
  <c r="G33" i="1"/>
  <c r="G41" i="1"/>
  <c r="G45" i="1"/>
  <c r="G49" i="1"/>
  <c r="F22" i="1"/>
  <c r="F38" i="1"/>
  <c r="G13" i="1"/>
  <c r="G17" i="1"/>
  <c r="G21" i="1"/>
  <c r="G25" i="1"/>
  <c r="G29" i="1"/>
  <c r="G37" i="1"/>
  <c r="D9" i="1"/>
  <c r="G11" i="1"/>
  <c r="G15" i="1"/>
  <c r="G19" i="1"/>
  <c r="G23" i="1"/>
  <c r="G27" i="1"/>
  <c r="G31" i="1"/>
  <c r="G35" i="1"/>
  <c r="G39" i="1"/>
  <c r="G43" i="1"/>
  <c r="G47" i="1"/>
  <c r="G12" i="1"/>
  <c r="G16" i="1"/>
  <c r="G20" i="1"/>
  <c r="G24" i="1"/>
  <c r="G28" i="1"/>
  <c r="G32" i="1"/>
  <c r="G36" i="1"/>
  <c r="G40" i="1"/>
  <c r="G44" i="1"/>
  <c r="G48" i="1"/>
  <c r="H9" i="3"/>
  <c r="K3" i="4"/>
  <c r="J3" i="4"/>
  <c r="G9" i="1" l="1"/>
  <c r="F9" i="1"/>
</calcChain>
</file>

<file path=xl/sharedStrings.xml><?xml version="1.0" encoding="utf-8"?>
<sst xmlns="http://schemas.openxmlformats.org/spreadsheetml/2006/main" count="370" uniqueCount="172">
  <si>
    <t>保番</t>
  </si>
  <si>
    <t>交付金と</t>
  </si>
  <si>
    <t>険　</t>
  </si>
  <si>
    <t>対象件数</t>
  </si>
  <si>
    <t>交付金額</t>
  </si>
  <si>
    <t>拠出金額</t>
  </si>
  <si>
    <t>拠出金との差</t>
  </si>
  <si>
    <t>者号</t>
  </si>
  <si>
    <t>市町村名</t>
  </si>
  <si>
    <t>件</t>
  </si>
  <si>
    <t>円</t>
  </si>
  <si>
    <t>％</t>
  </si>
  <si>
    <t>五所川原市</t>
  </si>
  <si>
    <t>西目屋村</t>
  </si>
  <si>
    <t>田舎館村</t>
  </si>
  <si>
    <t>野辺地町</t>
  </si>
  <si>
    <t>六ヶ所村</t>
  </si>
  <si>
    <t>風間浦村</t>
  </si>
  <si>
    <t>青森市</t>
  </si>
  <si>
    <t>弘前市</t>
  </si>
  <si>
    <t>八戸市</t>
  </si>
  <si>
    <t>黒石市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</si>
  <si>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</si>
  <si>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</si>
  <si>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</si>
  <si>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</si>
  <si>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</si>
  <si>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</si>
  <si>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</si>
  <si>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</si>
  <si>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藤崎町</t>
  </si>
  <si>
    <t>大鰐町</t>
  </si>
  <si>
    <t>板柳町</t>
  </si>
  <si>
    <t>中泊町</t>
  </si>
  <si>
    <t>鶴田町</t>
  </si>
  <si>
    <t>七戸町</t>
  </si>
  <si>
    <t>六戸町</t>
  </si>
  <si>
    <t>横浜町</t>
  </si>
  <si>
    <t>東北町</t>
  </si>
  <si>
    <t>大間町</t>
  </si>
  <si>
    <t>東通村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</si>
  <si>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</si>
  <si>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</si>
  <si>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</si>
  <si>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</si>
  <si>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</si>
  <si>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</si>
  <si>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</si>
  <si>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</si>
  <si>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</si>
  <si>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</si>
  <si>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</si>
  <si>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区　分</t>
    <phoneticPr fontId="2"/>
  </si>
  <si>
    <t>実質市町村負担額</t>
    <rPh sb="0" eb="2">
      <t>ジッシツ</t>
    </rPh>
    <rPh sb="2" eb="5">
      <t>シチョウソン</t>
    </rPh>
    <rPh sb="5" eb="8">
      <t>フタンガク</t>
    </rPh>
    <phoneticPr fontId="2"/>
  </si>
  <si>
    <t>国・県負担金計</t>
    <rPh sb="6" eb="7">
      <t>ケイ</t>
    </rPh>
    <phoneticPr fontId="2"/>
  </si>
  <si>
    <t>実質市町村負担に</t>
    <rPh sb="0" eb="2">
      <t>ジッシツ</t>
    </rPh>
    <rPh sb="2" eb="5">
      <t>シチョウソン</t>
    </rPh>
    <rPh sb="5" eb="7">
      <t>フタン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</si>
  <si>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</si>
  <si>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</si>
  <si>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</si>
  <si>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</si>
  <si>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</si>
  <si>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対する交付金割合</t>
    <rPh sb="0" eb="1">
      <t>タイ</t>
    </rPh>
    <rPh sb="3" eb="6">
      <t>コウフキン</t>
    </rPh>
    <rPh sb="6" eb="8">
      <t>ワリアイ</t>
    </rPh>
    <phoneticPr fontId="2"/>
  </si>
  <si>
    <t>②／⑤</t>
    <phoneticPr fontId="2"/>
  </si>
  <si>
    <t>拠出金に対する</t>
    <rPh sb="0" eb="3">
      <t>キョシュツキン</t>
    </rPh>
    <rPh sb="4" eb="5">
      <t>タイ</t>
    </rPh>
    <phoneticPr fontId="2"/>
  </si>
  <si>
    <t>交付金の割合</t>
    <rPh sb="0" eb="3">
      <t>コウフキン</t>
    </rPh>
    <rPh sb="4" eb="6">
      <t>ワリアイ</t>
    </rPh>
    <phoneticPr fontId="2"/>
  </si>
  <si>
    <t>区　分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</si>
  <si>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</si>
  <si>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</si>
  <si>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</si>
  <si>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</si>
  <si>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②／③</t>
    <phoneticPr fontId="2"/>
  </si>
  <si>
    <t>県計</t>
    <rPh sb="0" eb="2">
      <t>ケンケイ</t>
    </rPh>
    <phoneticPr fontId="2"/>
  </si>
  <si>
    <t>青森市</t>
    <rPh sb="0" eb="2">
      <t>アオモリ</t>
    </rPh>
    <rPh sb="2" eb="3">
      <t>シ</t>
    </rPh>
    <phoneticPr fontId="2"/>
  </si>
  <si>
    <t>おいらせ町</t>
    <rPh sb="4" eb="5">
      <t>マチ</t>
    </rPh>
    <phoneticPr fontId="2"/>
  </si>
  <si>
    <t>件数</t>
    <rPh sb="0" eb="2">
      <t>ケンスウ</t>
    </rPh>
    <phoneticPr fontId="2"/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</si>
  <si>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</si>
  <si>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交付額</t>
    <rPh sb="0" eb="2">
      <t>コウフ</t>
    </rPh>
    <rPh sb="2" eb="3">
      <t>ガク</t>
    </rPh>
    <phoneticPr fontId="2"/>
  </si>
  <si>
    <t>⇒並び替え</t>
    <rPh sb="1" eb="2">
      <t>ナラ</t>
    </rPh>
    <rPh sb="3" eb="4">
      <t>カ</t>
    </rPh>
    <phoneticPr fontId="2"/>
  </si>
  <si>
    <t>♯704</t>
    <phoneticPr fontId="6"/>
  </si>
  <si>
    <t>♯714</t>
    <phoneticPr fontId="6"/>
  </si>
  <si>
    <t>区分</t>
    <rPh sb="0" eb="2">
      <t>クブン</t>
    </rPh>
    <phoneticPr fontId="2"/>
  </si>
  <si>
    <t>交付対象額</t>
    <rPh sb="0" eb="2">
      <t>コウフ</t>
    </rPh>
    <rPh sb="2" eb="4">
      <t>タイショウ</t>
    </rPh>
    <rPh sb="4" eb="5">
      <t>ガク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</si>
  <si>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6"/>
  </si>
  <si>
    <t>前期高齢者</t>
    <rPh sb="0" eb="2">
      <t>ゼンキ</t>
    </rPh>
    <rPh sb="2" eb="5">
      <t>コウレイシャ</t>
    </rPh>
    <phoneticPr fontId="6"/>
  </si>
  <si>
    <t>交付決定額</t>
    <rPh sb="0" eb="2">
      <t>コウフ</t>
    </rPh>
    <rPh sb="2" eb="4">
      <t>ケッテイ</t>
    </rPh>
    <rPh sb="4" eb="5">
      <t>ガク</t>
    </rPh>
    <phoneticPr fontId="2"/>
  </si>
  <si>
    <t>過誤調整額</t>
    <rPh sb="0" eb="2">
      <t>カゴ</t>
    </rPh>
    <rPh sb="2" eb="4">
      <t>チョウセイ</t>
    </rPh>
    <rPh sb="4" eb="5">
      <t>ガク</t>
    </rPh>
    <phoneticPr fontId="2"/>
  </si>
  <si>
    <t>交付金</t>
    <rPh sb="0" eb="2">
      <t>コウフ</t>
    </rPh>
    <rPh sb="2" eb="3">
      <t>カネ</t>
    </rPh>
    <phoneticPr fontId="2"/>
  </si>
  <si>
    <t>標準保険財政共同安定化事業(市町村)拠出金</t>
    <rPh sb="0" eb="2">
      <t>ヒョウジュン</t>
    </rPh>
    <rPh sb="2" eb="4">
      <t>ホケン</t>
    </rPh>
    <rPh sb="4" eb="6">
      <t>ザイセイ</t>
    </rPh>
    <rPh sb="6" eb="8">
      <t>キョウドウ</t>
    </rPh>
    <rPh sb="8" eb="11">
      <t>アンテイカ</t>
    </rPh>
    <rPh sb="11" eb="13">
      <t>ジギョウ</t>
    </rPh>
    <rPh sb="14" eb="17">
      <t>シチョウソン</t>
    </rPh>
    <rPh sb="18" eb="21">
      <t>キョシュツキン</t>
    </rPh>
    <phoneticPr fontId="2"/>
  </si>
  <si>
    <t>市町村拠出金に</t>
    <rPh sb="0" eb="3">
      <t>シチョウソン</t>
    </rPh>
    <rPh sb="3" eb="6">
      <t>キョシュツキン</t>
    </rPh>
    <phoneticPr fontId="2"/>
  </si>
  <si>
    <t>交付金返納額</t>
    <rPh sb="0" eb="3">
      <t>コウフキン</t>
    </rPh>
    <rPh sb="3" eb="6">
      <t>ヘンノウガク</t>
    </rPh>
    <phoneticPr fontId="2"/>
  </si>
  <si>
    <t>保険財政共同安定化
事業拠出金
（人数比例対象額又は
基準割合相当額）</t>
    <rPh sb="0" eb="2">
      <t>ホケン</t>
    </rPh>
    <rPh sb="2" eb="4">
      <t>ザイセイ</t>
    </rPh>
    <rPh sb="4" eb="6">
      <t>キョウドウ</t>
    </rPh>
    <rPh sb="6" eb="9">
      <t>アンテイカ</t>
    </rPh>
    <rPh sb="10" eb="12">
      <t>ジギョウ</t>
    </rPh>
    <rPh sb="12" eb="15">
      <t>キョシュツキン</t>
    </rPh>
    <rPh sb="17" eb="19">
      <t>ニンズウ</t>
    </rPh>
    <rPh sb="19" eb="21">
      <t>ヒレイ</t>
    </rPh>
    <rPh sb="21" eb="23">
      <t>タイショウ</t>
    </rPh>
    <rPh sb="23" eb="24">
      <t>ガク</t>
    </rPh>
    <rPh sb="24" eb="25">
      <t>マタ</t>
    </rPh>
    <rPh sb="27" eb="29">
      <t>キジュン</t>
    </rPh>
    <rPh sb="29" eb="31">
      <t>ワリアイ</t>
    </rPh>
    <rPh sb="31" eb="33">
      <t>ソウトウ</t>
    </rPh>
    <rPh sb="33" eb="34">
      <t>ガク</t>
    </rPh>
    <phoneticPr fontId="6"/>
  </si>
  <si>
    <t>保険財政共同
安定化事業基準
拠出対象額の1/2
又は基準割合相当額</t>
    <rPh sb="0" eb="2">
      <t>ホケン</t>
    </rPh>
    <rPh sb="2" eb="4">
      <t>ザイセイ</t>
    </rPh>
    <rPh sb="4" eb="6">
      <t>キョウドウ</t>
    </rPh>
    <rPh sb="7" eb="10">
      <t>アンテイカ</t>
    </rPh>
    <rPh sb="10" eb="12">
      <t>ジギョウ</t>
    </rPh>
    <rPh sb="12" eb="14">
      <t>キジュン</t>
    </rPh>
    <rPh sb="15" eb="17">
      <t>キョシュツ</t>
    </rPh>
    <rPh sb="17" eb="19">
      <t>タイショウ</t>
    </rPh>
    <rPh sb="19" eb="20">
      <t>ガク</t>
    </rPh>
    <rPh sb="25" eb="26">
      <t>マタ</t>
    </rPh>
    <rPh sb="27" eb="29">
      <t>キジュン</t>
    </rPh>
    <rPh sb="29" eb="31">
      <t>ワリアイ</t>
    </rPh>
    <rPh sb="31" eb="33">
      <t>ソウトウ</t>
    </rPh>
    <rPh sb="33" eb="34">
      <t>ガク</t>
    </rPh>
    <phoneticPr fontId="6"/>
  </si>
  <si>
    <t>費用額</t>
    <rPh sb="0" eb="1">
      <t>ヒ</t>
    </rPh>
    <rPh sb="1" eb="2">
      <t>ヨウ</t>
    </rPh>
    <rPh sb="2" eb="3">
      <t>ガク</t>
    </rPh>
    <phoneticPr fontId="2"/>
  </si>
  <si>
    <t>うち８０万円超の医療費（再掲）</t>
    <rPh sb="4" eb="6">
      <t>マンエン</t>
    </rPh>
    <rPh sb="6" eb="7">
      <t>コ</t>
    </rPh>
    <rPh sb="8" eb="11">
      <t>イリョウヒ</t>
    </rPh>
    <rPh sb="12" eb="14">
      <t>サイケイ</t>
    </rPh>
    <phoneticPr fontId="2"/>
  </si>
  <si>
    <t>財政調整額</t>
    <rPh sb="0" eb="2">
      <t>ザイセイ</t>
    </rPh>
    <rPh sb="2" eb="4">
      <t>チョウセイ</t>
    </rPh>
    <rPh sb="4" eb="5">
      <t>ガク</t>
    </rPh>
    <phoneticPr fontId="6"/>
  </si>
  <si>
    <t>被保険者割</t>
    <rPh sb="0" eb="4">
      <t>ヒホケンシャ</t>
    </rPh>
    <rPh sb="4" eb="5">
      <t>ワリ</t>
    </rPh>
    <phoneticPr fontId="6"/>
  </si>
  <si>
    <t>所得割</t>
    <rPh sb="0" eb="2">
      <t>ショトク</t>
    </rPh>
    <rPh sb="2" eb="3">
      <t>ワリ</t>
    </rPh>
    <phoneticPr fontId="6"/>
  </si>
  <si>
    <t>計</t>
    <rPh sb="0" eb="1">
      <t>ケイ</t>
    </rPh>
    <phoneticPr fontId="6"/>
  </si>
  <si>
    <t>対する交付金の</t>
    <rPh sb="0" eb="1">
      <t>タイ</t>
    </rPh>
    <rPh sb="3" eb="6">
      <t>コウフキン</t>
    </rPh>
    <phoneticPr fontId="2"/>
  </si>
  <si>
    <t>（⑧の再掲）</t>
    <rPh sb="3" eb="4">
      <t>サイ</t>
    </rPh>
    <rPh sb="4" eb="5">
      <t>ケイ</t>
    </rPh>
    <phoneticPr fontId="6"/>
  </si>
  <si>
    <t>費用額</t>
    <rPh sb="0" eb="2">
      <t>ヒヨウ</t>
    </rPh>
    <rPh sb="2" eb="3">
      <t>ガク</t>
    </rPh>
    <phoneticPr fontId="2"/>
  </si>
  <si>
    <t>③×0.59　　④</t>
    <phoneticPr fontId="6"/>
  </si>
  <si>
    <t>⑤</t>
    <phoneticPr fontId="6"/>
  </si>
  <si>
    <t>④-⑤　　⑥</t>
    <phoneticPr fontId="2"/>
  </si>
  <si>
    <t>⑦</t>
    <phoneticPr fontId="2"/>
  </si>
  <si>
    <t>⑥+⑦　　⑧</t>
    <phoneticPr fontId="2"/>
  </si>
  <si>
    <t>対　象　額　⑨</t>
    <rPh sb="0" eb="1">
      <t>タイ</t>
    </rPh>
    <rPh sb="2" eb="3">
      <t>ゾウ</t>
    </rPh>
    <rPh sb="4" eb="5">
      <t>ガク</t>
    </rPh>
    <phoneticPr fontId="2"/>
  </si>
  <si>
    <t>対　象　額　⑩</t>
    <rPh sb="0" eb="1">
      <t>タイ</t>
    </rPh>
    <rPh sb="2" eb="3">
      <t>ゾウ</t>
    </rPh>
    <rPh sb="4" eb="5">
      <t>ガク</t>
    </rPh>
    <phoneticPr fontId="2"/>
  </si>
  <si>
    <t>対象額　⑪</t>
    <rPh sb="0" eb="2">
      <t>タイショウ</t>
    </rPh>
    <rPh sb="2" eb="3">
      <t>ガク</t>
    </rPh>
    <phoneticPr fontId="6"/>
  </si>
  <si>
    <t>⑨+⑩＋⑪　　⑫　　</t>
    <phoneticPr fontId="6"/>
  </si>
  <si>
    <t>割合  ⑧/⑫  ⑬</t>
    <rPh sb="0" eb="2">
      <t>ワリアイ</t>
    </rPh>
    <phoneticPr fontId="2"/>
  </si>
  <si>
    <t>⑭</t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</si>
  <si>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</si>
  <si>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</si>
  <si>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円</t>
    <rPh sb="0" eb="1">
      <t>エン</t>
    </rPh>
    <phoneticPr fontId="6"/>
  </si>
  <si>
    <t>％</t>
    <phoneticPr fontId="6"/>
  </si>
  <si>
    <t>鰺ヶ沢町</t>
    <rPh sb="0" eb="1">
      <t>アジ</t>
    </rPh>
    <phoneticPr fontId="2"/>
  </si>
  <si>
    <t>1円超の医療費</t>
    <rPh sb="1" eb="3">
      <t>エンチョウ</t>
    </rPh>
    <rPh sb="2" eb="3">
      <t>チョウ</t>
    </rPh>
    <rPh sb="4" eb="7">
      <t>イリョウヒ</t>
    </rPh>
    <phoneticPr fontId="2"/>
  </si>
  <si>
    <r>
      <t>((②-高額医療費
 共同事業該当分)
 ×給付率81.79%)</t>
    </r>
    <r>
      <rPr>
        <sz val="11"/>
        <rFont val="ＭＳ Ｐゴシック"/>
        <family val="3"/>
        <charset val="128"/>
      </rPr>
      <t>③</t>
    </r>
    <rPh sb="4" eb="6">
      <t>コウガク</t>
    </rPh>
    <rPh sb="6" eb="9">
      <t>イリョウヒ</t>
    </rPh>
    <rPh sb="11" eb="15">
      <t>キョウドウジギョウ</t>
    </rPh>
    <rPh sb="15" eb="17">
      <t>ガイトウ</t>
    </rPh>
    <rPh sb="17" eb="18">
      <t>ブン</t>
    </rPh>
    <rPh sb="22" eb="25">
      <t>キュウフリツ</t>
    </rPh>
    <phoneticPr fontId="2"/>
  </si>
  <si>
    <t>※　平成２７年４月から、レセプト1件当たりの給付費総額が30万円を超えるものから、すべての医療費（1円以上）に事業対象が拡大されている。</t>
    <rPh sb="2" eb="4">
      <t>ヘイセイ</t>
    </rPh>
    <rPh sb="6" eb="7">
      <t>ネン</t>
    </rPh>
    <rPh sb="8" eb="9">
      <t>ガツ</t>
    </rPh>
    <rPh sb="17" eb="18">
      <t>ケン</t>
    </rPh>
    <rPh sb="18" eb="19">
      <t>ア</t>
    </rPh>
    <rPh sb="22" eb="24">
      <t>キュウフ</t>
    </rPh>
    <rPh sb="24" eb="25">
      <t>ヒ</t>
    </rPh>
    <rPh sb="25" eb="27">
      <t>ソウガク</t>
    </rPh>
    <rPh sb="30" eb="32">
      <t>マンエン</t>
    </rPh>
    <rPh sb="33" eb="34">
      <t>コ</t>
    </rPh>
    <rPh sb="45" eb="47">
      <t>イリョウ</t>
    </rPh>
    <rPh sb="47" eb="48">
      <t>ヒ</t>
    </rPh>
    <rPh sb="50" eb="53">
      <t>エンイジョウ</t>
    </rPh>
    <rPh sb="55" eb="57">
      <t>ジギョウ</t>
    </rPh>
    <rPh sb="57" eb="59">
      <t>タイショウ</t>
    </rPh>
    <rPh sb="60" eb="62">
      <t>カクダイ</t>
    </rPh>
    <phoneticPr fontId="2"/>
  </si>
  <si>
    <t>青森市</t>
    <rPh sb="0" eb="2">
      <t>アオモリ</t>
    </rPh>
    <rPh sb="2" eb="3">
      <t>シ</t>
    </rPh>
    <phoneticPr fontId="8"/>
  </si>
  <si>
    <t>弘前市</t>
    <rPh sb="0" eb="3">
      <t>ヒロサキシ</t>
    </rPh>
    <phoneticPr fontId="8"/>
  </si>
  <si>
    <t>八戸市</t>
    <rPh sb="0" eb="3">
      <t>ハチノヘシ</t>
    </rPh>
    <phoneticPr fontId="8"/>
  </si>
  <si>
    <t>黒石市</t>
    <rPh sb="0" eb="3">
      <t>クロイシシ</t>
    </rPh>
    <phoneticPr fontId="8"/>
  </si>
  <si>
    <t>五所川原市</t>
    <rPh sb="0" eb="5">
      <t>ゴショガワラシ</t>
    </rPh>
    <phoneticPr fontId="8"/>
  </si>
  <si>
    <t>十和田市</t>
    <rPh sb="0" eb="3">
      <t>トワダ</t>
    </rPh>
    <rPh sb="3" eb="4">
      <t>シ</t>
    </rPh>
    <phoneticPr fontId="8"/>
  </si>
  <si>
    <t>三沢市</t>
    <rPh sb="0" eb="2">
      <t>ミサワ</t>
    </rPh>
    <rPh sb="2" eb="3">
      <t>シ</t>
    </rPh>
    <phoneticPr fontId="8"/>
  </si>
  <si>
    <t>むつ市</t>
    <rPh sb="2" eb="3">
      <t>シ</t>
    </rPh>
    <phoneticPr fontId="8"/>
  </si>
  <si>
    <t>平内町</t>
    <rPh sb="0" eb="3">
      <t>ヒラナイマチ</t>
    </rPh>
    <phoneticPr fontId="8"/>
  </si>
  <si>
    <t>今別町</t>
    <rPh sb="0" eb="3">
      <t>イマベツマチ</t>
    </rPh>
    <phoneticPr fontId="8"/>
  </si>
  <si>
    <t>蓬田村</t>
    <rPh sb="0" eb="3">
      <t>ヨモギタムラ</t>
    </rPh>
    <phoneticPr fontId="8"/>
  </si>
  <si>
    <t>鰺ヶ沢町</t>
    <rPh sb="0" eb="1">
      <t>アジ</t>
    </rPh>
    <rPh sb="3" eb="4">
      <t>マチ</t>
    </rPh>
    <phoneticPr fontId="8"/>
  </si>
  <si>
    <t>深浦町</t>
    <rPh sb="0" eb="3">
      <t>フカウラマチ</t>
    </rPh>
    <phoneticPr fontId="8"/>
  </si>
  <si>
    <t>西目屋村</t>
    <rPh sb="0" eb="4">
      <t>ニシメヤムラ</t>
    </rPh>
    <phoneticPr fontId="8"/>
  </si>
  <si>
    <t>藤崎町</t>
    <rPh sb="0" eb="3">
      <t>フジサキマチ</t>
    </rPh>
    <phoneticPr fontId="8"/>
  </si>
  <si>
    <t>大鰐町</t>
    <rPh sb="0" eb="3">
      <t>オオワニマチ</t>
    </rPh>
    <phoneticPr fontId="8"/>
  </si>
  <si>
    <t>田舎館村</t>
    <rPh sb="0" eb="4">
      <t>イナカダテムラ</t>
    </rPh>
    <phoneticPr fontId="8"/>
  </si>
  <si>
    <t>板柳町</t>
    <rPh sb="0" eb="3">
      <t>イタヤナギマチ</t>
    </rPh>
    <phoneticPr fontId="8"/>
  </si>
  <si>
    <t>中泊町</t>
    <rPh sb="0" eb="3">
      <t>ナカドマリマチ</t>
    </rPh>
    <phoneticPr fontId="8"/>
  </si>
  <si>
    <t>鶴田町</t>
    <rPh sb="0" eb="3">
      <t>ツルタマチ</t>
    </rPh>
    <phoneticPr fontId="8"/>
  </si>
  <si>
    <t>野辺地町</t>
    <rPh sb="0" eb="4">
      <t>ノヘジマチ</t>
    </rPh>
    <phoneticPr fontId="8"/>
  </si>
  <si>
    <t>七戸町</t>
    <rPh sb="0" eb="3">
      <t>シチノヘマチ</t>
    </rPh>
    <phoneticPr fontId="8"/>
  </si>
  <si>
    <t>六戸町</t>
    <rPh sb="0" eb="3">
      <t>ロクノヘマチ</t>
    </rPh>
    <phoneticPr fontId="8"/>
  </si>
  <si>
    <t>横浜町</t>
    <rPh sb="0" eb="2">
      <t>ヨコハマ</t>
    </rPh>
    <rPh sb="2" eb="3">
      <t>マチ</t>
    </rPh>
    <phoneticPr fontId="8"/>
  </si>
  <si>
    <t>東北町</t>
    <rPh sb="0" eb="2">
      <t>トウホク</t>
    </rPh>
    <rPh sb="2" eb="3">
      <t>マチ</t>
    </rPh>
    <phoneticPr fontId="8"/>
  </si>
  <si>
    <t>六ヶ所村</t>
    <rPh sb="0" eb="4">
      <t>ロッカショムラ</t>
    </rPh>
    <phoneticPr fontId="8"/>
  </si>
  <si>
    <t>大間町</t>
    <rPh sb="0" eb="3">
      <t>オオママチ</t>
    </rPh>
    <phoneticPr fontId="8"/>
  </si>
  <si>
    <t>東通村</t>
    <rPh sb="0" eb="3">
      <t>ヒガシドオリムラ</t>
    </rPh>
    <phoneticPr fontId="8"/>
  </si>
  <si>
    <t>風間浦村</t>
    <rPh sb="0" eb="4">
      <t>カザマウラムラ</t>
    </rPh>
    <phoneticPr fontId="8"/>
  </si>
  <si>
    <t>佐井村</t>
    <rPh sb="0" eb="2">
      <t>サイ</t>
    </rPh>
    <rPh sb="2" eb="3">
      <t>ムラ</t>
    </rPh>
    <phoneticPr fontId="8"/>
  </si>
  <si>
    <t>三戸町</t>
    <rPh sb="0" eb="3">
      <t>サンノヘマチ</t>
    </rPh>
    <phoneticPr fontId="8"/>
  </si>
  <si>
    <t>五戸町</t>
    <rPh sb="0" eb="3">
      <t>ゴノヘマチ</t>
    </rPh>
    <phoneticPr fontId="8"/>
  </si>
  <si>
    <t>田子町</t>
    <rPh sb="0" eb="3">
      <t>タッコマチ</t>
    </rPh>
    <phoneticPr fontId="8"/>
  </si>
  <si>
    <t>南部町</t>
    <rPh sb="0" eb="2">
      <t>ナンブ</t>
    </rPh>
    <rPh sb="2" eb="3">
      <t>チョウ</t>
    </rPh>
    <phoneticPr fontId="8"/>
  </si>
  <si>
    <t>階上町</t>
    <rPh sb="0" eb="2">
      <t>ハシカミ</t>
    </rPh>
    <rPh sb="2" eb="3">
      <t>マチ</t>
    </rPh>
    <phoneticPr fontId="8"/>
  </si>
  <si>
    <t>新郷村</t>
    <rPh sb="0" eb="3">
      <t>シンゴウムラ</t>
    </rPh>
    <phoneticPr fontId="8"/>
  </si>
  <si>
    <t>つがる市</t>
    <rPh sb="3" eb="4">
      <t>シ</t>
    </rPh>
    <phoneticPr fontId="8"/>
  </si>
  <si>
    <t>外ヶ浜町</t>
    <rPh sb="0" eb="4">
      <t>ソトガハママチ</t>
    </rPh>
    <phoneticPr fontId="8"/>
  </si>
  <si>
    <t>平川市</t>
    <rPh sb="0" eb="3">
      <t>ヒラカワシ</t>
    </rPh>
    <phoneticPr fontId="8"/>
  </si>
  <si>
    <t>おいらせ町</t>
    <rPh sb="4" eb="5">
      <t>チョウ</t>
    </rPh>
    <phoneticPr fontId="8"/>
  </si>
  <si>
    <t>付表第９　平成２８年度高額医療費共同事業実施状況</t>
    <rPh sb="0" eb="2">
      <t>フヒョウ</t>
    </rPh>
    <rPh sb="2" eb="3">
      <t>ダイ</t>
    </rPh>
    <rPh sb="11" eb="13">
      <t>コウガク</t>
    </rPh>
    <rPh sb="13" eb="16">
      <t>イリョウヒ</t>
    </rPh>
    <rPh sb="16" eb="18">
      <t>キョウドウ</t>
    </rPh>
    <phoneticPr fontId="2"/>
  </si>
  <si>
    <t>平成２６年度</t>
    <phoneticPr fontId="2"/>
  </si>
  <si>
    <t>平成２７年度</t>
    <phoneticPr fontId="2"/>
  </si>
  <si>
    <t>平成２８年度</t>
    <phoneticPr fontId="2"/>
  </si>
  <si>
    <t>付表第９　平成２８年度保険財政共同安定化事業実施状況</t>
    <phoneticPr fontId="2"/>
  </si>
  <si>
    <t>平成２８年度保険財政共同安定化事業年間分市町村別交付金調書</t>
    <rPh sb="0" eb="2">
      <t>ヘイセイ</t>
    </rPh>
    <rPh sb="4" eb="5">
      <t>ネン</t>
    </rPh>
    <rPh sb="17" eb="19">
      <t>ネンカン</t>
    </rPh>
    <rPh sb="19" eb="20">
      <t>フン</t>
    </rPh>
    <rPh sb="20" eb="23">
      <t>シチョウソン</t>
    </rPh>
    <rPh sb="23" eb="24">
      <t>ベツ</t>
    </rPh>
    <rPh sb="24" eb="27">
      <t>コウフキン</t>
    </rPh>
    <rPh sb="27" eb="29">
      <t>チョウショ</t>
    </rPh>
    <phoneticPr fontId="2"/>
  </si>
  <si>
    <t>医療費割</t>
    <rPh sb="0" eb="2">
      <t>イリョウ</t>
    </rPh>
    <rPh sb="2" eb="3">
      <t>ヒ</t>
    </rPh>
    <rPh sb="3" eb="4">
      <t>ワリ</t>
    </rPh>
    <phoneticPr fontId="6"/>
  </si>
  <si>
    <t>国・県の負担金</t>
    <rPh sb="0" eb="1">
      <t>クニ</t>
    </rPh>
    <rPh sb="2" eb="3">
      <t>ケン</t>
    </rPh>
    <rPh sb="4" eb="7">
      <t>フタンキン</t>
    </rPh>
    <phoneticPr fontId="2"/>
  </si>
  <si>
    <t>実質市町村負担</t>
    <rPh sb="0" eb="2">
      <t>ジッシツ</t>
    </rPh>
    <rPh sb="2" eb="5">
      <t>シチョウソン</t>
    </rPh>
    <rPh sb="5" eb="7">
      <t>フタン</t>
    </rPh>
    <phoneticPr fontId="2"/>
  </si>
  <si>
    <t>確定拠出金額</t>
    <rPh sb="0" eb="2">
      <t>カクテイ</t>
    </rPh>
    <rPh sb="2" eb="4">
      <t>キョシュツ</t>
    </rPh>
    <phoneticPr fontId="2"/>
  </si>
  <si>
    <t>確定高額医療費</t>
    <rPh sb="0" eb="2">
      <t>カクテイ</t>
    </rPh>
    <rPh sb="2" eb="4">
      <t>コウガク</t>
    </rPh>
    <rPh sb="4" eb="7">
      <t>イリョウヒ</t>
    </rPh>
    <phoneticPr fontId="2"/>
  </si>
  <si>
    <t>確定高額医療費</t>
    <rPh sb="0" eb="2">
      <t>カクテイ</t>
    </rPh>
    <rPh sb="2" eb="4">
      <t>コウガク</t>
    </rPh>
    <rPh sb="3" eb="4">
      <t>ヒョウコウ</t>
    </rPh>
    <rPh sb="4" eb="7">
      <t>イリョウヒ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</si>
</sst>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;&quot;△ &quot;#,##0"/>
    <numFmt numFmtId="178" formatCode="#,##0.0;[Red]\-#,##0.0"/>
    <numFmt numFmtId="179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1" fontId="4" fillId="0" borderId="1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right" vertical="center"/>
    </xf>
    <xf numFmtId="1" fontId="0" fillId="0" borderId="9" xfId="0" applyNumberFormat="1" applyFont="1" applyFill="1" applyBorder="1" applyAlignment="1" applyProtection="1">
      <alignment vertical="center"/>
    </xf>
    <xf numFmtId="1" fontId="0" fillId="0" borderId="6" xfId="0" applyNumberFormat="1" applyFont="1" applyFill="1" applyBorder="1" applyAlignment="1" applyProtection="1">
      <alignment vertical="center"/>
    </xf>
    <xf numFmtId="1" fontId="0" fillId="0" borderId="6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38" fontId="0" fillId="0" borderId="3" xfId="1" applyFont="1" applyFill="1" applyBorder="1" applyAlignment="1" applyProtection="1">
      <alignment vertical="center"/>
    </xf>
    <xf numFmtId="1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vertical="center"/>
    </xf>
    <xf numFmtId="1" fontId="0" fillId="0" borderId="4" xfId="0" applyNumberFormat="1" applyFont="1" applyFill="1" applyBorder="1" applyAlignment="1" applyProtection="1">
      <alignment horizontal="right" vertical="center"/>
    </xf>
    <xf numFmtId="1" fontId="0" fillId="0" borderId="6" xfId="0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vertical="center"/>
    </xf>
    <xf numFmtId="1" fontId="4" fillId="0" borderId="1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6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1" fillId="0" borderId="6" xfId="1" applyFont="1" applyFill="1" applyBorder="1" applyAlignment="1">
      <alignment vertical="center"/>
    </xf>
    <xf numFmtId="38" fontId="0" fillId="0" borderId="6" xfId="0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0" fillId="0" borderId="2" xfId="0" applyNumberFormat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6" xfId="0" applyNumberFormat="1" applyFont="1" applyFill="1" applyBorder="1" applyAlignment="1" applyProtection="1">
      <alignment horizontal="center" vertical="center" shrinkToFit="1"/>
    </xf>
    <xf numFmtId="1" fontId="0" fillId="0" borderId="12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 shrinkToFit="1"/>
    </xf>
    <xf numFmtId="1" fontId="0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38" fontId="1" fillId="0" borderId="4" xfId="1" applyFont="1" applyFill="1" applyBorder="1" applyAlignment="1">
      <alignment vertical="center"/>
    </xf>
    <xf numFmtId="3" fontId="1" fillId="0" borderId="4" xfId="1" applyNumberFormat="1" applyFont="1" applyFill="1" applyBorder="1" applyAlignment="1" applyProtection="1">
      <alignment vertical="center"/>
    </xf>
    <xf numFmtId="38" fontId="1" fillId="0" borderId="3" xfId="1" applyFont="1" applyFill="1" applyBorder="1" applyAlignment="1">
      <alignment vertical="center"/>
    </xf>
    <xf numFmtId="3" fontId="1" fillId="0" borderId="6" xfId="1" applyNumberFormat="1" applyFont="1" applyFill="1" applyBorder="1" applyAlignment="1" applyProtection="1">
      <alignment vertical="center"/>
    </xf>
    <xf numFmtId="3" fontId="1" fillId="0" borderId="1" xfId="1" applyNumberFormat="1" applyFont="1" applyFill="1" applyBorder="1" applyAlignment="1" applyProtection="1">
      <alignment vertical="center"/>
    </xf>
    <xf numFmtId="3" fontId="1" fillId="0" borderId="2" xfId="1" applyNumberFormat="1" applyFont="1" applyFill="1" applyBorder="1" applyAlignment="1" applyProtection="1">
      <alignment vertical="center"/>
    </xf>
    <xf numFmtId="3" fontId="1" fillId="0" borderId="8" xfId="1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vertical="center"/>
    </xf>
    <xf numFmtId="38" fontId="1" fillId="0" borderId="5" xfId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vertical="center"/>
    </xf>
    <xf numFmtId="38" fontId="1" fillId="0" borderId="8" xfId="1" applyFont="1" applyFill="1" applyBorder="1" applyAlignment="1">
      <alignment horizontal="distributed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distributed" vertical="center"/>
    </xf>
    <xf numFmtId="38" fontId="0" fillId="0" borderId="8" xfId="0" applyNumberFormat="1" applyFill="1" applyBorder="1"/>
    <xf numFmtId="38" fontId="0" fillId="0" borderId="8" xfId="1" applyFont="1" applyFill="1" applyBorder="1"/>
    <xf numFmtId="38" fontId="0" fillId="0" borderId="0" xfId="1" applyFont="1" applyFill="1"/>
    <xf numFmtId="1" fontId="0" fillId="0" borderId="8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38" fontId="4" fillId="0" borderId="24" xfId="1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38" fontId="1" fillId="0" borderId="1" xfId="1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/>
    </xf>
    <xf numFmtId="38" fontId="4" fillId="0" borderId="27" xfId="1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Fill="1" applyBorder="1" applyAlignment="1">
      <alignment horizontal="distributed" vertical="center"/>
    </xf>
    <xf numFmtId="177" fontId="1" fillId="0" borderId="29" xfId="0" applyNumberFormat="1" applyFont="1" applyBorder="1" applyAlignment="1">
      <alignment horizontal="right" vertical="center" wrapText="1"/>
    </xf>
    <xf numFmtId="38" fontId="1" fillId="0" borderId="29" xfId="1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38" fontId="1" fillId="0" borderId="31" xfId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8" fontId="4" fillId="0" borderId="27" xfId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8" xfId="1" applyNumberFormat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177" fontId="3" fillId="0" borderId="8" xfId="1" applyNumberFormat="1" applyFont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38" fontId="3" fillId="0" borderId="16" xfId="1" applyFont="1" applyBorder="1" applyAlignment="1">
      <alignment vertical="center"/>
    </xf>
    <xf numFmtId="178" fontId="3" fillId="0" borderId="35" xfId="1" applyNumberFormat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1" fillId="2" borderId="2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 shrinkToFit="1"/>
    </xf>
    <xf numFmtId="0" fontId="1" fillId="2" borderId="2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distributed" vertical="center"/>
    </xf>
    <xf numFmtId="177" fontId="3" fillId="0" borderId="4" xfId="1" applyNumberFormat="1" applyFont="1" applyFill="1" applyBorder="1" applyAlignment="1" applyProtection="1">
      <alignment vertical="center"/>
    </xf>
    <xf numFmtId="177" fontId="3" fillId="0" borderId="3" xfId="1" applyNumberFormat="1" applyFont="1" applyFill="1" applyBorder="1" applyAlignment="1" applyProtection="1">
      <alignment vertical="center"/>
    </xf>
    <xf numFmtId="177" fontId="3" fillId="0" borderId="7" xfId="1" applyNumberFormat="1" applyFont="1" applyFill="1" applyBorder="1" applyAlignment="1" applyProtection="1">
      <alignment vertical="center"/>
    </xf>
    <xf numFmtId="38" fontId="3" fillId="0" borderId="8" xfId="0" applyNumberFormat="1" applyFont="1" applyBorder="1" applyAlignment="1">
      <alignment vertical="center"/>
    </xf>
    <xf numFmtId="179" fontId="0" fillId="0" borderId="0" xfId="0" applyNumberFormat="1" applyFill="1"/>
    <xf numFmtId="3" fontId="0" fillId="0" borderId="8" xfId="0" applyNumberFormat="1" applyFill="1" applyBorder="1"/>
    <xf numFmtId="38" fontId="3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distributed" vertical="center" shrinkToFit="1"/>
    </xf>
    <xf numFmtId="38" fontId="0" fillId="0" borderId="8" xfId="1" applyFont="1" applyFill="1" applyBorder="1" applyAlignment="1">
      <alignment horizontal="distributed" vertical="center" wrapText="1"/>
    </xf>
    <xf numFmtId="38" fontId="0" fillId="0" borderId="4" xfId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38" fontId="3" fillId="0" borderId="4" xfId="1" applyFont="1" applyFill="1" applyBorder="1" applyAlignment="1" applyProtection="1">
      <alignment horizontal="right" vertical="center"/>
    </xf>
    <xf numFmtId="38" fontId="3" fillId="0" borderId="4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177" fontId="1" fillId="0" borderId="17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1" fillId="2" borderId="17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38" fontId="1" fillId="0" borderId="20" xfId="1" applyFont="1" applyBorder="1" applyAlignment="1">
      <alignment horizontal="center" vertical="center" wrapText="1"/>
    </xf>
    <xf numFmtId="38" fontId="1" fillId="0" borderId="21" xfId="1" applyFont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38" fontId="0" fillId="0" borderId="8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zoomScaleNormal="100" zoomScaleSheetLayoutView="75" workbookViewId="0">
      <selection activeCell="B1" sqref="B1"/>
    </sheetView>
  </sheetViews>
  <sheetFormatPr defaultColWidth="12.75" defaultRowHeight="18" customHeight="1"/>
  <cols>
    <col min="1" max="1" width="4.125" style="39" customWidth="1"/>
    <col min="2" max="2" width="12.125" style="39" customWidth="1"/>
    <col min="3" max="7" width="16.75" style="39" customWidth="1"/>
    <col min="8" max="8" width="6.75" style="39" customWidth="1"/>
    <col min="9" max="14" width="12.75" style="39"/>
    <col min="15" max="15" width="10.75" style="39" customWidth="1"/>
    <col min="16" max="16" width="16.75" style="39" customWidth="1"/>
    <col min="17" max="17" width="12.75" style="39"/>
    <col min="18" max="22" width="16.75" style="39" customWidth="1"/>
    <col min="23" max="23" width="10.75" style="39" customWidth="1"/>
    <col min="24" max="24" width="14.75" style="39" customWidth="1"/>
    <col min="25" max="25" width="8.75" style="39" customWidth="1"/>
    <col min="26" max="26" width="12.75" style="39"/>
    <col min="27" max="27" width="8.75" style="39" customWidth="1"/>
    <col min="28" max="28" width="12.75" style="39"/>
    <col min="29" max="29" width="8.75" style="39" customWidth="1"/>
    <col min="30" max="30" width="12.75" style="39"/>
    <col min="31" max="31" width="8.75" style="39" customWidth="1"/>
    <col min="32" max="32" width="12.75" style="39"/>
    <col min="33" max="33" width="8.75" style="39" customWidth="1"/>
    <col min="34" max="34" width="12.75" style="39"/>
    <col min="35" max="35" width="4.75" style="39" customWidth="1"/>
    <col min="36" max="36" width="15.75" style="39" customWidth="1"/>
    <col min="37" max="37" width="4.75" style="39" customWidth="1"/>
    <col min="38" max="38" width="12.75" style="39"/>
    <col min="39" max="39" width="10.75" style="39" customWidth="1"/>
    <col min="40" max="40" width="12.75" style="39"/>
    <col min="41" max="41" width="16.75" style="39" customWidth="1"/>
    <col min="42" max="43" width="12.75" style="39"/>
    <col min="44" max="44" width="16.75" style="39" customWidth="1"/>
    <col min="45" max="46" width="12.75" style="39"/>
    <col min="47" max="47" width="16.75" style="39" customWidth="1"/>
    <col min="48" max="49" width="12.75" style="39"/>
    <col min="50" max="50" width="16.75" style="39" customWidth="1"/>
    <col min="51" max="52" width="12.75" style="39"/>
    <col min="53" max="53" width="16.75" style="39" customWidth="1"/>
    <col min="54" max="55" width="10.75" style="39" customWidth="1"/>
    <col min="56" max="56" width="14.75" style="39" customWidth="1"/>
    <col min="57" max="58" width="10.75" style="39" customWidth="1"/>
    <col min="59" max="59" width="14.75" style="39" customWidth="1"/>
    <col min="60" max="61" width="10.75" style="39" customWidth="1"/>
    <col min="62" max="62" width="14.75" style="39" customWidth="1"/>
    <col min="63" max="64" width="10.75" style="39" customWidth="1"/>
    <col min="65" max="65" width="16.75" style="39" customWidth="1"/>
    <col min="66" max="66" width="12.75" style="39"/>
    <col min="67" max="67" width="16.75" style="39" customWidth="1"/>
    <col min="68" max="68" width="12.75" style="39"/>
    <col min="69" max="69" width="16.75" style="39" customWidth="1"/>
    <col min="70" max="70" width="12.75" style="39"/>
    <col min="71" max="74" width="16.75" style="39" customWidth="1"/>
    <col min="75" max="75" width="4.75" style="39" customWidth="1"/>
    <col min="76" max="76" width="12.75" style="39"/>
    <col min="77" max="77" width="4.75" style="39" customWidth="1"/>
    <col min="78" max="78" width="12.75" style="39"/>
    <col min="79" max="80" width="10.75" style="39" customWidth="1"/>
    <col min="81" max="81" width="16.75" style="39" customWidth="1"/>
    <col min="82" max="83" width="10.75" style="39" customWidth="1"/>
    <col min="84" max="84" width="16.75" style="39" customWidth="1"/>
    <col min="85" max="86" width="10.75" style="39" customWidth="1"/>
    <col min="87" max="87" width="16.75" style="39" customWidth="1"/>
    <col min="88" max="89" width="10.75" style="39" customWidth="1"/>
    <col min="90" max="90" width="16.75" style="39" customWidth="1"/>
    <col min="91" max="92" width="10.75" style="39" customWidth="1"/>
    <col min="93" max="93" width="16.75" style="39" customWidth="1"/>
    <col min="94" max="94" width="10.75" style="39" customWidth="1"/>
    <col min="95" max="95" width="16.75" style="39" customWidth="1"/>
    <col min="96" max="96" width="10.75" style="39" customWidth="1"/>
    <col min="97" max="97" width="12.75" style="39"/>
    <col min="98" max="98" width="10.75" style="39" customWidth="1"/>
    <col min="99" max="99" width="14.75" style="39" customWidth="1"/>
    <col min="100" max="100" width="10.75" style="39" customWidth="1"/>
    <col min="101" max="101" width="14.75" style="39" customWidth="1"/>
    <col min="102" max="102" width="10.75" style="39" customWidth="1"/>
    <col min="103" max="107" width="16.75" style="39" customWidth="1"/>
    <col min="108" max="108" width="10.75" style="39" customWidth="1"/>
    <col min="109" max="109" width="14.75" style="39" customWidth="1"/>
    <col min="110" max="110" width="4.75" style="39" customWidth="1"/>
    <col min="111" max="16384" width="12.75" style="39"/>
  </cols>
  <sheetData>
    <row r="1" spans="1:7" ht="24" customHeight="1">
      <c r="A1" s="165" t="s">
        <v>164</v>
      </c>
      <c r="B1" s="38"/>
      <c r="C1" s="38"/>
      <c r="D1" s="38"/>
      <c r="E1" s="38"/>
      <c r="F1" s="38"/>
      <c r="G1" s="38"/>
    </row>
    <row r="2" spans="1:7" ht="19.5" customHeight="1">
      <c r="A2" s="40"/>
      <c r="B2" s="40"/>
      <c r="C2" s="40"/>
      <c r="D2" s="40"/>
      <c r="E2" s="40"/>
      <c r="F2" s="40"/>
      <c r="G2" s="40"/>
    </row>
    <row r="3" spans="1:7" ht="18.75" customHeight="1">
      <c r="A3" s="41" t="s">
        <v>0</v>
      </c>
      <c r="B3" s="18" t="s">
        <v>65</v>
      </c>
      <c r="C3" s="19"/>
      <c r="D3" s="20"/>
      <c r="E3" s="19"/>
      <c r="F3" s="21" t="s">
        <v>1</v>
      </c>
      <c r="G3" s="21" t="s">
        <v>63</v>
      </c>
    </row>
    <row r="4" spans="1:7" ht="18.75" customHeight="1">
      <c r="A4" s="42" t="s">
        <v>2</v>
      </c>
      <c r="B4" s="22"/>
      <c r="C4" s="23" t="s">
        <v>3</v>
      </c>
      <c r="D4" s="24" t="s">
        <v>4</v>
      </c>
      <c r="E4" s="23" t="s">
        <v>5</v>
      </c>
      <c r="F4" s="24" t="s">
        <v>6</v>
      </c>
      <c r="G4" s="24" t="s">
        <v>64</v>
      </c>
    </row>
    <row r="5" spans="1:7" ht="18.75" customHeight="1">
      <c r="A5" s="43" t="s">
        <v>7</v>
      </c>
      <c r="B5" s="25" t="s">
        <v>8</v>
      </c>
      <c r="C5" s="26" t="s">
        <v>66</v>
      </c>
      <c r="D5" s="25" t="s">
        <v>67</v>
      </c>
      <c r="E5" s="25" t="s">
        <v>68</v>
      </c>
      <c r="F5" s="27" t="s">
        <v>69</v>
      </c>
      <c r="G5" s="25" t="s">
        <v>70</v>
      </c>
    </row>
    <row r="6" spans="1:7" ht="18.75" customHeight="1">
      <c r="A6" s="21"/>
      <c r="B6" s="34"/>
      <c r="C6" s="35" t="s">
        <v>9</v>
      </c>
      <c r="D6" s="35" t="s">
        <v>10</v>
      </c>
      <c r="E6" s="35" t="s">
        <v>10</v>
      </c>
      <c r="F6" s="35" t="s">
        <v>10</v>
      </c>
      <c r="G6" s="36" t="s">
        <v>11</v>
      </c>
    </row>
    <row r="7" spans="1:7" ht="18.75" customHeight="1">
      <c r="A7" s="24"/>
      <c r="B7" s="23" t="s">
        <v>161</v>
      </c>
      <c r="C7" s="166">
        <v>73431</v>
      </c>
      <c r="D7" s="166">
        <v>15309620517</v>
      </c>
      <c r="E7" s="166">
        <v>15309620517</v>
      </c>
      <c r="F7" s="166">
        <v>0</v>
      </c>
      <c r="G7" s="15">
        <f t="shared" ref="G7:G8" si="0">ROUND(D7/E7*100,1)</f>
        <v>100</v>
      </c>
    </row>
    <row r="8" spans="1:7" ht="18.75" customHeight="1">
      <c r="A8" s="24"/>
      <c r="B8" s="23" t="s">
        <v>162</v>
      </c>
      <c r="C8" s="167">
        <v>5991260</v>
      </c>
      <c r="D8" s="167">
        <v>39637833762</v>
      </c>
      <c r="E8" s="167">
        <v>39637833762</v>
      </c>
      <c r="F8" s="168">
        <v>0</v>
      </c>
      <c r="G8" s="15">
        <f t="shared" si="0"/>
        <v>100</v>
      </c>
    </row>
    <row r="9" spans="1:7" ht="18.75" customHeight="1">
      <c r="A9" s="2"/>
      <c r="B9" s="28" t="s">
        <v>163</v>
      </c>
      <c r="C9" s="12">
        <f>SUM(C10:C49)</f>
        <v>5923455</v>
      </c>
      <c r="D9" s="12">
        <f>SUM(D10:D49)</f>
        <v>37895551129</v>
      </c>
      <c r="E9" s="12">
        <f>SUM(E10:E49)</f>
        <v>37895551129</v>
      </c>
      <c r="F9" s="13">
        <f>D9-E9</f>
        <v>0</v>
      </c>
      <c r="G9" s="14">
        <f>ROUND(D9/E9*100,1)</f>
        <v>100</v>
      </c>
    </row>
    <row r="10" spans="1:7" ht="18.75" customHeight="1">
      <c r="A10" s="1">
        <v>1</v>
      </c>
      <c r="B10" s="4" t="s">
        <v>18</v>
      </c>
      <c r="C10" s="53">
        <f>VLOOKUP(B10,'28保財'!$A$7:$Q$46,2,)</f>
        <v>1210047</v>
      </c>
      <c r="D10" s="54">
        <f>VLOOKUP(B10,'28保財'!$A$7:$Q$46,11,)</f>
        <v>7051203545</v>
      </c>
      <c r="E10" s="53">
        <f>VLOOKUP(B10,'28保財'!$A$7:$Q$46,15,)</f>
        <v>6947918612</v>
      </c>
      <c r="F10" s="153">
        <f t="shared" ref="F10:F49" si="1">D10-E10</f>
        <v>103284933</v>
      </c>
      <c r="G10" s="15">
        <f t="shared" ref="G10:G49" si="2">ROUND(D10/E10*100,1)</f>
        <v>101.5</v>
      </c>
    </row>
    <row r="11" spans="1:7" ht="18.75" customHeight="1">
      <c r="A11" s="1">
        <v>2</v>
      </c>
      <c r="B11" s="4" t="s">
        <v>19</v>
      </c>
      <c r="C11" s="55">
        <f>VLOOKUP(B11,'28保財'!$A$7:$Q$46,2,)</f>
        <v>793956</v>
      </c>
      <c r="D11" s="56">
        <f>VLOOKUP(B11,'28保財'!$A$7:$Q$46,11,)</f>
        <v>5093082179</v>
      </c>
      <c r="E11" s="55">
        <f>VLOOKUP(B11,'28保財'!$A$7:$Q$46,15,)</f>
        <v>4975774862</v>
      </c>
      <c r="F11" s="153">
        <f t="shared" si="1"/>
        <v>117307317</v>
      </c>
      <c r="G11" s="15">
        <f t="shared" si="2"/>
        <v>102.4</v>
      </c>
    </row>
    <row r="12" spans="1:7" ht="18.75" customHeight="1">
      <c r="A12" s="1">
        <v>3</v>
      </c>
      <c r="B12" s="4" t="s">
        <v>20</v>
      </c>
      <c r="C12" s="55">
        <f>VLOOKUP(B12,'28保財'!$A$7:$Q$46,2,)</f>
        <v>988817</v>
      </c>
      <c r="D12" s="56">
        <f>VLOOKUP(B12,'28保財'!$A$7:$Q$46,11,)</f>
        <v>5913871805</v>
      </c>
      <c r="E12" s="55">
        <f>VLOOKUP(B12,'28保財'!$A$7:$Q$46,15,)</f>
        <v>5882639966</v>
      </c>
      <c r="F12" s="153">
        <f t="shared" si="1"/>
        <v>31231839</v>
      </c>
      <c r="G12" s="15">
        <f t="shared" si="2"/>
        <v>100.5</v>
      </c>
    </row>
    <row r="13" spans="1:7" ht="18.75" customHeight="1">
      <c r="A13" s="1">
        <v>4</v>
      </c>
      <c r="B13" s="4" t="s">
        <v>21</v>
      </c>
      <c r="C13" s="55">
        <f>VLOOKUP(B13,'28保財'!$A$7:$Q$46,2,)</f>
        <v>143656</v>
      </c>
      <c r="D13" s="56">
        <f>VLOOKUP(B13,'28保財'!$A$7:$Q$46,11,)</f>
        <v>1073832503</v>
      </c>
      <c r="E13" s="55">
        <f>VLOOKUP(B13,'28保財'!$A$7:$Q$46,15,)</f>
        <v>1056585622</v>
      </c>
      <c r="F13" s="153">
        <f t="shared" si="1"/>
        <v>17246881</v>
      </c>
      <c r="G13" s="15">
        <f t="shared" si="2"/>
        <v>101.6</v>
      </c>
    </row>
    <row r="14" spans="1:7" ht="18.75" customHeight="1">
      <c r="A14" s="1">
        <v>5</v>
      </c>
      <c r="B14" s="4" t="s">
        <v>12</v>
      </c>
      <c r="C14" s="55">
        <f>VLOOKUP(B14,'28保財'!$A$7:$Q$46,2,)</f>
        <v>288321</v>
      </c>
      <c r="D14" s="56">
        <f>VLOOKUP(B14,'28保財'!$A$7:$Q$46,11,)</f>
        <v>1980232833</v>
      </c>
      <c r="E14" s="55">
        <f>VLOOKUP(B14,'28保財'!$A$7:$Q$46,15,)</f>
        <v>1960271675</v>
      </c>
      <c r="F14" s="153">
        <f t="shared" si="1"/>
        <v>19961158</v>
      </c>
      <c r="G14" s="15">
        <f t="shared" si="2"/>
        <v>101</v>
      </c>
    </row>
    <row r="15" spans="1:7" ht="18.75" customHeight="1">
      <c r="A15" s="1">
        <v>6</v>
      </c>
      <c r="B15" s="4" t="s">
        <v>22</v>
      </c>
      <c r="C15" s="55">
        <f>VLOOKUP(B15,'28保財'!$A$7:$Q$46,2,)</f>
        <v>278583</v>
      </c>
      <c r="D15" s="56">
        <f>VLOOKUP(B15,'28保財'!$A$7:$Q$46,11,)</f>
        <v>1707378965</v>
      </c>
      <c r="E15" s="55">
        <f>VLOOKUP(B15,'28保財'!$A$7:$Q$46,15,)</f>
        <v>1772775669</v>
      </c>
      <c r="F15" s="153">
        <f t="shared" si="1"/>
        <v>-65396704</v>
      </c>
      <c r="G15" s="15">
        <f t="shared" si="2"/>
        <v>96.3</v>
      </c>
    </row>
    <row r="16" spans="1:7" ht="18.75" customHeight="1">
      <c r="A16" s="44">
        <v>7</v>
      </c>
      <c r="B16" s="4" t="s">
        <v>23</v>
      </c>
      <c r="C16" s="55">
        <f>VLOOKUP(B16,'28保財'!$A$7:$Q$46,2,)</f>
        <v>150983</v>
      </c>
      <c r="D16" s="56">
        <f>VLOOKUP(B16,'28保財'!$A$7:$Q$46,11,)</f>
        <v>1074420674</v>
      </c>
      <c r="E16" s="55">
        <f>VLOOKUP(B16,'28保財'!$A$7:$Q$46,15,)</f>
        <v>1071540189</v>
      </c>
      <c r="F16" s="153">
        <f t="shared" si="1"/>
        <v>2880485</v>
      </c>
      <c r="G16" s="15">
        <f t="shared" si="2"/>
        <v>100.3</v>
      </c>
    </row>
    <row r="17" spans="1:7" ht="18.75" customHeight="1">
      <c r="A17" s="44">
        <v>8</v>
      </c>
      <c r="B17" s="4" t="s">
        <v>24</v>
      </c>
      <c r="C17" s="57">
        <f>VLOOKUP(B17,'28保財'!$A$7:$Q$46,2,)</f>
        <v>255080</v>
      </c>
      <c r="D17" s="58">
        <f>VLOOKUP(B17,'28保財'!$A$7:$Q$46,11,)</f>
        <v>1474692729</v>
      </c>
      <c r="E17" s="57">
        <f>VLOOKUP(B17,'28保財'!$A$7:$Q$46,15,)</f>
        <v>1627538544</v>
      </c>
      <c r="F17" s="154">
        <f t="shared" si="1"/>
        <v>-152845815</v>
      </c>
      <c r="G17" s="14">
        <f t="shared" si="2"/>
        <v>90.6</v>
      </c>
    </row>
    <row r="18" spans="1:7" ht="18.75" customHeight="1">
      <c r="A18" s="45">
        <v>9</v>
      </c>
      <c r="B18" s="5" t="s">
        <v>25</v>
      </c>
      <c r="C18" s="53">
        <f>VLOOKUP(B18,'28保財'!$A$7:$Q$46,2,)</f>
        <v>75202</v>
      </c>
      <c r="D18" s="54">
        <f>VLOOKUP(B18,'28保財'!$A$7:$Q$46,11,)</f>
        <v>537974810</v>
      </c>
      <c r="E18" s="53">
        <f>VLOOKUP(B18,'28保財'!$A$7:$Q$46,15,)</f>
        <v>466371818</v>
      </c>
      <c r="F18" s="153">
        <f t="shared" si="1"/>
        <v>71602992</v>
      </c>
      <c r="G18" s="15">
        <f t="shared" si="2"/>
        <v>115.4</v>
      </c>
    </row>
    <row r="19" spans="1:7" ht="18.75" customHeight="1">
      <c r="A19" s="44">
        <v>11</v>
      </c>
      <c r="B19" s="4" t="s">
        <v>26</v>
      </c>
      <c r="C19" s="55">
        <f>VLOOKUP(B19,'28保財'!$A$7:$Q$46,2,)</f>
        <v>14141</v>
      </c>
      <c r="D19" s="56">
        <f>VLOOKUP(B19,'28保財'!$A$7:$Q$46,11,)</f>
        <v>103088313</v>
      </c>
      <c r="E19" s="55">
        <f>VLOOKUP(B19,'28保財'!$A$7:$Q$46,15,)</f>
        <v>98008637</v>
      </c>
      <c r="F19" s="153">
        <f t="shared" si="1"/>
        <v>5079676</v>
      </c>
      <c r="G19" s="15">
        <f t="shared" si="2"/>
        <v>105.2</v>
      </c>
    </row>
    <row r="20" spans="1:7" ht="18.75" customHeight="1">
      <c r="A20" s="3">
        <v>12</v>
      </c>
      <c r="B20" s="6" t="s">
        <v>27</v>
      </c>
      <c r="C20" s="57">
        <f>VLOOKUP(B20,'28保財'!$A$7:$Q$46,2,)</f>
        <v>16669</v>
      </c>
      <c r="D20" s="58">
        <f>VLOOKUP(B20,'28保財'!$A$7:$Q$46,11,)</f>
        <v>112762636</v>
      </c>
      <c r="E20" s="57">
        <f>VLOOKUP(B20,'28保財'!$A$7:$Q$46,15,)</f>
        <v>101869169</v>
      </c>
      <c r="F20" s="154">
        <f t="shared" si="1"/>
        <v>10893467</v>
      </c>
      <c r="G20" s="14">
        <f t="shared" si="2"/>
        <v>110.7</v>
      </c>
    </row>
    <row r="21" spans="1:7" ht="18.75" customHeight="1">
      <c r="A21" s="44">
        <v>15</v>
      </c>
      <c r="B21" s="4" t="s">
        <v>28</v>
      </c>
      <c r="C21" s="53">
        <f>VLOOKUP(B21,'28保財'!$A$7:$Q$46,2,)</f>
        <v>49807</v>
      </c>
      <c r="D21" s="54">
        <f>VLOOKUP(B21,'28保財'!$A$7:$Q$46,11,)</f>
        <v>419727985</v>
      </c>
      <c r="E21" s="53">
        <f>VLOOKUP(B21,'28保財'!$A$7:$Q$46,15,)</f>
        <v>412670865</v>
      </c>
      <c r="F21" s="153">
        <f t="shared" si="1"/>
        <v>7057120</v>
      </c>
      <c r="G21" s="15">
        <f t="shared" si="2"/>
        <v>101.7</v>
      </c>
    </row>
    <row r="22" spans="1:7" ht="18.75" customHeight="1">
      <c r="A22" s="3">
        <v>17</v>
      </c>
      <c r="B22" s="6" t="s">
        <v>29</v>
      </c>
      <c r="C22" s="57">
        <f>VLOOKUP(B22,'28保財'!$A$7:$Q$46,2,)</f>
        <v>48035</v>
      </c>
      <c r="D22" s="58">
        <f>VLOOKUP(B22,'28保財'!$A$7:$Q$46,11,)</f>
        <v>352923414</v>
      </c>
      <c r="E22" s="57">
        <f>VLOOKUP(B22,'28保財'!$A$7:$Q$46,15,)</f>
        <v>358350032</v>
      </c>
      <c r="F22" s="154">
        <f t="shared" si="1"/>
        <v>-5426618</v>
      </c>
      <c r="G22" s="14">
        <f t="shared" si="2"/>
        <v>98.5</v>
      </c>
    </row>
    <row r="23" spans="1:7" ht="18.75" customHeight="1">
      <c r="A23" s="3">
        <v>25</v>
      </c>
      <c r="B23" s="6" t="s">
        <v>13</v>
      </c>
      <c r="C23" s="59">
        <f>VLOOKUP(B23,'28保財'!$A$7:$Q$46,2,)</f>
        <v>6531</v>
      </c>
      <c r="D23" s="60">
        <f>VLOOKUP(B23,'28保財'!$A$7:$Q$46,11,)</f>
        <v>49399026</v>
      </c>
      <c r="E23" s="59">
        <f>VLOOKUP(B23,'28保財'!$A$7:$Q$46,15,)</f>
        <v>51131708</v>
      </c>
      <c r="F23" s="155">
        <f t="shared" si="1"/>
        <v>-1732682</v>
      </c>
      <c r="G23" s="16">
        <f t="shared" si="2"/>
        <v>96.6</v>
      </c>
    </row>
    <row r="24" spans="1:7" ht="18.75" customHeight="1">
      <c r="A24" s="44">
        <v>26</v>
      </c>
      <c r="B24" s="4" t="s">
        <v>30</v>
      </c>
      <c r="C24" s="53">
        <f>VLOOKUP(B24,'28保財'!$A$7:$Q$46,2,)</f>
        <v>70570</v>
      </c>
      <c r="D24" s="54">
        <f>VLOOKUP(B24,'28保財'!$A$7:$Q$46,11,)</f>
        <v>494544160</v>
      </c>
      <c r="E24" s="53">
        <f>VLOOKUP(B24,'28保財'!$A$7:$Q$46,15,)</f>
        <v>459189540</v>
      </c>
      <c r="F24" s="153">
        <f t="shared" si="1"/>
        <v>35354620</v>
      </c>
      <c r="G24" s="15">
        <f t="shared" si="2"/>
        <v>107.7</v>
      </c>
    </row>
    <row r="25" spans="1:7" ht="18.75" customHeight="1">
      <c r="A25" s="44">
        <v>27</v>
      </c>
      <c r="B25" s="4" t="s">
        <v>31</v>
      </c>
      <c r="C25" s="55">
        <f>VLOOKUP(B25,'28保財'!$A$7:$Q$46,2,)</f>
        <v>52489</v>
      </c>
      <c r="D25" s="56">
        <f>VLOOKUP(B25,'28保財'!$A$7:$Q$46,11,)</f>
        <v>302620223</v>
      </c>
      <c r="E25" s="55">
        <f>VLOOKUP(B25,'28保財'!$A$7:$Q$46,15,)</f>
        <v>317379382</v>
      </c>
      <c r="F25" s="153">
        <f t="shared" si="1"/>
        <v>-14759159</v>
      </c>
      <c r="G25" s="15">
        <f t="shared" si="2"/>
        <v>95.3</v>
      </c>
    </row>
    <row r="26" spans="1:7" ht="18.75" customHeight="1">
      <c r="A26" s="3">
        <v>32</v>
      </c>
      <c r="B26" s="6" t="s">
        <v>14</v>
      </c>
      <c r="C26" s="57">
        <f>VLOOKUP(B26,'28保財'!$A$7:$Q$46,2,)</f>
        <v>32719</v>
      </c>
      <c r="D26" s="58">
        <f>VLOOKUP(B26,'28保財'!$A$7:$Q$46,11,)</f>
        <v>233130816</v>
      </c>
      <c r="E26" s="57">
        <f>VLOOKUP(B26,'28保財'!$A$7:$Q$46,15,)</f>
        <v>216838642</v>
      </c>
      <c r="F26" s="154">
        <f t="shared" si="1"/>
        <v>16292174</v>
      </c>
      <c r="G26" s="14">
        <f t="shared" si="2"/>
        <v>107.5</v>
      </c>
    </row>
    <row r="27" spans="1:7" ht="18.75" customHeight="1">
      <c r="A27" s="44">
        <v>34</v>
      </c>
      <c r="B27" s="4" t="s">
        <v>32</v>
      </c>
      <c r="C27" s="53">
        <f>VLOOKUP(B27,'28保財'!$A$7:$Q$46,2,)</f>
        <v>74013</v>
      </c>
      <c r="D27" s="54">
        <f>VLOOKUP(B27,'28保財'!$A$7:$Q$46,11,)</f>
        <v>542289073</v>
      </c>
      <c r="E27" s="53">
        <f>VLOOKUP(B27,'28保財'!$A$7:$Q$46,15,)</f>
        <v>542718362</v>
      </c>
      <c r="F27" s="153">
        <f t="shared" si="1"/>
        <v>-429289</v>
      </c>
      <c r="G27" s="15">
        <f t="shared" si="2"/>
        <v>99.9</v>
      </c>
    </row>
    <row r="28" spans="1:7" ht="18.75" customHeight="1">
      <c r="A28" s="44">
        <v>36</v>
      </c>
      <c r="B28" s="4" t="s">
        <v>33</v>
      </c>
      <c r="C28" s="55">
        <f>VLOOKUP(B28,'28保財'!$A$7:$Q$46,2,)</f>
        <v>70718</v>
      </c>
      <c r="D28" s="56">
        <f>VLOOKUP(B28,'28保財'!$A$7:$Q$46,11,)</f>
        <v>570706410</v>
      </c>
      <c r="E28" s="55">
        <f>VLOOKUP(B28,'28保財'!$A$7:$Q$46,15,)</f>
        <v>542224020</v>
      </c>
      <c r="F28" s="153">
        <f t="shared" si="1"/>
        <v>28482390</v>
      </c>
      <c r="G28" s="15">
        <f t="shared" si="2"/>
        <v>105.3</v>
      </c>
    </row>
    <row r="29" spans="1:7" ht="18.75" customHeight="1">
      <c r="A29" s="3">
        <v>37</v>
      </c>
      <c r="B29" s="6" t="s">
        <v>34</v>
      </c>
      <c r="C29" s="57">
        <f>VLOOKUP(B29,'28保財'!$A$7:$Q$46,2,)</f>
        <v>77121</v>
      </c>
      <c r="D29" s="58">
        <f>VLOOKUP(B29,'28保財'!$A$7:$Q$46,11,)</f>
        <v>499829288</v>
      </c>
      <c r="E29" s="57">
        <f>VLOOKUP(B29,'28保財'!$A$7:$Q$46,15,)</f>
        <v>513645801</v>
      </c>
      <c r="F29" s="154">
        <f t="shared" si="1"/>
        <v>-13816513</v>
      </c>
      <c r="G29" s="14">
        <f t="shared" si="2"/>
        <v>97.3</v>
      </c>
    </row>
    <row r="30" spans="1:7" ht="18.75" customHeight="1">
      <c r="A30" s="44">
        <v>40</v>
      </c>
      <c r="B30" s="4" t="s">
        <v>15</v>
      </c>
      <c r="C30" s="53">
        <f>VLOOKUP(B30,'28保財'!$A$7:$Q$46,2,)</f>
        <v>54905</v>
      </c>
      <c r="D30" s="54">
        <f>VLOOKUP(B30,'28保財'!$A$7:$Q$46,11,)</f>
        <v>417238311</v>
      </c>
      <c r="E30" s="53">
        <f>VLOOKUP(B30,'28保財'!$A$7:$Q$46,15,)</f>
        <v>419469868</v>
      </c>
      <c r="F30" s="153">
        <f t="shared" si="1"/>
        <v>-2231557</v>
      </c>
      <c r="G30" s="15">
        <f t="shared" si="2"/>
        <v>99.5</v>
      </c>
    </row>
    <row r="31" spans="1:7" ht="18.75" customHeight="1">
      <c r="A31" s="44">
        <v>41</v>
      </c>
      <c r="B31" s="4" t="s">
        <v>35</v>
      </c>
      <c r="C31" s="55">
        <f>VLOOKUP(B31,'28保財'!$A$7:$Q$46,2,)</f>
        <v>83896</v>
      </c>
      <c r="D31" s="56">
        <f>VLOOKUP(B31,'28保財'!$A$7:$Q$46,11,)</f>
        <v>492914250</v>
      </c>
      <c r="E31" s="55">
        <f>VLOOKUP(B31,'28保財'!$A$7:$Q$46,15,)</f>
        <v>518337728</v>
      </c>
      <c r="F31" s="153">
        <f t="shared" si="1"/>
        <v>-25423478</v>
      </c>
      <c r="G31" s="15">
        <f t="shared" si="2"/>
        <v>95.1</v>
      </c>
    </row>
    <row r="32" spans="1:7" ht="18.75" customHeight="1">
      <c r="A32" s="44">
        <v>44</v>
      </c>
      <c r="B32" s="4" t="s">
        <v>36</v>
      </c>
      <c r="C32" s="55">
        <f>VLOOKUP(B32,'28保財'!$A$7:$Q$46,2,)</f>
        <v>48213</v>
      </c>
      <c r="D32" s="56">
        <f>VLOOKUP(B32,'28保財'!$A$7:$Q$46,11,)</f>
        <v>301383418</v>
      </c>
      <c r="E32" s="55">
        <f>VLOOKUP(B32,'28保財'!$A$7:$Q$46,15,)</f>
        <v>330255060</v>
      </c>
      <c r="F32" s="153">
        <f t="shared" si="1"/>
        <v>-28871642</v>
      </c>
      <c r="G32" s="15">
        <f t="shared" si="2"/>
        <v>91.3</v>
      </c>
    </row>
    <row r="33" spans="1:7" ht="18.75" customHeight="1">
      <c r="A33" s="44">
        <v>45</v>
      </c>
      <c r="B33" s="4" t="s">
        <v>37</v>
      </c>
      <c r="C33" s="55">
        <f>VLOOKUP(B33,'28保財'!$A$7:$Q$46,2,)</f>
        <v>24270</v>
      </c>
      <c r="D33" s="56">
        <f>VLOOKUP(B33,'28保財'!$A$7:$Q$46,11,)</f>
        <v>171424109</v>
      </c>
      <c r="E33" s="55">
        <f>VLOOKUP(B33,'28保財'!$A$7:$Q$46,15,)</f>
        <v>167787079</v>
      </c>
      <c r="F33" s="153">
        <f t="shared" si="1"/>
        <v>3637030</v>
      </c>
      <c r="G33" s="15">
        <f t="shared" si="2"/>
        <v>102.2</v>
      </c>
    </row>
    <row r="34" spans="1:7" ht="18.75" customHeight="1">
      <c r="A34" s="44">
        <v>47</v>
      </c>
      <c r="B34" s="4" t="s">
        <v>38</v>
      </c>
      <c r="C34" s="55">
        <f>VLOOKUP(B34,'28保財'!$A$7:$Q$46,2,)</f>
        <v>99618</v>
      </c>
      <c r="D34" s="56">
        <f>VLOOKUP(B34,'28保財'!$A$7:$Q$46,11,)</f>
        <v>641836303</v>
      </c>
      <c r="E34" s="55">
        <f>VLOOKUP(B34,'28保財'!$A$7:$Q$46,15,)</f>
        <v>640848808</v>
      </c>
      <c r="F34" s="153">
        <f t="shared" si="1"/>
        <v>987495</v>
      </c>
      <c r="G34" s="15">
        <f t="shared" si="2"/>
        <v>100.2</v>
      </c>
    </row>
    <row r="35" spans="1:7" ht="18.75" customHeight="1">
      <c r="A35" s="3">
        <v>50</v>
      </c>
      <c r="B35" s="6" t="s">
        <v>16</v>
      </c>
      <c r="C35" s="57">
        <f>VLOOKUP(B35,'28保財'!$A$7:$Q$46,2,)</f>
        <v>33078</v>
      </c>
      <c r="D35" s="58">
        <f>VLOOKUP(B35,'28保財'!$A$7:$Q$46,11,)</f>
        <v>257198182</v>
      </c>
      <c r="E35" s="57">
        <f>VLOOKUP(B35,'28保財'!$A$7:$Q$46,15,)</f>
        <v>272269503</v>
      </c>
      <c r="F35" s="154">
        <f t="shared" si="1"/>
        <v>-15071321</v>
      </c>
      <c r="G35" s="14">
        <f t="shared" si="2"/>
        <v>94.5</v>
      </c>
    </row>
    <row r="36" spans="1:7" ht="18.75" customHeight="1">
      <c r="A36" s="44">
        <v>53</v>
      </c>
      <c r="B36" s="4" t="s">
        <v>39</v>
      </c>
      <c r="C36" s="53">
        <f>VLOOKUP(B36,'28保財'!$A$7:$Q$46,2,)</f>
        <v>25664</v>
      </c>
      <c r="D36" s="56">
        <f>VLOOKUP(B36,'28保財'!$A$7:$Q$46,11,)</f>
        <v>235122962</v>
      </c>
      <c r="E36" s="55">
        <f>VLOOKUP(B36,'28保財'!$A$7:$Q$46,15,)</f>
        <v>243330566</v>
      </c>
      <c r="F36" s="153">
        <f t="shared" si="1"/>
        <v>-8207604</v>
      </c>
      <c r="G36" s="15">
        <f t="shared" si="2"/>
        <v>96.6</v>
      </c>
    </row>
    <row r="37" spans="1:7" ht="18.75" customHeight="1">
      <c r="A37" s="44">
        <v>54</v>
      </c>
      <c r="B37" s="4" t="s">
        <v>40</v>
      </c>
      <c r="C37" s="55">
        <f>VLOOKUP(B37,'28保財'!$A$7:$Q$46,2,)</f>
        <v>32780</v>
      </c>
      <c r="D37" s="56">
        <f>VLOOKUP(B37,'28保財'!$A$7:$Q$46,11,)</f>
        <v>275130397</v>
      </c>
      <c r="E37" s="55">
        <f>VLOOKUP(B37,'28保財'!$A$7:$Q$46,15,)</f>
        <v>242778168</v>
      </c>
      <c r="F37" s="153">
        <f t="shared" si="1"/>
        <v>32352229</v>
      </c>
      <c r="G37" s="15">
        <f t="shared" si="2"/>
        <v>113.3</v>
      </c>
    </row>
    <row r="38" spans="1:7" ht="18.75" customHeight="1">
      <c r="A38" s="44">
        <v>55</v>
      </c>
      <c r="B38" s="4" t="s">
        <v>17</v>
      </c>
      <c r="C38" s="55">
        <f>VLOOKUP(B38,'28保財'!$A$7:$Q$46,2,)</f>
        <v>9129</v>
      </c>
      <c r="D38" s="56">
        <f>VLOOKUP(B38,'28保財'!$A$7:$Q$46,11,)</f>
        <v>75276852</v>
      </c>
      <c r="E38" s="61">
        <f>VLOOKUP(B38,'28保財'!$A$7:$Q$46,15,)</f>
        <v>75452159</v>
      </c>
      <c r="F38" s="153">
        <f t="shared" si="1"/>
        <v>-175307</v>
      </c>
      <c r="G38" s="15">
        <f t="shared" si="2"/>
        <v>99.8</v>
      </c>
    </row>
    <row r="39" spans="1:7" ht="18.75" customHeight="1">
      <c r="A39" s="44">
        <v>56</v>
      </c>
      <c r="B39" s="4" t="s">
        <v>41</v>
      </c>
      <c r="C39" s="57">
        <f>VLOOKUP(B39,'28保財'!$A$7:$Q$46,2,)</f>
        <v>11496</v>
      </c>
      <c r="D39" s="58">
        <f>VLOOKUP(B39,'28保財'!$A$7:$Q$46,11,)</f>
        <v>90960415</v>
      </c>
      <c r="E39" s="57">
        <f>VLOOKUP(B39,'28保財'!$A$7:$Q$46,15,)</f>
        <v>92195264</v>
      </c>
      <c r="F39" s="154">
        <f t="shared" si="1"/>
        <v>-1234849</v>
      </c>
      <c r="G39" s="14">
        <f t="shared" si="2"/>
        <v>98.7</v>
      </c>
    </row>
    <row r="40" spans="1:7" ht="18.75" customHeight="1">
      <c r="A40" s="45">
        <v>58</v>
      </c>
      <c r="B40" s="5" t="s">
        <v>42</v>
      </c>
      <c r="C40" s="53">
        <f>VLOOKUP(B40,'28保財'!$A$7:$Q$46,2,)</f>
        <v>52198</v>
      </c>
      <c r="D40" s="56">
        <f>VLOOKUP(B40,'28保財'!$A$7:$Q$46,11,)</f>
        <v>353006453</v>
      </c>
      <c r="E40" s="53">
        <f>VLOOKUP(B40,'28保財'!$A$7:$Q$46,15,)</f>
        <v>390129118</v>
      </c>
      <c r="F40" s="153">
        <f t="shared" si="1"/>
        <v>-37122665</v>
      </c>
      <c r="G40" s="15">
        <f t="shared" si="2"/>
        <v>90.5</v>
      </c>
    </row>
    <row r="41" spans="1:7" ht="18.75" customHeight="1">
      <c r="A41" s="46">
        <v>59</v>
      </c>
      <c r="B41" s="7" t="s">
        <v>43</v>
      </c>
      <c r="C41" s="55">
        <f>VLOOKUP(B41,'28保財'!$A$7:$Q$46,2,)</f>
        <v>85805</v>
      </c>
      <c r="D41" s="56">
        <f>VLOOKUP(B41,'28保財'!$A$7:$Q$46,11,)</f>
        <v>492266579</v>
      </c>
      <c r="E41" s="55">
        <f>VLOOKUP(B41,'28保財'!$A$7:$Q$46,15,)</f>
        <v>554553302</v>
      </c>
      <c r="F41" s="153">
        <f t="shared" si="1"/>
        <v>-62286723</v>
      </c>
      <c r="G41" s="15">
        <f t="shared" si="2"/>
        <v>88.8</v>
      </c>
    </row>
    <row r="42" spans="1:7" ht="18.75" customHeight="1">
      <c r="A42" s="46">
        <v>60</v>
      </c>
      <c r="B42" s="7" t="s">
        <v>44</v>
      </c>
      <c r="C42" s="55">
        <f>VLOOKUP(B42,'28保財'!$A$7:$Q$46,2,)</f>
        <v>29345</v>
      </c>
      <c r="D42" s="56">
        <f>VLOOKUP(B42,'28保財'!$A$7:$Q$46,11,)</f>
        <v>227477739</v>
      </c>
      <c r="E42" s="55">
        <f>VLOOKUP(B42,'28保財'!$A$7:$Q$46,15,)</f>
        <v>222657322</v>
      </c>
      <c r="F42" s="153">
        <f t="shared" si="1"/>
        <v>4820417</v>
      </c>
      <c r="G42" s="15">
        <f t="shared" si="2"/>
        <v>102.2</v>
      </c>
    </row>
    <row r="43" spans="1:7" ht="18.75" customHeight="1">
      <c r="A43" s="1">
        <v>62</v>
      </c>
      <c r="B43" s="8" t="s">
        <v>45</v>
      </c>
      <c r="C43" s="55">
        <f>VLOOKUP(B43,'28保財'!$A$7:$Q$46,2,)</f>
        <v>91038</v>
      </c>
      <c r="D43" s="56">
        <f>VLOOKUP(B43,'28保財'!$A$7:$Q$46,11,)</f>
        <v>595859077</v>
      </c>
      <c r="E43" s="55">
        <f>VLOOKUP(B43,'28保財'!$A$7:$Q$46,15,)</f>
        <v>604946761</v>
      </c>
      <c r="F43" s="153">
        <f t="shared" si="1"/>
        <v>-9087684</v>
      </c>
      <c r="G43" s="15">
        <f t="shared" si="2"/>
        <v>98.5</v>
      </c>
    </row>
    <row r="44" spans="1:7" ht="18.75" customHeight="1">
      <c r="A44" s="47">
        <v>63</v>
      </c>
      <c r="B44" s="9" t="s">
        <v>46</v>
      </c>
      <c r="C44" s="55">
        <f>VLOOKUP(B44,'28保財'!$A$7:$Q$46,2,)</f>
        <v>58273</v>
      </c>
      <c r="D44" s="56">
        <f>VLOOKUP(B44,'28保財'!$A$7:$Q$46,11,)</f>
        <v>415367565</v>
      </c>
      <c r="E44" s="55">
        <f>VLOOKUP(B44,'28保財'!$A$7:$Q$46,15,)</f>
        <v>434891065</v>
      </c>
      <c r="F44" s="153">
        <f t="shared" si="1"/>
        <v>-19523500</v>
      </c>
      <c r="G44" s="15">
        <f t="shared" si="2"/>
        <v>95.5</v>
      </c>
    </row>
    <row r="45" spans="1:7" ht="18.75" customHeight="1">
      <c r="A45" s="47">
        <v>67</v>
      </c>
      <c r="B45" s="9" t="s">
        <v>47</v>
      </c>
      <c r="C45" s="55">
        <f>VLOOKUP(B45,'28保財'!$A$7:$Q$46,2,)</f>
        <v>12779</v>
      </c>
      <c r="D45" s="56">
        <f>VLOOKUP(B45,'28保財'!$A$7:$Q$46,11,)</f>
        <v>71582542</v>
      </c>
      <c r="E45" s="55">
        <f>VLOOKUP(B45,'28保財'!$A$7:$Q$46,15,)</f>
        <v>91798717</v>
      </c>
      <c r="F45" s="154">
        <f t="shared" si="1"/>
        <v>-20216175</v>
      </c>
      <c r="G45" s="14">
        <f t="shared" si="2"/>
        <v>78</v>
      </c>
    </row>
    <row r="46" spans="1:7" ht="18.75" customHeight="1">
      <c r="A46" s="41">
        <v>70</v>
      </c>
      <c r="B46" s="10" t="s">
        <v>48</v>
      </c>
      <c r="C46" s="53">
        <f>VLOOKUP(B46,'28保財'!$A$7:$Q$46,2,)</f>
        <v>194188</v>
      </c>
      <c r="D46" s="54">
        <f>VLOOKUP(B46,'28保財'!$A$7:$Q$46,11,)</f>
        <v>1343120292</v>
      </c>
      <c r="E46" s="53">
        <f>VLOOKUP(B46,'28保財'!$A$7:$Q$46,15,)</f>
        <v>1357371450</v>
      </c>
      <c r="F46" s="153">
        <f t="shared" si="1"/>
        <v>-14251158</v>
      </c>
      <c r="G46" s="15">
        <f t="shared" si="2"/>
        <v>99</v>
      </c>
    </row>
    <row r="47" spans="1:7" ht="18.75" customHeight="1">
      <c r="A47" s="44">
        <v>71</v>
      </c>
      <c r="B47" s="8" t="s">
        <v>49</v>
      </c>
      <c r="C47" s="55">
        <f>VLOOKUP(B47,'28保財'!$A$7:$Q$46,2,)</f>
        <v>40337</v>
      </c>
      <c r="D47" s="56">
        <f>VLOOKUP(B47,'28保財'!$A$7:$Q$46,11,)</f>
        <v>250933486</v>
      </c>
      <c r="E47" s="61">
        <f>VLOOKUP(B47,'28保財'!$A$7:$Q$46,15,)</f>
        <v>248859359</v>
      </c>
      <c r="F47" s="153">
        <f t="shared" si="1"/>
        <v>2074127</v>
      </c>
      <c r="G47" s="15">
        <f t="shared" si="2"/>
        <v>100.8</v>
      </c>
    </row>
    <row r="48" spans="1:7" ht="18.75" customHeight="1">
      <c r="A48" s="44">
        <v>72</v>
      </c>
      <c r="B48" s="8" t="s">
        <v>50</v>
      </c>
      <c r="C48" s="55">
        <f>VLOOKUP(B48,'28保財'!$A$7:$Q$46,2,)</f>
        <v>146515</v>
      </c>
      <c r="D48" s="56">
        <f>VLOOKUP(B48,'28保財'!$A$7:$Q$46,11,)</f>
        <v>1008431698</v>
      </c>
      <c r="E48" s="55">
        <f>VLOOKUP(B48,'28保財'!$A$7:$Q$46,15,)</f>
        <v>949512211</v>
      </c>
      <c r="F48" s="153">
        <f t="shared" si="1"/>
        <v>58919487</v>
      </c>
      <c r="G48" s="15">
        <f t="shared" si="2"/>
        <v>106.2</v>
      </c>
    </row>
    <row r="49" spans="1:7" ht="18.75" customHeight="1">
      <c r="A49" s="3">
        <v>73</v>
      </c>
      <c r="B49" s="11" t="s">
        <v>51</v>
      </c>
      <c r="C49" s="57">
        <f>VLOOKUP(B49,'28保財'!$A$7:$Q$46,2,)</f>
        <v>92470</v>
      </c>
      <c r="D49" s="58">
        <f>VLOOKUP(B49,'28保財'!$A$7:$Q$46,11,)</f>
        <v>591309112</v>
      </c>
      <c r="E49" s="57">
        <f>VLOOKUP(B49,'28保財'!$A$7:$Q$46,15,)</f>
        <v>662664506</v>
      </c>
      <c r="F49" s="154">
        <f t="shared" si="1"/>
        <v>-71355394</v>
      </c>
      <c r="G49" s="14">
        <f t="shared" si="2"/>
        <v>89.2</v>
      </c>
    </row>
    <row r="50" spans="1:7" ht="18" customHeight="1">
      <c r="A50" s="39" t="s">
        <v>119</v>
      </c>
    </row>
    <row r="181" spans="1:7" ht="18" customHeight="1">
      <c r="A181" s="48">
        <v>4</v>
      </c>
      <c r="B181" s="48">
        <v>0</v>
      </c>
      <c r="C181" s="48">
        <v>1</v>
      </c>
      <c r="D181" s="48">
        <v>0</v>
      </c>
      <c r="E181" s="48">
        <v>0</v>
      </c>
      <c r="F181" s="48">
        <v>0</v>
      </c>
      <c r="G181" s="48">
        <v>0</v>
      </c>
    </row>
    <row r="182" spans="1:7" ht="18" customHeight="1">
      <c r="A182" s="48">
        <v>23</v>
      </c>
      <c r="B182" s="48">
        <v>0</v>
      </c>
      <c r="C182" s="48">
        <v>3</v>
      </c>
      <c r="D182" s="48">
        <v>0</v>
      </c>
      <c r="E182" s="48">
        <v>0</v>
      </c>
      <c r="F182" s="48">
        <v>0</v>
      </c>
      <c r="G182" s="48">
        <v>0</v>
      </c>
    </row>
    <row r="183" spans="1:7" ht="18" customHeight="1">
      <c r="A183" s="48">
        <v>0</v>
      </c>
      <c r="B183" s="48">
        <v>0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</row>
    <row r="184" spans="1:7" ht="18" customHeight="1">
      <c r="A184" s="48">
        <v>0</v>
      </c>
      <c r="B184" s="48">
        <v>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</row>
    <row r="185" spans="1:7" ht="18" customHeight="1">
      <c r="A185" s="48">
        <v>2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1</v>
      </c>
    </row>
    <row r="186" spans="1:7" ht="18" customHeight="1">
      <c r="A186" s="48">
        <v>7</v>
      </c>
      <c r="B186" s="48">
        <v>0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</row>
    <row r="187" spans="1:7" ht="18" customHeight="1">
      <c r="A187" s="48">
        <v>0</v>
      </c>
      <c r="B187" s="48">
        <v>0</v>
      </c>
      <c r="C187" s="48">
        <v>0</v>
      </c>
      <c r="D187" s="48">
        <v>0</v>
      </c>
      <c r="E187" s="48">
        <v>0</v>
      </c>
      <c r="F187" s="48">
        <v>0</v>
      </c>
      <c r="G187" s="48">
        <v>0</v>
      </c>
    </row>
    <row r="188" spans="1:7" ht="18" customHeight="1">
      <c r="A188" s="48">
        <v>0</v>
      </c>
      <c r="B188" s="48">
        <v>0</v>
      </c>
      <c r="C188" s="48">
        <v>0</v>
      </c>
      <c r="D188" s="48">
        <v>0</v>
      </c>
      <c r="E188" s="48">
        <v>0</v>
      </c>
      <c r="F188" s="48">
        <v>0</v>
      </c>
      <c r="G188" s="48">
        <v>0</v>
      </c>
    </row>
    <row r="189" spans="1:7" ht="18" customHeight="1">
      <c r="A189" s="48">
        <v>35</v>
      </c>
      <c r="B189" s="48">
        <v>1</v>
      </c>
      <c r="C189" s="48">
        <v>2</v>
      </c>
      <c r="D189" s="48">
        <v>1</v>
      </c>
      <c r="E189" s="48">
        <v>0</v>
      </c>
      <c r="F189" s="48">
        <v>1</v>
      </c>
      <c r="G189" s="48">
        <v>4</v>
      </c>
    </row>
    <row r="190" spans="1:7" ht="18" customHeight="1">
      <c r="A190" s="48">
        <v>102</v>
      </c>
      <c r="B190" s="48">
        <v>2</v>
      </c>
      <c r="C190" s="48">
        <v>5</v>
      </c>
      <c r="D190" s="48">
        <v>11</v>
      </c>
      <c r="E190" s="48">
        <v>4</v>
      </c>
      <c r="F190" s="48">
        <v>9</v>
      </c>
      <c r="G190" s="48">
        <v>8</v>
      </c>
    </row>
    <row r="191" spans="1:7" ht="18" customHeight="1">
      <c r="A191" s="48">
        <v>0</v>
      </c>
      <c r="B191" s="48">
        <v>0</v>
      </c>
      <c r="C191" s="48">
        <v>0</v>
      </c>
      <c r="D191" s="48">
        <v>0</v>
      </c>
      <c r="E191" s="48">
        <v>0</v>
      </c>
      <c r="F191" s="48">
        <v>0</v>
      </c>
      <c r="G191" s="48">
        <v>0</v>
      </c>
    </row>
    <row r="192" spans="1:7" ht="18" customHeight="1">
      <c r="A192" s="48">
        <v>0</v>
      </c>
      <c r="B192" s="48">
        <v>0</v>
      </c>
      <c r="C192" s="48">
        <v>0</v>
      </c>
      <c r="D192" s="48">
        <v>0</v>
      </c>
      <c r="E192" s="48">
        <v>0</v>
      </c>
      <c r="F192" s="48">
        <v>3</v>
      </c>
      <c r="G192" s="48">
        <v>0</v>
      </c>
    </row>
    <row r="193" spans="1:7" ht="18" customHeight="1">
      <c r="A193" s="48">
        <v>6</v>
      </c>
      <c r="B193" s="48">
        <v>1</v>
      </c>
      <c r="C193" s="48">
        <v>1</v>
      </c>
      <c r="D193" s="48">
        <v>12</v>
      </c>
      <c r="E193" s="48">
        <v>0</v>
      </c>
      <c r="F193" s="48">
        <v>3</v>
      </c>
      <c r="G193" s="48">
        <v>1</v>
      </c>
    </row>
    <row r="194" spans="1:7" ht="18" customHeight="1">
      <c r="A194" s="48">
        <v>93</v>
      </c>
      <c r="B194" s="48">
        <v>1</v>
      </c>
      <c r="C194" s="48">
        <v>10</v>
      </c>
      <c r="D194" s="48">
        <v>2</v>
      </c>
      <c r="E194" s="48">
        <v>2</v>
      </c>
      <c r="F194" s="48">
        <v>4</v>
      </c>
      <c r="G194" s="48">
        <v>5</v>
      </c>
    </row>
    <row r="195" spans="1:7" ht="18" customHeight="1">
      <c r="A195" s="48">
        <v>233</v>
      </c>
      <c r="B195" s="48">
        <v>3</v>
      </c>
      <c r="C195" s="48">
        <v>25</v>
      </c>
      <c r="D195" s="48">
        <v>10</v>
      </c>
      <c r="E195" s="48">
        <v>13</v>
      </c>
      <c r="F195" s="48">
        <v>8</v>
      </c>
      <c r="G195" s="48">
        <v>8</v>
      </c>
    </row>
    <row r="196" spans="1:7" ht="18" customHeight="1">
      <c r="A196" s="48">
        <v>0</v>
      </c>
      <c r="B196" s="48">
        <v>0</v>
      </c>
      <c r="C196" s="48">
        <v>0</v>
      </c>
      <c r="D196" s="48">
        <v>0</v>
      </c>
      <c r="E196" s="48">
        <v>0</v>
      </c>
      <c r="F196" s="48">
        <v>0</v>
      </c>
      <c r="G196" s="48">
        <v>0</v>
      </c>
    </row>
    <row r="197" spans="1:7" ht="18" customHeight="1">
      <c r="A197" s="48">
        <v>0</v>
      </c>
      <c r="B197" s="48">
        <v>0</v>
      </c>
      <c r="C197" s="48">
        <v>0</v>
      </c>
      <c r="D197" s="48">
        <v>0</v>
      </c>
      <c r="E197" s="48">
        <v>0</v>
      </c>
      <c r="F197" s="48">
        <v>0</v>
      </c>
      <c r="G197" s="48">
        <v>0</v>
      </c>
    </row>
  </sheetData>
  <phoneticPr fontId="2"/>
  <pageMargins left="0.86614173228346458" right="0.59055118110236227" top="0.6692913385826772" bottom="0.78740157480314965" header="0.70866141732283472" footer="0.51181102362204722"/>
  <pageSetup paperSize="9" scale="85" firstPageNumber="194" orientation="portrait" useFirstPageNumber="1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view="pageBreakPreview" zoomScale="115" zoomScaleNormal="100" workbookViewId="0">
      <selection activeCell="D13" sqref="D13"/>
    </sheetView>
  </sheetViews>
  <sheetFormatPr defaultColWidth="12.75" defaultRowHeight="18" customHeight="1"/>
  <cols>
    <col min="1" max="1" width="4.125" style="39" customWidth="1"/>
    <col min="2" max="2" width="12.125" style="39" customWidth="1"/>
    <col min="3" max="3" width="10.625" style="39" customWidth="1"/>
    <col min="4" max="4" width="15.125" style="39" customWidth="1"/>
    <col min="5" max="7" width="15.625" style="39" customWidth="1"/>
    <col min="8" max="8" width="15.125" style="39" customWidth="1"/>
    <col min="9" max="9" width="6.75" style="39" customWidth="1"/>
    <col min="10" max="15" width="12.75" style="39"/>
    <col min="16" max="16" width="10.75" style="39" customWidth="1"/>
    <col min="17" max="17" width="16.75" style="39" customWidth="1"/>
    <col min="18" max="18" width="12.75" style="39"/>
    <col min="19" max="23" width="16.75" style="39" customWidth="1"/>
    <col min="24" max="24" width="10.75" style="39" customWidth="1"/>
    <col min="25" max="25" width="14.75" style="39" customWidth="1"/>
    <col min="26" max="26" width="8.75" style="39" customWidth="1"/>
    <col min="27" max="27" width="12.75" style="39"/>
    <col min="28" max="28" width="8.75" style="39" customWidth="1"/>
    <col min="29" max="29" width="12.75" style="39"/>
    <col min="30" max="30" width="8.75" style="39" customWidth="1"/>
    <col min="31" max="31" width="12.75" style="39"/>
    <col min="32" max="32" width="8.75" style="39" customWidth="1"/>
    <col min="33" max="33" width="12.75" style="39"/>
    <col min="34" max="34" width="8.75" style="39" customWidth="1"/>
    <col min="35" max="35" width="12.75" style="39"/>
    <col min="36" max="36" width="4.75" style="39" customWidth="1"/>
    <col min="37" max="37" width="15.75" style="39" customWidth="1"/>
    <col min="38" max="38" width="4.75" style="39" customWidth="1"/>
    <col min="39" max="39" width="12.75" style="39"/>
    <col min="40" max="40" width="10.75" style="39" customWidth="1"/>
    <col min="41" max="41" width="12.75" style="39"/>
    <col min="42" max="42" width="16.75" style="39" customWidth="1"/>
    <col min="43" max="44" width="12.75" style="39"/>
    <col min="45" max="45" width="16.75" style="39" customWidth="1"/>
    <col min="46" max="47" width="12.75" style="39"/>
    <col min="48" max="48" width="16.75" style="39" customWidth="1"/>
    <col min="49" max="50" width="12.75" style="39"/>
    <col min="51" max="51" width="16.75" style="39" customWidth="1"/>
    <col min="52" max="53" width="12.75" style="39"/>
    <col min="54" max="54" width="16.75" style="39" customWidth="1"/>
    <col min="55" max="56" width="10.75" style="39" customWidth="1"/>
    <col min="57" max="57" width="14.75" style="39" customWidth="1"/>
    <col min="58" max="59" width="10.75" style="39" customWidth="1"/>
    <col min="60" max="60" width="14.75" style="39" customWidth="1"/>
    <col min="61" max="62" width="10.75" style="39" customWidth="1"/>
    <col min="63" max="63" width="14.75" style="39" customWidth="1"/>
    <col min="64" max="65" width="10.75" style="39" customWidth="1"/>
    <col min="66" max="66" width="16.75" style="39" customWidth="1"/>
    <col min="67" max="67" width="12.75" style="39"/>
    <col min="68" max="68" width="16.75" style="39" customWidth="1"/>
    <col min="69" max="69" width="12.75" style="39"/>
    <col min="70" max="70" width="16.75" style="39" customWidth="1"/>
    <col min="71" max="71" width="12.75" style="39"/>
    <col min="72" max="75" width="16.75" style="39" customWidth="1"/>
    <col min="76" max="76" width="4.75" style="39" customWidth="1"/>
    <col min="77" max="77" width="12.75" style="39"/>
    <col min="78" max="78" width="4.75" style="39" customWidth="1"/>
    <col min="79" max="79" width="12.75" style="39"/>
    <col min="80" max="81" width="10.75" style="39" customWidth="1"/>
    <col min="82" max="82" width="16.75" style="39" customWidth="1"/>
    <col min="83" max="84" width="10.75" style="39" customWidth="1"/>
    <col min="85" max="85" width="16.75" style="39" customWidth="1"/>
    <col min="86" max="87" width="10.75" style="39" customWidth="1"/>
    <col min="88" max="88" width="16.75" style="39" customWidth="1"/>
    <col min="89" max="90" width="10.75" style="39" customWidth="1"/>
    <col min="91" max="91" width="16.75" style="39" customWidth="1"/>
    <col min="92" max="93" width="10.75" style="39" customWidth="1"/>
    <col min="94" max="94" width="16.75" style="39" customWidth="1"/>
    <col min="95" max="95" width="10.75" style="39" customWidth="1"/>
    <col min="96" max="96" width="16.75" style="39" customWidth="1"/>
    <col min="97" max="97" width="10.75" style="39" customWidth="1"/>
    <col min="98" max="98" width="12.75" style="39"/>
    <col min="99" max="99" width="10.75" style="39" customWidth="1"/>
    <col min="100" max="100" width="14.75" style="39" customWidth="1"/>
    <col min="101" max="101" width="10.75" style="39" customWidth="1"/>
    <col min="102" max="102" width="14.75" style="39" customWidth="1"/>
    <col min="103" max="103" width="10.75" style="39" customWidth="1"/>
    <col min="104" max="108" width="16.75" style="39" customWidth="1"/>
    <col min="109" max="109" width="10.75" style="39" customWidth="1"/>
    <col min="110" max="110" width="14.75" style="39" customWidth="1"/>
    <col min="111" max="111" width="4.75" style="39" customWidth="1"/>
    <col min="112" max="16384" width="12.75" style="39"/>
  </cols>
  <sheetData>
    <row r="1" spans="1:8" ht="24" customHeight="1">
      <c r="A1" s="165" t="s">
        <v>160</v>
      </c>
      <c r="B1" s="38"/>
      <c r="C1" s="38"/>
      <c r="D1" s="38"/>
      <c r="E1" s="38"/>
      <c r="F1" s="38"/>
      <c r="G1" s="38"/>
      <c r="H1" s="38"/>
    </row>
    <row r="2" spans="1:8" ht="19.5" customHeight="1">
      <c r="A2" s="40"/>
      <c r="B2" s="40"/>
      <c r="C2" s="40"/>
      <c r="D2" s="40"/>
      <c r="E2" s="40"/>
      <c r="F2" s="49"/>
      <c r="G2" s="40"/>
      <c r="H2" s="40"/>
    </row>
    <row r="3" spans="1:8" ht="18.75" customHeight="1">
      <c r="A3" s="50" t="s">
        <v>0</v>
      </c>
      <c r="B3" s="18" t="s">
        <v>52</v>
      </c>
      <c r="C3" s="19"/>
      <c r="D3" s="20"/>
      <c r="E3" s="20"/>
      <c r="F3" s="70"/>
      <c r="G3" s="21"/>
      <c r="H3" s="71" t="s">
        <v>55</v>
      </c>
    </row>
    <row r="4" spans="1:8" ht="18.75" customHeight="1">
      <c r="A4" s="51" t="s">
        <v>2</v>
      </c>
      <c r="B4" s="22"/>
      <c r="C4" s="23" t="s">
        <v>3</v>
      </c>
      <c r="D4" s="24" t="s">
        <v>4</v>
      </c>
      <c r="E4" s="24" t="s">
        <v>169</v>
      </c>
      <c r="F4" s="72" t="s">
        <v>54</v>
      </c>
      <c r="G4" s="73" t="s">
        <v>53</v>
      </c>
      <c r="H4" s="74" t="s">
        <v>61</v>
      </c>
    </row>
    <row r="5" spans="1:8" ht="18.75" customHeight="1">
      <c r="A5" s="52" t="s">
        <v>7</v>
      </c>
      <c r="B5" s="25" t="s">
        <v>8</v>
      </c>
      <c r="C5" s="26" t="s">
        <v>56</v>
      </c>
      <c r="D5" s="25" t="s">
        <v>57</v>
      </c>
      <c r="E5" s="25" t="s">
        <v>58</v>
      </c>
      <c r="F5" s="27" t="s">
        <v>59</v>
      </c>
      <c r="G5" s="25" t="s">
        <v>60</v>
      </c>
      <c r="H5" s="25" t="s">
        <v>62</v>
      </c>
    </row>
    <row r="6" spans="1:8" ht="19.5" customHeight="1">
      <c r="A6" s="21"/>
      <c r="B6" s="34"/>
      <c r="C6" s="35" t="s">
        <v>9</v>
      </c>
      <c r="D6" s="35" t="s">
        <v>10</v>
      </c>
      <c r="E6" s="35" t="s">
        <v>10</v>
      </c>
      <c r="F6" s="35" t="s">
        <v>10</v>
      </c>
      <c r="G6" s="35" t="s">
        <v>10</v>
      </c>
      <c r="H6" s="36" t="s">
        <v>11</v>
      </c>
    </row>
    <row r="7" spans="1:8" ht="19.5" customHeight="1">
      <c r="A7" s="24"/>
      <c r="B7" s="30" t="s">
        <v>161</v>
      </c>
      <c r="C7" s="164">
        <v>16829</v>
      </c>
      <c r="D7" s="164">
        <v>3777760756</v>
      </c>
      <c r="E7" s="164">
        <v>3777760756</v>
      </c>
      <c r="F7" s="164">
        <v>1888880352</v>
      </c>
      <c r="G7" s="164">
        <v>1888880404</v>
      </c>
      <c r="H7" s="75">
        <f>ROUND(D7/G7*100,1)</f>
        <v>200</v>
      </c>
    </row>
    <row r="8" spans="1:8" ht="18.75" customHeight="1">
      <c r="A8" s="24"/>
      <c r="B8" s="30" t="s">
        <v>162</v>
      </c>
      <c r="C8" s="164">
        <v>17276</v>
      </c>
      <c r="D8" s="164">
        <v>4051036512</v>
      </c>
      <c r="E8" s="164">
        <v>4051036512</v>
      </c>
      <c r="F8" s="164">
        <v>1888880352</v>
      </c>
      <c r="G8" s="164">
        <v>2025518224</v>
      </c>
      <c r="H8" s="75">
        <f t="shared" ref="H8" si="0">ROUND(D8/G8*100,1)</f>
        <v>200</v>
      </c>
    </row>
    <row r="9" spans="1:8" ht="18.75" customHeight="1">
      <c r="A9" s="25"/>
      <c r="B9" s="28" t="s">
        <v>163</v>
      </c>
      <c r="C9" s="29">
        <f>SUM(C10:C49)</f>
        <v>18841</v>
      </c>
      <c r="D9" s="29">
        <f>SUM(D10:D49)</f>
        <v>5203540785</v>
      </c>
      <c r="E9" s="29">
        <f>SUM(E10:E49)</f>
        <v>5152777405</v>
      </c>
      <c r="F9" s="29">
        <f>SUM(F10:F49)</f>
        <v>2601770362</v>
      </c>
      <c r="G9" s="29">
        <f>SUM(G10:G49)</f>
        <v>2551007043</v>
      </c>
      <c r="H9" s="76">
        <f>ROUND(D9/G9*100,1)</f>
        <v>204</v>
      </c>
    </row>
    <row r="10" spans="1:8" ht="18.75" customHeight="1">
      <c r="A10" s="24">
        <v>1</v>
      </c>
      <c r="B10" s="30" t="s">
        <v>18</v>
      </c>
      <c r="C10" s="62">
        <v>3919</v>
      </c>
      <c r="D10" s="63">
        <v>992521533</v>
      </c>
      <c r="E10" s="62">
        <v>1038564792</v>
      </c>
      <c r="F10" s="77">
        <v>524398186</v>
      </c>
      <c r="G10" s="80">
        <f>E10-F10</f>
        <v>514166606</v>
      </c>
      <c r="H10" s="75">
        <f>ROUND(D10/G10*100,1)</f>
        <v>193</v>
      </c>
    </row>
    <row r="11" spans="1:8" ht="18.75" customHeight="1">
      <c r="A11" s="24">
        <v>2</v>
      </c>
      <c r="B11" s="30" t="s">
        <v>19</v>
      </c>
      <c r="C11" s="64">
        <v>2690</v>
      </c>
      <c r="D11" s="65">
        <v>799575946</v>
      </c>
      <c r="E11" s="64">
        <v>686333741</v>
      </c>
      <c r="F11" s="64">
        <v>346547632</v>
      </c>
      <c r="G11" s="81">
        <f t="shared" ref="G11:G49" si="1">E11-F11</f>
        <v>339786109</v>
      </c>
      <c r="H11" s="75">
        <f t="shared" ref="H11:H49" si="2">ROUND(D11/G11*100,1)</f>
        <v>235.3</v>
      </c>
    </row>
    <row r="12" spans="1:8" ht="18.75" customHeight="1">
      <c r="A12" s="24">
        <v>3</v>
      </c>
      <c r="B12" s="30" t="s">
        <v>20</v>
      </c>
      <c r="C12" s="64">
        <v>2859</v>
      </c>
      <c r="D12" s="65">
        <v>623235579</v>
      </c>
      <c r="E12" s="64">
        <v>721444578</v>
      </c>
      <c r="F12" s="64">
        <v>364276000</v>
      </c>
      <c r="G12" s="81">
        <f t="shared" si="1"/>
        <v>357168578</v>
      </c>
      <c r="H12" s="75">
        <f t="shared" si="2"/>
        <v>174.5</v>
      </c>
    </row>
    <row r="13" spans="1:8" ht="18.75" customHeight="1">
      <c r="A13" s="24">
        <v>4</v>
      </c>
      <c r="B13" s="30" t="s">
        <v>21</v>
      </c>
      <c r="C13" s="64">
        <v>568</v>
      </c>
      <c r="D13" s="65">
        <v>199193319</v>
      </c>
      <c r="E13" s="64">
        <v>148773464</v>
      </c>
      <c r="F13" s="64">
        <v>75119564</v>
      </c>
      <c r="G13" s="81">
        <f t="shared" si="1"/>
        <v>73653900</v>
      </c>
      <c r="H13" s="75">
        <f t="shared" si="2"/>
        <v>270.39999999999998</v>
      </c>
    </row>
    <row r="14" spans="1:8" ht="18.75" customHeight="1">
      <c r="A14" s="24">
        <v>5</v>
      </c>
      <c r="B14" s="30" t="s">
        <v>12</v>
      </c>
      <c r="C14" s="64">
        <v>773</v>
      </c>
      <c r="D14" s="65">
        <v>213550390</v>
      </c>
      <c r="E14" s="64">
        <v>248061712</v>
      </c>
      <c r="F14" s="64">
        <v>125252764</v>
      </c>
      <c r="G14" s="81">
        <f t="shared" si="1"/>
        <v>122808948</v>
      </c>
      <c r="H14" s="75">
        <f t="shared" si="2"/>
        <v>173.9</v>
      </c>
    </row>
    <row r="15" spans="1:8" ht="18.75" customHeight="1">
      <c r="A15" s="24">
        <v>6</v>
      </c>
      <c r="B15" s="30" t="s">
        <v>22</v>
      </c>
      <c r="C15" s="64">
        <v>716</v>
      </c>
      <c r="D15" s="65">
        <v>168243994</v>
      </c>
      <c r="E15" s="64">
        <v>206691875</v>
      </c>
      <c r="F15" s="64">
        <v>104364064</v>
      </c>
      <c r="G15" s="81">
        <f t="shared" si="1"/>
        <v>102327811</v>
      </c>
      <c r="H15" s="75">
        <f t="shared" si="2"/>
        <v>164.4</v>
      </c>
    </row>
    <row r="16" spans="1:8" ht="18.75" customHeight="1">
      <c r="A16" s="30">
        <v>7</v>
      </c>
      <c r="B16" s="30" t="s">
        <v>23</v>
      </c>
      <c r="C16" s="64">
        <v>468</v>
      </c>
      <c r="D16" s="65">
        <v>157982343</v>
      </c>
      <c r="E16" s="64">
        <v>114107004</v>
      </c>
      <c r="F16" s="64">
        <v>57615572</v>
      </c>
      <c r="G16" s="81">
        <f t="shared" si="1"/>
        <v>56491432</v>
      </c>
      <c r="H16" s="75">
        <f t="shared" si="2"/>
        <v>279.7</v>
      </c>
    </row>
    <row r="17" spans="1:8" ht="18.75" customHeight="1">
      <c r="A17" s="30">
        <v>8</v>
      </c>
      <c r="B17" s="30" t="s">
        <v>24</v>
      </c>
      <c r="C17" s="66">
        <v>789</v>
      </c>
      <c r="D17" s="67">
        <v>309673070</v>
      </c>
      <c r="E17" s="66">
        <v>283739844</v>
      </c>
      <c r="F17" s="79">
        <v>143267574</v>
      </c>
      <c r="G17" s="82">
        <f t="shared" si="1"/>
        <v>140472270</v>
      </c>
      <c r="H17" s="76">
        <f t="shared" si="2"/>
        <v>220.5</v>
      </c>
    </row>
    <row r="18" spans="1:8" ht="18.75" customHeight="1">
      <c r="A18" s="31">
        <v>9</v>
      </c>
      <c r="B18" s="31" t="s">
        <v>25</v>
      </c>
      <c r="C18" s="62">
        <v>277</v>
      </c>
      <c r="D18" s="63">
        <v>61202253</v>
      </c>
      <c r="E18" s="62">
        <v>65067210</v>
      </c>
      <c r="F18" s="77">
        <v>32854114</v>
      </c>
      <c r="G18" s="78">
        <f t="shared" si="1"/>
        <v>32213096</v>
      </c>
      <c r="H18" s="75">
        <f t="shared" si="2"/>
        <v>190</v>
      </c>
    </row>
    <row r="19" spans="1:8" ht="18.75" customHeight="1">
      <c r="A19" s="30">
        <v>11</v>
      </c>
      <c r="B19" s="30" t="s">
        <v>26</v>
      </c>
      <c r="C19" s="64">
        <v>58</v>
      </c>
      <c r="D19" s="65">
        <v>17088007</v>
      </c>
      <c r="E19" s="64">
        <v>11286465</v>
      </c>
      <c r="F19" s="77">
        <v>5698826</v>
      </c>
      <c r="G19" s="78">
        <f t="shared" si="1"/>
        <v>5587639</v>
      </c>
      <c r="H19" s="75">
        <f t="shared" si="2"/>
        <v>305.8</v>
      </c>
    </row>
    <row r="20" spans="1:8" ht="18.75" customHeight="1">
      <c r="A20" s="28">
        <v>12</v>
      </c>
      <c r="B20" s="28" t="s">
        <v>27</v>
      </c>
      <c r="C20" s="66">
        <v>35</v>
      </c>
      <c r="D20" s="67">
        <v>9354649</v>
      </c>
      <c r="E20" s="66">
        <v>11876882</v>
      </c>
      <c r="F20" s="79">
        <v>5996944</v>
      </c>
      <c r="G20" s="82">
        <f t="shared" si="1"/>
        <v>5879938</v>
      </c>
      <c r="H20" s="76">
        <f t="shared" si="2"/>
        <v>159.1</v>
      </c>
    </row>
    <row r="21" spans="1:8" ht="18.75" customHeight="1">
      <c r="A21" s="30">
        <v>15</v>
      </c>
      <c r="B21" s="30" t="s">
        <v>28</v>
      </c>
      <c r="C21" s="62">
        <v>177</v>
      </c>
      <c r="D21" s="63">
        <v>43890163</v>
      </c>
      <c r="E21" s="62">
        <v>61426016</v>
      </c>
      <c r="F21" s="77">
        <v>31015582</v>
      </c>
      <c r="G21" s="78">
        <f t="shared" si="1"/>
        <v>30410434</v>
      </c>
      <c r="H21" s="75">
        <f t="shared" si="2"/>
        <v>144.30000000000001</v>
      </c>
    </row>
    <row r="22" spans="1:8" ht="18.75" customHeight="1">
      <c r="A22" s="28">
        <v>17</v>
      </c>
      <c r="B22" s="28" t="s">
        <v>29</v>
      </c>
      <c r="C22" s="66">
        <v>203</v>
      </c>
      <c r="D22" s="67">
        <v>50194403</v>
      </c>
      <c r="E22" s="66">
        <v>51296132</v>
      </c>
      <c r="F22" s="79">
        <v>25900742</v>
      </c>
      <c r="G22" s="82">
        <f t="shared" si="1"/>
        <v>25395390</v>
      </c>
      <c r="H22" s="76">
        <f t="shared" si="2"/>
        <v>197.7</v>
      </c>
    </row>
    <row r="23" spans="1:8" ht="18.75" customHeight="1">
      <c r="A23" s="28">
        <v>25</v>
      </c>
      <c r="B23" s="28" t="s">
        <v>13</v>
      </c>
      <c r="C23" s="68">
        <v>22</v>
      </c>
      <c r="D23" s="69">
        <v>5031094</v>
      </c>
      <c r="E23" s="68">
        <v>6931758</v>
      </c>
      <c r="F23" s="79">
        <v>3500024</v>
      </c>
      <c r="G23" s="83">
        <f t="shared" si="1"/>
        <v>3431734</v>
      </c>
      <c r="H23" s="84">
        <f t="shared" si="2"/>
        <v>146.6</v>
      </c>
    </row>
    <row r="24" spans="1:8" ht="18.75" customHeight="1">
      <c r="A24" s="30">
        <v>26</v>
      </c>
      <c r="B24" s="30" t="s">
        <v>30</v>
      </c>
      <c r="C24" s="62">
        <v>314</v>
      </c>
      <c r="D24" s="63">
        <v>76966356</v>
      </c>
      <c r="E24" s="62">
        <v>67554323</v>
      </c>
      <c r="F24" s="77">
        <v>34109922</v>
      </c>
      <c r="G24" s="78">
        <f t="shared" si="1"/>
        <v>33444401</v>
      </c>
      <c r="H24" s="75">
        <f t="shared" si="2"/>
        <v>230.1</v>
      </c>
    </row>
    <row r="25" spans="1:8" ht="18.75" customHeight="1">
      <c r="A25" s="30">
        <v>27</v>
      </c>
      <c r="B25" s="30" t="s">
        <v>31</v>
      </c>
      <c r="C25" s="64">
        <v>229</v>
      </c>
      <c r="D25" s="65">
        <v>76371106</v>
      </c>
      <c r="E25" s="64">
        <v>49597631</v>
      </c>
      <c r="F25" s="77">
        <v>25043124</v>
      </c>
      <c r="G25" s="78">
        <f t="shared" si="1"/>
        <v>24554507</v>
      </c>
      <c r="H25" s="75">
        <f t="shared" si="2"/>
        <v>311</v>
      </c>
    </row>
    <row r="26" spans="1:8" ht="18.75" customHeight="1">
      <c r="A26" s="28">
        <v>32</v>
      </c>
      <c r="B26" s="28" t="s">
        <v>14</v>
      </c>
      <c r="C26" s="66">
        <v>106</v>
      </c>
      <c r="D26" s="67">
        <v>29539794</v>
      </c>
      <c r="E26" s="66">
        <v>30647268</v>
      </c>
      <c r="F26" s="79">
        <v>15474596</v>
      </c>
      <c r="G26" s="82">
        <f t="shared" si="1"/>
        <v>15172672</v>
      </c>
      <c r="H26" s="76">
        <f t="shared" si="2"/>
        <v>194.7</v>
      </c>
    </row>
    <row r="27" spans="1:8" ht="18.75" customHeight="1">
      <c r="A27" s="30">
        <v>34</v>
      </c>
      <c r="B27" s="30" t="s">
        <v>32</v>
      </c>
      <c r="C27" s="62">
        <v>239</v>
      </c>
      <c r="D27" s="63">
        <v>58953052</v>
      </c>
      <c r="E27" s="62">
        <v>72188772</v>
      </c>
      <c r="F27" s="77">
        <v>36449974</v>
      </c>
      <c r="G27" s="78">
        <f t="shared" si="1"/>
        <v>35738798</v>
      </c>
      <c r="H27" s="75">
        <f t="shared" si="2"/>
        <v>165</v>
      </c>
    </row>
    <row r="28" spans="1:8" ht="18.75" customHeight="1">
      <c r="A28" s="30">
        <v>36</v>
      </c>
      <c r="B28" s="30" t="s">
        <v>33</v>
      </c>
      <c r="C28" s="64">
        <v>320</v>
      </c>
      <c r="D28" s="65">
        <v>138982987</v>
      </c>
      <c r="E28" s="64">
        <v>62481186</v>
      </c>
      <c r="F28" s="77">
        <v>31548364</v>
      </c>
      <c r="G28" s="78">
        <f t="shared" si="1"/>
        <v>30932822</v>
      </c>
      <c r="H28" s="75">
        <f t="shared" si="2"/>
        <v>449.3</v>
      </c>
    </row>
    <row r="29" spans="1:8" ht="18.75" customHeight="1">
      <c r="A29" s="28">
        <v>37</v>
      </c>
      <c r="B29" s="28" t="s">
        <v>34</v>
      </c>
      <c r="C29" s="66">
        <v>197</v>
      </c>
      <c r="D29" s="67">
        <v>51189006</v>
      </c>
      <c r="E29" s="66">
        <v>86286166</v>
      </c>
      <c r="F29" s="79">
        <v>43568112</v>
      </c>
      <c r="G29" s="82">
        <f t="shared" si="1"/>
        <v>42718054</v>
      </c>
      <c r="H29" s="76">
        <f t="shared" si="2"/>
        <v>119.8</v>
      </c>
    </row>
    <row r="30" spans="1:8" ht="18.75" customHeight="1">
      <c r="A30" s="30">
        <v>40</v>
      </c>
      <c r="B30" s="30" t="s">
        <v>15</v>
      </c>
      <c r="C30" s="62">
        <v>220</v>
      </c>
      <c r="D30" s="63">
        <v>63897990</v>
      </c>
      <c r="E30" s="62">
        <v>55576573</v>
      </c>
      <c r="F30" s="77">
        <v>28062046</v>
      </c>
      <c r="G30" s="78">
        <f t="shared" si="1"/>
        <v>27514527</v>
      </c>
      <c r="H30" s="75">
        <f t="shared" si="2"/>
        <v>232.2</v>
      </c>
    </row>
    <row r="31" spans="1:8" ht="18.75" customHeight="1">
      <c r="A31" s="30">
        <v>41</v>
      </c>
      <c r="B31" s="30" t="s">
        <v>35</v>
      </c>
      <c r="C31" s="64">
        <v>229</v>
      </c>
      <c r="D31" s="65">
        <v>64028950</v>
      </c>
      <c r="E31" s="64">
        <v>58733382</v>
      </c>
      <c r="F31" s="77">
        <v>29656000</v>
      </c>
      <c r="G31" s="78">
        <f t="shared" si="1"/>
        <v>29077382</v>
      </c>
      <c r="H31" s="75">
        <f t="shared" si="2"/>
        <v>220.2</v>
      </c>
    </row>
    <row r="32" spans="1:8" ht="18.75" customHeight="1">
      <c r="A32" s="30">
        <v>44</v>
      </c>
      <c r="B32" s="30" t="s">
        <v>36</v>
      </c>
      <c r="C32" s="64">
        <v>121</v>
      </c>
      <c r="D32" s="65">
        <v>25424888</v>
      </c>
      <c r="E32" s="64">
        <v>31572432</v>
      </c>
      <c r="F32" s="77">
        <v>15941736</v>
      </c>
      <c r="G32" s="78">
        <f t="shared" si="1"/>
        <v>15630696</v>
      </c>
      <c r="H32" s="75">
        <f t="shared" si="2"/>
        <v>162.69999999999999</v>
      </c>
    </row>
    <row r="33" spans="1:8" ht="18.75" customHeight="1">
      <c r="A33" s="30">
        <v>45</v>
      </c>
      <c r="B33" s="30" t="s">
        <v>37</v>
      </c>
      <c r="C33" s="64">
        <v>97</v>
      </c>
      <c r="D33" s="65">
        <v>22398321</v>
      </c>
      <c r="E33" s="64">
        <v>20768886</v>
      </c>
      <c r="F33" s="77">
        <v>10486746</v>
      </c>
      <c r="G33" s="78">
        <f t="shared" si="1"/>
        <v>10282140</v>
      </c>
      <c r="H33" s="75">
        <f t="shared" si="2"/>
        <v>217.8</v>
      </c>
    </row>
    <row r="34" spans="1:8" ht="18.75" customHeight="1">
      <c r="A34" s="30">
        <v>47</v>
      </c>
      <c r="B34" s="30" t="s">
        <v>38</v>
      </c>
      <c r="C34" s="64">
        <v>271</v>
      </c>
      <c r="D34" s="65">
        <v>67757890</v>
      </c>
      <c r="E34" s="64">
        <v>77948140</v>
      </c>
      <c r="F34" s="77">
        <v>39358028</v>
      </c>
      <c r="G34" s="78">
        <f t="shared" si="1"/>
        <v>38590112</v>
      </c>
      <c r="H34" s="75">
        <f t="shared" si="2"/>
        <v>175.6</v>
      </c>
    </row>
    <row r="35" spans="1:8" ht="18.75" customHeight="1">
      <c r="A35" s="28">
        <v>50</v>
      </c>
      <c r="B35" s="28" t="s">
        <v>16</v>
      </c>
      <c r="C35" s="66">
        <v>129</v>
      </c>
      <c r="D35" s="67">
        <v>35512986</v>
      </c>
      <c r="E35" s="66">
        <v>44632527</v>
      </c>
      <c r="F35" s="79">
        <v>22536114</v>
      </c>
      <c r="G35" s="82">
        <f t="shared" si="1"/>
        <v>22096413</v>
      </c>
      <c r="H35" s="76">
        <f t="shared" si="2"/>
        <v>160.69999999999999</v>
      </c>
    </row>
    <row r="36" spans="1:8" ht="18.75" customHeight="1">
      <c r="A36" s="30">
        <v>53</v>
      </c>
      <c r="B36" s="30" t="s">
        <v>39</v>
      </c>
      <c r="C36" s="62">
        <v>100</v>
      </c>
      <c r="D36" s="63">
        <v>44352124</v>
      </c>
      <c r="E36" s="62">
        <v>47855282</v>
      </c>
      <c r="F36" s="77">
        <v>24163368</v>
      </c>
      <c r="G36" s="78">
        <f t="shared" si="1"/>
        <v>23691914</v>
      </c>
      <c r="H36" s="75">
        <f t="shared" si="2"/>
        <v>187.2</v>
      </c>
    </row>
    <row r="37" spans="1:8" ht="18.75" customHeight="1">
      <c r="A37" s="30">
        <v>54</v>
      </c>
      <c r="B37" s="30" t="s">
        <v>40</v>
      </c>
      <c r="C37" s="64">
        <v>121</v>
      </c>
      <c r="D37" s="65">
        <v>34006089</v>
      </c>
      <c r="E37" s="64">
        <v>34787268</v>
      </c>
      <c r="F37" s="77">
        <v>17564990</v>
      </c>
      <c r="G37" s="78">
        <f t="shared" si="1"/>
        <v>17222278</v>
      </c>
      <c r="H37" s="75">
        <f t="shared" si="2"/>
        <v>197.5</v>
      </c>
    </row>
    <row r="38" spans="1:8" ht="18.75" customHeight="1">
      <c r="A38" s="30">
        <v>55</v>
      </c>
      <c r="B38" s="30" t="s">
        <v>17</v>
      </c>
      <c r="C38" s="64">
        <v>44</v>
      </c>
      <c r="D38" s="65">
        <v>15406153</v>
      </c>
      <c r="E38" s="64">
        <v>10696586</v>
      </c>
      <c r="F38" s="77">
        <v>5400982</v>
      </c>
      <c r="G38" s="78">
        <f t="shared" si="1"/>
        <v>5295604</v>
      </c>
      <c r="H38" s="75">
        <f t="shared" si="2"/>
        <v>290.89999999999998</v>
      </c>
    </row>
    <row r="39" spans="1:8" ht="18.75" customHeight="1">
      <c r="A39" s="30">
        <v>56</v>
      </c>
      <c r="B39" s="30" t="s">
        <v>41</v>
      </c>
      <c r="C39" s="66">
        <v>37</v>
      </c>
      <c r="D39" s="67">
        <v>5213659</v>
      </c>
      <c r="E39" s="66">
        <v>11465366</v>
      </c>
      <c r="F39" s="79">
        <v>5789158</v>
      </c>
      <c r="G39" s="82">
        <f t="shared" si="1"/>
        <v>5676208</v>
      </c>
      <c r="H39" s="76">
        <f t="shared" si="2"/>
        <v>91.9</v>
      </c>
    </row>
    <row r="40" spans="1:8" ht="18.75" customHeight="1">
      <c r="A40" s="31">
        <v>58</v>
      </c>
      <c r="B40" s="31" t="s">
        <v>42</v>
      </c>
      <c r="C40" s="62">
        <v>192</v>
      </c>
      <c r="D40" s="63">
        <v>62405579</v>
      </c>
      <c r="E40" s="62">
        <v>42891367</v>
      </c>
      <c r="F40" s="77">
        <v>21656958</v>
      </c>
      <c r="G40" s="78">
        <f t="shared" si="1"/>
        <v>21234409</v>
      </c>
      <c r="H40" s="75">
        <f t="shared" si="2"/>
        <v>293.89999999999998</v>
      </c>
    </row>
    <row r="41" spans="1:8" ht="18.75" customHeight="1">
      <c r="A41" s="32">
        <v>59</v>
      </c>
      <c r="B41" s="32" t="s">
        <v>43</v>
      </c>
      <c r="C41" s="64">
        <v>243</v>
      </c>
      <c r="D41" s="65">
        <v>57208188</v>
      </c>
      <c r="E41" s="64">
        <v>72882438</v>
      </c>
      <c r="F41" s="77">
        <v>36800224</v>
      </c>
      <c r="G41" s="78">
        <f t="shared" si="1"/>
        <v>36082214</v>
      </c>
      <c r="H41" s="75">
        <f t="shared" si="2"/>
        <v>158.5</v>
      </c>
    </row>
    <row r="42" spans="1:8" ht="18.75" customHeight="1">
      <c r="A42" s="32">
        <v>60</v>
      </c>
      <c r="B42" s="32" t="s">
        <v>44</v>
      </c>
      <c r="C42" s="64">
        <v>81</v>
      </c>
      <c r="D42" s="65">
        <v>30598238</v>
      </c>
      <c r="E42" s="64">
        <v>29164826</v>
      </c>
      <c r="F42" s="77">
        <v>14726072</v>
      </c>
      <c r="G42" s="78">
        <f t="shared" si="1"/>
        <v>14438754</v>
      </c>
      <c r="H42" s="75">
        <f t="shared" si="2"/>
        <v>211.9</v>
      </c>
    </row>
    <row r="43" spans="1:8" ht="18.75" customHeight="1">
      <c r="A43" s="24">
        <v>62</v>
      </c>
      <c r="B43" s="24" t="s">
        <v>45</v>
      </c>
      <c r="C43" s="64">
        <v>222</v>
      </c>
      <c r="D43" s="65">
        <v>56833375</v>
      </c>
      <c r="E43" s="64">
        <v>58398949</v>
      </c>
      <c r="F43" s="77">
        <v>29487138</v>
      </c>
      <c r="G43" s="78">
        <f t="shared" si="1"/>
        <v>28911811</v>
      </c>
      <c r="H43" s="75">
        <f t="shared" si="2"/>
        <v>196.6</v>
      </c>
    </row>
    <row r="44" spans="1:8" ht="18.75" customHeight="1">
      <c r="A44" s="37">
        <v>63</v>
      </c>
      <c r="B44" s="33" t="s">
        <v>46</v>
      </c>
      <c r="C44" s="64">
        <v>207</v>
      </c>
      <c r="D44" s="65">
        <v>57998497</v>
      </c>
      <c r="E44" s="64">
        <v>66828839</v>
      </c>
      <c r="F44" s="77">
        <v>33743606</v>
      </c>
      <c r="G44" s="78">
        <f t="shared" si="1"/>
        <v>33085233</v>
      </c>
      <c r="H44" s="75">
        <f t="shared" si="2"/>
        <v>175.3</v>
      </c>
    </row>
    <row r="45" spans="1:8" ht="18.75" customHeight="1">
      <c r="A45" s="37">
        <v>67</v>
      </c>
      <c r="B45" s="33" t="s">
        <v>47</v>
      </c>
      <c r="C45" s="64">
        <v>25</v>
      </c>
      <c r="D45" s="65">
        <v>4588944</v>
      </c>
      <c r="E45" s="64">
        <v>13978084</v>
      </c>
      <c r="F45" s="77">
        <v>7057896</v>
      </c>
      <c r="G45" s="82">
        <f t="shared" si="1"/>
        <v>6920188</v>
      </c>
      <c r="H45" s="76">
        <f t="shared" si="2"/>
        <v>66.3</v>
      </c>
    </row>
    <row r="46" spans="1:8" ht="18.75" customHeight="1">
      <c r="A46" s="17">
        <v>70</v>
      </c>
      <c r="B46" s="21" t="s">
        <v>48</v>
      </c>
      <c r="C46" s="62">
        <v>580</v>
      </c>
      <c r="D46" s="63">
        <v>218389907</v>
      </c>
      <c r="E46" s="62">
        <v>198551687</v>
      </c>
      <c r="F46" s="85">
        <v>100253874</v>
      </c>
      <c r="G46" s="78">
        <f t="shared" si="1"/>
        <v>98297813</v>
      </c>
      <c r="H46" s="75">
        <f t="shared" si="2"/>
        <v>222.2</v>
      </c>
    </row>
    <row r="47" spans="1:8" ht="18.75" customHeight="1">
      <c r="A47" s="30">
        <v>71</v>
      </c>
      <c r="B47" s="24" t="s">
        <v>49</v>
      </c>
      <c r="C47" s="64">
        <v>153</v>
      </c>
      <c r="D47" s="65">
        <v>30108525</v>
      </c>
      <c r="E47" s="64">
        <v>28969808</v>
      </c>
      <c r="F47" s="77">
        <v>14627604</v>
      </c>
      <c r="G47" s="78">
        <f t="shared" si="1"/>
        <v>14342204</v>
      </c>
      <c r="H47" s="75">
        <f t="shared" si="2"/>
        <v>209.9</v>
      </c>
    </row>
    <row r="48" spans="1:8" ht="18.75" customHeight="1">
      <c r="A48" s="30">
        <v>72</v>
      </c>
      <c r="B48" s="24" t="s">
        <v>50</v>
      </c>
      <c r="C48" s="64">
        <v>546</v>
      </c>
      <c r="D48" s="65">
        <v>161992197</v>
      </c>
      <c r="E48" s="64">
        <v>137054579</v>
      </c>
      <c r="F48" s="77">
        <v>69202396</v>
      </c>
      <c r="G48" s="78">
        <f t="shared" si="1"/>
        <v>67852183</v>
      </c>
      <c r="H48" s="75">
        <f t="shared" si="2"/>
        <v>238.7</v>
      </c>
    </row>
    <row r="49" spans="1:8" ht="18.75" customHeight="1">
      <c r="A49" s="28">
        <v>73</v>
      </c>
      <c r="B49" s="25" t="s">
        <v>51</v>
      </c>
      <c r="C49" s="66">
        <v>264</v>
      </c>
      <c r="D49" s="67">
        <v>62679241</v>
      </c>
      <c r="E49" s="66">
        <v>85663567</v>
      </c>
      <c r="F49" s="79">
        <v>43253746</v>
      </c>
      <c r="G49" s="82">
        <f t="shared" si="1"/>
        <v>42409821</v>
      </c>
      <c r="H49" s="76">
        <f t="shared" si="2"/>
        <v>147.80000000000001</v>
      </c>
    </row>
    <row r="181" spans="1:8" ht="18" customHeight="1">
      <c r="A181" s="48">
        <v>4</v>
      </c>
      <c r="B181" s="48">
        <v>0</v>
      </c>
      <c r="C181" s="48">
        <v>1</v>
      </c>
      <c r="D181" s="48">
        <v>0</v>
      </c>
      <c r="E181" s="48">
        <v>0</v>
      </c>
      <c r="F181" s="48"/>
      <c r="G181" s="48">
        <v>0</v>
      </c>
      <c r="H181" s="48">
        <v>0</v>
      </c>
    </row>
    <row r="182" spans="1:8" ht="18" customHeight="1">
      <c r="A182" s="48">
        <v>23</v>
      </c>
      <c r="B182" s="48">
        <v>0</v>
      </c>
      <c r="C182" s="48">
        <v>3</v>
      </c>
      <c r="D182" s="48">
        <v>0</v>
      </c>
      <c r="E182" s="48">
        <v>0</v>
      </c>
      <c r="F182" s="48"/>
      <c r="G182" s="48">
        <v>0</v>
      </c>
      <c r="H182" s="48">
        <v>0</v>
      </c>
    </row>
    <row r="183" spans="1:8" ht="18" customHeight="1">
      <c r="A183" s="48">
        <v>0</v>
      </c>
      <c r="B183" s="48">
        <v>0</v>
      </c>
      <c r="C183" s="48">
        <v>0</v>
      </c>
      <c r="D183" s="48">
        <v>0</v>
      </c>
      <c r="E183" s="48">
        <v>0</v>
      </c>
      <c r="F183" s="48"/>
      <c r="G183" s="48">
        <v>0</v>
      </c>
      <c r="H183" s="48">
        <v>0</v>
      </c>
    </row>
    <row r="184" spans="1:8" ht="18" customHeight="1">
      <c r="A184" s="48">
        <v>0</v>
      </c>
      <c r="B184" s="48">
        <v>0</v>
      </c>
      <c r="C184" s="48">
        <v>0</v>
      </c>
      <c r="D184" s="48">
        <v>0</v>
      </c>
      <c r="E184" s="48">
        <v>0</v>
      </c>
      <c r="F184" s="48"/>
      <c r="G184" s="48">
        <v>0</v>
      </c>
      <c r="H184" s="48">
        <v>0</v>
      </c>
    </row>
    <row r="185" spans="1:8" ht="18" customHeight="1">
      <c r="A185" s="48">
        <v>2</v>
      </c>
      <c r="B185" s="48">
        <v>0</v>
      </c>
      <c r="C185" s="48">
        <v>0</v>
      </c>
      <c r="D185" s="48">
        <v>0</v>
      </c>
      <c r="E185" s="48">
        <v>0</v>
      </c>
      <c r="F185" s="48"/>
      <c r="G185" s="48">
        <v>0</v>
      </c>
      <c r="H185" s="48">
        <v>1</v>
      </c>
    </row>
    <row r="186" spans="1:8" ht="18" customHeight="1">
      <c r="A186" s="48">
        <v>7</v>
      </c>
      <c r="B186" s="48">
        <v>0</v>
      </c>
      <c r="C186" s="48">
        <v>0</v>
      </c>
      <c r="D186" s="48">
        <v>0</v>
      </c>
      <c r="E186" s="48">
        <v>0</v>
      </c>
      <c r="F186" s="48"/>
      <c r="G186" s="48">
        <v>0</v>
      </c>
      <c r="H186" s="48">
        <v>0</v>
      </c>
    </row>
    <row r="187" spans="1:8" ht="18" customHeight="1">
      <c r="A187" s="48">
        <v>0</v>
      </c>
      <c r="B187" s="48">
        <v>0</v>
      </c>
      <c r="C187" s="48">
        <v>0</v>
      </c>
      <c r="D187" s="48">
        <v>0</v>
      </c>
      <c r="E187" s="48">
        <v>0</v>
      </c>
      <c r="F187" s="48"/>
      <c r="G187" s="48">
        <v>0</v>
      </c>
      <c r="H187" s="48">
        <v>0</v>
      </c>
    </row>
    <row r="188" spans="1:8" ht="18" customHeight="1">
      <c r="A188" s="48">
        <v>0</v>
      </c>
      <c r="B188" s="48">
        <v>0</v>
      </c>
      <c r="C188" s="48">
        <v>0</v>
      </c>
      <c r="D188" s="48">
        <v>0</v>
      </c>
      <c r="E188" s="48">
        <v>0</v>
      </c>
      <c r="F188" s="48"/>
      <c r="G188" s="48">
        <v>0</v>
      </c>
      <c r="H188" s="48">
        <v>0</v>
      </c>
    </row>
    <row r="189" spans="1:8" ht="18" customHeight="1">
      <c r="A189" s="48">
        <v>35</v>
      </c>
      <c r="B189" s="48">
        <v>1</v>
      </c>
      <c r="C189" s="48">
        <v>2</v>
      </c>
      <c r="D189" s="48">
        <v>1</v>
      </c>
      <c r="E189" s="48">
        <v>0</v>
      </c>
      <c r="F189" s="48"/>
      <c r="G189" s="48">
        <v>1</v>
      </c>
      <c r="H189" s="48">
        <v>4</v>
      </c>
    </row>
    <row r="190" spans="1:8" ht="18" customHeight="1">
      <c r="A190" s="48">
        <v>102</v>
      </c>
      <c r="B190" s="48">
        <v>2</v>
      </c>
      <c r="C190" s="48">
        <v>5</v>
      </c>
      <c r="D190" s="48">
        <v>11</v>
      </c>
      <c r="E190" s="48">
        <v>4</v>
      </c>
      <c r="F190" s="48"/>
      <c r="G190" s="48">
        <v>9</v>
      </c>
      <c r="H190" s="48">
        <v>8</v>
      </c>
    </row>
    <row r="191" spans="1:8" ht="18" customHeight="1">
      <c r="A191" s="48">
        <v>0</v>
      </c>
      <c r="B191" s="48">
        <v>0</v>
      </c>
      <c r="C191" s="48">
        <v>0</v>
      </c>
      <c r="D191" s="48">
        <v>0</v>
      </c>
      <c r="E191" s="48">
        <v>0</v>
      </c>
      <c r="F191" s="48"/>
      <c r="G191" s="48">
        <v>0</v>
      </c>
      <c r="H191" s="48">
        <v>0</v>
      </c>
    </row>
    <row r="192" spans="1:8" ht="18" customHeight="1">
      <c r="A192" s="48">
        <v>0</v>
      </c>
      <c r="B192" s="48">
        <v>0</v>
      </c>
      <c r="C192" s="48">
        <v>0</v>
      </c>
      <c r="D192" s="48">
        <v>0</v>
      </c>
      <c r="E192" s="48">
        <v>0</v>
      </c>
      <c r="F192" s="48"/>
      <c r="G192" s="48">
        <v>3</v>
      </c>
      <c r="H192" s="48">
        <v>0</v>
      </c>
    </row>
    <row r="193" spans="1:8" ht="18" customHeight="1">
      <c r="A193" s="48">
        <v>6</v>
      </c>
      <c r="B193" s="48">
        <v>1</v>
      </c>
      <c r="C193" s="48">
        <v>1</v>
      </c>
      <c r="D193" s="48">
        <v>12</v>
      </c>
      <c r="E193" s="48">
        <v>0</v>
      </c>
      <c r="F193" s="48"/>
      <c r="G193" s="48">
        <v>3</v>
      </c>
      <c r="H193" s="48">
        <v>1</v>
      </c>
    </row>
    <row r="194" spans="1:8" ht="18" customHeight="1">
      <c r="A194" s="48">
        <v>93</v>
      </c>
      <c r="B194" s="48">
        <v>1</v>
      </c>
      <c r="C194" s="48">
        <v>10</v>
      </c>
      <c r="D194" s="48">
        <v>2</v>
      </c>
      <c r="E194" s="48">
        <v>2</v>
      </c>
      <c r="F194" s="48"/>
      <c r="G194" s="48">
        <v>4</v>
      </c>
      <c r="H194" s="48">
        <v>5</v>
      </c>
    </row>
    <row r="195" spans="1:8" ht="18" customHeight="1">
      <c r="A195" s="48">
        <v>233</v>
      </c>
      <c r="B195" s="48">
        <v>3</v>
      </c>
      <c r="C195" s="48">
        <v>25</v>
      </c>
      <c r="D195" s="48">
        <v>10</v>
      </c>
      <c r="E195" s="48">
        <v>13</v>
      </c>
      <c r="F195" s="48"/>
      <c r="G195" s="48">
        <v>8</v>
      </c>
      <c r="H195" s="48">
        <v>8</v>
      </c>
    </row>
    <row r="196" spans="1:8" ht="18" customHeight="1">
      <c r="A196" s="48">
        <v>0</v>
      </c>
      <c r="B196" s="48">
        <v>0</v>
      </c>
      <c r="C196" s="48">
        <v>0</v>
      </c>
      <c r="D196" s="48">
        <v>0</v>
      </c>
      <c r="E196" s="48">
        <v>0</v>
      </c>
      <c r="F196" s="48"/>
      <c r="G196" s="48">
        <v>0</v>
      </c>
      <c r="H196" s="48">
        <v>0</v>
      </c>
    </row>
    <row r="197" spans="1:8" ht="18" customHeight="1">
      <c r="A197" s="48">
        <v>0</v>
      </c>
      <c r="B197" s="48">
        <v>0</v>
      </c>
      <c r="C197" s="48">
        <v>0</v>
      </c>
      <c r="D197" s="48">
        <v>0</v>
      </c>
      <c r="E197" s="48">
        <v>0</v>
      </c>
      <c r="F197" s="48"/>
      <c r="G197" s="48">
        <v>0</v>
      </c>
      <c r="H197" s="48">
        <v>0</v>
      </c>
    </row>
  </sheetData>
  <phoneticPr fontId="2"/>
  <pageMargins left="0.86614173228346458" right="0.59055118110236227" top="0.70866141732283472" bottom="0.78740157480314965" header="0.70866141732283472" footer="0.51181102362204722"/>
  <pageSetup paperSize="9" scale="85" firstPageNumber="195" orientation="portrait" useFirstPageNumber="1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B7" sqref="B7"/>
    </sheetView>
  </sheetViews>
  <sheetFormatPr defaultRowHeight="14.25"/>
  <cols>
    <col min="1" max="1" width="11.625" style="100" bestFit="1" customWidth="1"/>
    <col min="2" max="2" width="9.25" style="148" bestFit="1" customWidth="1"/>
    <col min="3" max="3" width="15.125" style="100" bestFit="1" customWidth="1"/>
    <col min="4" max="4" width="6.875" style="143" bestFit="1" customWidth="1"/>
    <col min="5" max="5" width="14" style="143" bestFit="1" customWidth="1"/>
    <col min="6" max="6" width="15.125" style="100" customWidth="1"/>
    <col min="7" max="7" width="15.125" style="100" bestFit="1" customWidth="1"/>
    <col min="8" max="8" width="14.125" style="100" bestFit="1" customWidth="1"/>
    <col min="9" max="9" width="15.125" style="100" bestFit="1" customWidth="1"/>
    <col min="10" max="10" width="15.375" style="144" bestFit="1" customWidth="1"/>
    <col min="11" max="11" width="15.125" style="148" bestFit="1" customWidth="1"/>
    <col min="12" max="12" width="14.125" style="145" bestFit="1" customWidth="1"/>
    <col min="13" max="13" width="14.125" style="100" bestFit="1" customWidth="1"/>
    <col min="14" max="14" width="12.875" style="100" bestFit="1" customWidth="1"/>
    <col min="15" max="15" width="14" style="148" customWidth="1"/>
    <col min="16" max="16" width="12.375" style="100" customWidth="1"/>
    <col min="17" max="17" width="11.5" style="145" bestFit="1" customWidth="1"/>
    <col min="18" max="18" width="1.625" style="100" customWidth="1"/>
    <col min="19" max="20" width="19.5" style="100" customWidth="1"/>
    <col min="21" max="256" width="9" style="100"/>
    <col min="257" max="257" width="11.625" style="100" bestFit="1" customWidth="1"/>
    <col min="258" max="258" width="6.875" style="100" bestFit="1" customWidth="1"/>
    <col min="259" max="259" width="14" style="100" bestFit="1" customWidth="1"/>
    <col min="260" max="260" width="6.875" style="100" bestFit="1" customWidth="1"/>
    <col min="261" max="261" width="14" style="100" bestFit="1" customWidth="1"/>
    <col min="262" max="262" width="15.125" style="100" customWidth="1"/>
    <col min="263" max="263" width="15.125" style="100" bestFit="1" customWidth="1"/>
    <col min="264" max="264" width="14.125" style="100" bestFit="1" customWidth="1"/>
    <col min="265" max="265" width="15.125" style="100" bestFit="1" customWidth="1"/>
    <col min="266" max="266" width="15.375" style="100" bestFit="1" customWidth="1"/>
    <col min="267" max="267" width="15.125" style="100" bestFit="1" customWidth="1"/>
    <col min="268" max="269" width="14.125" style="100" bestFit="1" customWidth="1"/>
    <col min="270" max="270" width="12.625" style="100" bestFit="1" customWidth="1"/>
    <col min="271" max="271" width="14" style="100" customWidth="1"/>
    <col min="272" max="272" width="12.375" style="100" customWidth="1"/>
    <col min="273" max="273" width="11.5" style="100" bestFit="1" customWidth="1"/>
    <col min="274" max="274" width="1.625" style="100" customWidth="1"/>
    <col min="275" max="276" width="19.5" style="100" customWidth="1"/>
    <col min="277" max="512" width="9" style="100"/>
    <col min="513" max="513" width="11.625" style="100" bestFit="1" customWidth="1"/>
    <col min="514" max="514" width="6.875" style="100" bestFit="1" customWidth="1"/>
    <col min="515" max="515" width="14" style="100" bestFit="1" customWidth="1"/>
    <col min="516" max="516" width="6.875" style="100" bestFit="1" customWidth="1"/>
    <col min="517" max="517" width="14" style="100" bestFit="1" customWidth="1"/>
    <col min="518" max="518" width="15.125" style="100" customWidth="1"/>
    <col min="519" max="519" width="15.125" style="100" bestFit="1" customWidth="1"/>
    <col min="520" max="520" width="14.125" style="100" bestFit="1" customWidth="1"/>
    <col min="521" max="521" width="15.125" style="100" bestFit="1" customWidth="1"/>
    <col min="522" max="522" width="15.375" style="100" bestFit="1" customWidth="1"/>
    <col min="523" max="523" width="15.125" style="100" bestFit="1" customWidth="1"/>
    <col min="524" max="525" width="14.125" style="100" bestFit="1" customWidth="1"/>
    <col min="526" max="526" width="12.625" style="100" bestFit="1" customWidth="1"/>
    <col min="527" max="527" width="14" style="100" customWidth="1"/>
    <col min="528" max="528" width="12.375" style="100" customWidth="1"/>
    <col min="529" max="529" width="11.5" style="100" bestFit="1" customWidth="1"/>
    <col min="530" max="530" width="1.625" style="100" customWidth="1"/>
    <col min="531" max="532" width="19.5" style="100" customWidth="1"/>
    <col min="533" max="768" width="9" style="100"/>
    <col min="769" max="769" width="11.625" style="100" bestFit="1" customWidth="1"/>
    <col min="770" max="770" width="6.875" style="100" bestFit="1" customWidth="1"/>
    <col min="771" max="771" width="14" style="100" bestFit="1" customWidth="1"/>
    <col min="772" max="772" width="6.875" style="100" bestFit="1" customWidth="1"/>
    <col min="773" max="773" width="14" style="100" bestFit="1" customWidth="1"/>
    <col min="774" max="774" width="15.125" style="100" customWidth="1"/>
    <col min="775" max="775" width="15.125" style="100" bestFit="1" customWidth="1"/>
    <col min="776" max="776" width="14.125" style="100" bestFit="1" customWidth="1"/>
    <col min="777" max="777" width="15.125" style="100" bestFit="1" customWidth="1"/>
    <col min="778" max="778" width="15.375" style="100" bestFit="1" customWidth="1"/>
    <col min="779" max="779" width="15.125" style="100" bestFit="1" customWidth="1"/>
    <col min="780" max="781" width="14.125" style="100" bestFit="1" customWidth="1"/>
    <col min="782" max="782" width="12.625" style="100" bestFit="1" customWidth="1"/>
    <col min="783" max="783" width="14" style="100" customWidth="1"/>
    <col min="784" max="784" width="12.375" style="100" customWidth="1"/>
    <col min="785" max="785" width="11.5" style="100" bestFit="1" customWidth="1"/>
    <col min="786" max="786" width="1.625" style="100" customWidth="1"/>
    <col min="787" max="788" width="19.5" style="100" customWidth="1"/>
    <col min="789" max="1024" width="9" style="100"/>
    <col min="1025" max="1025" width="11.625" style="100" bestFit="1" customWidth="1"/>
    <col min="1026" max="1026" width="6.875" style="100" bestFit="1" customWidth="1"/>
    <col min="1027" max="1027" width="14" style="100" bestFit="1" customWidth="1"/>
    <col min="1028" max="1028" width="6.875" style="100" bestFit="1" customWidth="1"/>
    <col min="1029" max="1029" width="14" style="100" bestFit="1" customWidth="1"/>
    <col min="1030" max="1030" width="15.125" style="100" customWidth="1"/>
    <col min="1031" max="1031" width="15.125" style="100" bestFit="1" customWidth="1"/>
    <col min="1032" max="1032" width="14.125" style="100" bestFit="1" customWidth="1"/>
    <col min="1033" max="1033" width="15.125" style="100" bestFit="1" customWidth="1"/>
    <col min="1034" max="1034" width="15.375" style="100" bestFit="1" customWidth="1"/>
    <col min="1035" max="1035" width="15.125" style="100" bestFit="1" customWidth="1"/>
    <col min="1036" max="1037" width="14.125" style="100" bestFit="1" customWidth="1"/>
    <col min="1038" max="1038" width="12.625" style="100" bestFit="1" customWidth="1"/>
    <col min="1039" max="1039" width="14" style="100" customWidth="1"/>
    <col min="1040" max="1040" width="12.375" style="100" customWidth="1"/>
    <col min="1041" max="1041" width="11.5" style="100" bestFit="1" customWidth="1"/>
    <col min="1042" max="1042" width="1.625" style="100" customWidth="1"/>
    <col min="1043" max="1044" width="19.5" style="100" customWidth="1"/>
    <col min="1045" max="1280" width="9" style="100"/>
    <col min="1281" max="1281" width="11.625" style="100" bestFit="1" customWidth="1"/>
    <col min="1282" max="1282" width="6.875" style="100" bestFit="1" customWidth="1"/>
    <col min="1283" max="1283" width="14" style="100" bestFit="1" customWidth="1"/>
    <col min="1284" max="1284" width="6.875" style="100" bestFit="1" customWidth="1"/>
    <col min="1285" max="1285" width="14" style="100" bestFit="1" customWidth="1"/>
    <col min="1286" max="1286" width="15.125" style="100" customWidth="1"/>
    <col min="1287" max="1287" width="15.125" style="100" bestFit="1" customWidth="1"/>
    <col min="1288" max="1288" width="14.125" style="100" bestFit="1" customWidth="1"/>
    <col min="1289" max="1289" width="15.125" style="100" bestFit="1" customWidth="1"/>
    <col min="1290" max="1290" width="15.375" style="100" bestFit="1" customWidth="1"/>
    <col min="1291" max="1291" width="15.125" style="100" bestFit="1" customWidth="1"/>
    <col min="1292" max="1293" width="14.125" style="100" bestFit="1" customWidth="1"/>
    <col min="1294" max="1294" width="12.625" style="100" bestFit="1" customWidth="1"/>
    <col min="1295" max="1295" width="14" style="100" customWidth="1"/>
    <col min="1296" max="1296" width="12.375" style="100" customWidth="1"/>
    <col min="1297" max="1297" width="11.5" style="100" bestFit="1" customWidth="1"/>
    <col min="1298" max="1298" width="1.625" style="100" customWidth="1"/>
    <col min="1299" max="1300" width="19.5" style="100" customWidth="1"/>
    <col min="1301" max="1536" width="9" style="100"/>
    <col min="1537" max="1537" width="11.625" style="100" bestFit="1" customWidth="1"/>
    <col min="1538" max="1538" width="6.875" style="100" bestFit="1" customWidth="1"/>
    <col min="1539" max="1539" width="14" style="100" bestFit="1" customWidth="1"/>
    <col min="1540" max="1540" width="6.875" style="100" bestFit="1" customWidth="1"/>
    <col min="1541" max="1541" width="14" style="100" bestFit="1" customWidth="1"/>
    <col min="1542" max="1542" width="15.125" style="100" customWidth="1"/>
    <col min="1543" max="1543" width="15.125" style="100" bestFit="1" customWidth="1"/>
    <col min="1544" max="1544" width="14.125" style="100" bestFit="1" customWidth="1"/>
    <col min="1545" max="1545" width="15.125" style="100" bestFit="1" customWidth="1"/>
    <col min="1546" max="1546" width="15.375" style="100" bestFit="1" customWidth="1"/>
    <col min="1547" max="1547" width="15.125" style="100" bestFit="1" customWidth="1"/>
    <col min="1548" max="1549" width="14.125" style="100" bestFit="1" customWidth="1"/>
    <col min="1550" max="1550" width="12.625" style="100" bestFit="1" customWidth="1"/>
    <col min="1551" max="1551" width="14" style="100" customWidth="1"/>
    <col min="1552" max="1552" width="12.375" style="100" customWidth="1"/>
    <col min="1553" max="1553" width="11.5" style="100" bestFit="1" customWidth="1"/>
    <col min="1554" max="1554" width="1.625" style="100" customWidth="1"/>
    <col min="1555" max="1556" width="19.5" style="100" customWidth="1"/>
    <col min="1557" max="1792" width="9" style="100"/>
    <col min="1793" max="1793" width="11.625" style="100" bestFit="1" customWidth="1"/>
    <col min="1794" max="1794" width="6.875" style="100" bestFit="1" customWidth="1"/>
    <col min="1795" max="1795" width="14" style="100" bestFit="1" customWidth="1"/>
    <col min="1796" max="1796" width="6.875" style="100" bestFit="1" customWidth="1"/>
    <col min="1797" max="1797" width="14" style="100" bestFit="1" customWidth="1"/>
    <col min="1798" max="1798" width="15.125" style="100" customWidth="1"/>
    <col min="1799" max="1799" width="15.125" style="100" bestFit="1" customWidth="1"/>
    <col min="1800" max="1800" width="14.125" style="100" bestFit="1" customWidth="1"/>
    <col min="1801" max="1801" width="15.125" style="100" bestFit="1" customWidth="1"/>
    <col min="1802" max="1802" width="15.375" style="100" bestFit="1" customWidth="1"/>
    <col min="1803" max="1803" width="15.125" style="100" bestFit="1" customWidth="1"/>
    <col min="1804" max="1805" width="14.125" style="100" bestFit="1" customWidth="1"/>
    <col min="1806" max="1806" width="12.625" style="100" bestFit="1" customWidth="1"/>
    <col min="1807" max="1807" width="14" style="100" customWidth="1"/>
    <col min="1808" max="1808" width="12.375" style="100" customWidth="1"/>
    <col min="1809" max="1809" width="11.5" style="100" bestFit="1" customWidth="1"/>
    <col min="1810" max="1810" width="1.625" style="100" customWidth="1"/>
    <col min="1811" max="1812" width="19.5" style="100" customWidth="1"/>
    <col min="1813" max="2048" width="9" style="100"/>
    <col min="2049" max="2049" width="11.625" style="100" bestFit="1" customWidth="1"/>
    <col min="2050" max="2050" width="6.875" style="100" bestFit="1" customWidth="1"/>
    <col min="2051" max="2051" width="14" style="100" bestFit="1" customWidth="1"/>
    <col min="2052" max="2052" width="6.875" style="100" bestFit="1" customWidth="1"/>
    <col min="2053" max="2053" width="14" style="100" bestFit="1" customWidth="1"/>
    <col min="2054" max="2054" width="15.125" style="100" customWidth="1"/>
    <col min="2055" max="2055" width="15.125" style="100" bestFit="1" customWidth="1"/>
    <col min="2056" max="2056" width="14.125" style="100" bestFit="1" customWidth="1"/>
    <col min="2057" max="2057" width="15.125" style="100" bestFit="1" customWidth="1"/>
    <col min="2058" max="2058" width="15.375" style="100" bestFit="1" customWidth="1"/>
    <col min="2059" max="2059" width="15.125" style="100" bestFit="1" customWidth="1"/>
    <col min="2060" max="2061" width="14.125" style="100" bestFit="1" customWidth="1"/>
    <col min="2062" max="2062" width="12.625" style="100" bestFit="1" customWidth="1"/>
    <col min="2063" max="2063" width="14" style="100" customWidth="1"/>
    <col min="2064" max="2064" width="12.375" style="100" customWidth="1"/>
    <col min="2065" max="2065" width="11.5" style="100" bestFit="1" customWidth="1"/>
    <col min="2066" max="2066" width="1.625" style="100" customWidth="1"/>
    <col min="2067" max="2068" width="19.5" style="100" customWidth="1"/>
    <col min="2069" max="2304" width="9" style="100"/>
    <col min="2305" max="2305" width="11.625" style="100" bestFit="1" customWidth="1"/>
    <col min="2306" max="2306" width="6.875" style="100" bestFit="1" customWidth="1"/>
    <col min="2307" max="2307" width="14" style="100" bestFit="1" customWidth="1"/>
    <col min="2308" max="2308" width="6.875" style="100" bestFit="1" customWidth="1"/>
    <col min="2309" max="2309" width="14" style="100" bestFit="1" customWidth="1"/>
    <col min="2310" max="2310" width="15.125" style="100" customWidth="1"/>
    <col min="2311" max="2311" width="15.125" style="100" bestFit="1" customWidth="1"/>
    <col min="2312" max="2312" width="14.125" style="100" bestFit="1" customWidth="1"/>
    <col min="2313" max="2313" width="15.125" style="100" bestFit="1" customWidth="1"/>
    <col min="2314" max="2314" width="15.375" style="100" bestFit="1" customWidth="1"/>
    <col min="2315" max="2315" width="15.125" style="100" bestFit="1" customWidth="1"/>
    <col min="2316" max="2317" width="14.125" style="100" bestFit="1" customWidth="1"/>
    <col min="2318" max="2318" width="12.625" style="100" bestFit="1" customWidth="1"/>
    <col min="2319" max="2319" width="14" style="100" customWidth="1"/>
    <col min="2320" max="2320" width="12.375" style="100" customWidth="1"/>
    <col min="2321" max="2321" width="11.5" style="100" bestFit="1" customWidth="1"/>
    <col min="2322" max="2322" width="1.625" style="100" customWidth="1"/>
    <col min="2323" max="2324" width="19.5" style="100" customWidth="1"/>
    <col min="2325" max="2560" width="9" style="100"/>
    <col min="2561" max="2561" width="11.625" style="100" bestFit="1" customWidth="1"/>
    <col min="2562" max="2562" width="6.875" style="100" bestFit="1" customWidth="1"/>
    <col min="2563" max="2563" width="14" style="100" bestFit="1" customWidth="1"/>
    <col min="2564" max="2564" width="6.875" style="100" bestFit="1" customWidth="1"/>
    <col min="2565" max="2565" width="14" style="100" bestFit="1" customWidth="1"/>
    <col min="2566" max="2566" width="15.125" style="100" customWidth="1"/>
    <col min="2567" max="2567" width="15.125" style="100" bestFit="1" customWidth="1"/>
    <col min="2568" max="2568" width="14.125" style="100" bestFit="1" customWidth="1"/>
    <col min="2569" max="2569" width="15.125" style="100" bestFit="1" customWidth="1"/>
    <col min="2570" max="2570" width="15.375" style="100" bestFit="1" customWidth="1"/>
    <col min="2571" max="2571" width="15.125" style="100" bestFit="1" customWidth="1"/>
    <col min="2572" max="2573" width="14.125" style="100" bestFit="1" customWidth="1"/>
    <col min="2574" max="2574" width="12.625" style="100" bestFit="1" customWidth="1"/>
    <col min="2575" max="2575" width="14" style="100" customWidth="1"/>
    <col min="2576" max="2576" width="12.375" style="100" customWidth="1"/>
    <col min="2577" max="2577" width="11.5" style="100" bestFit="1" customWidth="1"/>
    <col min="2578" max="2578" width="1.625" style="100" customWidth="1"/>
    <col min="2579" max="2580" width="19.5" style="100" customWidth="1"/>
    <col min="2581" max="2816" width="9" style="100"/>
    <col min="2817" max="2817" width="11.625" style="100" bestFit="1" customWidth="1"/>
    <col min="2818" max="2818" width="6.875" style="100" bestFit="1" customWidth="1"/>
    <col min="2819" max="2819" width="14" style="100" bestFit="1" customWidth="1"/>
    <col min="2820" max="2820" width="6.875" style="100" bestFit="1" customWidth="1"/>
    <col min="2821" max="2821" width="14" style="100" bestFit="1" customWidth="1"/>
    <col min="2822" max="2822" width="15.125" style="100" customWidth="1"/>
    <col min="2823" max="2823" width="15.125" style="100" bestFit="1" customWidth="1"/>
    <col min="2824" max="2824" width="14.125" style="100" bestFit="1" customWidth="1"/>
    <col min="2825" max="2825" width="15.125" style="100" bestFit="1" customWidth="1"/>
    <col min="2826" max="2826" width="15.375" style="100" bestFit="1" customWidth="1"/>
    <col min="2827" max="2827" width="15.125" style="100" bestFit="1" customWidth="1"/>
    <col min="2828" max="2829" width="14.125" style="100" bestFit="1" customWidth="1"/>
    <col min="2830" max="2830" width="12.625" style="100" bestFit="1" customWidth="1"/>
    <col min="2831" max="2831" width="14" style="100" customWidth="1"/>
    <col min="2832" max="2832" width="12.375" style="100" customWidth="1"/>
    <col min="2833" max="2833" width="11.5" style="100" bestFit="1" customWidth="1"/>
    <col min="2834" max="2834" width="1.625" style="100" customWidth="1"/>
    <col min="2835" max="2836" width="19.5" style="100" customWidth="1"/>
    <col min="2837" max="3072" width="9" style="100"/>
    <col min="3073" max="3073" width="11.625" style="100" bestFit="1" customWidth="1"/>
    <col min="3074" max="3074" width="6.875" style="100" bestFit="1" customWidth="1"/>
    <col min="3075" max="3075" width="14" style="100" bestFit="1" customWidth="1"/>
    <col min="3076" max="3076" width="6.875" style="100" bestFit="1" customWidth="1"/>
    <col min="3077" max="3077" width="14" style="100" bestFit="1" customWidth="1"/>
    <col min="3078" max="3078" width="15.125" style="100" customWidth="1"/>
    <col min="3079" max="3079" width="15.125" style="100" bestFit="1" customWidth="1"/>
    <col min="3080" max="3080" width="14.125" style="100" bestFit="1" customWidth="1"/>
    <col min="3081" max="3081" width="15.125" style="100" bestFit="1" customWidth="1"/>
    <col min="3082" max="3082" width="15.375" style="100" bestFit="1" customWidth="1"/>
    <col min="3083" max="3083" width="15.125" style="100" bestFit="1" customWidth="1"/>
    <col min="3084" max="3085" width="14.125" style="100" bestFit="1" customWidth="1"/>
    <col min="3086" max="3086" width="12.625" style="100" bestFit="1" customWidth="1"/>
    <col min="3087" max="3087" width="14" style="100" customWidth="1"/>
    <col min="3088" max="3088" width="12.375" style="100" customWidth="1"/>
    <col min="3089" max="3089" width="11.5" style="100" bestFit="1" customWidth="1"/>
    <col min="3090" max="3090" width="1.625" style="100" customWidth="1"/>
    <col min="3091" max="3092" width="19.5" style="100" customWidth="1"/>
    <col min="3093" max="3328" width="9" style="100"/>
    <col min="3329" max="3329" width="11.625" style="100" bestFit="1" customWidth="1"/>
    <col min="3330" max="3330" width="6.875" style="100" bestFit="1" customWidth="1"/>
    <col min="3331" max="3331" width="14" style="100" bestFit="1" customWidth="1"/>
    <col min="3332" max="3332" width="6.875" style="100" bestFit="1" customWidth="1"/>
    <col min="3333" max="3333" width="14" style="100" bestFit="1" customWidth="1"/>
    <col min="3334" max="3334" width="15.125" style="100" customWidth="1"/>
    <col min="3335" max="3335" width="15.125" style="100" bestFit="1" customWidth="1"/>
    <col min="3336" max="3336" width="14.125" style="100" bestFit="1" customWidth="1"/>
    <col min="3337" max="3337" width="15.125" style="100" bestFit="1" customWidth="1"/>
    <col min="3338" max="3338" width="15.375" style="100" bestFit="1" customWidth="1"/>
    <col min="3339" max="3339" width="15.125" style="100" bestFit="1" customWidth="1"/>
    <col min="3340" max="3341" width="14.125" style="100" bestFit="1" customWidth="1"/>
    <col min="3342" max="3342" width="12.625" style="100" bestFit="1" customWidth="1"/>
    <col min="3343" max="3343" width="14" style="100" customWidth="1"/>
    <col min="3344" max="3344" width="12.375" style="100" customWidth="1"/>
    <col min="3345" max="3345" width="11.5" style="100" bestFit="1" customWidth="1"/>
    <col min="3346" max="3346" width="1.625" style="100" customWidth="1"/>
    <col min="3347" max="3348" width="19.5" style="100" customWidth="1"/>
    <col min="3349" max="3584" width="9" style="100"/>
    <col min="3585" max="3585" width="11.625" style="100" bestFit="1" customWidth="1"/>
    <col min="3586" max="3586" width="6.875" style="100" bestFit="1" customWidth="1"/>
    <col min="3587" max="3587" width="14" style="100" bestFit="1" customWidth="1"/>
    <col min="3588" max="3588" width="6.875" style="100" bestFit="1" customWidth="1"/>
    <col min="3589" max="3589" width="14" style="100" bestFit="1" customWidth="1"/>
    <col min="3590" max="3590" width="15.125" style="100" customWidth="1"/>
    <col min="3591" max="3591" width="15.125" style="100" bestFit="1" customWidth="1"/>
    <col min="3592" max="3592" width="14.125" style="100" bestFit="1" customWidth="1"/>
    <col min="3593" max="3593" width="15.125" style="100" bestFit="1" customWidth="1"/>
    <col min="3594" max="3594" width="15.375" style="100" bestFit="1" customWidth="1"/>
    <col min="3595" max="3595" width="15.125" style="100" bestFit="1" customWidth="1"/>
    <col min="3596" max="3597" width="14.125" style="100" bestFit="1" customWidth="1"/>
    <col min="3598" max="3598" width="12.625" style="100" bestFit="1" customWidth="1"/>
    <col min="3599" max="3599" width="14" style="100" customWidth="1"/>
    <col min="3600" max="3600" width="12.375" style="100" customWidth="1"/>
    <col min="3601" max="3601" width="11.5" style="100" bestFit="1" customWidth="1"/>
    <col min="3602" max="3602" width="1.625" style="100" customWidth="1"/>
    <col min="3603" max="3604" width="19.5" style="100" customWidth="1"/>
    <col min="3605" max="3840" width="9" style="100"/>
    <col min="3841" max="3841" width="11.625" style="100" bestFit="1" customWidth="1"/>
    <col min="3842" max="3842" width="6.875" style="100" bestFit="1" customWidth="1"/>
    <col min="3843" max="3843" width="14" style="100" bestFit="1" customWidth="1"/>
    <col min="3844" max="3844" width="6.875" style="100" bestFit="1" customWidth="1"/>
    <col min="3845" max="3845" width="14" style="100" bestFit="1" customWidth="1"/>
    <col min="3846" max="3846" width="15.125" style="100" customWidth="1"/>
    <col min="3847" max="3847" width="15.125" style="100" bestFit="1" customWidth="1"/>
    <col min="3848" max="3848" width="14.125" style="100" bestFit="1" customWidth="1"/>
    <col min="3849" max="3849" width="15.125" style="100" bestFit="1" customWidth="1"/>
    <col min="3850" max="3850" width="15.375" style="100" bestFit="1" customWidth="1"/>
    <col min="3851" max="3851" width="15.125" style="100" bestFit="1" customWidth="1"/>
    <col min="3852" max="3853" width="14.125" style="100" bestFit="1" customWidth="1"/>
    <col min="3854" max="3854" width="12.625" style="100" bestFit="1" customWidth="1"/>
    <col min="3855" max="3855" width="14" style="100" customWidth="1"/>
    <col min="3856" max="3856" width="12.375" style="100" customWidth="1"/>
    <col min="3857" max="3857" width="11.5" style="100" bestFit="1" customWidth="1"/>
    <col min="3858" max="3858" width="1.625" style="100" customWidth="1"/>
    <col min="3859" max="3860" width="19.5" style="100" customWidth="1"/>
    <col min="3861" max="4096" width="9" style="100"/>
    <col min="4097" max="4097" width="11.625" style="100" bestFit="1" customWidth="1"/>
    <col min="4098" max="4098" width="6.875" style="100" bestFit="1" customWidth="1"/>
    <col min="4099" max="4099" width="14" style="100" bestFit="1" customWidth="1"/>
    <col min="4100" max="4100" width="6.875" style="100" bestFit="1" customWidth="1"/>
    <col min="4101" max="4101" width="14" style="100" bestFit="1" customWidth="1"/>
    <col min="4102" max="4102" width="15.125" style="100" customWidth="1"/>
    <col min="4103" max="4103" width="15.125" style="100" bestFit="1" customWidth="1"/>
    <col min="4104" max="4104" width="14.125" style="100" bestFit="1" customWidth="1"/>
    <col min="4105" max="4105" width="15.125" style="100" bestFit="1" customWidth="1"/>
    <col min="4106" max="4106" width="15.375" style="100" bestFit="1" customWidth="1"/>
    <col min="4107" max="4107" width="15.125" style="100" bestFit="1" customWidth="1"/>
    <col min="4108" max="4109" width="14.125" style="100" bestFit="1" customWidth="1"/>
    <col min="4110" max="4110" width="12.625" style="100" bestFit="1" customWidth="1"/>
    <col min="4111" max="4111" width="14" style="100" customWidth="1"/>
    <col min="4112" max="4112" width="12.375" style="100" customWidth="1"/>
    <col min="4113" max="4113" width="11.5" style="100" bestFit="1" customWidth="1"/>
    <col min="4114" max="4114" width="1.625" style="100" customWidth="1"/>
    <col min="4115" max="4116" width="19.5" style="100" customWidth="1"/>
    <col min="4117" max="4352" width="9" style="100"/>
    <col min="4353" max="4353" width="11.625" style="100" bestFit="1" customWidth="1"/>
    <col min="4354" max="4354" width="6.875" style="100" bestFit="1" customWidth="1"/>
    <col min="4355" max="4355" width="14" style="100" bestFit="1" customWidth="1"/>
    <col min="4356" max="4356" width="6.875" style="100" bestFit="1" customWidth="1"/>
    <col min="4357" max="4357" width="14" style="100" bestFit="1" customWidth="1"/>
    <col min="4358" max="4358" width="15.125" style="100" customWidth="1"/>
    <col min="4359" max="4359" width="15.125" style="100" bestFit="1" customWidth="1"/>
    <col min="4360" max="4360" width="14.125" style="100" bestFit="1" customWidth="1"/>
    <col min="4361" max="4361" width="15.125" style="100" bestFit="1" customWidth="1"/>
    <col min="4362" max="4362" width="15.375" style="100" bestFit="1" customWidth="1"/>
    <col min="4363" max="4363" width="15.125" style="100" bestFit="1" customWidth="1"/>
    <col min="4364" max="4365" width="14.125" style="100" bestFit="1" customWidth="1"/>
    <col min="4366" max="4366" width="12.625" style="100" bestFit="1" customWidth="1"/>
    <col min="4367" max="4367" width="14" style="100" customWidth="1"/>
    <col min="4368" max="4368" width="12.375" style="100" customWidth="1"/>
    <col min="4369" max="4369" width="11.5" style="100" bestFit="1" customWidth="1"/>
    <col min="4370" max="4370" width="1.625" style="100" customWidth="1"/>
    <col min="4371" max="4372" width="19.5" style="100" customWidth="1"/>
    <col min="4373" max="4608" width="9" style="100"/>
    <col min="4609" max="4609" width="11.625" style="100" bestFit="1" customWidth="1"/>
    <col min="4610" max="4610" width="6.875" style="100" bestFit="1" customWidth="1"/>
    <col min="4611" max="4611" width="14" style="100" bestFit="1" customWidth="1"/>
    <col min="4612" max="4612" width="6.875" style="100" bestFit="1" customWidth="1"/>
    <col min="4613" max="4613" width="14" style="100" bestFit="1" customWidth="1"/>
    <col min="4614" max="4614" width="15.125" style="100" customWidth="1"/>
    <col min="4615" max="4615" width="15.125" style="100" bestFit="1" customWidth="1"/>
    <col min="4616" max="4616" width="14.125" style="100" bestFit="1" customWidth="1"/>
    <col min="4617" max="4617" width="15.125" style="100" bestFit="1" customWidth="1"/>
    <col min="4618" max="4618" width="15.375" style="100" bestFit="1" customWidth="1"/>
    <col min="4619" max="4619" width="15.125" style="100" bestFit="1" customWidth="1"/>
    <col min="4620" max="4621" width="14.125" style="100" bestFit="1" customWidth="1"/>
    <col min="4622" max="4622" width="12.625" style="100" bestFit="1" customWidth="1"/>
    <col min="4623" max="4623" width="14" style="100" customWidth="1"/>
    <col min="4624" max="4624" width="12.375" style="100" customWidth="1"/>
    <col min="4625" max="4625" width="11.5" style="100" bestFit="1" customWidth="1"/>
    <col min="4626" max="4626" width="1.625" style="100" customWidth="1"/>
    <col min="4627" max="4628" width="19.5" style="100" customWidth="1"/>
    <col min="4629" max="4864" width="9" style="100"/>
    <col min="4865" max="4865" width="11.625" style="100" bestFit="1" customWidth="1"/>
    <col min="4866" max="4866" width="6.875" style="100" bestFit="1" customWidth="1"/>
    <col min="4867" max="4867" width="14" style="100" bestFit="1" customWidth="1"/>
    <col min="4868" max="4868" width="6.875" style="100" bestFit="1" customWidth="1"/>
    <col min="4869" max="4869" width="14" style="100" bestFit="1" customWidth="1"/>
    <col min="4870" max="4870" width="15.125" style="100" customWidth="1"/>
    <col min="4871" max="4871" width="15.125" style="100" bestFit="1" customWidth="1"/>
    <col min="4872" max="4872" width="14.125" style="100" bestFit="1" customWidth="1"/>
    <col min="4873" max="4873" width="15.125" style="100" bestFit="1" customWidth="1"/>
    <col min="4874" max="4874" width="15.375" style="100" bestFit="1" customWidth="1"/>
    <col min="4875" max="4875" width="15.125" style="100" bestFit="1" customWidth="1"/>
    <col min="4876" max="4877" width="14.125" style="100" bestFit="1" customWidth="1"/>
    <col min="4878" max="4878" width="12.625" style="100" bestFit="1" customWidth="1"/>
    <col min="4879" max="4879" width="14" style="100" customWidth="1"/>
    <col min="4880" max="4880" width="12.375" style="100" customWidth="1"/>
    <col min="4881" max="4881" width="11.5" style="100" bestFit="1" customWidth="1"/>
    <col min="4882" max="4882" width="1.625" style="100" customWidth="1"/>
    <col min="4883" max="4884" width="19.5" style="100" customWidth="1"/>
    <col min="4885" max="5120" width="9" style="100"/>
    <col min="5121" max="5121" width="11.625" style="100" bestFit="1" customWidth="1"/>
    <col min="5122" max="5122" width="6.875" style="100" bestFit="1" customWidth="1"/>
    <col min="5123" max="5123" width="14" style="100" bestFit="1" customWidth="1"/>
    <col min="5124" max="5124" width="6.875" style="100" bestFit="1" customWidth="1"/>
    <col min="5125" max="5125" width="14" style="100" bestFit="1" customWidth="1"/>
    <col min="5126" max="5126" width="15.125" style="100" customWidth="1"/>
    <col min="5127" max="5127" width="15.125" style="100" bestFit="1" customWidth="1"/>
    <col min="5128" max="5128" width="14.125" style="100" bestFit="1" customWidth="1"/>
    <col min="5129" max="5129" width="15.125" style="100" bestFit="1" customWidth="1"/>
    <col min="5130" max="5130" width="15.375" style="100" bestFit="1" customWidth="1"/>
    <col min="5131" max="5131" width="15.125" style="100" bestFit="1" customWidth="1"/>
    <col min="5132" max="5133" width="14.125" style="100" bestFit="1" customWidth="1"/>
    <col min="5134" max="5134" width="12.625" style="100" bestFit="1" customWidth="1"/>
    <col min="5135" max="5135" width="14" style="100" customWidth="1"/>
    <col min="5136" max="5136" width="12.375" style="100" customWidth="1"/>
    <col min="5137" max="5137" width="11.5" style="100" bestFit="1" customWidth="1"/>
    <col min="5138" max="5138" width="1.625" style="100" customWidth="1"/>
    <col min="5139" max="5140" width="19.5" style="100" customWidth="1"/>
    <col min="5141" max="5376" width="9" style="100"/>
    <col min="5377" max="5377" width="11.625" style="100" bestFit="1" customWidth="1"/>
    <col min="5378" max="5378" width="6.875" style="100" bestFit="1" customWidth="1"/>
    <col min="5379" max="5379" width="14" style="100" bestFit="1" customWidth="1"/>
    <col min="5380" max="5380" width="6.875" style="100" bestFit="1" customWidth="1"/>
    <col min="5381" max="5381" width="14" style="100" bestFit="1" customWidth="1"/>
    <col min="5382" max="5382" width="15.125" style="100" customWidth="1"/>
    <col min="5383" max="5383" width="15.125" style="100" bestFit="1" customWidth="1"/>
    <col min="5384" max="5384" width="14.125" style="100" bestFit="1" customWidth="1"/>
    <col min="5385" max="5385" width="15.125" style="100" bestFit="1" customWidth="1"/>
    <col min="5386" max="5386" width="15.375" style="100" bestFit="1" customWidth="1"/>
    <col min="5387" max="5387" width="15.125" style="100" bestFit="1" customWidth="1"/>
    <col min="5388" max="5389" width="14.125" style="100" bestFit="1" customWidth="1"/>
    <col min="5390" max="5390" width="12.625" style="100" bestFit="1" customWidth="1"/>
    <col min="5391" max="5391" width="14" style="100" customWidth="1"/>
    <col min="5392" max="5392" width="12.375" style="100" customWidth="1"/>
    <col min="5393" max="5393" width="11.5" style="100" bestFit="1" customWidth="1"/>
    <col min="5394" max="5394" width="1.625" style="100" customWidth="1"/>
    <col min="5395" max="5396" width="19.5" style="100" customWidth="1"/>
    <col min="5397" max="5632" width="9" style="100"/>
    <col min="5633" max="5633" width="11.625" style="100" bestFit="1" customWidth="1"/>
    <col min="5634" max="5634" width="6.875" style="100" bestFit="1" customWidth="1"/>
    <col min="5635" max="5635" width="14" style="100" bestFit="1" customWidth="1"/>
    <col min="5636" max="5636" width="6.875" style="100" bestFit="1" customWidth="1"/>
    <col min="5637" max="5637" width="14" style="100" bestFit="1" customWidth="1"/>
    <col min="5638" max="5638" width="15.125" style="100" customWidth="1"/>
    <col min="5639" max="5639" width="15.125" style="100" bestFit="1" customWidth="1"/>
    <col min="5640" max="5640" width="14.125" style="100" bestFit="1" customWidth="1"/>
    <col min="5641" max="5641" width="15.125" style="100" bestFit="1" customWidth="1"/>
    <col min="5642" max="5642" width="15.375" style="100" bestFit="1" customWidth="1"/>
    <col min="5643" max="5643" width="15.125" style="100" bestFit="1" customWidth="1"/>
    <col min="5644" max="5645" width="14.125" style="100" bestFit="1" customWidth="1"/>
    <col min="5646" max="5646" width="12.625" style="100" bestFit="1" customWidth="1"/>
    <col min="5647" max="5647" width="14" style="100" customWidth="1"/>
    <col min="5648" max="5648" width="12.375" style="100" customWidth="1"/>
    <col min="5649" max="5649" width="11.5" style="100" bestFit="1" customWidth="1"/>
    <col min="5650" max="5650" width="1.625" style="100" customWidth="1"/>
    <col min="5651" max="5652" width="19.5" style="100" customWidth="1"/>
    <col min="5653" max="5888" width="9" style="100"/>
    <col min="5889" max="5889" width="11.625" style="100" bestFit="1" customWidth="1"/>
    <col min="5890" max="5890" width="6.875" style="100" bestFit="1" customWidth="1"/>
    <col min="5891" max="5891" width="14" style="100" bestFit="1" customWidth="1"/>
    <col min="5892" max="5892" width="6.875" style="100" bestFit="1" customWidth="1"/>
    <col min="5893" max="5893" width="14" style="100" bestFit="1" customWidth="1"/>
    <col min="5894" max="5894" width="15.125" style="100" customWidth="1"/>
    <col min="5895" max="5895" width="15.125" style="100" bestFit="1" customWidth="1"/>
    <col min="5896" max="5896" width="14.125" style="100" bestFit="1" customWidth="1"/>
    <col min="5897" max="5897" width="15.125" style="100" bestFit="1" customWidth="1"/>
    <col min="5898" max="5898" width="15.375" style="100" bestFit="1" customWidth="1"/>
    <col min="5899" max="5899" width="15.125" style="100" bestFit="1" customWidth="1"/>
    <col min="5900" max="5901" width="14.125" style="100" bestFit="1" customWidth="1"/>
    <col min="5902" max="5902" width="12.625" style="100" bestFit="1" customWidth="1"/>
    <col min="5903" max="5903" width="14" style="100" customWidth="1"/>
    <col min="5904" max="5904" width="12.375" style="100" customWidth="1"/>
    <col min="5905" max="5905" width="11.5" style="100" bestFit="1" customWidth="1"/>
    <col min="5906" max="5906" width="1.625" style="100" customWidth="1"/>
    <col min="5907" max="5908" width="19.5" style="100" customWidth="1"/>
    <col min="5909" max="6144" width="9" style="100"/>
    <col min="6145" max="6145" width="11.625" style="100" bestFit="1" customWidth="1"/>
    <col min="6146" max="6146" width="6.875" style="100" bestFit="1" customWidth="1"/>
    <col min="6147" max="6147" width="14" style="100" bestFit="1" customWidth="1"/>
    <col min="6148" max="6148" width="6.875" style="100" bestFit="1" customWidth="1"/>
    <col min="6149" max="6149" width="14" style="100" bestFit="1" customWidth="1"/>
    <col min="6150" max="6150" width="15.125" style="100" customWidth="1"/>
    <col min="6151" max="6151" width="15.125" style="100" bestFit="1" customWidth="1"/>
    <col min="6152" max="6152" width="14.125" style="100" bestFit="1" customWidth="1"/>
    <col min="6153" max="6153" width="15.125" style="100" bestFit="1" customWidth="1"/>
    <col min="6154" max="6154" width="15.375" style="100" bestFit="1" customWidth="1"/>
    <col min="6155" max="6155" width="15.125" style="100" bestFit="1" customWidth="1"/>
    <col min="6156" max="6157" width="14.125" style="100" bestFit="1" customWidth="1"/>
    <col min="6158" max="6158" width="12.625" style="100" bestFit="1" customWidth="1"/>
    <col min="6159" max="6159" width="14" style="100" customWidth="1"/>
    <col min="6160" max="6160" width="12.375" style="100" customWidth="1"/>
    <col min="6161" max="6161" width="11.5" style="100" bestFit="1" customWidth="1"/>
    <col min="6162" max="6162" width="1.625" style="100" customWidth="1"/>
    <col min="6163" max="6164" width="19.5" style="100" customWidth="1"/>
    <col min="6165" max="6400" width="9" style="100"/>
    <col min="6401" max="6401" width="11.625" style="100" bestFit="1" customWidth="1"/>
    <col min="6402" max="6402" width="6.875" style="100" bestFit="1" customWidth="1"/>
    <col min="6403" max="6403" width="14" style="100" bestFit="1" customWidth="1"/>
    <col min="6404" max="6404" width="6.875" style="100" bestFit="1" customWidth="1"/>
    <col min="6405" max="6405" width="14" style="100" bestFit="1" customWidth="1"/>
    <col min="6406" max="6406" width="15.125" style="100" customWidth="1"/>
    <col min="6407" max="6407" width="15.125" style="100" bestFit="1" customWidth="1"/>
    <col min="6408" max="6408" width="14.125" style="100" bestFit="1" customWidth="1"/>
    <col min="6409" max="6409" width="15.125" style="100" bestFit="1" customWidth="1"/>
    <col min="6410" max="6410" width="15.375" style="100" bestFit="1" customWidth="1"/>
    <col min="6411" max="6411" width="15.125" style="100" bestFit="1" customWidth="1"/>
    <col min="6412" max="6413" width="14.125" style="100" bestFit="1" customWidth="1"/>
    <col min="6414" max="6414" width="12.625" style="100" bestFit="1" customWidth="1"/>
    <col min="6415" max="6415" width="14" style="100" customWidth="1"/>
    <col min="6416" max="6416" width="12.375" style="100" customWidth="1"/>
    <col min="6417" max="6417" width="11.5" style="100" bestFit="1" customWidth="1"/>
    <col min="6418" max="6418" width="1.625" style="100" customWidth="1"/>
    <col min="6419" max="6420" width="19.5" style="100" customWidth="1"/>
    <col min="6421" max="6656" width="9" style="100"/>
    <col min="6657" max="6657" width="11.625" style="100" bestFit="1" customWidth="1"/>
    <col min="6658" max="6658" width="6.875" style="100" bestFit="1" customWidth="1"/>
    <col min="6659" max="6659" width="14" style="100" bestFit="1" customWidth="1"/>
    <col min="6660" max="6660" width="6.875" style="100" bestFit="1" customWidth="1"/>
    <col min="6661" max="6661" width="14" style="100" bestFit="1" customWidth="1"/>
    <col min="6662" max="6662" width="15.125" style="100" customWidth="1"/>
    <col min="6663" max="6663" width="15.125" style="100" bestFit="1" customWidth="1"/>
    <col min="6664" max="6664" width="14.125" style="100" bestFit="1" customWidth="1"/>
    <col min="6665" max="6665" width="15.125" style="100" bestFit="1" customWidth="1"/>
    <col min="6666" max="6666" width="15.375" style="100" bestFit="1" customWidth="1"/>
    <col min="6667" max="6667" width="15.125" style="100" bestFit="1" customWidth="1"/>
    <col min="6668" max="6669" width="14.125" style="100" bestFit="1" customWidth="1"/>
    <col min="6670" max="6670" width="12.625" style="100" bestFit="1" customWidth="1"/>
    <col min="6671" max="6671" width="14" style="100" customWidth="1"/>
    <col min="6672" max="6672" width="12.375" style="100" customWidth="1"/>
    <col min="6673" max="6673" width="11.5" style="100" bestFit="1" customWidth="1"/>
    <col min="6674" max="6674" width="1.625" style="100" customWidth="1"/>
    <col min="6675" max="6676" width="19.5" style="100" customWidth="1"/>
    <col min="6677" max="6912" width="9" style="100"/>
    <col min="6913" max="6913" width="11.625" style="100" bestFit="1" customWidth="1"/>
    <col min="6914" max="6914" width="6.875" style="100" bestFit="1" customWidth="1"/>
    <col min="6915" max="6915" width="14" style="100" bestFit="1" customWidth="1"/>
    <col min="6916" max="6916" width="6.875" style="100" bestFit="1" customWidth="1"/>
    <col min="6917" max="6917" width="14" style="100" bestFit="1" customWidth="1"/>
    <col min="6918" max="6918" width="15.125" style="100" customWidth="1"/>
    <col min="6919" max="6919" width="15.125" style="100" bestFit="1" customWidth="1"/>
    <col min="6920" max="6920" width="14.125" style="100" bestFit="1" customWidth="1"/>
    <col min="6921" max="6921" width="15.125" style="100" bestFit="1" customWidth="1"/>
    <col min="6922" max="6922" width="15.375" style="100" bestFit="1" customWidth="1"/>
    <col min="6923" max="6923" width="15.125" style="100" bestFit="1" customWidth="1"/>
    <col min="6924" max="6925" width="14.125" style="100" bestFit="1" customWidth="1"/>
    <col min="6926" max="6926" width="12.625" style="100" bestFit="1" customWidth="1"/>
    <col min="6927" max="6927" width="14" style="100" customWidth="1"/>
    <col min="6928" max="6928" width="12.375" style="100" customWidth="1"/>
    <col min="6929" max="6929" width="11.5" style="100" bestFit="1" customWidth="1"/>
    <col min="6930" max="6930" width="1.625" style="100" customWidth="1"/>
    <col min="6931" max="6932" width="19.5" style="100" customWidth="1"/>
    <col min="6933" max="7168" width="9" style="100"/>
    <col min="7169" max="7169" width="11.625" style="100" bestFit="1" customWidth="1"/>
    <col min="7170" max="7170" width="6.875" style="100" bestFit="1" customWidth="1"/>
    <col min="7171" max="7171" width="14" style="100" bestFit="1" customWidth="1"/>
    <col min="7172" max="7172" width="6.875" style="100" bestFit="1" customWidth="1"/>
    <col min="7173" max="7173" width="14" style="100" bestFit="1" customWidth="1"/>
    <col min="7174" max="7174" width="15.125" style="100" customWidth="1"/>
    <col min="7175" max="7175" width="15.125" style="100" bestFit="1" customWidth="1"/>
    <col min="7176" max="7176" width="14.125" style="100" bestFit="1" customWidth="1"/>
    <col min="7177" max="7177" width="15.125" style="100" bestFit="1" customWidth="1"/>
    <col min="7178" max="7178" width="15.375" style="100" bestFit="1" customWidth="1"/>
    <col min="7179" max="7179" width="15.125" style="100" bestFit="1" customWidth="1"/>
    <col min="7180" max="7181" width="14.125" style="100" bestFit="1" customWidth="1"/>
    <col min="7182" max="7182" width="12.625" style="100" bestFit="1" customWidth="1"/>
    <col min="7183" max="7183" width="14" style="100" customWidth="1"/>
    <col min="7184" max="7184" width="12.375" style="100" customWidth="1"/>
    <col min="7185" max="7185" width="11.5" style="100" bestFit="1" customWidth="1"/>
    <col min="7186" max="7186" width="1.625" style="100" customWidth="1"/>
    <col min="7187" max="7188" width="19.5" style="100" customWidth="1"/>
    <col min="7189" max="7424" width="9" style="100"/>
    <col min="7425" max="7425" width="11.625" style="100" bestFit="1" customWidth="1"/>
    <col min="7426" max="7426" width="6.875" style="100" bestFit="1" customWidth="1"/>
    <col min="7427" max="7427" width="14" style="100" bestFit="1" customWidth="1"/>
    <col min="7428" max="7428" width="6.875" style="100" bestFit="1" customWidth="1"/>
    <col min="7429" max="7429" width="14" style="100" bestFit="1" customWidth="1"/>
    <col min="7430" max="7430" width="15.125" style="100" customWidth="1"/>
    <col min="7431" max="7431" width="15.125" style="100" bestFit="1" customWidth="1"/>
    <col min="7432" max="7432" width="14.125" style="100" bestFit="1" customWidth="1"/>
    <col min="7433" max="7433" width="15.125" style="100" bestFit="1" customWidth="1"/>
    <col min="7434" max="7434" width="15.375" style="100" bestFit="1" customWidth="1"/>
    <col min="7435" max="7435" width="15.125" style="100" bestFit="1" customWidth="1"/>
    <col min="7436" max="7437" width="14.125" style="100" bestFit="1" customWidth="1"/>
    <col min="7438" max="7438" width="12.625" style="100" bestFit="1" customWidth="1"/>
    <col min="7439" max="7439" width="14" style="100" customWidth="1"/>
    <col min="7440" max="7440" width="12.375" style="100" customWidth="1"/>
    <col min="7441" max="7441" width="11.5" style="100" bestFit="1" customWidth="1"/>
    <col min="7442" max="7442" width="1.625" style="100" customWidth="1"/>
    <col min="7443" max="7444" width="19.5" style="100" customWidth="1"/>
    <col min="7445" max="7680" width="9" style="100"/>
    <col min="7681" max="7681" width="11.625" style="100" bestFit="1" customWidth="1"/>
    <col min="7682" max="7682" width="6.875" style="100" bestFit="1" customWidth="1"/>
    <col min="7683" max="7683" width="14" style="100" bestFit="1" customWidth="1"/>
    <col min="7684" max="7684" width="6.875" style="100" bestFit="1" customWidth="1"/>
    <col min="7685" max="7685" width="14" style="100" bestFit="1" customWidth="1"/>
    <col min="7686" max="7686" width="15.125" style="100" customWidth="1"/>
    <col min="7687" max="7687" width="15.125" style="100" bestFit="1" customWidth="1"/>
    <col min="7688" max="7688" width="14.125" style="100" bestFit="1" customWidth="1"/>
    <col min="7689" max="7689" width="15.125" style="100" bestFit="1" customWidth="1"/>
    <col min="7690" max="7690" width="15.375" style="100" bestFit="1" customWidth="1"/>
    <col min="7691" max="7691" width="15.125" style="100" bestFit="1" customWidth="1"/>
    <col min="7692" max="7693" width="14.125" style="100" bestFit="1" customWidth="1"/>
    <col min="7694" max="7694" width="12.625" style="100" bestFit="1" customWidth="1"/>
    <col min="7695" max="7695" width="14" style="100" customWidth="1"/>
    <col min="7696" max="7696" width="12.375" style="100" customWidth="1"/>
    <col min="7697" max="7697" width="11.5" style="100" bestFit="1" customWidth="1"/>
    <col min="7698" max="7698" width="1.625" style="100" customWidth="1"/>
    <col min="7699" max="7700" width="19.5" style="100" customWidth="1"/>
    <col min="7701" max="7936" width="9" style="100"/>
    <col min="7937" max="7937" width="11.625" style="100" bestFit="1" customWidth="1"/>
    <col min="7938" max="7938" width="6.875" style="100" bestFit="1" customWidth="1"/>
    <col min="7939" max="7939" width="14" style="100" bestFit="1" customWidth="1"/>
    <col min="7940" max="7940" width="6.875" style="100" bestFit="1" customWidth="1"/>
    <col min="7941" max="7941" width="14" style="100" bestFit="1" customWidth="1"/>
    <col min="7942" max="7942" width="15.125" style="100" customWidth="1"/>
    <col min="7943" max="7943" width="15.125" style="100" bestFit="1" customWidth="1"/>
    <col min="7944" max="7944" width="14.125" style="100" bestFit="1" customWidth="1"/>
    <col min="7945" max="7945" width="15.125" style="100" bestFit="1" customWidth="1"/>
    <col min="7946" max="7946" width="15.375" style="100" bestFit="1" customWidth="1"/>
    <col min="7947" max="7947" width="15.125" style="100" bestFit="1" customWidth="1"/>
    <col min="7948" max="7949" width="14.125" style="100" bestFit="1" customWidth="1"/>
    <col min="7950" max="7950" width="12.625" style="100" bestFit="1" customWidth="1"/>
    <col min="7951" max="7951" width="14" style="100" customWidth="1"/>
    <col min="7952" max="7952" width="12.375" style="100" customWidth="1"/>
    <col min="7953" max="7953" width="11.5" style="100" bestFit="1" customWidth="1"/>
    <col min="7954" max="7954" width="1.625" style="100" customWidth="1"/>
    <col min="7955" max="7956" width="19.5" style="100" customWidth="1"/>
    <col min="7957" max="8192" width="9" style="100"/>
    <col min="8193" max="8193" width="11.625" style="100" bestFit="1" customWidth="1"/>
    <col min="8194" max="8194" width="6.875" style="100" bestFit="1" customWidth="1"/>
    <col min="8195" max="8195" width="14" style="100" bestFit="1" customWidth="1"/>
    <col min="8196" max="8196" width="6.875" style="100" bestFit="1" customWidth="1"/>
    <col min="8197" max="8197" width="14" style="100" bestFit="1" customWidth="1"/>
    <col min="8198" max="8198" width="15.125" style="100" customWidth="1"/>
    <col min="8199" max="8199" width="15.125" style="100" bestFit="1" customWidth="1"/>
    <col min="8200" max="8200" width="14.125" style="100" bestFit="1" customWidth="1"/>
    <col min="8201" max="8201" width="15.125" style="100" bestFit="1" customWidth="1"/>
    <col min="8202" max="8202" width="15.375" style="100" bestFit="1" customWidth="1"/>
    <col min="8203" max="8203" width="15.125" style="100" bestFit="1" customWidth="1"/>
    <col min="8204" max="8205" width="14.125" style="100" bestFit="1" customWidth="1"/>
    <col min="8206" max="8206" width="12.625" style="100" bestFit="1" customWidth="1"/>
    <col min="8207" max="8207" width="14" style="100" customWidth="1"/>
    <col min="8208" max="8208" width="12.375" style="100" customWidth="1"/>
    <col min="8209" max="8209" width="11.5" style="100" bestFit="1" customWidth="1"/>
    <col min="8210" max="8210" width="1.625" style="100" customWidth="1"/>
    <col min="8211" max="8212" width="19.5" style="100" customWidth="1"/>
    <col min="8213" max="8448" width="9" style="100"/>
    <col min="8449" max="8449" width="11.625" style="100" bestFit="1" customWidth="1"/>
    <col min="8450" max="8450" width="6.875" style="100" bestFit="1" customWidth="1"/>
    <col min="8451" max="8451" width="14" style="100" bestFit="1" customWidth="1"/>
    <col min="8452" max="8452" width="6.875" style="100" bestFit="1" customWidth="1"/>
    <col min="8453" max="8453" width="14" style="100" bestFit="1" customWidth="1"/>
    <col min="8454" max="8454" width="15.125" style="100" customWidth="1"/>
    <col min="8455" max="8455" width="15.125" style="100" bestFit="1" customWidth="1"/>
    <col min="8456" max="8456" width="14.125" style="100" bestFit="1" customWidth="1"/>
    <col min="8457" max="8457" width="15.125" style="100" bestFit="1" customWidth="1"/>
    <col min="8458" max="8458" width="15.375" style="100" bestFit="1" customWidth="1"/>
    <col min="8459" max="8459" width="15.125" style="100" bestFit="1" customWidth="1"/>
    <col min="8460" max="8461" width="14.125" style="100" bestFit="1" customWidth="1"/>
    <col min="8462" max="8462" width="12.625" style="100" bestFit="1" customWidth="1"/>
    <col min="8463" max="8463" width="14" style="100" customWidth="1"/>
    <col min="8464" max="8464" width="12.375" style="100" customWidth="1"/>
    <col min="8465" max="8465" width="11.5" style="100" bestFit="1" customWidth="1"/>
    <col min="8466" max="8466" width="1.625" style="100" customWidth="1"/>
    <col min="8467" max="8468" width="19.5" style="100" customWidth="1"/>
    <col min="8469" max="8704" width="9" style="100"/>
    <col min="8705" max="8705" width="11.625" style="100" bestFit="1" customWidth="1"/>
    <col min="8706" max="8706" width="6.875" style="100" bestFit="1" customWidth="1"/>
    <col min="8707" max="8707" width="14" style="100" bestFit="1" customWidth="1"/>
    <col min="8708" max="8708" width="6.875" style="100" bestFit="1" customWidth="1"/>
    <col min="8709" max="8709" width="14" style="100" bestFit="1" customWidth="1"/>
    <col min="8710" max="8710" width="15.125" style="100" customWidth="1"/>
    <col min="8711" max="8711" width="15.125" style="100" bestFit="1" customWidth="1"/>
    <col min="8712" max="8712" width="14.125" style="100" bestFit="1" customWidth="1"/>
    <col min="8713" max="8713" width="15.125" style="100" bestFit="1" customWidth="1"/>
    <col min="8714" max="8714" width="15.375" style="100" bestFit="1" customWidth="1"/>
    <col min="8715" max="8715" width="15.125" style="100" bestFit="1" customWidth="1"/>
    <col min="8716" max="8717" width="14.125" style="100" bestFit="1" customWidth="1"/>
    <col min="8718" max="8718" width="12.625" style="100" bestFit="1" customWidth="1"/>
    <col min="8719" max="8719" width="14" style="100" customWidth="1"/>
    <col min="8720" max="8720" width="12.375" style="100" customWidth="1"/>
    <col min="8721" max="8721" width="11.5" style="100" bestFit="1" customWidth="1"/>
    <col min="8722" max="8722" width="1.625" style="100" customWidth="1"/>
    <col min="8723" max="8724" width="19.5" style="100" customWidth="1"/>
    <col min="8725" max="8960" width="9" style="100"/>
    <col min="8961" max="8961" width="11.625" style="100" bestFit="1" customWidth="1"/>
    <col min="8962" max="8962" width="6.875" style="100" bestFit="1" customWidth="1"/>
    <col min="8963" max="8963" width="14" style="100" bestFit="1" customWidth="1"/>
    <col min="8964" max="8964" width="6.875" style="100" bestFit="1" customWidth="1"/>
    <col min="8965" max="8965" width="14" style="100" bestFit="1" customWidth="1"/>
    <col min="8966" max="8966" width="15.125" style="100" customWidth="1"/>
    <col min="8967" max="8967" width="15.125" style="100" bestFit="1" customWidth="1"/>
    <col min="8968" max="8968" width="14.125" style="100" bestFit="1" customWidth="1"/>
    <col min="8969" max="8969" width="15.125" style="100" bestFit="1" customWidth="1"/>
    <col min="8970" max="8970" width="15.375" style="100" bestFit="1" customWidth="1"/>
    <col min="8971" max="8971" width="15.125" style="100" bestFit="1" customWidth="1"/>
    <col min="8972" max="8973" width="14.125" style="100" bestFit="1" customWidth="1"/>
    <col min="8974" max="8974" width="12.625" style="100" bestFit="1" customWidth="1"/>
    <col min="8975" max="8975" width="14" style="100" customWidth="1"/>
    <col min="8976" max="8976" width="12.375" style="100" customWidth="1"/>
    <col min="8977" max="8977" width="11.5" style="100" bestFit="1" customWidth="1"/>
    <col min="8978" max="8978" width="1.625" style="100" customWidth="1"/>
    <col min="8979" max="8980" width="19.5" style="100" customWidth="1"/>
    <col min="8981" max="9216" width="9" style="100"/>
    <col min="9217" max="9217" width="11.625" style="100" bestFit="1" customWidth="1"/>
    <col min="9218" max="9218" width="6.875" style="100" bestFit="1" customWidth="1"/>
    <col min="9219" max="9219" width="14" style="100" bestFit="1" customWidth="1"/>
    <col min="9220" max="9220" width="6.875" style="100" bestFit="1" customWidth="1"/>
    <col min="9221" max="9221" width="14" style="100" bestFit="1" customWidth="1"/>
    <col min="9222" max="9222" width="15.125" style="100" customWidth="1"/>
    <col min="9223" max="9223" width="15.125" style="100" bestFit="1" customWidth="1"/>
    <col min="9224" max="9224" width="14.125" style="100" bestFit="1" customWidth="1"/>
    <col min="9225" max="9225" width="15.125" style="100" bestFit="1" customWidth="1"/>
    <col min="9226" max="9226" width="15.375" style="100" bestFit="1" customWidth="1"/>
    <col min="9227" max="9227" width="15.125" style="100" bestFit="1" customWidth="1"/>
    <col min="9228" max="9229" width="14.125" style="100" bestFit="1" customWidth="1"/>
    <col min="9230" max="9230" width="12.625" style="100" bestFit="1" customWidth="1"/>
    <col min="9231" max="9231" width="14" style="100" customWidth="1"/>
    <col min="9232" max="9232" width="12.375" style="100" customWidth="1"/>
    <col min="9233" max="9233" width="11.5" style="100" bestFit="1" customWidth="1"/>
    <col min="9234" max="9234" width="1.625" style="100" customWidth="1"/>
    <col min="9235" max="9236" width="19.5" style="100" customWidth="1"/>
    <col min="9237" max="9472" width="9" style="100"/>
    <col min="9473" max="9473" width="11.625" style="100" bestFit="1" customWidth="1"/>
    <col min="9474" max="9474" width="6.875" style="100" bestFit="1" customWidth="1"/>
    <col min="9475" max="9475" width="14" style="100" bestFit="1" customWidth="1"/>
    <col min="9476" max="9476" width="6.875" style="100" bestFit="1" customWidth="1"/>
    <col min="9477" max="9477" width="14" style="100" bestFit="1" customWidth="1"/>
    <col min="9478" max="9478" width="15.125" style="100" customWidth="1"/>
    <col min="9479" max="9479" width="15.125" style="100" bestFit="1" customWidth="1"/>
    <col min="9480" max="9480" width="14.125" style="100" bestFit="1" customWidth="1"/>
    <col min="9481" max="9481" width="15.125" style="100" bestFit="1" customWidth="1"/>
    <col min="9482" max="9482" width="15.375" style="100" bestFit="1" customWidth="1"/>
    <col min="9483" max="9483" width="15.125" style="100" bestFit="1" customWidth="1"/>
    <col min="9484" max="9485" width="14.125" style="100" bestFit="1" customWidth="1"/>
    <col min="9486" max="9486" width="12.625" style="100" bestFit="1" customWidth="1"/>
    <col min="9487" max="9487" width="14" style="100" customWidth="1"/>
    <col min="9488" max="9488" width="12.375" style="100" customWidth="1"/>
    <col min="9489" max="9489" width="11.5" style="100" bestFit="1" customWidth="1"/>
    <col min="9490" max="9490" width="1.625" style="100" customWidth="1"/>
    <col min="9491" max="9492" width="19.5" style="100" customWidth="1"/>
    <col min="9493" max="9728" width="9" style="100"/>
    <col min="9729" max="9729" width="11.625" style="100" bestFit="1" customWidth="1"/>
    <col min="9730" max="9730" width="6.875" style="100" bestFit="1" customWidth="1"/>
    <col min="9731" max="9731" width="14" style="100" bestFit="1" customWidth="1"/>
    <col min="9732" max="9732" width="6.875" style="100" bestFit="1" customWidth="1"/>
    <col min="9733" max="9733" width="14" style="100" bestFit="1" customWidth="1"/>
    <col min="9734" max="9734" width="15.125" style="100" customWidth="1"/>
    <col min="9735" max="9735" width="15.125" style="100" bestFit="1" customWidth="1"/>
    <col min="9736" max="9736" width="14.125" style="100" bestFit="1" customWidth="1"/>
    <col min="9737" max="9737" width="15.125" style="100" bestFit="1" customWidth="1"/>
    <col min="9738" max="9738" width="15.375" style="100" bestFit="1" customWidth="1"/>
    <col min="9739" max="9739" width="15.125" style="100" bestFit="1" customWidth="1"/>
    <col min="9740" max="9741" width="14.125" style="100" bestFit="1" customWidth="1"/>
    <col min="9742" max="9742" width="12.625" style="100" bestFit="1" customWidth="1"/>
    <col min="9743" max="9743" width="14" style="100" customWidth="1"/>
    <col min="9744" max="9744" width="12.375" style="100" customWidth="1"/>
    <col min="9745" max="9745" width="11.5" style="100" bestFit="1" customWidth="1"/>
    <col min="9746" max="9746" width="1.625" style="100" customWidth="1"/>
    <col min="9747" max="9748" width="19.5" style="100" customWidth="1"/>
    <col min="9749" max="9984" width="9" style="100"/>
    <col min="9985" max="9985" width="11.625" style="100" bestFit="1" customWidth="1"/>
    <col min="9986" max="9986" width="6.875" style="100" bestFit="1" customWidth="1"/>
    <col min="9987" max="9987" width="14" style="100" bestFit="1" customWidth="1"/>
    <col min="9988" max="9988" width="6.875" style="100" bestFit="1" customWidth="1"/>
    <col min="9989" max="9989" width="14" style="100" bestFit="1" customWidth="1"/>
    <col min="9990" max="9990" width="15.125" style="100" customWidth="1"/>
    <col min="9991" max="9991" width="15.125" style="100" bestFit="1" customWidth="1"/>
    <col min="9992" max="9992" width="14.125" style="100" bestFit="1" customWidth="1"/>
    <col min="9993" max="9993" width="15.125" style="100" bestFit="1" customWidth="1"/>
    <col min="9994" max="9994" width="15.375" style="100" bestFit="1" customWidth="1"/>
    <col min="9995" max="9995" width="15.125" style="100" bestFit="1" customWidth="1"/>
    <col min="9996" max="9997" width="14.125" style="100" bestFit="1" customWidth="1"/>
    <col min="9998" max="9998" width="12.625" style="100" bestFit="1" customWidth="1"/>
    <col min="9999" max="9999" width="14" style="100" customWidth="1"/>
    <col min="10000" max="10000" width="12.375" style="100" customWidth="1"/>
    <col min="10001" max="10001" width="11.5" style="100" bestFit="1" customWidth="1"/>
    <col min="10002" max="10002" width="1.625" style="100" customWidth="1"/>
    <col min="10003" max="10004" width="19.5" style="100" customWidth="1"/>
    <col min="10005" max="10240" width="9" style="100"/>
    <col min="10241" max="10241" width="11.625" style="100" bestFit="1" customWidth="1"/>
    <col min="10242" max="10242" width="6.875" style="100" bestFit="1" customWidth="1"/>
    <col min="10243" max="10243" width="14" style="100" bestFit="1" customWidth="1"/>
    <col min="10244" max="10244" width="6.875" style="100" bestFit="1" customWidth="1"/>
    <col min="10245" max="10245" width="14" style="100" bestFit="1" customWidth="1"/>
    <col min="10246" max="10246" width="15.125" style="100" customWidth="1"/>
    <col min="10247" max="10247" width="15.125" style="100" bestFit="1" customWidth="1"/>
    <col min="10248" max="10248" width="14.125" style="100" bestFit="1" customWidth="1"/>
    <col min="10249" max="10249" width="15.125" style="100" bestFit="1" customWidth="1"/>
    <col min="10250" max="10250" width="15.375" style="100" bestFit="1" customWidth="1"/>
    <col min="10251" max="10251" width="15.125" style="100" bestFit="1" customWidth="1"/>
    <col min="10252" max="10253" width="14.125" style="100" bestFit="1" customWidth="1"/>
    <col min="10254" max="10254" width="12.625" style="100" bestFit="1" customWidth="1"/>
    <col min="10255" max="10255" width="14" style="100" customWidth="1"/>
    <col min="10256" max="10256" width="12.375" style="100" customWidth="1"/>
    <col min="10257" max="10257" width="11.5" style="100" bestFit="1" customWidth="1"/>
    <col min="10258" max="10258" width="1.625" style="100" customWidth="1"/>
    <col min="10259" max="10260" width="19.5" style="100" customWidth="1"/>
    <col min="10261" max="10496" width="9" style="100"/>
    <col min="10497" max="10497" width="11.625" style="100" bestFit="1" customWidth="1"/>
    <col min="10498" max="10498" width="6.875" style="100" bestFit="1" customWidth="1"/>
    <col min="10499" max="10499" width="14" style="100" bestFit="1" customWidth="1"/>
    <col min="10500" max="10500" width="6.875" style="100" bestFit="1" customWidth="1"/>
    <col min="10501" max="10501" width="14" style="100" bestFit="1" customWidth="1"/>
    <col min="10502" max="10502" width="15.125" style="100" customWidth="1"/>
    <col min="10503" max="10503" width="15.125" style="100" bestFit="1" customWidth="1"/>
    <col min="10504" max="10504" width="14.125" style="100" bestFit="1" customWidth="1"/>
    <col min="10505" max="10505" width="15.125" style="100" bestFit="1" customWidth="1"/>
    <col min="10506" max="10506" width="15.375" style="100" bestFit="1" customWidth="1"/>
    <col min="10507" max="10507" width="15.125" style="100" bestFit="1" customWidth="1"/>
    <col min="10508" max="10509" width="14.125" style="100" bestFit="1" customWidth="1"/>
    <col min="10510" max="10510" width="12.625" style="100" bestFit="1" customWidth="1"/>
    <col min="10511" max="10511" width="14" style="100" customWidth="1"/>
    <col min="10512" max="10512" width="12.375" style="100" customWidth="1"/>
    <col min="10513" max="10513" width="11.5" style="100" bestFit="1" customWidth="1"/>
    <col min="10514" max="10514" width="1.625" style="100" customWidth="1"/>
    <col min="10515" max="10516" width="19.5" style="100" customWidth="1"/>
    <col min="10517" max="10752" width="9" style="100"/>
    <col min="10753" max="10753" width="11.625" style="100" bestFit="1" customWidth="1"/>
    <col min="10754" max="10754" width="6.875" style="100" bestFit="1" customWidth="1"/>
    <col min="10755" max="10755" width="14" style="100" bestFit="1" customWidth="1"/>
    <col min="10756" max="10756" width="6.875" style="100" bestFit="1" customWidth="1"/>
    <col min="10757" max="10757" width="14" style="100" bestFit="1" customWidth="1"/>
    <col min="10758" max="10758" width="15.125" style="100" customWidth="1"/>
    <col min="10759" max="10759" width="15.125" style="100" bestFit="1" customWidth="1"/>
    <col min="10760" max="10760" width="14.125" style="100" bestFit="1" customWidth="1"/>
    <col min="10761" max="10761" width="15.125" style="100" bestFit="1" customWidth="1"/>
    <col min="10762" max="10762" width="15.375" style="100" bestFit="1" customWidth="1"/>
    <col min="10763" max="10763" width="15.125" style="100" bestFit="1" customWidth="1"/>
    <col min="10764" max="10765" width="14.125" style="100" bestFit="1" customWidth="1"/>
    <col min="10766" max="10766" width="12.625" style="100" bestFit="1" customWidth="1"/>
    <col min="10767" max="10767" width="14" style="100" customWidth="1"/>
    <col min="10768" max="10768" width="12.375" style="100" customWidth="1"/>
    <col min="10769" max="10769" width="11.5" style="100" bestFit="1" customWidth="1"/>
    <col min="10770" max="10770" width="1.625" style="100" customWidth="1"/>
    <col min="10771" max="10772" width="19.5" style="100" customWidth="1"/>
    <col min="10773" max="11008" width="9" style="100"/>
    <col min="11009" max="11009" width="11.625" style="100" bestFit="1" customWidth="1"/>
    <col min="11010" max="11010" width="6.875" style="100" bestFit="1" customWidth="1"/>
    <col min="11011" max="11011" width="14" style="100" bestFit="1" customWidth="1"/>
    <col min="11012" max="11012" width="6.875" style="100" bestFit="1" customWidth="1"/>
    <col min="11013" max="11013" width="14" style="100" bestFit="1" customWidth="1"/>
    <col min="11014" max="11014" width="15.125" style="100" customWidth="1"/>
    <col min="11015" max="11015" width="15.125" style="100" bestFit="1" customWidth="1"/>
    <col min="11016" max="11016" width="14.125" style="100" bestFit="1" customWidth="1"/>
    <col min="11017" max="11017" width="15.125" style="100" bestFit="1" customWidth="1"/>
    <col min="11018" max="11018" width="15.375" style="100" bestFit="1" customWidth="1"/>
    <col min="11019" max="11019" width="15.125" style="100" bestFit="1" customWidth="1"/>
    <col min="11020" max="11021" width="14.125" style="100" bestFit="1" customWidth="1"/>
    <col min="11022" max="11022" width="12.625" style="100" bestFit="1" customWidth="1"/>
    <col min="11023" max="11023" width="14" style="100" customWidth="1"/>
    <col min="11024" max="11024" width="12.375" style="100" customWidth="1"/>
    <col min="11025" max="11025" width="11.5" style="100" bestFit="1" customWidth="1"/>
    <col min="11026" max="11026" width="1.625" style="100" customWidth="1"/>
    <col min="11027" max="11028" width="19.5" style="100" customWidth="1"/>
    <col min="11029" max="11264" width="9" style="100"/>
    <col min="11265" max="11265" width="11.625" style="100" bestFit="1" customWidth="1"/>
    <col min="11266" max="11266" width="6.875" style="100" bestFit="1" customWidth="1"/>
    <col min="11267" max="11267" width="14" style="100" bestFit="1" customWidth="1"/>
    <col min="11268" max="11268" width="6.875" style="100" bestFit="1" customWidth="1"/>
    <col min="11269" max="11269" width="14" style="100" bestFit="1" customWidth="1"/>
    <col min="11270" max="11270" width="15.125" style="100" customWidth="1"/>
    <col min="11271" max="11271" width="15.125" style="100" bestFit="1" customWidth="1"/>
    <col min="11272" max="11272" width="14.125" style="100" bestFit="1" customWidth="1"/>
    <col min="11273" max="11273" width="15.125" style="100" bestFit="1" customWidth="1"/>
    <col min="11274" max="11274" width="15.375" style="100" bestFit="1" customWidth="1"/>
    <col min="11275" max="11275" width="15.125" style="100" bestFit="1" customWidth="1"/>
    <col min="11276" max="11277" width="14.125" style="100" bestFit="1" customWidth="1"/>
    <col min="11278" max="11278" width="12.625" style="100" bestFit="1" customWidth="1"/>
    <col min="11279" max="11279" width="14" style="100" customWidth="1"/>
    <col min="11280" max="11280" width="12.375" style="100" customWidth="1"/>
    <col min="11281" max="11281" width="11.5" style="100" bestFit="1" customWidth="1"/>
    <col min="11282" max="11282" width="1.625" style="100" customWidth="1"/>
    <col min="11283" max="11284" width="19.5" style="100" customWidth="1"/>
    <col min="11285" max="11520" width="9" style="100"/>
    <col min="11521" max="11521" width="11.625" style="100" bestFit="1" customWidth="1"/>
    <col min="11522" max="11522" width="6.875" style="100" bestFit="1" customWidth="1"/>
    <col min="11523" max="11523" width="14" style="100" bestFit="1" customWidth="1"/>
    <col min="11524" max="11524" width="6.875" style="100" bestFit="1" customWidth="1"/>
    <col min="11525" max="11525" width="14" style="100" bestFit="1" customWidth="1"/>
    <col min="11526" max="11526" width="15.125" style="100" customWidth="1"/>
    <col min="11527" max="11527" width="15.125" style="100" bestFit="1" customWidth="1"/>
    <col min="11528" max="11528" width="14.125" style="100" bestFit="1" customWidth="1"/>
    <col min="11529" max="11529" width="15.125" style="100" bestFit="1" customWidth="1"/>
    <col min="11530" max="11530" width="15.375" style="100" bestFit="1" customWidth="1"/>
    <col min="11531" max="11531" width="15.125" style="100" bestFit="1" customWidth="1"/>
    <col min="11532" max="11533" width="14.125" style="100" bestFit="1" customWidth="1"/>
    <col min="11534" max="11534" width="12.625" style="100" bestFit="1" customWidth="1"/>
    <col min="11535" max="11535" width="14" style="100" customWidth="1"/>
    <col min="11536" max="11536" width="12.375" style="100" customWidth="1"/>
    <col min="11537" max="11537" width="11.5" style="100" bestFit="1" customWidth="1"/>
    <col min="11538" max="11538" width="1.625" style="100" customWidth="1"/>
    <col min="11539" max="11540" width="19.5" style="100" customWidth="1"/>
    <col min="11541" max="11776" width="9" style="100"/>
    <col min="11777" max="11777" width="11.625" style="100" bestFit="1" customWidth="1"/>
    <col min="11778" max="11778" width="6.875" style="100" bestFit="1" customWidth="1"/>
    <col min="11779" max="11779" width="14" style="100" bestFit="1" customWidth="1"/>
    <col min="11780" max="11780" width="6.875" style="100" bestFit="1" customWidth="1"/>
    <col min="11781" max="11781" width="14" style="100" bestFit="1" customWidth="1"/>
    <col min="11782" max="11782" width="15.125" style="100" customWidth="1"/>
    <col min="11783" max="11783" width="15.125" style="100" bestFit="1" customWidth="1"/>
    <col min="11784" max="11784" width="14.125" style="100" bestFit="1" customWidth="1"/>
    <col min="11785" max="11785" width="15.125" style="100" bestFit="1" customWidth="1"/>
    <col min="11786" max="11786" width="15.375" style="100" bestFit="1" customWidth="1"/>
    <col min="11787" max="11787" width="15.125" style="100" bestFit="1" customWidth="1"/>
    <col min="11788" max="11789" width="14.125" style="100" bestFit="1" customWidth="1"/>
    <col min="11790" max="11790" width="12.625" style="100" bestFit="1" customWidth="1"/>
    <col min="11791" max="11791" width="14" style="100" customWidth="1"/>
    <col min="11792" max="11792" width="12.375" style="100" customWidth="1"/>
    <col min="11793" max="11793" width="11.5" style="100" bestFit="1" customWidth="1"/>
    <col min="11794" max="11794" width="1.625" style="100" customWidth="1"/>
    <col min="11795" max="11796" width="19.5" style="100" customWidth="1"/>
    <col min="11797" max="12032" width="9" style="100"/>
    <col min="12033" max="12033" width="11.625" style="100" bestFit="1" customWidth="1"/>
    <col min="12034" max="12034" width="6.875" style="100" bestFit="1" customWidth="1"/>
    <col min="12035" max="12035" width="14" style="100" bestFit="1" customWidth="1"/>
    <col min="12036" max="12036" width="6.875" style="100" bestFit="1" customWidth="1"/>
    <col min="12037" max="12037" width="14" style="100" bestFit="1" customWidth="1"/>
    <col min="12038" max="12038" width="15.125" style="100" customWidth="1"/>
    <col min="12039" max="12039" width="15.125" style="100" bestFit="1" customWidth="1"/>
    <col min="12040" max="12040" width="14.125" style="100" bestFit="1" customWidth="1"/>
    <col min="12041" max="12041" width="15.125" style="100" bestFit="1" customWidth="1"/>
    <col min="12042" max="12042" width="15.375" style="100" bestFit="1" customWidth="1"/>
    <col min="12043" max="12043" width="15.125" style="100" bestFit="1" customWidth="1"/>
    <col min="12044" max="12045" width="14.125" style="100" bestFit="1" customWidth="1"/>
    <col min="12046" max="12046" width="12.625" style="100" bestFit="1" customWidth="1"/>
    <col min="12047" max="12047" width="14" style="100" customWidth="1"/>
    <col min="12048" max="12048" width="12.375" style="100" customWidth="1"/>
    <col min="12049" max="12049" width="11.5" style="100" bestFit="1" customWidth="1"/>
    <col min="12050" max="12050" width="1.625" style="100" customWidth="1"/>
    <col min="12051" max="12052" width="19.5" style="100" customWidth="1"/>
    <col min="12053" max="12288" width="9" style="100"/>
    <col min="12289" max="12289" width="11.625" style="100" bestFit="1" customWidth="1"/>
    <col min="12290" max="12290" width="6.875" style="100" bestFit="1" customWidth="1"/>
    <col min="12291" max="12291" width="14" style="100" bestFit="1" customWidth="1"/>
    <col min="12292" max="12292" width="6.875" style="100" bestFit="1" customWidth="1"/>
    <col min="12293" max="12293" width="14" style="100" bestFit="1" customWidth="1"/>
    <col min="12294" max="12294" width="15.125" style="100" customWidth="1"/>
    <col min="12295" max="12295" width="15.125" style="100" bestFit="1" customWidth="1"/>
    <col min="12296" max="12296" width="14.125" style="100" bestFit="1" customWidth="1"/>
    <col min="12297" max="12297" width="15.125" style="100" bestFit="1" customWidth="1"/>
    <col min="12298" max="12298" width="15.375" style="100" bestFit="1" customWidth="1"/>
    <col min="12299" max="12299" width="15.125" style="100" bestFit="1" customWidth="1"/>
    <col min="12300" max="12301" width="14.125" style="100" bestFit="1" customWidth="1"/>
    <col min="12302" max="12302" width="12.625" style="100" bestFit="1" customWidth="1"/>
    <col min="12303" max="12303" width="14" style="100" customWidth="1"/>
    <col min="12304" max="12304" width="12.375" style="100" customWidth="1"/>
    <col min="12305" max="12305" width="11.5" style="100" bestFit="1" customWidth="1"/>
    <col min="12306" max="12306" width="1.625" style="100" customWidth="1"/>
    <col min="12307" max="12308" width="19.5" style="100" customWidth="1"/>
    <col min="12309" max="12544" width="9" style="100"/>
    <col min="12545" max="12545" width="11.625" style="100" bestFit="1" customWidth="1"/>
    <col min="12546" max="12546" width="6.875" style="100" bestFit="1" customWidth="1"/>
    <col min="12547" max="12547" width="14" style="100" bestFit="1" customWidth="1"/>
    <col min="12548" max="12548" width="6.875" style="100" bestFit="1" customWidth="1"/>
    <col min="12549" max="12549" width="14" style="100" bestFit="1" customWidth="1"/>
    <col min="12550" max="12550" width="15.125" style="100" customWidth="1"/>
    <col min="12551" max="12551" width="15.125" style="100" bestFit="1" customWidth="1"/>
    <col min="12552" max="12552" width="14.125" style="100" bestFit="1" customWidth="1"/>
    <col min="12553" max="12553" width="15.125" style="100" bestFit="1" customWidth="1"/>
    <col min="12554" max="12554" width="15.375" style="100" bestFit="1" customWidth="1"/>
    <col min="12555" max="12555" width="15.125" style="100" bestFit="1" customWidth="1"/>
    <col min="12556" max="12557" width="14.125" style="100" bestFit="1" customWidth="1"/>
    <col min="12558" max="12558" width="12.625" style="100" bestFit="1" customWidth="1"/>
    <col min="12559" max="12559" width="14" style="100" customWidth="1"/>
    <col min="12560" max="12560" width="12.375" style="100" customWidth="1"/>
    <col min="12561" max="12561" width="11.5" style="100" bestFit="1" customWidth="1"/>
    <col min="12562" max="12562" width="1.625" style="100" customWidth="1"/>
    <col min="12563" max="12564" width="19.5" style="100" customWidth="1"/>
    <col min="12565" max="12800" width="9" style="100"/>
    <col min="12801" max="12801" width="11.625" style="100" bestFit="1" customWidth="1"/>
    <col min="12802" max="12802" width="6.875" style="100" bestFit="1" customWidth="1"/>
    <col min="12803" max="12803" width="14" style="100" bestFit="1" customWidth="1"/>
    <col min="12804" max="12804" width="6.875" style="100" bestFit="1" customWidth="1"/>
    <col min="12805" max="12805" width="14" style="100" bestFit="1" customWidth="1"/>
    <col min="12806" max="12806" width="15.125" style="100" customWidth="1"/>
    <col min="12807" max="12807" width="15.125" style="100" bestFit="1" customWidth="1"/>
    <col min="12808" max="12808" width="14.125" style="100" bestFit="1" customWidth="1"/>
    <col min="12809" max="12809" width="15.125" style="100" bestFit="1" customWidth="1"/>
    <col min="12810" max="12810" width="15.375" style="100" bestFit="1" customWidth="1"/>
    <col min="12811" max="12811" width="15.125" style="100" bestFit="1" customWidth="1"/>
    <col min="12812" max="12813" width="14.125" style="100" bestFit="1" customWidth="1"/>
    <col min="12814" max="12814" width="12.625" style="100" bestFit="1" customWidth="1"/>
    <col min="12815" max="12815" width="14" style="100" customWidth="1"/>
    <col min="12816" max="12816" width="12.375" style="100" customWidth="1"/>
    <col min="12817" max="12817" width="11.5" style="100" bestFit="1" customWidth="1"/>
    <col min="12818" max="12818" width="1.625" style="100" customWidth="1"/>
    <col min="12819" max="12820" width="19.5" style="100" customWidth="1"/>
    <col min="12821" max="13056" width="9" style="100"/>
    <col min="13057" max="13057" width="11.625" style="100" bestFit="1" customWidth="1"/>
    <col min="13058" max="13058" width="6.875" style="100" bestFit="1" customWidth="1"/>
    <col min="13059" max="13059" width="14" style="100" bestFit="1" customWidth="1"/>
    <col min="13060" max="13060" width="6.875" style="100" bestFit="1" customWidth="1"/>
    <col min="13061" max="13061" width="14" style="100" bestFit="1" customWidth="1"/>
    <col min="13062" max="13062" width="15.125" style="100" customWidth="1"/>
    <col min="13063" max="13063" width="15.125" style="100" bestFit="1" customWidth="1"/>
    <col min="13064" max="13064" width="14.125" style="100" bestFit="1" customWidth="1"/>
    <col min="13065" max="13065" width="15.125" style="100" bestFit="1" customWidth="1"/>
    <col min="13066" max="13066" width="15.375" style="100" bestFit="1" customWidth="1"/>
    <col min="13067" max="13067" width="15.125" style="100" bestFit="1" customWidth="1"/>
    <col min="13068" max="13069" width="14.125" style="100" bestFit="1" customWidth="1"/>
    <col min="13070" max="13070" width="12.625" style="100" bestFit="1" customWidth="1"/>
    <col min="13071" max="13071" width="14" style="100" customWidth="1"/>
    <col min="13072" max="13072" width="12.375" style="100" customWidth="1"/>
    <col min="13073" max="13073" width="11.5" style="100" bestFit="1" customWidth="1"/>
    <col min="13074" max="13074" width="1.625" style="100" customWidth="1"/>
    <col min="13075" max="13076" width="19.5" style="100" customWidth="1"/>
    <col min="13077" max="13312" width="9" style="100"/>
    <col min="13313" max="13313" width="11.625" style="100" bestFit="1" customWidth="1"/>
    <col min="13314" max="13314" width="6.875" style="100" bestFit="1" customWidth="1"/>
    <col min="13315" max="13315" width="14" style="100" bestFit="1" customWidth="1"/>
    <col min="13316" max="13316" width="6.875" style="100" bestFit="1" customWidth="1"/>
    <col min="13317" max="13317" width="14" style="100" bestFit="1" customWidth="1"/>
    <col min="13318" max="13318" width="15.125" style="100" customWidth="1"/>
    <col min="13319" max="13319" width="15.125" style="100" bestFit="1" customWidth="1"/>
    <col min="13320" max="13320" width="14.125" style="100" bestFit="1" customWidth="1"/>
    <col min="13321" max="13321" width="15.125" style="100" bestFit="1" customWidth="1"/>
    <col min="13322" max="13322" width="15.375" style="100" bestFit="1" customWidth="1"/>
    <col min="13323" max="13323" width="15.125" style="100" bestFit="1" customWidth="1"/>
    <col min="13324" max="13325" width="14.125" style="100" bestFit="1" customWidth="1"/>
    <col min="13326" max="13326" width="12.625" style="100" bestFit="1" customWidth="1"/>
    <col min="13327" max="13327" width="14" style="100" customWidth="1"/>
    <col min="13328" max="13328" width="12.375" style="100" customWidth="1"/>
    <col min="13329" max="13329" width="11.5" style="100" bestFit="1" customWidth="1"/>
    <col min="13330" max="13330" width="1.625" style="100" customWidth="1"/>
    <col min="13331" max="13332" width="19.5" style="100" customWidth="1"/>
    <col min="13333" max="13568" width="9" style="100"/>
    <col min="13569" max="13569" width="11.625" style="100" bestFit="1" customWidth="1"/>
    <col min="13570" max="13570" width="6.875" style="100" bestFit="1" customWidth="1"/>
    <col min="13571" max="13571" width="14" style="100" bestFit="1" customWidth="1"/>
    <col min="13572" max="13572" width="6.875" style="100" bestFit="1" customWidth="1"/>
    <col min="13573" max="13573" width="14" style="100" bestFit="1" customWidth="1"/>
    <col min="13574" max="13574" width="15.125" style="100" customWidth="1"/>
    <col min="13575" max="13575" width="15.125" style="100" bestFit="1" customWidth="1"/>
    <col min="13576" max="13576" width="14.125" style="100" bestFit="1" customWidth="1"/>
    <col min="13577" max="13577" width="15.125" style="100" bestFit="1" customWidth="1"/>
    <col min="13578" max="13578" width="15.375" style="100" bestFit="1" customWidth="1"/>
    <col min="13579" max="13579" width="15.125" style="100" bestFit="1" customWidth="1"/>
    <col min="13580" max="13581" width="14.125" style="100" bestFit="1" customWidth="1"/>
    <col min="13582" max="13582" width="12.625" style="100" bestFit="1" customWidth="1"/>
    <col min="13583" max="13583" width="14" style="100" customWidth="1"/>
    <col min="13584" max="13584" width="12.375" style="100" customWidth="1"/>
    <col min="13585" max="13585" width="11.5" style="100" bestFit="1" customWidth="1"/>
    <col min="13586" max="13586" width="1.625" style="100" customWidth="1"/>
    <col min="13587" max="13588" width="19.5" style="100" customWidth="1"/>
    <col min="13589" max="13824" width="9" style="100"/>
    <col min="13825" max="13825" width="11.625" style="100" bestFit="1" customWidth="1"/>
    <col min="13826" max="13826" width="6.875" style="100" bestFit="1" customWidth="1"/>
    <col min="13827" max="13827" width="14" style="100" bestFit="1" customWidth="1"/>
    <col min="13828" max="13828" width="6.875" style="100" bestFit="1" customWidth="1"/>
    <col min="13829" max="13829" width="14" style="100" bestFit="1" customWidth="1"/>
    <col min="13830" max="13830" width="15.125" style="100" customWidth="1"/>
    <col min="13831" max="13831" width="15.125" style="100" bestFit="1" customWidth="1"/>
    <col min="13832" max="13832" width="14.125" style="100" bestFit="1" customWidth="1"/>
    <col min="13833" max="13833" width="15.125" style="100" bestFit="1" customWidth="1"/>
    <col min="13834" max="13834" width="15.375" style="100" bestFit="1" customWidth="1"/>
    <col min="13835" max="13835" width="15.125" style="100" bestFit="1" customWidth="1"/>
    <col min="13836" max="13837" width="14.125" style="100" bestFit="1" customWidth="1"/>
    <col min="13838" max="13838" width="12.625" style="100" bestFit="1" customWidth="1"/>
    <col min="13839" max="13839" width="14" style="100" customWidth="1"/>
    <col min="13840" max="13840" width="12.375" style="100" customWidth="1"/>
    <col min="13841" max="13841" width="11.5" style="100" bestFit="1" customWidth="1"/>
    <col min="13842" max="13842" width="1.625" style="100" customWidth="1"/>
    <col min="13843" max="13844" width="19.5" style="100" customWidth="1"/>
    <col min="13845" max="14080" width="9" style="100"/>
    <col min="14081" max="14081" width="11.625" style="100" bestFit="1" customWidth="1"/>
    <col min="14082" max="14082" width="6.875" style="100" bestFit="1" customWidth="1"/>
    <col min="14083" max="14083" width="14" style="100" bestFit="1" customWidth="1"/>
    <col min="14084" max="14084" width="6.875" style="100" bestFit="1" customWidth="1"/>
    <col min="14085" max="14085" width="14" style="100" bestFit="1" customWidth="1"/>
    <col min="14086" max="14086" width="15.125" style="100" customWidth="1"/>
    <col min="14087" max="14087" width="15.125" style="100" bestFit="1" customWidth="1"/>
    <col min="14088" max="14088" width="14.125" style="100" bestFit="1" customWidth="1"/>
    <col min="14089" max="14089" width="15.125" style="100" bestFit="1" customWidth="1"/>
    <col min="14090" max="14090" width="15.375" style="100" bestFit="1" customWidth="1"/>
    <col min="14091" max="14091" width="15.125" style="100" bestFit="1" customWidth="1"/>
    <col min="14092" max="14093" width="14.125" style="100" bestFit="1" customWidth="1"/>
    <col min="14094" max="14094" width="12.625" style="100" bestFit="1" customWidth="1"/>
    <col min="14095" max="14095" width="14" style="100" customWidth="1"/>
    <col min="14096" max="14096" width="12.375" style="100" customWidth="1"/>
    <col min="14097" max="14097" width="11.5" style="100" bestFit="1" customWidth="1"/>
    <col min="14098" max="14098" width="1.625" style="100" customWidth="1"/>
    <col min="14099" max="14100" width="19.5" style="100" customWidth="1"/>
    <col min="14101" max="14336" width="9" style="100"/>
    <col min="14337" max="14337" width="11.625" style="100" bestFit="1" customWidth="1"/>
    <col min="14338" max="14338" width="6.875" style="100" bestFit="1" customWidth="1"/>
    <col min="14339" max="14339" width="14" style="100" bestFit="1" customWidth="1"/>
    <col min="14340" max="14340" width="6.875" style="100" bestFit="1" customWidth="1"/>
    <col min="14341" max="14341" width="14" style="100" bestFit="1" customWidth="1"/>
    <col min="14342" max="14342" width="15.125" style="100" customWidth="1"/>
    <col min="14343" max="14343" width="15.125" style="100" bestFit="1" customWidth="1"/>
    <col min="14344" max="14344" width="14.125" style="100" bestFit="1" customWidth="1"/>
    <col min="14345" max="14345" width="15.125" style="100" bestFit="1" customWidth="1"/>
    <col min="14346" max="14346" width="15.375" style="100" bestFit="1" customWidth="1"/>
    <col min="14347" max="14347" width="15.125" style="100" bestFit="1" customWidth="1"/>
    <col min="14348" max="14349" width="14.125" style="100" bestFit="1" customWidth="1"/>
    <col min="14350" max="14350" width="12.625" style="100" bestFit="1" customWidth="1"/>
    <col min="14351" max="14351" width="14" style="100" customWidth="1"/>
    <col min="14352" max="14352" width="12.375" style="100" customWidth="1"/>
    <col min="14353" max="14353" width="11.5" style="100" bestFit="1" customWidth="1"/>
    <col min="14354" max="14354" width="1.625" style="100" customWidth="1"/>
    <col min="14355" max="14356" width="19.5" style="100" customWidth="1"/>
    <col min="14357" max="14592" width="9" style="100"/>
    <col min="14593" max="14593" width="11.625" style="100" bestFit="1" customWidth="1"/>
    <col min="14594" max="14594" width="6.875" style="100" bestFit="1" customWidth="1"/>
    <col min="14595" max="14595" width="14" style="100" bestFit="1" customWidth="1"/>
    <col min="14596" max="14596" width="6.875" style="100" bestFit="1" customWidth="1"/>
    <col min="14597" max="14597" width="14" style="100" bestFit="1" customWidth="1"/>
    <col min="14598" max="14598" width="15.125" style="100" customWidth="1"/>
    <col min="14599" max="14599" width="15.125" style="100" bestFit="1" customWidth="1"/>
    <col min="14600" max="14600" width="14.125" style="100" bestFit="1" customWidth="1"/>
    <col min="14601" max="14601" width="15.125" style="100" bestFit="1" customWidth="1"/>
    <col min="14602" max="14602" width="15.375" style="100" bestFit="1" customWidth="1"/>
    <col min="14603" max="14603" width="15.125" style="100" bestFit="1" customWidth="1"/>
    <col min="14604" max="14605" width="14.125" style="100" bestFit="1" customWidth="1"/>
    <col min="14606" max="14606" width="12.625" style="100" bestFit="1" customWidth="1"/>
    <col min="14607" max="14607" width="14" style="100" customWidth="1"/>
    <col min="14608" max="14608" width="12.375" style="100" customWidth="1"/>
    <col min="14609" max="14609" width="11.5" style="100" bestFit="1" customWidth="1"/>
    <col min="14610" max="14610" width="1.625" style="100" customWidth="1"/>
    <col min="14611" max="14612" width="19.5" style="100" customWidth="1"/>
    <col min="14613" max="14848" width="9" style="100"/>
    <col min="14849" max="14849" width="11.625" style="100" bestFit="1" customWidth="1"/>
    <col min="14850" max="14850" width="6.875" style="100" bestFit="1" customWidth="1"/>
    <col min="14851" max="14851" width="14" style="100" bestFit="1" customWidth="1"/>
    <col min="14852" max="14852" width="6.875" style="100" bestFit="1" customWidth="1"/>
    <col min="14853" max="14853" width="14" style="100" bestFit="1" customWidth="1"/>
    <col min="14854" max="14854" width="15.125" style="100" customWidth="1"/>
    <col min="14855" max="14855" width="15.125" style="100" bestFit="1" customWidth="1"/>
    <col min="14856" max="14856" width="14.125" style="100" bestFit="1" customWidth="1"/>
    <col min="14857" max="14857" width="15.125" style="100" bestFit="1" customWidth="1"/>
    <col min="14858" max="14858" width="15.375" style="100" bestFit="1" customWidth="1"/>
    <col min="14859" max="14859" width="15.125" style="100" bestFit="1" customWidth="1"/>
    <col min="14860" max="14861" width="14.125" style="100" bestFit="1" customWidth="1"/>
    <col min="14862" max="14862" width="12.625" style="100" bestFit="1" customWidth="1"/>
    <col min="14863" max="14863" width="14" style="100" customWidth="1"/>
    <col min="14864" max="14864" width="12.375" style="100" customWidth="1"/>
    <col min="14865" max="14865" width="11.5" style="100" bestFit="1" customWidth="1"/>
    <col min="14866" max="14866" width="1.625" style="100" customWidth="1"/>
    <col min="14867" max="14868" width="19.5" style="100" customWidth="1"/>
    <col min="14869" max="15104" width="9" style="100"/>
    <col min="15105" max="15105" width="11.625" style="100" bestFit="1" customWidth="1"/>
    <col min="15106" max="15106" width="6.875" style="100" bestFit="1" customWidth="1"/>
    <col min="15107" max="15107" width="14" style="100" bestFit="1" customWidth="1"/>
    <col min="15108" max="15108" width="6.875" style="100" bestFit="1" customWidth="1"/>
    <col min="15109" max="15109" width="14" style="100" bestFit="1" customWidth="1"/>
    <col min="15110" max="15110" width="15.125" style="100" customWidth="1"/>
    <col min="15111" max="15111" width="15.125" style="100" bestFit="1" customWidth="1"/>
    <col min="15112" max="15112" width="14.125" style="100" bestFit="1" customWidth="1"/>
    <col min="15113" max="15113" width="15.125" style="100" bestFit="1" customWidth="1"/>
    <col min="15114" max="15114" width="15.375" style="100" bestFit="1" customWidth="1"/>
    <col min="15115" max="15115" width="15.125" style="100" bestFit="1" customWidth="1"/>
    <col min="15116" max="15117" width="14.125" style="100" bestFit="1" customWidth="1"/>
    <col min="15118" max="15118" width="12.625" style="100" bestFit="1" customWidth="1"/>
    <col min="15119" max="15119" width="14" style="100" customWidth="1"/>
    <col min="15120" max="15120" width="12.375" style="100" customWidth="1"/>
    <col min="15121" max="15121" width="11.5" style="100" bestFit="1" customWidth="1"/>
    <col min="15122" max="15122" width="1.625" style="100" customWidth="1"/>
    <col min="15123" max="15124" width="19.5" style="100" customWidth="1"/>
    <col min="15125" max="15360" width="9" style="100"/>
    <col min="15361" max="15361" width="11.625" style="100" bestFit="1" customWidth="1"/>
    <col min="15362" max="15362" width="6.875" style="100" bestFit="1" customWidth="1"/>
    <col min="15363" max="15363" width="14" style="100" bestFit="1" customWidth="1"/>
    <col min="15364" max="15364" width="6.875" style="100" bestFit="1" customWidth="1"/>
    <col min="15365" max="15365" width="14" style="100" bestFit="1" customWidth="1"/>
    <col min="15366" max="15366" width="15.125" style="100" customWidth="1"/>
    <col min="15367" max="15367" width="15.125" style="100" bestFit="1" customWidth="1"/>
    <col min="15368" max="15368" width="14.125" style="100" bestFit="1" customWidth="1"/>
    <col min="15369" max="15369" width="15.125" style="100" bestFit="1" customWidth="1"/>
    <col min="15370" max="15370" width="15.375" style="100" bestFit="1" customWidth="1"/>
    <col min="15371" max="15371" width="15.125" style="100" bestFit="1" customWidth="1"/>
    <col min="15372" max="15373" width="14.125" style="100" bestFit="1" customWidth="1"/>
    <col min="15374" max="15374" width="12.625" style="100" bestFit="1" customWidth="1"/>
    <col min="15375" max="15375" width="14" style="100" customWidth="1"/>
    <col min="15376" max="15376" width="12.375" style="100" customWidth="1"/>
    <col min="15377" max="15377" width="11.5" style="100" bestFit="1" customWidth="1"/>
    <col min="15378" max="15378" width="1.625" style="100" customWidth="1"/>
    <col min="15379" max="15380" width="19.5" style="100" customWidth="1"/>
    <col min="15381" max="15616" width="9" style="100"/>
    <col min="15617" max="15617" width="11.625" style="100" bestFit="1" customWidth="1"/>
    <col min="15618" max="15618" width="6.875" style="100" bestFit="1" customWidth="1"/>
    <col min="15619" max="15619" width="14" style="100" bestFit="1" customWidth="1"/>
    <col min="15620" max="15620" width="6.875" style="100" bestFit="1" customWidth="1"/>
    <col min="15621" max="15621" width="14" style="100" bestFit="1" customWidth="1"/>
    <col min="15622" max="15622" width="15.125" style="100" customWidth="1"/>
    <col min="15623" max="15623" width="15.125" style="100" bestFit="1" customWidth="1"/>
    <col min="15624" max="15624" width="14.125" style="100" bestFit="1" customWidth="1"/>
    <col min="15625" max="15625" width="15.125" style="100" bestFit="1" customWidth="1"/>
    <col min="15626" max="15626" width="15.375" style="100" bestFit="1" customWidth="1"/>
    <col min="15627" max="15627" width="15.125" style="100" bestFit="1" customWidth="1"/>
    <col min="15628" max="15629" width="14.125" style="100" bestFit="1" customWidth="1"/>
    <col min="15630" max="15630" width="12.625" style="100" bestFit="1" customWidth="1"/>
    <col min="15631" max="15631" width="14" style="100" customWidth="1"/>
    <col min="15632" max="15632" width="12.375" style="100" customWidth="1"/>
    <col min="15633" max="15633" width="11.5" style="100" bestFit="1" customWidth="1"/>
    <col min="15634" max="15634" width="1.625" style="100" customWidth="1"/>
    <col min="15635" max="15636" width="19.5" style="100" customWidth="1"/>
    <col min="15637" max="15872" width="9" style="100"/>
    <col min="15873" max="15873" width="11.625" style="100" bestFit="1" customWidth="1"/>
    <col min="15874" max="15874" width="6.875" style="100" bestFit="1" customWidth="1"/>
    <col min="15875" max="15875" width="14" style="100" bestFit="1" customWidth="1"/>
    <col min="15876" max="15876" width="6.875" style="100" bestFit="1" customWidth="1"/>
    <col min="15877" max="15877" width="14" style="100" bestFit="1" customWidth="1"/>
    <col min="15878" max="15878" width="15.125" style="100" customWidth="1"/>
    <col min="15879" max="15879" width="15.125" style="100" bestFit="1" customWidth="1"/>
    <col min="15880" max="15880" width="14.125" style="100" bestFit="1" customWidth="1"/>
    <col min="15881" max="15881" width="15.125" style="100" bestFit="1" customWidth="1"/>
    <col min="15882" max="15882" width="15.375" style="100" bestFit="1" customWidth="1"/>
    <col min="15883" max="15883" width="15.125" style="100" bestFit="1" customWidth="1"/>
    <col min="15884" max="15885" width="14.125" style="100" bestFit="1" customWidth="1"/>
    <col min="15886" max="15886" width="12.625" style="100" bestFit="1" customWidth="1"/>
    <col min="15887" max="15887" width="14" style="100" customWidth="1"/>
    <col min="15888" max="15888" width="12.375" style="100" customWidth="1"/>
    <col min="15889" max="15889" width="11.5" style="100" bestFit="1" customWidth="1"/>
    <col min="15890" max="15890" width="1.625" style="100" customWidth="1"/>
    <col min="15891" max="15892" width="19.5" style="100" customWidth="1"/>
    <col min="15893" max="16128" width="9" style="100"/>
    <col min="16129" max="16129" width="11.625" style="100" bestFit="1" customWidth="1"/>
    <col min="16130" max="16130" width="6.875" style="100" bestFit="1" customWidth="1"/>
    <col min="16131" max="16131" width="14" style="100" bestFit="1" customWidth="1"/>
    <col min="16132" max="16132" width="6.875" style="100" bestFit="1" customWidth="1"/>
    <col min="16133" max="16133" width="14" style="100" bestFit="1" customWidth="1"/>
    <col min="16134" max="16134" width="15.125" style="100" customWidth="1"/>
    <col min="16135" max="16135" width="15.125" style="100" bestFit="1" customWidth="1"/>
    <col min="16136" max="16136" width="14.125" style="100" bestFit="1" customWidth="1"/>
    <col min="16137" max="16137" width="15.125" style="100" bestFit="1" customWidth="1"/>
    <col min="16138" max="16138" width="15.375" style="100" bestFit="1" customWidth="1"/>
    <col min="16139" max="16139" width="15.125" style="100" bestFit="1" customWidth="1"/>
    <col min="16140" max="16141" width="14.125" style="100" bestFit="1" customWidth="1"/>
    <col min="16142" max="16142" width="12.625" style="100" bestFit="1" customWidth="1"/>
    <col min="16143" max="16143" width="14" style="100" customWidth="1"/>
    <col min="16144" max="16144" width="12.375" style="100" customWidth="1"/>
    <col min="16145" max="16145" width="11.5" style="100" bestFit="1" customWidth="1"/>
    <col min="16146" max="16146" width="1.625" style="100" customWidth="1"/>
    <col min="16147" max="16148" width="19.5" style="100" customWidth="1"/>
    <col min="16149" max="16384" width="9" style="100"/>
  </cols>
  <sheetData>
    <row r="1" spans="1:20" ht="27" customHeight="1" thickBot="1">
      <c r="A1" s="176" t="s">
        <v>165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S1" s="101" t="s">
        <v>78</v>
      </c>
      <c r="T1" s="101" t="s">
        <v>79</v>
      </c>
    </row>
    <row r="2" spans="1:20" s="105" customFormat="1" ht="21" customHeight="1">
      <c r="A2" s="177" t="s">
        <v>80</v>
      </c>
      <c r="B2" s="180" t="s">
        <v>117</v>
      </c>
      <c r="C2" s="181"/>
      <c r="D2" s="182"/>
      <c r="E2" s="183"/>
      <c r="F2" s="102" t="s">
        <v>81</v>
      </c>
      <c r="G2" s="184" t="s">
        <v>82</v>
      </c>
      <c r="H2" s="102" t="s">
        <v>83</v>
      </c>
      <c r="I2" s="184" t="s">
        <v>84</v>
      </c>
      <c r="J2" s="187" t="s">
        <v>85</v>
      </c>
      <c r="K2" s="189" t="s">
        <v>86</v>
      </c>
      <c r="L2" s="191" t="s">
        <v>87</v>
      </c>
      <c r="M2" s="192"/>
      <c r="N2" s="192"/>
      <c r="O2" s="193"/>
      <c r="P2" s="103" t="s">
        <v>88</v>
      </c>
      <c r="Q2" s="104" t="s">
        <v>89</v>
      </c>
      <c r="S2" s="169" t="s">
        <v>90</v>
      </c>
      <c r="T2" s="169" t="s">
        <v>91</v>
      </c>
    </row>
    <row r="3" spans="1:20" s="112" customFormat="1" ht="21" customHeight="1">
      <c r="A3" s="178"/>
      <c r="B3" s="106" t="s">
        <v>74</v>
      </c>
      <c r="C3" s="106" t="s">
        <v>92</v>
      </c>
      <c r="D3" s="174" t="s">
        <v>93</v>
      </c>
      <c r="E3" s="175"/>
      <c r="F3" s="194" t="s">
        <v>118</v>
      </c>
      <c r="G3" s="185"/>
      <c r="H3" s="107" t="s">
        <v>94</v>
      </c>
      <c r="I3" s="186"/>
      <c r="J3" s="188"/>
      <c r="K3" s="190"/>
      <c r="L3" s="108" t="s">
        <v>95</v>
      </c>
      <c r="M3" s="162" t="s">
        <v>166</v>
      </c>
      <c r="N3" s="109" t="s">
        <v>96</v>
      </c>
      <c r="O3" s="149" t="s">
        <v>97</v>
      </c>
      <c r="P3" s="110" t="s">
        <v>98</v>
      </c>
      <c r="Q3" s="111" t="s">
        <v>99</v>
      </c>
      <c r="S3" s="170"/>
      <c r="T3" s="172"/>
    </row>
    <row r="4" spans="1:20" s="119" customFormat="1" ht="21" customHeight="1" thickBot="1">
      <c r="A4" s="179"/>
      <c r="B4" s="113" t="s">
        <v>56</v>
      </c>
      <c r="C4" s="113" t="s">
        <v>57</v>
      </c>
      <c r="D4" s="114" t="s">
        <v>74</v>
      </c>
      <c r="E4" s="114" t="s">
        <v>100</v>
      </c>
      <c r="F4" s="195"/>
      <c r="G4" s="113" t="s">
        <v>101</v>
      </c>
      <c r="H4" s="113" t="s">
        <v>102</v>
      </c>
      <c r="I4" s="113" t="s">
        <v>103</v>
      </c>
      <c r="J4" s="115" t="s">
        <v>104</v>
      </c>
      <c r="K4" s="146" t="s">
        <v>105</v>
      </c>
      <c r="L4" s="116" t="s">
        <v>106</v>
      </c>
      <c r="M4" s="116" t="s">
        <v>107</v>
      </c>
      <c r="N4" s="116" t="s">
        <v>108</v>
      </c>
      <c r="O4" s="150" t="s">
        <v>109</v>
      </c>
      <c r="P4" s="117" t="s">
        <v>110</v>
      </c>
      <c r="Q4" s="118" t="s">
        <v>111</v>
      </c>
      <c r="S4" s="171"/>
      <c r="T4" s="173"/>
    </row>
    <row r="5" spans="1:20" s="128" customFormat="1" ht="15" customHeight="1" thickTop="1">
      <c r="A5" s="120"/>
      <c r="B5" s="147" t="s">
        <v>112</v>
      </c>
      <c r="C5" s="121" t="s">
        <v>113</v>
      </c>
      <c r="D5" s="122" t="s">
        <v>112</v>
      </c>
      <c r="E5" s="122" t="s">
        <v>113</v>
      </c>
      <c r="F5" s="121" t="s">
        <v>113</v>
      </c>
      <c r="G5" s="121" t="s">
        <v>114</v>
      </c>
      <c r="H5" s="121" t="s">
        <v>113</v>
      </c>
      <c r="I5" s="121" t="s">
        <v>113</v>
      </c>
      <c r="J5" s="123" t="s">
        <v>113</v>
      </c>
      <c r="K5" s="147" t="s">
        <v>113</v>
      </c>
      <c r="L5" s="124" t="s">
        <v>113</v>
      </c>
      <c r="M5" s="125" t="s">
        <v>113</v>
      </c>
      <c r="N5" s="125" t="s">
        <v>114</v>
      </c>
      <c r="O5" s="151" t="s">
        <v>113</v>
      </c>
      <c r="P5" s="126" t="s">
        <v>115</v>
      </c>
      <c r="Q5" s="127" t="s">
        <v>114</v>
      </c>
      <c r="S5" s="129" t="s">
        <v>114</v>
      </c>
      <c r="T5" s="129" t="s">
        <v>114</v>
      </c>
    </row>
    <row r="6" spans="1:20" ht="27" customHeight="1">
      <c r="A6" s="86" t="s">
        <v>71</v>
      </c>
      <c r="B6" s="130">
        <v>5923455</v>
      </c>
      <c r="C6" s="130">
        <v>122731341366</v>
      </c>
      <c r="D6" s="57">
        <v>18841</v>
      </c>
      <c r="E6" s="57">
        <v>27019732545</v>
      </c>
      <c r="F6" s="130">
        <v>90753456452</v>
      </c>
      <c r="G6" s="130">
        <v>53543919362</v>
      </c>
      <c r="H6" s="130">
        <v>15071280722</v>
      </c>
      <c r="I6" s="130">
        <f>G6-H6</f>
        <v>38472638640</v>
      </c>
      <c r="J6" s="89">
        <v>-577087511</v>
      </c>
      <c r="K6" s="89">
        <f>I6+J6</f>
        <v>37895551129</v>
      </c>
      <c r="L6" s="89">
        <v>20842553115</v>
      </c>
      <c r="M6" s="89">
        <v>15158220454</v>
      </c>
      <c r="N6" s="89">
        <v>1894777560</v>
      </c>
      <c r="O6" s="89">
        <f>L6+M6+N6</f>
        <v>37895551129</v>
      </c>
      <c r="P6" s="131">
        <v>100</v>
      </c>
      <c r="Q6" s="132">
        <v>0</v>
      </c>
      <c r="S6" s="133">
        <f>SUM(S7:S46)</f>
        <v>22737330675</v>
      </c>
      <c r="T6" s="133">
        <f>SUM(T7:T46)</f>
        <v>22737330662</v>
      </c>
    </row>
    <row r="7" spans="1:20" ht="27" customHeight="1">
      <c r="A7" s="87" t="s">
        <v>72</v>
      </c>
      <c r="B7" s="59">
        <v>1210047</v>
      </c>
      <c r="C7" s="59">
        <v>24712092101</v>
      </c>
      <c r="D7" s="59">
        <v>3919</v>
      </c>
      <c r="E7" s="59">
        <v>5633082556</v>
      </c>
      <c r="F7" s="59">
        <v>18197880453</v>
      </c>
      <c r="G7" s="59">
        <v>10736743578</v>
      </c>
      <c r="H7" s="59">
        <v>3552634239</v>
      </c>
      <c r="I7" s="130">
        <f t="shared" ref="I7:I46" si="0">G7-H7</f>
        <v>7184109339</v>
      </c>
      <c r="J7" s="134">
        <v>-132905794</v>
      </c>
      <c r="K7" s="89">
        <f t="shared" ref="K7:K46" si="1">I7+J7</f>
        <v>7051203545</v>
      </c>
      <c r="L7" s="135">
        <v>3879604297</v>
      </c>
      <c r="M7" s="135">
        <v>2754809289</v>
      </c>
      <c r="N7" s="135">
        <v>313505026</v>
      </c>
      <c r="O7" s="89">
        <f t="shared" ref="O7:O46" si="2">L7+M7+N7</f>
        <v>6947918612</v>
      </c>
      <c r="P7" s="131">
        <v>101.5</v>
      </c>
      <c r="Q7" s="136">
        <v>0</v>
      </c>
      <c r="S7" s="90">
        <f>L7+N7</f>
        <v>4193109323</v>
      </c>
      <c r="T7" s="137">
        <f>ROUNDDOWN(K7*60/100,0)</f>
        <v>4230722127</v>
      </c>
    </row>
    <row r="8" spans="1:20" ht="27" customHeight="1">
      <c r="A8" s="87" t="s">
        <v>19</v>
      </c>
      <c r="B8" s="59">
        <v>793956</v>
      </c>
      <c r="C8" s="59">
        <v>16257834180</v>
      </c>
      <c r="D8" s="59">
        <v>2690</v>
      </c>
      <c r="E8" s="59">
        <v>3870218231</v>
      </c>
      <c r="F8" s="59">
        <v>11910853381</v>
      </c>
      <c r="G8" s="59">
        <v>7027399640</v>
      </c>
      <c r="H8" s="59">
        <v>1880671985</v>
      </c>
      <c r="I8" s="130">
        <f t="shared" si="0"/>
        <v>5146727655</v>
      </c>
      <c r="J8" s="134">
        <v>-53645476</v>
      </c>
      <c r="K8" s="89">
        <f t="shared" si="1"/>
        <v>5093082179</v>
      </c>
      <c r="L8" s="135">
        <v>2758632967</v>
      </c>
      <c r="M8" s="135">
        <v>1994138181</v>
      </c>
      <c r="N8" s="135">
        <v>223003714</v>
      </c>
      <c r="O8" s="89">
        <f t="shared" si="2"/>
        <v>4975774862</v>
      </c>
      <c r="P8" s="131">
        <v>102.4</v>
      </c>
      <c r="Q8" s="132">
        <v>0</v>
      </c>
      <c r="S8" s="137">
        <f t="shared" ref="S8:S46" si="3">L8+N8</f>
        <v>2981636681</v>
      </c>
      <c r="T8" s="137">
        <f t="shared" ref="T8:T46" si="4">ROUNDDOWN(K8*60/100,0)</f>
        <v>3055849307</v>
      </c>
    </row>
    <row r="9" spans="1:20" ht="27" customHeight="1">
      <c r="A9" s="87" t="s">
        <v>20</v>
      </c>
      <c r="B9" s="59">
        <v>988817</v>
      </c>
      <c r="C9" s="59">
        <v>20063867539</v>
      </c>
      <c r="D9" s="59">
        <v>2859</v>
      </c>
      <c r="E9" s="59">
        <v>3940738065</v>
      </c>
      <c r="F9" s="59">
        <v>15080610886</v>
      </c>
      <c r="G9" s="59">
        <v>8897555648</v>
      </c>
      <c r="H9" s="59">
        <v>2876120457</v>
      </c>
      <c r="I9" s="130">
        <f t="shared" si="0"/>
        <v>6021435191</v>
      </c>
      <c r="J9" s="134">
        <v>-107563386</v>
      </c>
      <c r="K9" s="89">
        <f t="shared" si="1"/>
        <v>5913871805</v>
      </c>
      <c r="L9" s="135">
        <v>3225804624</v>
      </c>
      <c r="M9" s="135">
        <v>2346850186</v>
      </c>
      <c r="N9" s="135">
        <v>309985156</v>
      </c>
      <c r="O9" s="89">
        <f t="shared" si="2"/>
        <v>5882639966</v>
      </c>
      <c r="P9" s="131">
        <v>100.5</v>
      </c>
      <c r="Q9" s="132">
        <v>0</v>
      </c>
      <c r="S9" s="137">
        <f t="shared" si="3"/>
        <v>3535789780</v>
      </c>
      <c r="T9" s="137">
        <f t="shared" si="4"/>
        <v>3548323083</v>
      </c>
    </row>
    <row r="10" spans="1:20" ht="27" customHeight="1">
      <c r="A10" s="87" t="s">
        <v>21</v>
      </c>
      <c r="B10" s="59">
        <v>143656</v>
      </c>
      <c r="C10" s="59">
        <v>3304709110</v>
      </c>
      <c r="D10" s="59">
        <v>568</v>
      </c>
      <c r="E10" s="59">
        <v>870506645</v>
      </c>
      <c r="F10" s="59">
        <v>2366343133</v>
      </c>
      <c r="G10" s="59">
        <v>1396141744</v>
      </c>
      <c r="H10" s="59">
        <v>308205774</v>
      </c>
      <c r="I10" s="130">
        <f t="shared" si="0"/>
        <v>1087935970</v>
      </c>
      <c r="J10" s="134">
        <v>-14103467</v>
      </c>
      <c r="K10" s="89">
        <f t="shared" si="1"/>
        <v>1073832503</v>
      </c>
      <c r="L10" s="135">
        <v>573142297</v>
      </c>
      <c r="M10" s="135">
        <v>432741159</v>
      </c>
      <c r="N10" s="135">
        <v>50702166</v>
      </c>
      <c r="O10" s="89">
        <f t="shared" si="2"/>
        <v>1056585622</v>
      </c>
      <c r="P10" s="131">
        <v>101.6</v>
      </c>
      <c r="Q10" s="132">
        <v>0</v>
      </c>
      <c r="S10" s="137">
        <f t="shared" si="3"/>
        <v>623844463</v>
      </c>
      <c r="T10" s="137">
        <f t="shared" si="4"/>
        <v>644299501</v>
      </c>
    </row>
    <row r="11" spans="1:20" ht="27" customHeight="1">
      <c r="A11" s="87" t="s">
        <v>12</v>
      </c>
      <c r="B11" s="59">
        <v>288321</v>
      </c>
      <c r="C11" s="59">
        <v>5571704486</v>
      </c>
      <c r="D11" s="59">
        <v>773</v>
      </c>
      <c r="E11" s="59">
        <v>1079746918</v>
      </c>
      <c r="F11" s="59">
        <v>4186404913</v>
      </c>
      <c r="G11" s="59">
        <v>2469977490</v>
      </c>
      <c r="H11" s="59">
        <v>471121378</v>
      </c>
      <c r="I11" s="130">
        <f t="shared" si="0"/>
        <v>1998856112</v>
      </c>
      <c r="J11" s="134">
        <v>-18623279</v>
      </c>
      <c r="K11" s="89">
        <f t="shared" si="1"/>
        <v>1980232833</v>
      </c>
      <c r="L11" s="135">
        <v>1082726729</v>
      </c>
      <c r="M11" s="135">
        <v>780397121</v>
      </c>
      <c r="N11" s="135">
        <v>97147825</v>
      </c>
      <c r="O11" s="89">
        <f t="shared" si="2"/>
        <v>1960271675</v>
      </c>
      <c r="P11" s="131">
        <v>101</v>
      </c>
      <c r="Q11" s="132">
        <v>0</v>
      </c>
      <c r="S11" s="137">
        <f t="shared" si="3"/>
        <v>1179874554</v>
      </c>
      <c r="T11" s="137">
        <f t="shared" si="4"/>
        <v>1188139699</v>
      </c>
    </row>
    <row r="12" spans="1:20" ht="27" customHeight="1">
      <c r="A12" s="87" t="s">
        <v>22</v>
      </c>
      <c r="B12" s="59">
        <v>278583</v>
      </c>
      <c r="C12" s="59">
        <v>5479411785</v>
      </c>
      <c r="D12" s="59">
        <v>716</v>
      </c>
      <c r="E12" s="59">
        <v>977554732</v>
      </c>
      <c r="F12" s="59">
        <v>4157159053</v>
      </c>
      <c r="G12" s="59">
        <v>2452722507</v>
      </c>
      <c r="H12" s="59">
        <v>698547886</v>
      </c>
      <c r="I12" s="130">
        <f t="shared" si="0"/>
        <v>1754174621</v>
      </c>
      <c r="J12" s="134">
        <v>-46795656</v>
      </c>
      <c r="K12" s="89">
        <f t="shared" si="1"/>
        <v>1707378965</v>
      </c>
      <c r="L12" s="135">
        <v>980143298</v>
      </c>
      <c r="M12" s="135">
        <v>691142764</v>
      </c>
      <c r="N12" s="135">
        <v>101489607</v>
      </c>
      <c r="O12" s="89">
        <f t="shared" si="2"/>
        <v>1772775669</v>
      </c>
      <c r="P12" s="131">
        <v>96.3</v>
      </c>
      <c r="Q12" s="132">
        <v>0</v>
      </c>
      <c r="S12" s="137">
        <f t="shared" si="3"/>
        <v>1081632905</v>
      </c>
      <c r="T12" s="137">
        <f t="shared" si="4"/>
        <v>1024427379</v>
      </c>
    </row>
    <row r="13" spans="1:20" ht="27" customHeight="1">
      <c r="A13" s="87" t="s">
        <v>23</v>
      </c>
      <c r="B13" s="59">
        <v>150983</v>
      </c>
      <c r="C13" s="59">
        <v>3199309343</v>
      </c>
      <c r="D13" s="59">
        <v>468</v>
      </c>
      <c r="E13" s="59">
        <v>702560025</v>
      </c>
      <c r="F13" s="59">
        <v>2352045514</v>
      </c>
      <c r="G13" s="59">
        <v>1387114990</v>
      </c>
      <c r="H13" s="59">
        <v>291013784</v>
      </c>
      <c r="I13" s="130">
        <f t="shared" si="0"/>
        <v>1096101206</v>
      </c>
      <c r="J13" s="134">
        <v>-21680532</v>
      </c>
      <c r="K13" s="89">
        <f t="shared" si="1"/>
        <v>1074420674</v>
      </c>
      <c r="L13" s="135">
        <v>587204214</v>
      </c>
      <c r="M13" s="135">
        <v>422705452</v>
      </c>
      <c r="N13" s="135">
        <v>61630523</v>
      </c>
      <c r="O13" s="89">
        <f t="shared" si="2"/>
        <v>1071540189</v>
      </c>
      <c r="P13" s="131">
        <v>100.3</v>
      </c>
      <c r="Q13" s="132">
        <v>0</v>
      </c>
      <c r="S13" s="137">
        <f t="shared" si="3"/>
        <v>648834737</v>
      </c>
      <c r="T13" s="137">
        <f t="shared" si="4"/>
        <v>644652404</v>
      </c>
    </row>
    <row r="14" spans="1:20" ht="27" customHeight="1">
      <c r="A14" s="87" t="s">
        <v>24</v>
      </c>
      <c r="B14" s="59">
        <v>255080</v>
      </c>
      <c r="C14" s="59">
        <v>5171762629</v>
      </c>
      <c r="D14" s="59">
        <v>789</v>
      </c>
      <c r="E14" s="59">
        <v>1307166876</v>
      </c>
      <c r="F14" s="59">
        <v>3682955875</v>
      </c>
      <c r="G14" s="59">
        <v>2172942749</v>
      </c>
      <c r="H14" s="59">
        <v>673954803</v>
      </c>
      <c r="I14" s="130">
        <f t="shared" si="0"/>
        <v>1498987946</v>
      </c>
      <c r="J14" s="134">
        <v>-24295217</v>
      </c>
      <c r="K14" s="89">
        <f t="shared" si="1"/>
        <v>1474692729</v>
      </c>
      <c r="L14" s="135">
        <v>911073270</v>
      </c>
      <c r="M14" s="135">
        <v>627781891</v>
      </c>
      <c r="N14" s="135">
        <v>88683383</v>
      </c>
      <c r="O14" s="89">
        <f t="shared" si="2"/>
        <v>1627538544</v>
      </c>
      <c r="P14" s="131">
        <v>90.6</v>
      </c>
      <c r="Q14" s="132">
        <v>0</v>
      </c>
      <c r="S14" s="137">
        <f t="shared" si="3"/>
        <v>999756653</v>
      </c>
      <c r="T14" s="137">
        <f t="shared" si="4"/>
        <v>884815637</v>
      </c>
    </row>
    <row r="15" spans="1:20" ht="27" customHeight="1">
      <c r="A15" s="87" t="s">
        <v>48</v>
      </c>
      <c r="B15" s="59">
        <v>194188</v>
      </c>
      <c r="C15" s="59">
        <v>3609561392</v>
      </c>
      <c r="D15" s="59">
        <v>580</v>
      </c>
      <c r="E15" s="59">
        <v>892545324</v>
      </c>
      <c r="F15" s="59">
        <v>2642036619</v>
      </c>
      <c r="G15" s="59">
        <v>1677531421</v>
      </c>
      <c r="H15" s="59">
        <v>319638042</v>
      </c>
      <c r="I15" s="130">
        <f t="shared" si="0"/>
        <v>1357893379</v>
      </c>
      <c r="J15" s="134">
        <v>-14773087</v>
      </c>
      <c r="K15" s="89">
        <f t="shared" si="1"/>
        <v>1343120292</v>
      </c>
      <c r="L15" s="135">
        <v>749731277</v>
      </c>
      <c r="M15" s="135">
        <v>540377442</v>
      </c>
      <c r="N15" s="135">
        <v>67262731</v>
      </c>
      <c r="O15" s="89">
        <f t="shared" si="2"/>
        <v>1357371450</v>
      </c>
      <c r="P15" s="131">
        <v>99</v>
      </c>
      <c r="Q15" s="132">
        <v>0</v>
      </c>
      <c r="S15" s="137">
        <f t="shared" si="3"/>
        <v>816994008</v>
      </c>
      <c r="T15" s="137">
        <f t="shared" si="4"/>
        <v>805872175</v>
      </c>
    </row>
    <row r="16" spans="1:20" ht="27" customHeight="1">
      <c r="A16" s="87" t="s">
        <v>50</v>
      </c>
      <c r="B16" s="59">
        <v>146515</v>
      </c>
      <c r="C16" s="59">
        <v>2964900388</v>
      </c>
      <c r="D16" s="59">
        <v>546</v>
      </c>
      <c r="E16" s="59">
        <v>785596106</v>
      </c>
      <c r="F16" s="59">
        <v>2161174534</v>
      </c>
      <c r="G16" s="59">
        <v>1343049984</v>
      </c>
      <c r="H16" s="59">
        <v>325848884</v>
      </c>
      <c r="I16" s="130">
        <f t="shared" si="0"/>
        <v>1017201100</v>
      </c>
      <c r="J16" s="134">
        <v>-8769402</v>
      </c>
      <c r="K16" s="89">
        <f t="shared" si="1"/>
        <v>1008431698</v>
      </c>
      <c r="L16" s="135">
        <v>523464729</v>
      </c>
      <c r="M16" s="135">
        <v>382871396</v>
      </c>
      <c r="N16" s="135">
        <v>43176086</v>
      </c>
      <c r="O16" s="89">
        <f t="shared" si="2"/>
        <v>949512211</v>
      </c>
      <c r="P16" s="131">
        <v>106.2</v>
      </c>
      <c r="Q16" s="132">
        <v>0</v>
      </c>
      <c r="S16" s="137">
        <f t="shared" si="3"/>
        <v>566640815</v>
      </c>
      <c r="T16" s="137">
        <f t="shared" si="4"/>
        <v>605059018</v>
      </c>
    </row>
    <row r="17" spans="1:20" ht="27" customHeight="1">
      <c r="A17" s="87" t="s">
        <v>25</v>
      </c>
      <c r="B17" s="59">
        <v>75202</v>
      </c>
      <c r="C17" s="59">
        <v>1788455225</v>
      </c>
      <c r="D17" s="59">
        <v>277</v>
      </c>
      <c r="E17" s="59">
        <v>361741437</v>
      </c>
      <c r="F17" s="59">
        <v>1323191214</v>
      </c>
      <c r="G17" s="59">
        <v>697040342</v>
      </c>
      <c r="H17" s="59">
        <v>154972371</v>
      </c>
      <c r="I17" s="130">
        <f t="shared" si="0"/>
        <v>542067971</v>
      </c>
      <c r="J17" s="134">
        <v>-4093161</v>
      </c>
      <c r="K17" s="89">
        <f t="shared" si="1"/>
        <v>537974810</v>
      </c>
      <c r="L17" s="135">
        <v>241972125</v>
      </c>
      <c r="M17" s="135">
        <v>197491176</v>
      </c>
      <c r="N17" s="135">
        <v>26908517</v>
      </c>
      <c r="O17" s="89">
        <f t="shared" si="2"/>
        <v>466371818</v>
      </c>
      <c r="P17" s="131">
        <v>115.4</v>
      </c>
      <c r="Q17" s="132">
        <v>0</v>
      </c>
      <c r="S17" s="137">
        <f t="shared" si="3"/>
        <v>268880642</v>
      </c>
      <c r="T17" s="137">
        <f t="shared" si="4"/>
        <v>322784886</v>
      </c>
    </row>
    <row r="18" spans="1:20" ht="27" customHeight="1">
      <c r="A18" s="87" t="s">
        <v>49</v>
      </c>
      <c r="B18" s="59">
        <v>40337</v>
      </c>
      <c r="C18" s="59">
        <v>944182424</v>
      </c>
      <c r="D18" s="59">
        <v>153</v>
      </c>
      <c r="E18" s="59">
        <v>192149539</v>
      </c>
      <c r="F18" s="59">
        <v>707690212</v>
      </c>
      <c r="G18" s="59">
        <v>375561872</v>
      </c>
      <c r="H18" s="59">
        <v>119741254</v>
      </c>
      <c r="I18" s="130">
        <f t="shared" si="0"/>
        <v>255820618</v>
      </c>
      <c r="J18" s="134">
        <v>-4887132</v>
      </c>
      <c r="K18" s="89">
        <f t="shared" si="1"/>
        <v>250933486</v>
      </c>
      <c r="L18" s="135">
        <v>132945730</v>
      </c>
      <c r="M18" s="135">
        <v>104420533</v>
      </c>
      <c r="N18" s="135">
        <v>11493096</v>
      </c>
      <c r="O18" s="89">
        <f t="shared" si="2"/>
        <v>248859359</v>
      </c>
      <c r="P18" s="131">
        <v>100.8</v>
      </c>
      <c r="Q18" s="132">
        <v>0</v>
      </c>
      <c r="S18" s="137">
        <f t="shared" si="3"/>
        <v>144438826</v>
      </c>
      <c r="T18" s="137">
        <f t="shared" si="4"/>
        <v>150560091</v>
      </c>
    </row>
    <row r="19" spans="1:20" ht="27" customHeight="1">
      <c r="A19" s="87" t="s">
        <v>26</v>
      </c>
      <c r="B19" s="59">
        <v>14141</v>
      </c>
      <c r="C19" s="59">
        <v>590200538</v>
      </c>
      <c r="D19" s="59">
        <v>58</v>
      </c>
      <c r="E19" s="59">
        <v>85922938</v>
      </c>
      <c r="F19" s="59">
        <v>432580215</v>
      </c>
      <c r="G19" s="59">
        <v>155751504</v>
      </c>
      <c r="H19" s="59">
        <v>51877541</v>
      </c>
      <c r="I19" s="130">
        <f t="shared" si="0"/>
        <v>103873963</v>
      </c>
      <c r="J19" s="134">
        <v>-785650</v>
      </c>
      <c r="K19" s="89">
        <f t="shared" si="1"/>
        <v>103088313</v>
      </c>
      <c r="L19" s="135">
        <v>54849194</v>
      </c>
      <c r="M19" s="135">
        <v>39386551</v>
      </c>
      <c r="N19" s="135">
        <v>3772892</v>
      </c>
      <c r="O19" s="89">
        <f t="shared" si="2"/>
        <v>98008637</v>
      </c>
      <c r="P19" s="131">
        <v>105.2</v>
      </c>
      <c r="Q19" s="132">
        <v>0</v>
      </c>
      <c r="S19" s="137">
        <f t="shared" si="3"/>
        <v>58622086</v>
      </c>
      <c r="T19" s="137">
        <f t="shared" si="4"/>
        <v>61852987</v>
      </c>
    </row>
    <row r="20" spans="1:20" ht="27" customHeight="1">
      <c r="A20" s="87" t="s">
        <v>27</v>
      </c>
      <c r="B20" s="59">
        <v>16669</v>
      </c>
      <c r="C20" s="59">
        <v>437933305</v>
      </c>
      <c r="D20" s="59">
        <v>35</v>
      </c>
      <c r="E20" s="59">
        <v>55526920</v>
      </c>
      <c r="F20" s="59">
        <v>325859532</v>
      </c>
      <c r="G20" s="59">
        <v>146133380</v>
      </c>
      <c r="H20" s="59">
        <v>32161053</v>
      </c>
      <c r="I20" s="130">
        <f t="shared" si="0"/>
        <v>113972327</v>
      </c>
      <c r="J20" s="134">
        <v>-1209691</v>
      </c>
      <c r="K20" s="89">
        <f t="shared" si="1"/>
        <v>112762636</v>
      </c>
      <c r="L20" s="135">
        <v>54195363</v>
      </c>
      <c r="M20" s="135">
        <v>41615287</v>
      </c>
      <c r="N20" s="135">
        <v>6058519</v>
      </c>
      <c r="O20" s="89">
        <f t="shared" si="2"/>
        <v>101869169</v>
      </c>
      <c r="P20" s="131">
        <v>110.7</v>
      </c>
      <c r="Q20" s="132">
        <v>0</v>
      </c>
      <c r="S20" s="137">
        <f t="shared" si="3"/>
        <v>60253882</v>
      </c>
      <c r="T20" s="137">
        <f t="shared" si="4"/>
        <v>67657581</v>
      </c>
    </row>
    <row r="21" spans="1:20" ht="27" customHeight="1">
      <c r="A21" s="152" t="s">
        <v>116</v>
      </c>
      <c r="B21" s="59">
        <v>49807</v>
      </c>
      <c r="C21" s="59">
        <v>1136900537</v>
      </c>
      <c r="D21" s="59">
        <v>177</v>
      </c>
      <c r="E21" s="59">
        <v>238273770</v>
      </c>
      <c r="F21" s="59">
        <v>858425940</v>
      </c>
      <c r="G21" s="59">
        <v>519423687</v>
      </c>
      <c r="H21" s="59">
        <v>95917744</v>
      </c>
      <c r="I21" s="130">
        <f t="shared" si="0"/>
        <v>423505943</v>
      </c>
      <c r="J21" s="134">
        <v>-3777958</v>
      </c>
      <c r="K21" s="89">
        <f t="shared" si="1"/>
        <v>419727985</v>
      </c>
      <c r="L21" s="135">
        <v>230734397</v>
      </c>
      <c r="M21" s="135">
        <v>164316589</v>
      </c>
      <c r="N21" s="135">
        <v>17619879</v>
      </c>
      <c r="O21" s="89">
        <f t="shared" si="2"/>
        <v>412670865</v>
      </c>
      <c r="P21" s="131">
        <v>101.7</v>
      </c>
      <c r="Q21" s="132">
        <v>0</v>
      </c>
      <c r="S21" s="137">
        <f t="shared" si="3"/>
        <v>248354276</v>
      </c>
      <c r="T21" s="137">
        <f t="shared" si="4"/>
        <v>251836791</v>
      </c>
    </row>
    <row r="22" spans="1:20" ht="27" customHeight="1">
      <c r="A22" s="87" t="s">
        <v>29</v>
      </c>
      <c r="B22" s="59">
        <v>48035</v>
      </c>
      <c r="C22" s="59">
        <v>1082143603</v>
      </c>
      <c r="D22" s="59">
        <v>203</v>
      </c>
      <c r="E22" s="59">
        <v>272220203</v>
      </c>
      <c r="F22" s="59">
        <v>799149258</v>
      </c>
      <c r="G22" s="59">
        <v>501149847</v>
      </c>
      <c r="H22" s="59">
        <v>143909236</v>
      </c>
      <c r="I22" s="130">
        <f t="shared" si="0"/>
        <v>357240611</v>
      </c>
      <c r="J22" s="134">
        <v>-4317197</v>
      </c>
      <c r="K22" s="89">
        <f t="shared" si="1"/>
        <v>352923414</v>
      </c>
      <c r="L22" s="135">
        <v>195373012</v>
      </c>
      <c r="M22" s="135">
        <v>146937102</v>
      </c>
      <c r="N22" s="135">
        <v>16039918</v>
      </c>
      <c r="O22" s="89">
        <f t="shared" si="2"/>
        <v>358350032</v>
      </c>
      <c r="P22" s="131">
        <v>98.5</v>
      </c>
      <c r="Q22" s="132">
        <v>0</v>
      </c>
      <c r="S22" s="137">
        <f t="shared" si="3"/>
        <v>211412930</v>
      </c>
      <c r="T22" s="137">
        <f t="shared" si="4"/>
        <v>211754048</v>
      </c>
    </row>
    <row r="23" spans="1:20" ht="27" customHeight="1">
      <c r="A23" s="87" t="s">
        <v>13</v>
      </c>
      <c r="B23" s="59">
        <v>6531</v>
      </c>
      <c r="C23" s="59">
        <v>164381581</v>
      </c>
      <c r="D23" s="59">
        <v>22</v>
      </c>
      <c r="E23" s="59">
        <v>28690608</v>
      </c>
      <c r="F23" s="59">
        <v>124646355</v>
      </c>
      <c r="G23" s="59">
        <v>65410236</v>
      </c>
      <c r="H23" s="59">
        <v>15935680</v>
      </c>
      <c r="I23" s="130">
        <f t="shared" si="0"/>
        <v>49474556</v>
      </c>
      <c r="J23" s="134">
        <v>-75530</v>
      </c>
      <c r="K23" s="89">
        <f t="shared" si="1"/>
        <v>49399026</v>
      </c>
      <c r="L23" s="135">
        <v>26071529</v>
      </c>
      <c r="M23" s="135">
        <v>22591433</v>
      </c>
      <c r="N23" s="135">
        <v>2468746</v>
      </c>
      <c r="O23" s="89">
        <f t="shared" si="2"/>
        <v>51131708</v>
      </c>
      <c r="P23" s="131">
        <v>96.6</v>
      </c>
      <c r="Q23" s="132">
        <v>0</v>
      </c>
      <c r="S23" s="137">
        <f t="shared" si="3"/>
        <v>28540275</v>
      </c>
      <c r="T23" s="137">
        <f t="shared" si="4"/>
        <v>29639415</v>
      </c>
    </row>
    <row r="24" spans="1:20" ht="27" customHeight="1">
      <c r="A24" s="87" t="s">
        <v>30</v>
      </c>
      <c r="B24" s="59">
        <v>70570</v>
      </c>
      <c r="C24" s="59">
        <v>1520151223</v>
      </c>
      <c r="D24" s="59">
        <v>314</v>
      </c>
      <c r="E24" s="59">
        <v>416636949</v>
      </c>
      <c r="F24" s="59">
        <v>1114362391</v>
      </c>
      <c r="G24" s="59">
        <v>671878372</v>
      </c>
      <c r="H24" s="59">
        <v>172206282</v>
      </c>
      <c r="I24" s="130">
        <f t="shared" si="0"/>
        <v>499672090</v>
      </c>
      <c r="J24" s="134">
        <v>-5127930</v>
      </c>
      <c r="K24" s="89">
        <f t="shared" si="1"/>
        <v>494544160</v>
      </c>
      <c r="L24" s="135">
        <v>256111230</v>
      </c>
      <c r="M24" s="135">
        <v>182521681</v>
      </c>
      <c r="N24" s="135">
        <v>20556629</v>
      </c>
      <c r="O24" s="89">
        <f t="shared" si="2"/>
        <v>459189540</v>
      </c>
      <c r="P24" s="131">
        <v>107.7</v>
      </c>
      <c r="Q24" s="132">
        <v>0</v>
      </c>
      <c r="S24" s="137">
        <f t="shared" si="3"/>
        <v>276667859</v>
      </c>
      <c r="T24" s="137">
        <f t="shared" si="4"/>
        <v>296726496</v>
      </c>
    </row>
    <row r="25" spans="1:20" ht="27" customHeight="1">
      <c r="A25" s="87" t="s">
        <v>31</v>
      </c>
      <c r="B25" s="59">
        <v>52489</v>
      </c>
      <c r="C25" s="59">
        <v>1174654090</v>
      </c>
      <c r="D25" s="59">
        <v>229</v>
      </c>
      <c r="E25" s="59">
        <v>346828317</v>
      </c>
      <c r="F25" s="59">
        <v>827066048</v>
      </c>
      <c r="G25" s="59">
        <v>481739600</v>
      </c>
      <c r="H25" s="59">
        <v>172987698</v>
      </c>
      <c r="I25" s="130">
        <f t="shared" si="0"/>
        <v>308751902</v>
      </c>
      <c r="J25" s="134">
        <v>-6131679</v>
      </c>
      <c r="K25" s="89">
        <f t="shared" si="1"/>
        <v>302620223</v>
      </c>
      <c r="L25" s="135">
        <v>176157632</v>
      </c>
      <c r="M25" s="135">
        <v>126550792</v>
      </c>
      <c r="N25" s="135">
        <v>14670958</v>
      </c>
      <c r="O25" s="89">
        <f t="shared" si="2"/>
        <v>317379382</v>
      </c>
      <c r="P25" s="131">
        <v>95.3</v>
      </c>
      <c r="Q25" s="132">
        <v>0</v>
      </c>
      <c r="S25" s="137">
        <f t="shared" si="3"/>
        <v>190828590</v>
      </c>
      <c r="T25" s="137">
        <f t="shared" si="4"/>
        <v>181572133</v>
      </c>
    </row>
    <row r="26" spans="1:20" ht="27" customHeight="1">
      <c r="A26" s="87" t="s">
        <v>14</v>
      </c>
      <c r="B26" s="59">
        <v>32719</v>
      </c>
      <c r="C26" s="59">
        <v>638850567</v>
      </c>
      <c r="D26" s="59">
        <v>106</v>
      </c>
      <c r="E26" s="59">
        <v>151225058</v>
      </c>
      <c r="F26" s="59">
        <v>474044400</v>
      </c>
      <c r="G26" s="59">
        <v>300441230</v>
      </c>
      <c r="H26" s="59">
        <v>65093876</v>
      </c>
      <c r="I26" s="130">
        <f t="shared" si="0"/>
        <v>235347354</v>
      </c>
      <c r="J26" s="134">
        <v>-2216538</v>
      </c>
      <c r="K26" s="89">
        <f t="shared" si="1"/>
        <v>233130816</v>
      </c>
      <c r="L26" s="135">
        <v>121449193</v>
      </c>
      <c r="M26" s="135">
        <v>84316330</v>
      </c>
      <c r="N26" s="135">
        <v>11073119</v>
      </c>
      <c r="O26" s="89">
        <f t="shared" si="2"/>
        <v>216838642</v>
      </c>
      <c r="P26" s="131">
        <v>107.5</v>
      </c>
      <c r="Q26" s="132">
        <v>0</v>
      </c>
      <c r="S26" s="137">
        <f t="shared" si="3"/>
        <v>132522312</v>
      </c>
      <c r="T26" s="137">
        <f t="shared" si="4"/>
        <v>139878489</v>
      </c>
    </row>
    <row r="27" spans="1:20" ht="27" customHeight="1">
      <c r="A27" s="87" t="s">
        <v>32</v>
      </c>
      <c r="B27" s="59">
        <v>74013</v>
      </c>
      <c r="C27" s="59">
        <v>1608774149</v>
      </c>
      <c r="D27" s="59">
        <v>239</v>
      </c>
      <c r="E27" s="59">
        <v>335101302</v>
      </c>
      <c r="F27" s="59">
        <v>1196817993</v>
      </c>
      <c r="G27" s="59">
        <v>707970981</v>
      </c>
      <c r="H27" s="59">
        <v>157212753</v>
      </c>
      <c r="I27" s="130">
        <f t="shared" si="0"/>
        <v>550758228</v>
      </c>
      <c r="J27" s="134">
        <v>-8469155</v>
      </c>
      <c r="K27" s="89">
        <f t="shared" si="1"/>
        <v>542289073</v>
      </c>
      <c r="L27" s="135">
        <v>304998753</v>
      </c>
      <c r="M27" s="135">
        <v>213719043</v>
      </c>
      <c r="N27" s="135">
        <v>24000566</v>
      </c>
      <c r="O27" s="89">
        <f t="shared" si="2"/>
        <v>542718362</v>
      </c>
      <c r="P27" s="131">
        <v>99.9</v>
      </c>
      <c r="Q27" s="132">
        <v>0</v>
      </c>
      <c r="S27" s="137">
        <f t="shared" si="3"/>
        <v>328999319</v>
      </c>
      <c r="T27" s="137">
        <f t="shared" si="4"/>
        <v>325373443</v>
      </c>
    </row>
    <row r="28" spans="1:20" ht="27" customHeight="1">
      <c r="A28" s="87" t="s">
        <v>33</v>
      </c>
      <c r="B28" s="59">
        <v>70718</v>
      </c>
      <c r="C28" s="59">
        <v>1641987212</v>
      </c>
      <c r="D28" s="59">
        <v>320</v>
      </c>
      <c r="E28" s="59">
        <v>508330641</v>
      </c>
      <c r="F28" s="59">
        <v>1142455507</v>
      </c>
      <c r="G28" s="59">
        <v>692178216</v>
      </c>
      <c r="H28" s="59">
        <v>117164753</v>
      </c>
      <c r="I28" s="130">
        <f t="shared" si="0"/>
        <v>575013463</v>
      </c>
      <c r="J28" s="134">
        <v>-4307053</v>
      </c>
      <c r="K28" s="89">
        <f t="shared" si="1"/>
        <v>570706410</v>
      </c>
      <c r="L28" s="135">
        <v>288584859</v>
      </c>
      <c r="M28" s="135">
        <v>225006995</v>
      </c>
      <c r="N28" s="135">
        <v>28632166</v>
      </c>
      <c r="O28" s="89">
        <f t="shared" si="2"/>
        <v>542224020</v>
      </c>
      <c r="P28" s="131">
        <v>105.3</v>
      </c>
      <c r="Q28" s="132">
        <v>0</v>
      </c>
      <c r="S28" s="137">
        <f t="shared" si="3"/>
        <v>317217025</v>
      </c>
      <c r="T28" s="137">
        <f t="shared" si="4"/>
        <v>342423846</v>
      </c>
    </row>
    <row r="29" spans="1:20" ht="27" customHeight="1">
      <c r="A29" s="87" t="s">
        <v>34</v>
      </c>
      <c r="B29" s="59">
        <v>77121</v>
      </c>
      <c r="C29" s="59">
        <v>1393217129</v>
      </c>
      <c r="D29" s="59">
        <v>197</v>
      </c>
      <c r="E29" s="59">
        <v>280817486</v>
      </c>
      <c r="F29" s="59">
        <v>1035463759</v>
      </c>
      <c r="G29" s="59">
        <v>634401714</v>
      </c>
      <c r="H29" s="59">
        <v>128137877</v>
      </c>
      <c r="I29" s="130">
        <f t="shared" si="0"/>
        <v>506263837</v>
      </c>
      <c r="J29" s="134">
        <v>-6434549</v>
      </c>
      <c r="K29" s="89">
        <f t="shared" si="1"/>
        <v>499829288</v>
      </c>
      <c r="L29" s="135">
        <v>292512388</v>
      </c>
      <c r="M29" s="135">
        <v>199400207</v>
      </c>
      <c r="N29" s="135">
        <v>21733206</v>
      </c>
      <c r="O29" s="89">
        <f t="shared" si="2"/>
        <v>513645801</v>
      </c>
      <c r="P29" s="131">
        <v>97.3</v>
      </c>
      <c r="Q29" s="132">
        <v>0</v>
      </c>
      <c r="S29" s="137">
        <f t="shared" si="3"/>
        <v>314245594</v>
      </c>
      <c r="T29" s="137">
        <f t="shared" si="4"/>
        <v>299897572</v>
      </c>
    </row>
    <row r="30" spans="1:20" ht="27" customHeight="1">
      <c r="A30" s="87" t="s">
        <v>15</v>
      </c>
      <c r="B30" s="59">
        <v>54905</v>
      </c>
      <c r="C30" s="59">
        <v>1480700964</v>
      </c>
      <c r="D30" s="59">
        <v>220</v>
      </c>
      <c r="E30" s="59">
        <v>328606245</v>
      </c>
      <c r="F30" s="59">
        <v>1086199171</v>
      </c>
      <c r="G30" s="59">
        <v>630756015</v>
      </c>
      <c r="H30" s="59">
        <v>205408030</v>
      </c>
      <c r="I30" s="130">
        <f t="shared" si="0"/>
        <v>425347985</v>
      </c>
      <c r="J30" s="134">
        <v>-8109674</v>
      </c>
      <c r="K30" s="89">
        <f t="shared" si="1"/>
        <v>417238311</v>
      </c>
      <c r="L30" s="135">
        <v>224595646</v>
      </c>
      <c r="M30" s="135">
        <v>172244087</v>
      </c>
      <c r="N30" s="135">
        <v>22630135</v>
      </c>
      <c r="O30" s="89">
        <f t="shared" si="2"/>
        <v>419469868</v>
      </c>
      <c r="P30" s="131">
        <v>99.5</v>
      </c>
      <c r="Q30" s="132">
        <v>0</v>
      </c>
      <c r="S30" s="137">
        <f t="shared" si="3"/>
        <v>247225781</v>
      </c>
      <c r="T30" s="137">
        <f t="shared" si="4"/>
        <v>250342986</v>
      </c>
    </row>
    <row r="31" spans="1:20" ht="27" customHeight="1">
      <c r="A31" s="87" t="s">
        <v>35</v>
      </c>
      <c r="B31" s="59">
        <v>83896</v>
      </c>
      <c r="C31" s="59">
        <v>1692314139</v>
      </c>
      <c r="D31" s="59">
        <v>229</v>
      </c>
      <c r="E31" s="59">
        <v>333473012</v>
      </c>
      <c r="F31" s="59">
        <v>1259713272</v>
      </c>
      <c r="G31" s="59">
        <v>746805622</v>
      </c>
      <c r="H31" s="59">
        <v>245755275</v>
      </c>
      <c r="I31" s="130">
        <f t="shared" si="0"/>
        <v>501050347</v>
      </c>
      <c r="J31" s="134">
        <v>-8136097</v>
      </c>
      <c r="K31" s="89">
        <f t="shared" si="1"/>
        <v>492914250</v>
      </c>
      <c r="L31" s="135">
        <v>274273215</v>
      </c>
      <c r="M31" s="135">
        <v>217293236</v>
      </c>
      <c r="N31" s="135">
        <v>26771277</v>
      </c>
      <c r="O31" s="89">
        <f t="shared" si="2"/>
        <v>518337728</v>
      </c>
      <c r="P31" s="131">
        <v>95.1</v>
      </c>
      <c r="Q31" s="132">
        <v>0</v>
      </c>
      <c r="S31" s="137">
        <f t="shared" si="3"/>
        <v>301044492</v>
      </c>
      <c r="T31" s="137">
        <f t="shared" si="4"/>
        <v>295748550</v>
      </c>
    </row>
    <row r="32" spans="1:20" ht="27" customHeight="1">
      <c r="A32" s="87" t="s">
        <v>36</v>
      </c>
      <c r="B32" s="59">
        <v>48213</v>
      </c>
      <c r="C32" s="59">
        <v>952284089</v>
      </c>
      <c r="D32" s="59">
        <v>121</v>
      </c>
      <c r="E32" s="59">
        <v>157113865</v>
      </c>
      <c r="F32" s="59">
        <v>732046806</v>
      </c>
      <c r="G32" s="59">
        <v>416103669</v>
      </c>
      <c r="H32" s="59">
        <v>112436816</v>
      </c>
      <c r="I32" s="130">
        <f t="shared" si="0"/>
        <v>303666853</v>
      </c>
      <c r="J32" s="134">
        <v>-2283435</v>
      </c>
      <c r="K32" s="89">
        <f t="shared" si="1"/>
        <v>301383418</v>
      </c>
      <c r="L32" s="135">
        <v>182750433</v>
      </c>
      <c r="M32" s="135">
        <v>123766449</v>
      </c>
      <c r="N32" s="135">
        <v>23738178</v>
      </c>
      <c r="O32" s="89">
        <f t="shared" si="2"/>
        <v>330255060</v>
      </c>
      <c r="P32" s="131">
        <v>91.3</v>
      </c>
      <c r="Q32" s="132">
        <v>0</v>
      </c>
      <c r="S32" s="137">
        <f t="shared" si="3"/>
        <v>206488611</v>
      </c>
      <c r="T32" s="137">
        <f t="shared" si="4"/>
        <v>180830050</v>
      </c>
    </row>
    <row r="33" spans="1:20" ht="27" customHeight="1">
      <c r="A33" s="87" t="s">
        <v>37</v>
      </c>
      <c r="B33" s="59">
        <v>24270</v>
      </c>
      <c r="C33" s="59">
        <v>599564416</v>
      </c>
      <c r="D33" s="59">
        <v>97</v>
      </c>
      <c r="E33" s="59">
        <v>126157555</v>
      </c>
      <c r="F33" s="59">
        <v>445469125</v>
      </c>
      <c r="G33" s="59">
        <v>234965183</v>
      </c>
      <c r="H33" s="59">
        <v>61846322</v>
      </c>
      <c r="I33" s="130">
        <f t="shared" si="0"/>
        <v>173118861</v>
      </c>
      <c r="J33" s="134">
        <v>-1694752</v>
      </c>
      <c r="K33" s="89">
        <f t="shared" si="1"/>
        <v>171424109</v>
      </c>
      <c r="L33" s="135">
        <v>88657729</v>
      </c>
      <c r="M33" s="135">
        <v>69830508</v>
      </c>
      <c r="N33" s="135">
        <v>9298842</v>
      </c>
      <c r="O33" s="89">
        <f t="shared" si="2"/>
        <v>167787079</v>
      </c>
      <c r="P33" s="131">
        <v>102.2</v>
      </c>
      <c r="Q33" s="132">
        <v>0</v>
      </c>
      <c r="S33" s="137">
        <f t="shared" si="3"/>
        <v>97956571</v>
      </c>
      <c r="T33" s="137">
        <f t="shared" si="4"/>
        <v>102854465</v>
      </c>
    </row>
    <row r="34" spans="1:20" ht="27" customHeight="1">
      <c r="A34" s="87" t="s">
        <v>38</v>
      </c>
      <c r="B34" s="59">
        <v>99618</v>
      </c>
      <c r="C34" s="59">
        <v>1945220561</v>
      </c>
      <c r="D34" s="59">
        <v>271</v>
      </c>
      <c r="E34" s="59">
        <v>373456662</v>
      </c>
      <c r="F34" s="59">
        <v>1463010719</v>
      </c>
      <c r="G34" s="59">
        <v>873762989</v>
      </c>
      <c r="H34" s="59">
        <v>218641449</v>
      </c>
      <c r="I34" s="130">
        <f t="shared" si="0"/>
        <v>655121540</v>
      </c>
      <c r="J34" s="134">
        <v>-13285237</v>
      </c>
      <c r="K34" s="89">
        <f t="shared" si="1"/>
        <v>641836303</v>
      </c>
      <c r="L34" s="135">
        <v>334807111</v>
      </c>
      <c r="M34" s="135">
        <v>270223922</v>
      </c>
      <c r="N34" s="135">
        <v>35817775</v>
      </c>
      <c r="O34" s="89">
        <f t="shared" si="2"/>
        <v>640848808</v>
      </c>
      <c r="P34" s="131">
        <v>100.2</v>
      </c>
      <c r="Q34" s="132">
        <v>0</v>
      </c>
      <c r="S34" s="137">
        <f t="shared" si="3"/>
        <v>370624886</v>
      </c>
      <c r="T34" s="137">
        <f t="shared" si="4"/>
        <v>385101781</v>
      </c>
    </row>
    <row r="35" spans="1:20" ht="27" customHeight="1">
      <c r="A35" s="87" t="s">
        <v>73</v>
      </c>
      <c r="B35" s="59">
        <v>92470</v>
      </c>
      <c r="C35" s="59">
        <v>1732041197</v>
      </c>
      <c r="D35" s="59">
        <v>264</v>
      </c>
      <c r="E35" s="59">
        <v>360826721</v>
      </c>
      <c r="F35" s="59">
        <v>1306677290</v>
      </c>
      <c r="G35" s="59">
        <v>829531795</v>
      </c>
      <c r="H35" s="59">
        <v>231591249</v>
      </c>
      <c r="I35" s="130">
        <f t="shared" si="0"/>
        <v>597940546</v>
      </c>
      <c r="J35" s="134">
        <v>-6631434</v>
      </c>
      <c r="K35" s="89">
        <f t="shared" si="1"/>
        <v>591309112</v>
      </c>
      <c r="L35" s="135">
        <v>364819791</v>
      </c>
      <c r="M35" s="135">
        <v>255754931</v>
      </c>
      <c r="N35" s="135">
        <v>42089784</v>
      </c>
      <c r="O35" s="89">
        <f t="shared" si="2"/>
        <v>662664506</v>
      </c>
      <c r="P35" s="131">
        <v>89.2</v>
      </c>
      <c r="Q35" s="132">
        <v>0</v>
      </c>
      <c r="S35" s="137">
        <f t="shared" si="3"/>
        <v>406909575</v>
      </c>
      <c r="T35" s="137">
        <f t="shared" si="4"/>
        <v>354785467</v>
      </c>
    </row>
    <row r="36" spans="1:20" ht="27" customHeight="1">
      <c r="A36" s="87" t="s">
        <v>16</v>
      </c>
      <c r="B36" s="59">
        <v>33078</v>
      </c>
      <c r="C36" s="59">
        <v>786549095</v>
      </c>
      <c r="D36" s="59">
        <v>129</v>
      </c>
      <c r="E36" s="59">
        <v>179524891</v>
      </c>
      <c r="F36" s="59">
        <v>584157091</v>
      </c>
      <c r="G36" s="59">
        <v>335241367</v>
      </c>
      <c r="H36" s="59">
        <v>70859594</v>
      </c>
      <c r="I36" s="130">
        <f t="shared" si="0"/>
        <v>264381773</v>
      </c>
      <c r="J36" s="134">
        <v>-7183591</v>
      </c>
      <c r="K36" s="89">
        <f t="shared" si="1"/>
        <v>257198182</v>
      </c>
      <c r="L36" s="135">
        <v>145908846</v>
      </c>
      <c r="M36" s="135">
        <v>107736245</v>
      </c>
      <c r="N36" s="135">
        <v>18624412</v>
      </c>
      <c r="O36" s="89">
        <f t="shared" si="2"/>
        <v>272269503</v>
      </c>
      <c r="P36" s="131">
        <v>94.5</v>
      </c>
      <c r="Q36" s="132">
        <v>0</v>
      </c>
      <c r="S36" s="137">
        <f t="shared" si="3"/>
        <v>164533258</v>
      </c>
      <c r="T36" s="137">
        <f t="shared" si="4"/>
        <v>154318909</v>
      </c>
    </row>
    <row r="37" spans="1:20" ht="27" customHeight="1">
      <c r="A37" s="87" t="s">
        <v>39</v>
      </c>
      <c r="B37" s="59">
        <v>25664</v>
      </c>
      <c r="C37" s="59">
        <v>662749492</v>
      </c>
      <c r="D37" s="59">
        <v>100</v>
      </c>
      <c r="E37" s="59">
        <v>164584808</v>
      </c>
      <c r="F37" s="59">
        <v>471933671</v>
      </c>
      <c r="G37" s="59">
        <v>278570281</v>
      </c>
      <c r="H37" s="59">
        <v>40783713</v>
      </c>
      <c r="I37" s="130">
        <f t="shared" si="0"/>
        <v>237786568</v>
      </c>
      <c r="J37" s="134">
        <v>-2663606</v>
      </c>
      <c r="K37" s="89">
        <f t="shared" si="1"/>
        <v>235122962</v>
      </c>
      <c r="L37" s="135">
        <v>132169305</v>
      </c>
      <c r="M37" s="135">
        <v>97628536</v>
      </c>
      <c r="N37" s="135">
        <v>13532725</v>
      </c>
      <c r="O37" s="89">
        <f t="shared" si="2"/>
        <v>243330566</v>
      </c>
      <c r="P37" s="131">
        <v>96.6</v>
      </c>
      <c r="Q37" s="132">
        <v>0</v>
      </c>
      <c r="S37" s="137">
        <f t="shared" si="3"/>
        <v>145702030</v>
      </c>
      <c r="T37" s="137">
        <f t="shared" si="4"/>
        <v>141073777</v>
      </c>
    </row>
    <row r="38" spans="1:20" ht="27" customHeight="1">
      <c r="A38" s="87" t="s">
        <v>40</v>
      </c>
      <c r="B38" s="59">
        <v>32780</v>
      </c>
      <c r="C38" s="59">
        <v>804690740</v>
      </c>
      <c r="D38" s="59">
        <v>121</v>
      </c>
      <c r="E38" s="59">
        <v>161032653</v>
      </c>
      <c r="F38" s="59">
        <v>604445787</v>
      </c>
      <c r="G38" s="59">
        <v>311791915</v>
      </c>
      <c r="H38" s="59">
        <v>36016312</v>
      </c>
      <c r="I38" s="130">
        <f t="shared" si="0"/>
        <v>275775603</v>
      </c>
      <c r="J38" s="134">
        <v>-645206</v>
      </c>
      <c r="K38" s="89">
        <f t="shared" si="1"/>
        <v>275130397</v>
      </c>
      <c r="L38" s="135">
        <v>127419946</v>
      </c>
      <c r="M38" s="135">
        <v>102450536</v>
      </c>
      <c r="N38" s="135">
        <v>12907686</v>
      </c>
      <c r="O38" s="89">
        <f t="shared" si="2"/>
        <v>242778168</v>
      </c>
      <c r="P38" s="131">
        <v>113.3</v>
      </c>
      <c r="Q38" s="132">
        <v>0</v>
      </c>
      <c r="S38" s="137">
        <f t="shared" si="3"/>
        <v>140327632</v>
      </c>
      <c r="T38" s="137">
        <f t="shared" si="4"/>
        <v>165078238</v>
      </c>
    </row>
    <row r="39" spans="1:20" ht="27" customHeight="1">
      <c r="A39" s="87" t="s">
        <v>17</v>
      </c>
      <c r="B39" s="59">
        <v>9129</v>
      </c>
      <c r="C39" s="59">
        <v>398198200</v>
      </c>
      <c r="D39" s="59">
        <v>44</v>
      </c>
      <c r="E39" s="59">
        <v>65420058</v>
      </c>
      <c r="F39" s="59">
        <v>290447665</v>
      </c>
      <c r="G39" s="59">
        <v>113370172</v>
      </c>
      <c r="H39" s="59">
        <v>37700911</v>
      </c>
      <c r="I39" s="130">
        <f t="shared" si="0"/>
        <v>75669261</v>
      </c>
      <c r="J39" s="134">
        <v>-392409</v>
      </c>
      <c r="K39" s="89">
        <f t="shared" si="1"/>
        <v>75276852</v>
      </c>
      <c r="L39" s="135">
        <v>42984878</v>
      </c>
      <c r="M39" s="135">
        <v>28995733</v>
      </c>
      <c r="N39" s="135">
        <v>3471548</v>
      </c>
      <c r="O39" s="89">
        <f t="shared" si="2"/>
        <v>75452159</v>
      </c>
      <c r="P39" s="131">
        <v>99.8</v>
      </c>
      <c r="Q39" s="132">
        <v>0</v>
      </c>
      <c r="S39" s="137">
        <f t="shared" si="3"/>
        <v>46456426</v>
      </c>
      <c r="T39" s="137">
        <f t="shared" si="4"/>
        <v>45166111</v>
      </c>
    </row>
    <row r="40" spans="1:20" ht="27" customHeight="1">
      <c r="A40" s="87" t="s">
        <v>41</v>
      </c>
      <c r="B40" s="59">
        <v>11496</v>
      </c>
      <c r="C40" s="59">
        <v>303243561</v>
      </c>
      <c r="D40" s="59">
        <v>37</v>
      </c>
      <c r="E40" s="59">
        <v>48034480</v>
      </c>
      <c r="F40" s="59">
        <v>230764667</v>
      </c>
      <c r="G40" s="59">
        <v>121924981</v>
      </c>
      <c r="H40" s="59">
        <v>30395820</v>
      </c>
      <c r="I40" s="130">
        <f t="shared" si="0"/>
        <v>91529161</v>
      </c>
      <c r="J40" s="134">
        <v>-568746</v>
      </c>
      <c r="K40" s="89">
        <f t="shared" si="1"/>
        <v>90960415</v>
      </c>
      <c r="L40" s="135">
        <v>49123629</v>
      </c>
      <c r="M40" s="135">
        <v>39272365</v>
      </c>
      <c r="N40" s="135">
        <v>3799270</v>
      </c>
      <c r="O40" s="89">
        <f t="shared" si="2"/>
        <v>92195264</v>
      </c>
      <c r="P40" s="131">
        <v>98.7</v>
      </c>
      <c r="Q40" s="132">
        <v>0</v>
      </c>
      <c r="S40" s="137">
        <f t="shared" si="3"/>
        <v>52922899</v>
      </c>
      <c r="T40" s="137">
        <f t="shared" si="4"/>
        <v>54576249</v>
      </c>
    </row>
    <row r="41" spans="1:20" ht="27" customHeight="1">
      <c r="A41" s="87" t="s">
        <v>42</v>
      </c>
      <c r="B41" s="59">
        <v>52198</v>
      </c>
      <c r="C41" s="59">
        <v>1211065194</v>
      </c>
      <c r="D41" s="59">
        <v>192</v>
      </c>
      <c r="E41" s="59">
        <v>280889348</v>
      </c>
      <c r="F41" s="59">
        <v>892768768</v>
      </c>
      <c r="G41" s="59">
        <v>547790933</v>
      </c>
      <c r="H41" s="59">
        <v>189957225</v>
      </c>
      <c r="I41" s="130">
        <f t="shared" si="0"/>
        <v>357833708</v>
      </c>
      <c r="J41" s="134">
        <v>-4827255</v>
      </c>
      <c r="K41" s="89">
        <f t="shared" si="1"/>
        <v>353006453</v>
      </c>
      <c r="L41" s="135">
        <v>214143424</v>
      </c>
      <c r="M41" s="135">
        <v>156151676</v>
      </c>
      <c r="N41" s="135">
        <v>19834018</v>
      </c>
      <c r="O41" s="89">
        <f t="shared" si="2"/>
        <v>390129118</v>
      </c>
      <c r="P41" s="131">
        <v>90.5</v>
      </c>
      <c r="Q41" s="132">
        <v>0</v>
      </c>
      <c r="S41" s="137">
        <f t="shared" si="3"/>
        <v>233977442</v>
      </c>
      <c r="T41" s="137">
        <f t="shared" si="4"/>
        <v>211803871</v>
      </c>
    </row>
    <row r="42" spans="1:20" ht="27" customHeight="1">
      <c r="A42" s="87" t="s">
        <v>43</v>
      </c>
      <c r="B42" s="59">
        <v>85805</v>
      </c>
      <c r="C42" s="59">
        <v>1705845602</v>
      </c>
      <c r="D42" s="59">
        <v>243</v>
      </c>
      <c r="E42" s="59">
        <v>342761725</v>
      </c>
      <c r="F42" s="59">
        <v>1279804689</v>
      </c>
      <c r="G42" s="59">
        <v>795935003</v>
      </c>
      <c r="H42" s="59">
        <v>295773187</v>
      </c>
      <c r="I42" s="130">
        <f t="shared" si="0"/>
        <v>500161816</v>
      </c>
      <c r="J42" s="134">
        <v>-7895237</v>
      </c>
      <c r="K42" s="89">
        <f t="shared" si="1"/>
        <v>492266579</v>
      </c>
      <c r="L42" s="135">
        <v>287368006</v>
      </c>
      <c r="M42" s="135">
        <v>236705578</v>
      </c>
      <c r="N42" s="135">
        <v>30479718</v>
      </c>
      <c r="O42" s="89">
        <f t="shared" si="2"/>
        <v>554553302</v>
      </c>
      <c r="P42" s="131">
        <v>88.8</v>
      </c>
      <c r="Q42" s="132">
        <v>0</v>
      </c>
      <c r="S42" s="137">
        <f t="shared" si="3"/>
        <v>317847724</v>
      </c>
      <c r="T42" s="137">
        <f t="shared" si="4"/>
        <v>295359947</v>
      </c>
    </row>
    <row r="43" spans="1:20" ht="27" customHeight="1">
      <c r="A43" s="87" t="s">
        <v>44</v>
      </c>
      <c r="B43" s="59">
        <v>29345</v>
      </c>
      <c r="C43" s="59">
        <v>616354863</v>
      </c>
      <c r="D43" s="59">
        <v>81</v>
      </c>
      <c r="E43" s="59">
        <v>120427622</v>
      </c>
      <c r="F43" s="59">
        <v>461218362</v>
      </c>
      <c r="G43" s="59">
        <v>287301217</v>
      </c>
      <c r="H43" s="59">
        <v>58091735</v>
      </c>
      <c r="I43" s="130">
        <f t="shared" si="0"/>
        <v>229209482</v>
      </c>
      <c r="J43" s="134">
        <v>-1731743</v>
      </c>
      <c r="K43" s="89">
        <f t="shared" si="1"/>
        <v>227477739</v>
      </c>
      <c r="L43" s="135">
        <v>118243603</v>
      </c>
      <c r="M43" s="135">
        <v>92246674</v>
      </c>
      <c r="N43" s="135">
        <v>12167045</v>
      </c>
      <c r="O43" s="89">
        <f t="shared" si="2"/>
        <v>222657322</v>
      </c>
      <c r="P43" s="131">
        <v>102.2</v>
      </c>
      <c r="Q43" s="132">
        <v>0</v>
      </c>
      <c r="S43" s="137">
        <f t="shared" si="3"/>
        <v>130410648</v>
      </c>
      <c r="T43" s="137">
        <f t="shared" si="4"/>
        <v>136486643</v>
      </c>
    </row>
    <row r="44" spans="1:20" ht="27" customHeight="1">
      <c r="A44" s="87" t="s">
        <v>45</v>
      </c>
      <c r="B44" s="59">
        <v>91038</v>
      </c>
      <c r="C44" s="59">
        <v>1718594878</v>
      </c>
      <c r="D44" s="59">
        <v>222</v>
      </c>
      <c r="E44" s="59">
        <v>311512367</v>
      </c>
      <c r="F44" s="59">
        <v>1307298777</v>
      </c>
      <c r="G44" s="59">
        <v>831796031</v>
      </c>
      <c r="H44" s="59">
        <v>230844712</v>
      </c>
      <c r="I44" s="130">
        <f t="shared" si="0"/>
        <v>600951319</v>
      </c>
      <c r="J44" s="134">
        <v>-5092242</v>
      </c>
      <c r="K44" s="89">
        <f t="shared" si="1"/>
        <v>595859077</v>
      </c>
      <c r="L44" s="135">
        <v>330071373</v>
      </c>
      <c r="M44" s="135">
        <v>247569177</v>
      </c>
      <c r="N44" s="135">
        <v>27306211</v>
      </c>
      <c r="O44" s="89">
        <f t="shared" si="2"/>
        <v>604946761</v>
      </c>
      <c r="P44" s="131">
        <v>98.5</v>
      </c>
      <c r="Q44" s="132">
        <v>0</v>
      </c>
      <c r="S44" s="137">
        <f t="shared" si="3"/>
        <v>357377584</v>
      </c>
      <c r="T44" s="137">
        <f t="shared" si="4"/>
        <v>357515446</v>
      </c>
    </row>
    <row r="45" spans="1:20" ht="27" customHeight="1">
      <c r="A45" s="87" t="s">
        <v>46</v>
      </c>
      <c r="B45" s="59">
        <v>58273</v>
      </c>
      <c r="C45" s="59">
        <v>1296899494</v>
      </c>
      <c r="D45" s="59">
        <v>207</v>
      </c>
      <c r="E45" s="59">
        <v>299243116</v>
      </c>
      <c r="F45" s="59">
        <v>951856405</v>
      </c>
      <c r="G45" s="59">
        <v>565145419</v>
      </c>
      <c r="H45" s="59">
        <v>142120301</v>
      </c>
      <c r="I45" s="130">
        <f t="shared" si="0"/>
        <v>423025118</v>
      </c>
      <c r="J45" s="134">
        <v>-7657553</v>
      </c>
      <c r="K45" s="89">
        <f t="shared" si="1"/>
        <v>415367565</v>
      </c>
      <c r="L45" s="135">
        <v>227260917</v>
      </c>
      <c r="M45" s="135">
        <v>182041624</v>
      </c>
      <c r="N45" s="135">
        <v>25588524</v>
      </c>
      <c r="O45" s="89">
        <f t="shared" si="2"/>
        <v>434891065</v>
      </c>
      <c r="P45" s="131">
        <v>95.5</v>
      </c>
      <c r="Q45" s="132">
        <v>0</v>
      </c>
      <c r="S45" s="137">
        <f t="shared" si="3"/>
        <v>252849441</v>
      </c>
      <c r="T45" s="137">
        <f t="shared" si="4"/>
        <v>249220539</v>
      </c>
    </row>
    <row r="46" spans="1:20" ht="27" customHeight="1" thickBot="1">
      <c r="A46" s="88" t="s">
        <v>47</v>
      </c>
      <c r="B46" s="138">
        <v>12779</v>
      </c>
      <c r="C46" s="138">
        <v>368040345</v>
      </c>
      <c r="D46" s="138">
        <v>25</v>
      </c>
      <c r="E46" s="138">
        <v>33486771</v>
      </c>
      <c r="F46" s="138">
        <v>286427002</v>
      </c>
      <c r="G46" s="138">
        <v>112866038</v>
      </c>
      <c r="H46" s="138">
        <v>37982721</v>
      </c>
      <c r="I46" s="130">
        <f t="shared" si="0"/>
        <v>74883317</v>
      </c>
      <c r="J46" s="139">
        <v>-3300775</v>
      </c>
      <c r="K46" s="89">
        <f t="shared" si="1"/>
        <v>71582542</v>
      </c>
      <c r="L46" s="140">
        <v>50472156</v>
      </c>
      <c r="M46" s="140">
        <v>36220577</v>
      </c>
      <c r="N46" s="140">
        <v>5105984</v>
      </c>
      <c r="O46" s="89">
        <f t="shared" si="2"/>
        <v>91798717</v>
      </c>
      <c r="P46" s="141">
        <v>78</v>
      </c>
      <c r="Q46" s="142">
        <v>0</v>
      </c>
      <c r="S46" s="137">
        <f t="shared" si="3"/>
        <v>55578140</v>
      </c>
      <c r="T46" s="137">
        <f t="shared" si="4"/>
        <v>42949525</v>
      </c>
    </row>
    <row r="49" spans="3:3">
      <c r="C49" s="161"/>
    </row>
  </sheetData>
  <mergeCells count="12">
    <mergeCell ref="S2:S4"/>
    <mergeCell ref="T2:T4"/>
    <mergeCell ref="D3:E3"/>
    <mergeCell ref="A1:Q1"/>
    <mergeCell ref="A2:A4"/>
    <mergeCell ref="B2:E2"/>
    <mergeCell ref="G2:G3"/>
    <mergeCell ref="I2:I3"/>
    <mergeCell ref="J2:J3"/>
    <mergeCell ref="K2:K3"/>
    <mergeCell ref="L2:O2"/>
    <mergeCell ref="F3:F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B7" sqref="B7"/>
    </sheetView>
  </sheetViews>
  <sheetFormatPr defaultRowHeight="13.5"/>
  <cols>
    <col min="1" max="1" width="12" style="92" customWidth="1"/>
    <col min="2" max="2" width="9" style="92" customWidth="1"/>
    <col min="3" max="3" width="20.5" style="92" customWidth="1"/>
    <col min="4" max="4" width="17.375" style="92" customWidth="1"/>
    <col min="5" max="5" width="11.75" style="92" customWidth="1"/>
    <col min="6" max="6" width="12.875" style="96" bestFit="1" customWidth="1"/>
    <col min="7" max="7" width="11.75" style="92" customWidth="1"/>
    <col min="8" max="8" width="11" style="92" customWidth="1"/>
    <col min="9" max="12" width="13.75" style="96" customWidth="1"/>
    <col min="13" max="13" width="9" style="92" customWidth="1"/>
    <col min="14" max="15" width="9" style="92"/>
    <col min="16" max="16" width="13.625" style="157" bestFit="1" customWidth="1"/>
    <col min="17" max="16384" width="9" style="92"/>
  </cols>
  <sheetData>
    <row r="1" spans="1:16">
      <c r="A1" s="201"/>
      <c r="B1" s="200" t="s">
        <v>74</v>
      </c>
      <c r="C1" s="199" t="s">
        <v>76</v>
      </c>
      <c r="D1" s="163" t="s">
        <v>170</v>
      </c>
      <c r="E1" s="202" t="s">
        <v>167</v>
      </c>
      <c r="F1" s="196" t="s">
        <v>168</v>
      </c>
      <c r="H1" s="197"/>
      <c r="I1" s="203" t="s">
        <v>74</v>
      </c>
      <c r="J1" s="204" t="s">
        <v>76</v>
      </c>
      <c r="K1" s="163" t="s">
        <v>171</v>
      </c>
      <c r="L1" s="196" t="s">
        <v>167</v>
      </c>
    </row>
    <row r="2" spans="1:16">
      <c r="A2" s="201"/>
      <c r="B2" s="200"/>
      <c r="C2" s="199"/>
      <c r="D2" s="91" t="s">
        <v>75</v>
      </c>
      <c r="E2" s="202"/>
      <c r="F2" s="196"/>
      <c r="H2" s="198"/>
      <c r="I2" s="203"/>
      <c r="J2" s="204"/>
      <c r="K2" s="91" t="s">
        <v>75</v>
      </c>
      <c r="L2" s="196"/>
    </row>
    <row r="3" spans="1:16" ht="14.25">
      <c r="A3" s="93" t="s">
        <v>71</v>
      </c>
      <c r="B3" s="159">
        <v>18841</v>
      </c>
      <c r="C3" s="160">
        <v>5203540785</v>
      </c>
      <c r="D3" s="160">
        <v>5152777405</v>
      </c>
      <c r="E3" s="94">
        <f>SUM(E4:E43)</f>
        <v>2601770362</v>
      </c>
      <c r="F3" s="95">
        <f>SUM(F4:F43)</f>
        <v>0</v>
      </c>
      <c r="G3" s="92" t="s">
        <v>77</v>
      </c>
      <c r="H3" s="93" t="s">
        <v>71</v>
      </c>
      <c r="I3" s="95">
        <f>SUM(I4:I43)</f>
        <v>18841</v>
      </c>
      <c r="J3" s="95">
        <f t="shared" ref="J3:L3" si="0">SUM(J4:J43)</f>
        <v>5203540785</v>
      </c>
      <c r="K3" s="95">
        <f t="shared" si="0"/>
        <v>5152777405</v>
      </c>
      <c r="L3" s="95">
        <f t="shared" si="0"/>
        <v>2601770362</v>
      </c>
      <c r="P3" s="157">
        <f>SUM(P4:P43)</f>
        <v>1012759112</v>
      </c>
    </row>
    <row r="4" spans="1:16" ht="14.25">
      <c r="A4" s="93" t="s">
        <v>72</v>
      </c>
      <c r="B4" s="135">
        <v>3919</v>
      </c>
      <c r="C4" s="156">
        <v>992521533</v>
      </c>
      <c r="D4" s="135">
        <v>1038564792</v>
      </c>
      <c r="E4" s="95">
        <v>524398186</v>
      </c>
      <c r="F4" s="158"/>
      <c r="H4" s="97" t="s">
        <v>18</v>
      </c>
      <c r="I4" s="95">
        <f t="shared" ref="I4:I43" si="1">VLOOKUP(H4,$A$4:$F$43,2,)</f>
        <v>3919</v>
      </c>
      <c r="J4" s="95">
        <f t="shared" ref="J4:J43" si="2">VLOOKUP(H4,$A$4:$F$43,3,)</f>
        <v>992521533</v>
      </c>
      <c r="K4" s="95">
        <f t="shared" ref="K4:K43" si="3">VLOOKUP(H4,$A$4:$F$43,4,)</f>
        <v>1038564792</v>
      </c>
      <c r="L4" s="95">
        <f t="shared" ref="L4:L43" si="4">VLOOKUP(H4,$A$4:$F$43,5,)</f>
        <v>524398186</v>
      </c>
      <c r="O4" s="92" t="s">
        <v>120</v>
      </c>
      <c r="P4" s="157">
        <v>191675575</v>
      </c>
    </row>
    <row r="5" spans="1:16" ht="14.25">
      <c r="A5" s="93" t="s">
        <v>19</v>
      </c>
      <c r="B5" s="135">
        <v>2690</v>
      </c>
      <c r="C5" s="156">
        <v>799575946</v>
      </c>
      <c r="D5" s="135">
        <v>686333741</v>
      </c>
      <c r="E5" s="95">
        <v>346547632</v>
      </c>
      <c r="F5" s="158"/>
      <c r="H5" s="97" t="s">
        <v>19</v>
      </c>
      <c r="I5" s="95">
        <f t="shared" si="1"/>
        <v>2690</v>
      </c>
      <c r="J5" s="95">
        <f t="shared" si="2"/>
        <v>799575946</v>
      </c>
      <c r="K5" s="95">
        <f t="shared" si="3"/>
        <v>686333741</v>
      </c>
      <c r="L5" s="95">
        <f t="shared" si="4"/>
        <v>346547632</v>
      </c>
      <c r="O5" s="92" t="s">
        <v>121</v>
      </c>
      <c r="P5" s="157">
        <v>135875211</v>
      </c>
    </row>
    <row r="6" spans="1:16" ht="14.25">
      <c r="A6" s="93" t="s">
        <v>20</v>
      </c>
      <c r="B6" s="135">
        <v>2859</v>
      </c>
      <c r="C6" s="156">
        <v>623235579</v>
      </c>
      <c r="D6" s="135">
        <v>721444578</v>
      </c>
      <c r="E6" s="95">
        <v>364276000</v>
      </c>
      <c r="F6" s="158"/>
      <c r="H6" s="97" t="s">
        <v>20</v>
      </c>
      <c r="I6" s="95">
        <f t="shared" si="1"/>
        <v>2859</v>
      </c>
      <c r="J6" s="95">
        <f t="shared" si="2"/>
        <v>623235579</v>
      </c>
      <c r="K6" s="95">
        <f t="shared" si="3"/>
        <v>721444578</v>
      </c>
      <c r="L6" s="95">
        <f t="shared" si="4"/>
        <v>364276000</v>
      </c>
      <c r="O6" s="92" t="s">
        <v>122</v>
      </c>
      <c r="P6" s="157">
        <v>144737293</v>
      </c>
    </row>
    <row r="7" spans="1:16" ht="14.25">
      <c r="A7" s="93" t="s">
        <v>21</v>
      </c>
      <c r="B7" s="135">
        <v>568</v>
      </c>
      <c r="C7" s="156">
        <v>199193319</v>
      </c>
      <c r="D7" s="135">
        <v>148773464</v>
      </c>
      <c r="E7" s="95">
        <v>75119564</v>
      </c>
      <c r="F7" s="158"/>
      <c r="H7" s="97" t="s">
        <v>21</v>
      </c>
      <c r="I7" s="95">
        <f t="shared" si="1"/>
        <v>568</v>
      </c>
      <c r="J7" s="95">
        <f t="shared" si="2"/>
        <v>199193319</v>
      </c>
      <c r="K7" s="95">
        <f t="shared" si="3"/>
        <v>148773464</v>
      </c>
      <c r="L7" s="95">
        <f t="shared" si="4"/>
        <v>75119564</v>
      </c>
      <c r="O7" s="92" t="s">
        <v>123</v>
      </c>
      <c r="P7" s="157">
        <v>31383933</v>
      </c>
    </row>
    <row r="8" spans="1:16" ht="14.25">
      <c r="A8" s="93" t="s">
        <v>12</v>
      </c>
      <c r="B8" s="135">
        <v>773</v>
      </c>
      <c r="C8" s="156">
        <v>213550390</v>
      </c>
      <c r="D8" s="135">
        <v>248061712</v>
      </c>
      <c r="E8" s="95">
        <v>125252764</v>
      </c>
      <c r="F8" s="158"/>
      <c r="H8" s="97" t="s">
        <v>12</v>
      </c>
      <c r="I8" s="95">
        <f t="shared" si="1"/>
        <v>773</v>
      </c>
      <c r="J8" s="95">
        <f t="shared" si="2"/>
        <v>213550390</v>
      </c>
      <c r="K8" s="95">
        <f t="shared" si="3"/>
        <v>248061712</v>
      </c>
      <c r="L8" s="95">
        <f t="shared" si="4"/>
        <v>125252764</v>
      </c>
      <c r="O8" s="92" t="s">
        <v>124</v>
      </c>
      <c r="P8" s="157">
        <v>46224502</v>
      </c>
    </row>
    <row r="9" spans="1:16" ht="14.25">
      <c r="A9" s="93" t="s">
        <v>22</v>
      </c>
      <c r="B9" s="135">
        <v>716</v>
      </c>
      <c r="C9" s="156">
        <v>168243994</v>
      </c>
      <c r="D9" s="135">
        <v>206691875</v>
      </c>
      <c r="E9" s="95">
        <v>104364064</v>
      </c>
      <c r="F9" s="158"/>
      <c r="H9" s="97" t="s">
        <v>22</v>
      </c>
      <c r="I9" s="95">
        <f t="shared" si="1"/>
        <v>716</v>
      </c>
      <c r="J9" s="95">
        <f t="shared" si="2"/>
        <v>168243994</v>
      </c>
      <c r="K9" s="95">
        <f t="shared" si="3"/>
        <v>206691875</v>
      </c>
      <c r="L9" s="95">
        <f t="shared" si="4"/>
        <v>104364064</v>
      </c>
      <c r="O9" s="92" t="s">
        <v>125</v>
      </c>
      <c r="P9" s="157">
        <v>44936807</v>
      </c>
    </row>
    <row r="10" spans="1:16" ht="14.25">
      <c r="A10" s="93" t="s">
        <v>23</v>
      </c>
      <c r="B10" s="135">
        <v>468</v>
      </c>
      <c r="C10" s="156">
        <v>157982343</v>
      </c>
      <c r="D10" s="135">
        <v>114107004</v>
      </c>
      <c r="E10" s="95">
        <v>57615572</v>
      </c>
      <c r="F10" s="158"/>
      <c r="H10" s="97" t="s">
        <v>23</v>
      </c>
      <c r="I10" s="95">
        <f t="shared" si="1"/>
        <v>468</v>
      </c>
      <c r="J10" s="95">
        <f t="shared" si="2"/>
        <v>157982343</v>
      </c>
      <c r="K10" s="95">
        <f t="shared" si="3"/>
        <v>114107004</v>
      </c>
      <c r="L10" s="95">
        <f t="shared" si="4"/>
        <v>57615572</v>
      </c>
      <c r="O10" s="92" t="s">
        <v>126</v>
      </c>
      <c r="P10" s="157">
        <v>24330435</v>
      </c>
    </row>
    <row r="11" spans="1:16" ht="14.25">
      <c r="A11" s="93" t="s">
        <v>24</v>
      </c>
      <c r="B11" s="135">
        <v>789</v>
      </c>
      <c r="C11" s="156">
        <v>309673070</v>
      </c>
      <c r="D11" s="135">
        <v>283739844</v>
      </c>
      <c r="E11" s="95">
        <v>143267574</v>
      </c>
      <c r="F11" s="158"/>
      <c r="H11" s="97" t="s">
        <v>24</v>
      </c>
      <c r="I11" s="95">
        <f t="shared" si="1"/>
        <v>789</v>
      </c>
      <c r="J11" s="95">
        <f t="shared" si="2"/>
        <v>309673070</v>
      </c>
      <c r="K11" s="95">
        <f t="shared" si="3"/>
        <v>283739844</v>
      </c>
      <c r="L11" s="95">
        <f t="shared" si="4"/>
        <v>143267574</v>
      </c>
      <c r="O11" s="92" t="s">
        <v>127</v>
      </c>
      <c r="P11" s="157">
        <v>55404729</v>
      </c>
    </row>
    <row r="12" spans="1:16" ht="14.25">
      <c r="A12" s="93" t="s">
        <v>48</v>
      </c>
      <c r="B12" s="135">
        <v>580</v>
      </c>
      <c r="C12" s="156">
        <v>218389907</v>
      </c>
      <c r="D12" s="135">
        <v>198551687</v>
      </c>
      <c r="E12" s="95">
        <v>100253874</v>
      </c>
      <c r="F12" s="158"/>
      <c r="H12" s="97" t="s">
        <v>25</v>
      </c>
      <c r="I12" s="95">
        <f t="shared" si="1"/>
        <v>277</v>
      </c>
      <c r="J12" s="95">
        <f t="shared" si="2"/>
        <v>61202253</v>
      </c>
      <c r="K12" s="95">
        <f t="shared" si="3"/>
        <v>65067210</v>
      </c>
      <c r="L12" s="95">
        <f t="shared" si="4"/>
        <v>32854114</v>
      </c>
      <c r="O12" s="92" t="s">
        <v>156</v>
      </c>
      <c r="P12" s="157">
        <v>36850082</v>
      </c>
    </row>
    <row r="13" spans="1:16" ht="14.25">
      <c r="A13" s="93" t="s">
        <v>50</v>
      </c>
      <c r="B13" s="135">
        <v>546</v>
      </c>
      <c r="C13" s="156">
        <v>161992197</v>
      </c>
      <c r="D13" s="135">
        <v>137054579</v>
      </c>
      <c r="E13" s="95">
        <v>69202396</v>
      </c>
      <c r="F13" s="158"/>
      <c r="H13" s="97" t="s">
        <v>26</v>
      </c>
      <c r="I13" s="95">
        <f t="shared" si="1"/>
        <v>58</v>
      </c>
      <c r="J13" s="95">
        <f t="shared" si="2"/>
        <v>17088007</v>
      </c>
      <c r="K13" s="95">
        <f t="shared" si="3"/>
        <v>11286465</v>
      </c>
      <c r="L13" s="95">
        <f t="shared" si="4"/>
        <v>5698826</v>
      </c>
      <c r="O13" s="92" t="s">
        <v>158</v>
      </c>
      <c r="P13" s="157">
        <v>25406918</v>
      </c>
    </row>
    <row r="14" spans="1:16" ht="14.25">
      <c r="A14" s="93" t="s">
        <v>25</v>
      </c>
      <c r="B14" s="135">
        <v>277</v>
      </c>
      <c r="C14" s="156">
        <v>61202253</v>
      </c>
      <c r="D14" s="135">
        <v>65067210</v>
      </c>
      <c r="E14" s="95">
        <v>32854114</v>
      </c>
      <c r="F14" s="158"/>
      <c r="H14" s="97" t="s">
        <v>27</v>
      </c>
      <c r="I14" s="95">
        <f t="shared" si="1"/>
        <v>35</v>
      </c>
      <c r="J14" s="95">
        <f t="shared" si="2"/>
        <v>9354649</v>
      </c>
      <c r="K14" s="95">
        <f t="shared" si="3"/>
        <v>11876882</v>
      </c>
      <c r="L14" s="95">
        <f t="shared" si="4"/>
        <v>5996944</v>
      </c>
      <c r="O14" s="92" t="s">
        <v>128</v>
      </c>
      <c r="P14" s="157">
        <v>11587088</v>
      </c>
    </row>
    <row r="15" spans="1:16" ht="14.25">
      <c r="A15" s="93" t="s">
        <v>49</v>
      </c>
      <c r="B15" s="135">
        <v>153</v>
      </c>
      <c r="C15" s="156">
        <v>30108525</v>
      </c>
      <c r="D15" s="135">
        <v>28969808</v>
      </c>
      <c r="E15" s="95">
        <v>14627604</v>
      </c>
      <c r="F15" s="158"/>
      <c r="H15" s="97" t="s">
        <v>28</v>
      </c>
      <c r="I15" s="95">
        <f t="shared" si="1"/>
        <v>177</v>
      </c>
      <c r="J15" s="95">
        <f t="shared" si="2"/>
        <v>43890163</v>
      </c>
      <c r="K15" s="95">
        <f t="shared" si="3"/>
        <v>61426016</v>
      </c>
      <c r="L15" s="95">
        <f t="shared" si="4"/>
        <v>31015582</v>
      </c>
      <c r="O15" s="92" t="s">
        <v>157</v>
      </c>
      <c r="P15" s="157">
        <v>5768501</v>
      </c>
    </row>
    <row r="16" spans="1:16" ht="14.25">
      <c r="A16" s="93" t="s">
        <v>26</v>
      </c>
      <c r="B16" s="135">
        <v>58</v>
      </c>
      <c r="C16" s="156">
        <v>17088007</v>
      </c>
      <c r="D16" s="135">
        <v>11286465</v>
      </c>
      <c r="E16" s="95">
        <v>5698826</v>
      </c>
      <c r="F16" s="158"/>
      <c r="H16" s="97" t="s">
        <v>29</v>
      </c>
      <c r="I16" s="95">
        <f t="shared" si="1"/>
        <v>203</v>
      </c>
      <c r="J16" s="95">
        <f t="shared" si="2"/>
        <v>50194403</v>
      </c>
      <c r="K16" s="95">
        <f t="shared" si="3"/>
        <v>51296132</v>
      </c>
      <c r="L16" s="95">
        <f t="shared" si="4"/>
        <v>25900742</v>
      </c>
      <c r="O16" s="92" t="s">
        <v>129</v>
      </c>
      <c r="P16" s="157">
        <v>2312538</v>
      </c>
    </row>
    <row r="17" spans="1:16" ht="14.25">
      <c r="A17" s="93" t="s">
        <v>27</v>
      </c>
      <c r="B17" s="135">
        <v>35</v>
      </c>
      <c r="C17" s="156">
        <v>9354649</v>
      </c>
      <c r="D17" s="135">
        <v>11876882</v>
      </c>
      <c r="E17" s="95">
        <v>5996944</v>
      </c>
      <c r="F17" s="158"/>
      <c r="H17" s="97" t="s">
        <v>13</v>
      </c>
      <c r="I17" s="95">
        <f t="shared" si="1"/>
        <v>22</v>
      </c>
      <c r="J17" s="95">
        <f t="shared" si="2"/>
        <v>5031094</v>
      </c>
      <c r="K17" s="95">
        <f t="shared" si="3"/>
        <v>6931758</v>
      </c>
      <c r="L17" s="95">
        <f t="shared" si="4"/>
        <v>3500024</v>
      </c>
      <c r="O17" s="92" t="s">
        <v>130</v>
      </c>
      <c r="P17" s="157">
        <v>2414711</v>
      </c>
    </row>
    <row r="18" spans="1:16" ht="14.25">
      <c r="A18" s="97" t="s">
        <v>28</v>
      </c>
      <c r="B18" s="135">
        <v>177</v>
      </c>
      <c r="C18" s="156">
        <v>43890163</v>
      </c>
      <c r="D18" s="135">
        <v>61426016</v>
      </c>
      <c r="E18" s="95">
        <v>31015582</v>
      </c>
      <c r="F18" s="158"/>
      <c r="H18" s="97" t="s">
        <v>30</v>
      </c>
      <c r="I18" s="95">
        <f t="shared" si="1"/>
        <v>314</v>
      </c>
      <c r="J18" s="95">
        <f t="shared" si="2"/>
        <v>76966356</v>
      </c>
      <c r="K18" s="95">
        <f t="shared" si="3"/>
        <v>67554323</v>
      </c>
      <c r="L18" s="95">
        <f t="shared" si="4"/>
        <v>34109922</v>
      </c>
      <c r="O18" s="92" t="s">
        <v>131</v>
      </c>
      <c r="P18" s="157">
        <v>10856011</v>
      </c>
    </row>
    <row r="19" spans="1:16" ht="14.25">
      <c r="A19" s="93" t="s">
        <v>29</v>
      </c>
      <c r="B19" s="135">
        <v>203</v>
      </c>
      <c r="C19" s="156">
        <v>50194403</v>
      </c>
      <c r="D19" s="135">
        <v>51296132</v>
      </c>
      <c r="E19" s="95">
        <v>25900742</v>
      </c>
      <c r="F19" s="158"/>
      <c r="H19" s="97" t="s">
        <v>31</v>
      </c>
      <c r="I19" s="95">
        <f t="shared" si="1"/>
        <v>229</v>
      </c>
      <c r="J19" s="95">
        <f t="shared" si="2"/>
        <v>76371106</v>
      </c>
      <c r="K19" s="95">
        <f t="shared" si="3"/>
        <v>49597631</v>
      </c>
      <c r="L19" s="95">
        <f t="shared" si="4"/>
        <v>25043124</v>
      </c>
      <c r="O19" s="92" t="s">
        <v>132</v>
      </c>
      <c r="P19" s="157">
        <v>11749712</v>
      </c>
    </row>
    <row r="20" spans="1:16" ht="14.25">
      <c r="A20" s="93" t="s">
        <v>13</v>
      </c>
      <c r="B20" s="135">
        <v>22</v>
      </c>
      <c r="C20" s="156">
        <v>5031094</v>
      </c>
      <c r="D20" s="135">
        <v>6931758</v>
      </c>
      <c r="E20" s="95">
        <v>3500024</v>
      </c>
      <c r="F20" s="158"/>
      <c r="H20" s="97" t="s">
        <v>14</v>
      </c>
      <c r="I20" s="95">
        <f t="shared" si="1"/>
        <v>106</v>
      </c>
      <c r="J20" s="95">
        <f t="shared" si="2"/>
        <v>29539794</v>
      </c>
      <c r="K20" s="95">
        <f t="shared" si="3"/>
        <v>30647268</v>
      </c>
      <c r="L20" s="95">
        <f t="shared" si="4"/>
        <v>15474596</v>
      </c>
      <c r="O20" s="92" t="s">
        <v>133</v>
      </c>
      <c r="P20" s="157">
        <v>1176763</v>
      </c>
    </row>
    <row r="21" spans="1:16" ht="14.25">
      <c r="A21" s="93" t="s">
        <v>30</v>
      </c>
      <c r="B21" s="135">
        <v>314</v>
      </c>
      <c r="C21" s="156">
        <v>76966356</v>
      </c>
      <c r="D21" s="135">
        <v>67554323</v>
      </c>
      <c r="E21" s="95">
        <v>34109922</v>
      </c>
      <c r="F21" s="158"/>
      <c r="H21" s="97" t="s">
        <v>32</v>
      </c>
      <c r="I21" s="95">
        <f t="shared" si="1"/>
        <v>239</v>
      </c>
      <c r="J21" s="95">
        <f t="shared" si="2"/>
        <v>58953052</v>
      </c>
      <c r="K21" s="95">
        <f t="shared" si="3"/>
        <v>72188772</v>
      </c>
      <c r="L21" s="95">
        <f t="shared" si="4"/>
        <v>36449974</v>
      </c>
      <c r="O21" s="92" t="s">
        <v>134</v>
      </c>
      <c r="P21" s="157">
        <v>13403164</v>
      </c>
    </row>
    <row r="22" spans="1:16" ht="14.25">
      <c r="A22" s="93" t="s">
        <v>31</v>
      </c>
      <c r="B22" s="135">
        <v>229</v>
      </c>
      <c r="C22" s="156">
        <v>76371106</v>
      </c>
      <c r="D22" s="135">
        <v>49597631</v>
      </c>
      <c r="E22" s="95">
        <v>25043124</v>
      </c>
      <c r="F22" s="158"/>
      <c r="H22" s="97" t="s">
        <v>33</v>
      </c>
      <c r="I22" s="95">
        <f t="shared" si="1"/>
        <v>320</v>
      </c>
      <c r="J22" s="95">
        <f t="shared" si="2"/>
        <v>138982987</v>
      </c>
      <c r="K22" s="95">
        <f t="shared" si="3"/>
        <v>62481186</v>
      </c>
      <c r="L22" s="95">
        <f t="shared" si="4"/>
        <v>31548364</v>
      </c>
      <c r="O22" s="92" t="s">
        <v>135</v>
      </c>
      <c r="P22" s="157">
        <v>9996594</v>
      </c>
    </row>
    <row r="23" spans="1:16" ht="14.25">
      <c r="A23" s="93" t="s">
        <v>14</v>
      </c>
      <c r="B23" s="135">
        <v>106</v>
      </c>
      <c r="C23" s="156">
        <v>29539794</v>
      </c>
      <c r="D23" s="135">
        <v>30647268</v>
      </c>
      <c r="E23" s="95">
        <v>15474596</v>
      </c>
      <c r="F23" s="158"/>
      <c r="H23" s="97" t="s">
        <v>34</v>
      </c>
      <c r="I23" s="95">
        <f t="shared" si="1"/>
        <v>197</v>
      </c>
      <c r="J23" s="95">
        <f t="shared" si="2"/>
        <v>51189006</v>
      </c>
      <c r="K23" s="95">
        <f t="shared" si="3"/>
        <v>86286166</v>
      </c>
      <c r="L23" s="95">
        <f t="shared" si="4"/>
        <v>43568112</v>
      </c>
      <c r="O23" s="92" t="s">
        <v>136</v>
      </c>
      <c r="P23" s="157">
        <v>5792388</v>
      </c>
    </row>
    <row r="24" spans="1:16" ht="14.25">
      <c r="A24" s="93" t="s">
        <v>32</v>
      </c>
      <c r="B24" s="135">
        <v>239</v>
      </c>
      <c r="C24" s="156">
        <v>58953052</v>
      </c>
      <c r="D24" s="135">
        <v>72188772</v>
      </c>
      <c r="E24" s="95">
        <v>36449974</v>
      </c>
      <c r="F24" s="158"/>
      <c r="H24" s="97" t="s">
        <v>15</v>
      </c>
      <c r="I24" s="95">
        <f t="shared" si="1"/>
        <v>220</v>
      </c>
      <c r="J24" s="95">
        <f t="shared" si="2"/>
        <v>63897990</v>
      </c>
      <c r="K24" s="95">
        <f t="shared" si="3"/>
        <v>55576573</v>
      </c>
      <c r="L24" s="95">
        <f t="shared" si="4"/>
        <v>28062046</v>
      </c>
      <c r="O24" s="92" t="s">
        <v>137</v>
      </c>
      <c r="P24" s="157">
        <v>16083974</v>
      </c>
    </row>
    <row r="25" spans="1:16" ht="14.25">
      <c r="A25" s="93" t="s">
        <v>33</v>
      </c>
      <c r="B25" s="135">
        <v>320</v>
      </c>
      <c r="C25" s="156">
        <v>138982987</v>
      </c>
      <c r="D25" s="135">
        <v>62481186</v>
      </c>
      <c r="E25" s="95">
        <v>31548364</v>
      </c>
      <c r="F25" s="158"/>
      <c r="H25" s="97" t="s">
        <v>35</v>
      </c>
      <c r="I25" s="95">
        <f t="shared" si="1"/>
        <v>229</v>
      </c>
      <c r="J25" s="95">
        <f t="shared" si="2"/>
        <v>64028950</v>
      </c>
      <c r="K25" s="95">
        <f t="shared" si="3"/>
        <v>58733382</v>
      </c>
      <c r="L25" s="95">
        <f t="shared" si="4"/>
        <v>29656000</v>
      </c>
      <c r="O25" s="92" t="s">
        <v>138</v>
      </c>
      <c r="P25" s="157">
        <v>14972467</v>
      </c>
    </row>
    <row r="26" spans="1:16" ht="14.25">
      <c r="A26" s="93" t="s">
        <v>34</v>
      </c>
      <c r="B26" s="135">
        <v>197</v>
      </c>
      <c r="C26" s="156">
        <v>51189006</v>
      </c>
      <c r="D26" s="135">
        <v>86286166</v>
      </c>
      <c r="E26" s="95">
        <v>43568112</v>
      </c>
      <c r="F26" s="158"/>
      <c r="H26" s="97" t="s">
        <v>36</v>
      </c>
      <c r="I26" s="95">
        <f t="shared" si="1"/>
        <v>121</v>
      </c>
      <c r="J26" s="95">
        <f t="shared" si="2"/>
        <v>25424888</v>
      </c>
      <c r="K26" s="95">
        <f t="shared" si="3"/>
        <v>31572432</v>
      </c>
      <c r="L26" s="95">
        <f t="shared" si="4"/>
        <v>15941736</v>
      </c>
      <c r="O26" s="92" t="s">
        <v>139</v>
      </c>
      <c r="P26" s="157">
        <v>16949858</v>
      </c>
    </row>
    <row r="27" spans="1:16" ht="14.25">
      <c r="A27" s="93" t="s">
        <v>15</v>
      </c>
      <c r="B27" s="135">
        <v>220</v>
      </c>
      <c r="C27" s="156">
        <v>63897990</v>
      </c>
      <c r="D27" s="135">
        <v>55576573</v>
      </c>
      <c r="E27" s="95">
        <v>28062046</v>
      </c>
      <c r="F27" s="158"/>
      <c r="H27" s="97" t="s">
        <v>37</v>
      </c>
      <c r="I27" s="95">
        <f t="shared" si="1"/>
        <v>97</v>
      </c>
      <c r="J27" s="95">
        <f t="shared" si="2"/>
        <v>22398321</v>
      </c>
      <c r="K27" s="95">
        <f t="shared" si="3"/>
        <v>20768886</v>
      </c>
      <c r="L27" s="95">
        <f t="shared" si="4"/>
        <v>10486746</v>
      </c>
      <c r="O27" s="92" t="s">
        <v>140</v>
      </c>
      <c r="P27" s="157">
        <v>9918754</v>
      </c>
    </row>
    <row r="28" spans="1:16" ht="14.25">
      <c r="A28" s="93" t="s">
        <v>35</v>
      </c>
      <c r="B28" s="135">
        <v>229</v>
      </c>
      <c r="C28" s="156">
        <v>64028950</v>
      </c>
      <c r="D28" s="135">
        <v>58733382</v>
      </c>
      <c r="E28" s="95">
        <v>29656000</v>
      </c>
      <c r="F28" s="158"/>
      <c r="H28" s="97" t="s">
        <v>38</v>
      </c>
      <c r="I28" s="95">
        <f t="shared" si="1"/>
        <v>271</v>
      </c>
      <c r="J28" s="95">
        <f t="shared" si="2"/>
        <v>67757890</v>
      </c>
      <c r="K28" s="95">
        <f t="shared" si="3"/>
        <v>77948140</v>
      </c>
      <c r="L28" s="95">
        <f t="shared" si="4"/>
        <v>39358028</v>
      </c>
      <c r="O28" s="92" t="s">
        <v>141</v>
      </c>
      <c r="P28" s="157">
        <v>13769127</v>
      </c>
    </row>
    <row r="29" spans="1:16" ht="14.25">
      <c r="A29" s="93" t="s">
        <v>36</v>
      </c>
      <c r="B29" s="135">
        <v>121</v>
      </c>
      <c r="C29" s="156">
        <v>25424888</v>
      </c>
      <c r="D29" s="135">
        <v>31572432</v>
      </c>
      <c r="E29" s="95">
        <v>15941736</v>
      </c>
      <c r="F29" s="158"/>
      <c r="H29" s="97" t="s">
        <v>16</v>
      </c>
      <c r="I29" s="95">
        <f t="shared" si="1"/>
        <v>129</v>
      </c>
      <c r="J29" s="95">
        <f t="shared" si="2"/>
        <v>35512986</v>
      </c>
      <c r="K29" s="95">
        <f t="shared" si="3"/>
        <v>44632527</v>
      </c>
      <c r="L29" s="95">
        <f t="shared" si="4"/>
        <v>22536114</v>
      </c>
      <c r="O29" s="92" t="s">
        <v>142</v>
      </c>
      <c r="P29" s="157">
        <v>6350964</v>
      </c>
    </row>
    <row r="30" spans="1:16" ht="14.25">
      <c r="A30" s="93" t="s">
        <v>37</v>
      </c>
      <c r="B30" s="135">
        <v>97</v>
      </c>
      <c r="C30" s="156">
        <v>22398321</v>
      </c>
      <c r="D30" s="135">
        <v>20768886</v>
      </c>
      <c r="E30" s="95">
        <v>10486746</v>
      </c>
      <c r="F30" s="158"/>
      <c r="H30" s="97" t="s">
        <v>39</v>
      </c>
      <c r="I30" s="95">
        <f t="shared" si="1"/>
        <v>100</v>
      </c>
      <c r="J30" s="95">
        <f t="shared" si="2"/>
        <v>44352124</v>
      </c>
      <c r="K30" s="95">
        <f t="shared" si="3"/>
        <v>47855282</v>
      </c>
      <c r="L30" s="95">
        <f t="shared" si="4"/>
        <v>24163368</v>
      </c>
      <c r="O30" s="92" t="s">
        <v>143</v>
      </c>
      <c r="P30" s="157">
        <v>3711198</v>
      </c>
    </row>
    <row r="31" spans="1:16" ht="14.25">
      <c r="A31" s="93" t="s">
        <v>38</v>
      </c>
      <c r="B31" s="135">
        <v>271</v>
      </c>
      <c r="C31" s="156">
        <v>67757890</v>
      </c>
      <c r="D31" s="135">
        <v>77948140</v>
      </c>
      <c r="E31" s="95">
        <v>39358028</v>
      </c>
      <c r="F31" s="158"/>
      <c r="H31" s="97" t="s">
        <v>40</v>
      </c>
      <c r="I31" s="95">
        <f t="shared" si="1"/>
        <v>121</v>
      </c>
      <c r="J31" s="95">
        <f t="shared" si="2"/>
        <v>34006089</v>
      </c>
      <c r="K31" s="95">
        <f t="shared" si="3"/>
        <v>34787268</v>
      </c>
      <c r="L31" s="95">
        <f t="shared" si="4"/>
        <v>17564990</v>
      </c>
      <c r="O31" s="92" t="s">
        <v>144</v>
      </c>
      <c r="P31" s="157">
        <v>15759685</v>
      </c>
    </row>
    <row r="32" spans="1:16" ht="14.25">
      <c r="A32" s="93" t="s">
        <v>73</v>
      </c>
      <c r="B32" s="135">
        <v>264</v>
      </c>
      <c r="C32" s="156">
        <v>62679241</v>
      </c>
      <c r="D32" s="135">
        <v>85663567</v>
      </c>
      <c r="E32" s="95">
        <v>43253746</v>
      </c>
      <c r="F32" s="158"/>
      <c r="H32" s="97" t="s">
        <v>17</v>
      </c>
      <c r="I32" s="95">
        <f t="shared" si="1"/>
        <v>44</v>
      </c>
      <c r="J32" s="95">
        <f t="shared" si="2"/>
        <v>15406153</v>
      </c>
      <c r="K32" s="95">
        <f t="shared" si="3"/>
        <v>10696586</v>
      </c>
      <c r="L32" s="95">
        <f t="shared" si="4"/>
        <v>5400982</v>
      </c>
      <c r="O32" s="92" t="s">
        <v>159</v>
      </c>
      <c r="P32" s="157">
        <v>15914246</v>
      </c>
    </row>
    <row r="33" spans="1:16" ht="14.25">
      <c r="A33" s="93" t="s">
        <v>16</v>
      </c>
      <c r="B33" s="135">
        <v>129</v>
      </c>
      <c r="C33" s="156">
        <v>35512986</v>
      </c>
      <c r="D33" s="135">
        <v>44632527</v>
      </c>
      <c r="E33" s="95">
        <v>22536114</v>
      </c>
      <c r="F33" s="158"/>
      <c r="H33" s="97" t="s">
        <v>41</v>
      </c>
      <c r="I33" s="95">
        <f t="shared" si="1"/>
        <v>37</v>
      </c>
      <c r="J33" s="95">
        <f t="shared" si="2"/>
        <v>5213659</v>
      </c>
      <c r="K33" s="95">
        <f t="shared" si="3"/>
        <v>11465366</v>
      </c>
      <c r="L33" s="95">
        <f t="shared" si="4"/>
        <v>5789158</v>
      </c>
      <c r="O33" s="92" t="s">
        <v>145</v>
      </c>
      <c r="P33" s="157">
        <v>9451735</v>
      </c>
    </row>
    <row r="34" spans="1:16" ht="14.25">
      <c r="A34" s="93" t="s">
        <v>39</v>
      </c>
      <c r="B34" s="135">
        <v>100</v>
      </c>
      <c r="C34" s="156">
        <v>44352124</v>
      </c>
      <c r="D34" s="135">
        <v>47855282</v>
      </c>
      <c r="E34" s="95">
        <v>24163368</v>
      </c>
      <c r="F34" s="158"/>
      <c r="H34" s="97" t="s">
        <v>42</v>
      </c>
      <c r="I34" s="95">
        <f t="shared" si="1"/>
        <v>192</v>
      </c>
      <c r="J34" s="95">
        <f t="shared" si="2"/>
        <v>62405579</v>
      </c>
      <c r="K34" s="95">
        <f t="shared" si="3"/>
        <v>42891367</v>
      </c>
      <c r="L34" s="95">
        <f t="shared" si="4"/>
        <v>21656958</v>
      </c>
      <c r="O34" s="92" t="s">
        <v>146</v>
      </c>
      <c r="P34" s="157">
        <v>7760513</v>
      </c>
    </row>
    <row r="35" spans="1:16" ht="14.25">
      <c r="A35" s="93" t="s">
        <v>40</v>
      </c>
      <c r="B35" s="135">
        <v>121</v>
      </c>
      <c r="C35" s="156">
        <v>34006089</v>
      </c>
      <c r="D35" s="135">
        <v>34787268</v>
      </c>
      <c r="E35" s="95">
        <v>17564990</v>
      </c>
      <c r="F35" s="158"/>
      <c r="H35" s="98" t="s">
        <v>43</v>
      </c>
      <c r="I35" s="95">
        <f t="shared" si="1"/>
        <v>243</v>
      </c>
      <c r="J35" s="95">
        <f t="shared" si="2"/>
        <v>57208188</v>
      </c>
      <c r="K35" s="95">
        <f t="shared" si="3"/>
        <v>72882438</v>
      </c>
      <c r="L35" s="95">
        <f t="shared" si="4"/>
        <v>36800224</v>
      </c>
      <c r="O35" s="92" t="s">
        <v>147</v>
      </c>
      <c r="P35" s="157">
        <v>6738046</v>
      </c>
    </row>
    <row r="36" spans="1:16" ht="14.25">
      <c r="A36" s="93" t="s">
        <v>17</v>
      </c>
      <c r="B36" s="135">
        <v>44</v>
      </c>
      <c r="C36" s="156">
        <v>15406153</v>
      </c>
      <c r="D36" s="135">
        <v>10696586</v>
      </c>
      <c r="E36" s="95">
        <v>5400982</v>
      </c>
      <c r="F36" s="158"/>
      <c r="H36" s="98" t="s">
        <v>44</v>
      </c>
      <c r="I36" s="95">
        <f t="shared" si="1"/>
        <v>81</v>
      </c>
      <c r="J36" s="95">
        <f t="shared" si="2"/>
        <v>30598238</v>
      </c>
      <c r="K36" s="95">
        <f t="shared" si="3"/>
        <v>29164826</v>
      </c>
      <c r="L36" s="95">
        <f t="shared" si="4"/>
        <v>14726072</v>
      </c>
      <c r="O36" s="92" t="s">
        <v>148</v>
      </c>
      <c r="P36" s="157">
        <v>2715954</v>
      </c>
    </row>
    <row r="37" spans="1:16" ht="14.25">
      <c r="A37" s="93" t="s">
        <v>41</v>
      </c>
      <c r="B37" s="135">
        <v>37</v>
      </c>
      <c r="C37" s="156">
        <v>5213659</v>
      </c>
      <c r="D37" s="135">
        <v>11465366</v>
      </c>
      <c r="E37" s="95">
        <v>5789158</v>
      </c>
      <c r="F37" s="158"/>
      <c r="H37" s="97" t="s">
        <v>45</v>
      </c>
      <c r="I37" s="95">
        <f t="shared" si="1"/>
        <v>222</v>
      </c>
      <c r="J37" s="95">
        <f t="shared" si="2"/>
        <v>56833375</v>
      </c>
      <c r="K37" s="95">
        <f t="shared" si="3"/>
        <v>58398949</v>
      </c>
      <c r="L37" s="95">
        <f t="shared" si="4"/>
        <v>29487138</v>
      </c>
      <c r="O37" s="92" t="s">
        <v>149</v>
      </c>
      <c r="P37" s="157">
        <v>2936571</v>
      </c>
    </row>
    <row r="38" spans="1:16" ht="14.25">
      <c r="A38" s="93" t="s">
        <v>42</v>
      </c>
      <c r="B38" s="135">
        <v>192</v>
      </c>
      <c r="C38" s="156">
        <v>62405579</v>
      </c>
      <c r="D38" s="135">
        <v>42891367</v>
      </c>
      <c r="E38" s="95">
        <v>21656958</v>
      </c>
      <c r="F38" s="158"/>
      <c r="H38" s="99" t="s">
        <v>46</v>
      </c>
      <c r="I38" s="95">
        <f t="shared" si="1"/>
        <v>207</v>
      </c>
      <c r="J38" s="95">
        <f t="shared" si="2"/>
        <v>57998497</v>
      </c>
      <c r="K38" s="95">
        <f t="shared" si="3"/>
        <v>66828839</v>
      </c>
      <c r="L38" s="95">
        <f t="shared" si="4"/>
        <v>33743606</v>
      </c>
      <c r="O38" s="92" t="s">
        <v>150</v>
      </c>
      <c r="P38" s="157">
        <v>6605359</v>
      </c>
    </row>
    <row r="39" spans="1:16" ht="14.25">
      <c r="A39" s="93" t="s">
        <v>43</v>
      </c>
      <c r="B39" s="135">
        <v>243</v>
      </c>
      <c r="C39" s="156">
        <v>57208188</v>
      </c>
      <c r="D39" s="135">
        <v>72882438</v>
      </c>
      <c r="E39" s="95">
        <v>36800224</v>
      </c>
      <c r="F39" s="158"/>
      <c r="H39" s="99" t="s">
        <v>47</v>
      </c>
      <c r="I39" s="95">
        <f t="shared" si="1"/>
        <v>25</v>
      </c>
      <c r="J39" s="95">
        <f t="shared" si="2"/>
        <v>4588944</v>
      </c>
      <c r="K39" s="95">
        <f t="shared" si="3"/>
        <v>13978084</v>
      </c>
      <c r="L39" s="95">
        <f t="shared" si="4"/>
        <v>7057896</v>
      </c>
      <c r="O39" s="92" t="s">
        <v>151</v>
      </c>
      <c r="P39" s="157">
        <v>17435745</v>
      </c>
    </row>
    <row r="40" spans="1:16" ht="14.25">
      <c r="A40" s="93" t="s">
        <v>44</v>
      </c>
      <c r="B40" s="135">
        <v>81</v>
      </c>
      <c r="C40" s="156">
        <v>30598238</v>
      </c>
      <c r="D40" s="135">
        <v>29164826</v>
      </c>
      <c r="E40" s="95">
        <v>14726072</v>
      </c>
      <c r="F40" s="158"/>
      <c r="H40" s="97" t="s">
        <v>48</v>
      </c>
      <c r="I40" s="95">
        <f t="shared" si="1"/>
        <v>580</v>
      </c>
      <c r="J40" s="95">
        <f t="shared" si="2"/>
        <v>218389907</v>
      </c>
      <c r="K40" s="95">
        <f t="shared" si="3"/>
        <v>198551687</v>
      </c>
      <c r="L40" s="95">
        <f t="shared" si="4"/>
        <v>100253874</v>
      </c>
      <c r="O40" s="92" t="s">
        <v>152</v>
      </c>
      <c r="P40" s="157">
        <v>5699951</v>
      </c>
    </row>
    <row r="41" spans="1:16" ht="14.25">
      <c r="A41" s="93" t="s">
        <v>45</v>
      </c>
      <c r="B41" s="135">
        <v>222</v>
      </c>
      <c r="C41" s="156">
        <v>56833375</v>
      </c>
      <c r="D41" s="135">
        <v>58398949</v>
      </c>
      <c r="E41" s="95">
        <v>29487138</v>
      </c>
      <c r="F41" s="158"/>
      <c r="H41" s="97" t="s">
        <v>49</v>
      </c>
      <c r="I41" s="95">
        <f t="shared" si="1"/>
        <v>153</v>
      </c>
      <c r="J41" s="95">
        <f t="shared" si="2"/>
        <v>30108525</v>
      </c>
      <c r="K41" s="95">
        <f t="shared" si="3"/>
        <v>28969808</v>
      </c>
      <c r="L41" s="95">
        <f t="shared" si="4"/>
        <v>14627604</v>
      </c>
      <c r="O41" s="92" t="s">
        <v>153</v>
      </c>
      <c r="P41" s="157">
        <v>13439070</v>
      </c>
    </row>
    <row r="42" spans="1:16" ht="14.25">
      <c r="A42" s="93" t="s">
        <v>46</v>
      </c>
      <c r="B42" s="135">
        <v>207</v>
      </c>
      <c r="C42" s="156">
        <v>57998497</v>
      </c>
      <c r="D42" s="135">
        <v>66828839</v>
      </c>
      <c r="E42" s="95">
        <v>33743606</v>
      </c>
      <c r="F42" s="158"/>
      <c r="H42" s="97" t="s">
        <v>50</v>
      </c>
      <c r="I42" s="95">
        <f t="shared" si="1"/>
        <v>546</v>
      </c>
      <c r="J42" s="95">
        <f t="shared" si="2"/>
        <v>161992197</v>
      </c>
      <c r="K42" s="95">
        <f t="shared" si="3"/>
        <v>137054579</v>
      </c>
      <c r="L42" s="95">
        <f t="shared" si="4"/>
        <v>69202396</v>
      </c>
      <c r="O42" s="92" t="s">
        <v>154</v>
      </c>
      <c r="P42" s="157">
        <v>11364831</v>
      </c>
    </row>
    <row r="43" spans="1:16" ht="14.25">
      <c r="A43" s="93" t="s">
        <v>47</v>
      </c>
      <c r="B43" s="135">
        <v>25</v>
      </c>
      <c r="C43" s="90">
        <v>4588944</v>
      </c>
      <c r="D43" s="135">
        <v>13978084</v>
      </c>
      <c r="E43" s="95">
        <v>7057896</v>
      </c>
      <c r="F43" s="158"/>
      <c r="H43" s="97" t="s">
        <v>51</v>
      </c>
      <c r="I43" s="95">
        <f t="shared" si="1"/>
        <v>264</v>
      </c>
      <c r="J43" s="95">
        <f t="shared" si="2"/>
        <v>62679241</v>
      </c>
      <c r="K43" s="95">
        <f t="shared" si="3"/>
        <v>85663567</v>
      </c>
      <c r="L43" s="95">
        <f t="shared" si="4"/>
        <v>43253746</v>
      </c>
      <c r="O43" s="92" t="s">
        <v>155</v>
      </c>
      <c r="P43" s="157">
        <v>3298109</v>
      </c>
    </row>
  </sheetData>
  <mergeCells count="9">
    <mergeCell ref="L1:L2"/>
    <mergeCell ref="H1:H2"/>
    <mergeCell ref="C1:C2"/>
    <mergeCell ref="B1:B2"/>
    <mergeCell ref="A1:A2"/>
    <mergeCell ref="E1:E2"/>
    <mergeCell ref="F1:F2"/>
    <mergeCell ref="I1:I2"/>
    <mergeCell ref="J1:J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P195 付表９</vt:lpstr>
      <vt:lpstr>P196 付表９ (2)</vt:lpstr>
      <vt:lpstr>28保財</vt:lpstr>
      <vt:lpstr>28高額</vt:lpstr>
      <vt:lpstr>'P195 付表９'!Print_Area</vt:lpstr>
      <vt:lpstr>'P196 付表９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201op</cp:lastModifiedBy>
  <cp:lastPrinted>2019-03-19T02:04:46Z</cp:lastPrinted>
  <dcterms:created xsi:type="dcterms:W3CDTF">2006-02-27T06:43:54Z</dcterms:created>
  <dcterms:modified xsi:type="dcterms:W3CDTF">2019-03-19T04:10:58Z</dcterms:modified>
</cp:coreProperties>
</file>