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2表　人口動態総覧（４－１）" sheetId="1" r:id="rId1"/>
    <sheet name="人口動態総覧（４－２）" sheetId="2" r:id="rId2"/>
    <sheet name="人口動態総覧（４－３）" sheetId="3" r:id="rId3"/>
    <sheet name="人口動態総覧（４－４）" sheetId="4" r:id="rId4"/>
  </sheets>
  <definedNames>
    <definedName name="_xlnm.Print_Area" localSheetId="1">'人口動態総覧（４－２）'!$A$1:$U$32</definedName>
    <definedName name="_xlnm.Print_Area" localSheetId="3">'人口動態総覧（４－４）'!$A$1:$U$32</definedName>
  </definedNames>
  <calcPr fullCalcOnLoad="1"/>
</workbook>
</file>

<file path=xl/sharedStrings.xml><?xml version="1.0" encoding="utf-8"?>
<sst xmlns="http://schemas.openxmlformats.org/spreadsheetml/2006/main" count="210" uniqueCount="83">
  <si>
    <t>符号</t>
  </si>
  <si>
    <t>率</t>
  </si>
  <si>
    <t>男</t>
  </si>
  <si>
    <t>女</t>
  </si>
  <si>
    <t>2,500g未満の出生（再掲）</t>
  </si>
  <si>
    <t>津軽地域（弘前保健所）</t>
  </si>
  <si>
    <t>八戸地域（八戸保健所）</t>
  </si>
  <si>
    <t>青森地域（青森保健所）</t>
  </si>
  <si>
    <t>西北五地域（五所川原保健所）</t>
  </si>
  <si>
    <t>上十三地域（上十三保健所）</t>
  </si>
  <si>
    <t>下北地域（むつ保健所）</t>
  </si>
  <si>
    <t>青森市</t>
  </si>
  <si>
    <t>平内町　</t>
  </si>
  <si>
    <t>今別町</t>
  </si>
  <si>
    <t>弘前市</t>
  </si>
  <si>
    <t>岩木町</t>
  </si>
  <si>
    <t>相馬村</t>
  </si>
  <si>
    <t>西目屋村</t>
  </si>
  <si>
    <t>板柳町</t>
  </si>
  <si>
    <t>藤崎町</t>
  </si>
  <si>
    <t>大鰐町</t>
  </si>
  <si>
    <t>尾上町</t>
  </si>
  <si>
    <t>平賀町</t>
  </si>
  <si>
    <t>田舎館村</t>
  </si>
  <si>
    <t>碇ヶ関村</t>
  </si>
  <si>
    <t>八戸市</t>
  </si>
  <si>
    <t>百石町</t>
  </si>
  <si>
    <t>下田町</t>
  </si>
  <si>
    <t>三戸町</t>
  </si>
  <si>
    <t>五戸町</t>
  </si>
  <si>
    <t>田子町</t>
  </si>
  <si>
    <t>名川町</t>
  </si>
  <si>
    <t>南部町</t>
  </si>
  <si>
    <t>階上町</t>
  </si>
  <si>
    <t>福地村</t>
  </si>
  <si>
    <t>新郷村</t>
  </si>
  <si>
    <t>青森県　（０２）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</si>
  <si>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</si>
  <si>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</si>
  <si>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</si>
  <si>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</si>
  <si>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</si>
  <si>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</si>
  <si>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</si>
  <si>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</si>
  <si>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</si>
  <si>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</si>
  <si>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</si>
  <si>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</si>
  <si>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</si>
  <si>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</si>
  <si>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</si>
  <si>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</si>
  <si>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</si>
  <si>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早期新生児死亡</t>
  </si>
  <si>
    <t>黒石市</t>
  </si>
  <si>
    <t>出                 生</t>
  </si>
  <si>
    <t>死                 亡</t>
  </si>
  <si>
    <t>自  然  増  加</t>
  </si>
  <si>
    <t>乳  児  死  亡</t>
  </si>
  <si>
    <t>新  生  児  死  亡</t>
  </si>
  <si>
    <t>死                          産</t>
  </si>
  <si>
    <t>周  産  期  死  亡</t>
  </si>
  <si>
    <t>婚        姻</t>
  </si>
  <si>
    <t>離          婚</t>
  </si>
  <si>
    <t>総　数</t>
  </si>
  <si>
    <t>割　合</t>
  </si>
  <si>
    <t>自　然</t>
  </si>
  <si>
    <t>人　工</t>
  </si>
  <si>
    <t>妊娠満22週以後</t>
  </si>
  <si>
    <t>件　数</t>
  </si>
  <si>
    <t>県・保健医療圏
（保健所）・市町村別</t>
  </si>
  <si>
    <t>青森県平成17年</t>
  </si>
  <si>
    <t>　　　　 平成16年</t>
  </si>
  <si>
    <t>外ヶ浜町</t>
  </si>
  <si>
    <t>つがる市</t>
  </si>
  <si>
    <t>中泊町</t>
  </si>
  <si>
    <t>平成17年10月1日　国勢調査人口</t>
  </si>
  <si>
    <t>蓬田村</t>
  </si>
  <si>
    <t>第2表　人口動態総覧、保健医療圏（保健所）・市町村別　（４－１）</t>
  </si>
  <si>
    <t>第2表　人口動態総覧、保健医療圏（保健所）・市町村別　（４－2）</t>
  </si>
  <si>
    <t>第2表　人口動態総覧、保健医療圏（保健所）・市町村別　（４－３）</t>
  </si>
  <si>
    <t>第2表　人口動態総覧、保健医療圏（保健所）・市町村別　（４－４）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</si>
</sst>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#,##0\ ;\-\ "/>
    <numFmt numFmtId="178" formatCode="#,##0.0\ ;\-#,##0.0\ ;\-\ "/>
    <numFmt numFmtId="179" formatCode="#,##0\ ;\-#,##0\ ;\-\ "/>
    <numFmt numFmtId="180" formatCode="#,##0.0\ ;\-#,##0\ ;\-\ "/>
    <numFmt numFmtId="181" formatCode="#,##0.00\ ;\-#,##0.00\ ;\-\ "/>
    <numFmt numFmtId="182" formatCode="#,##0.0_ "/>
    <numFmt numFmtId="183" formatCode="0;&quot;△ &quot;0"/>
    <numFmt numFmtId="184" formatCode="#,##0\ ;&quot;△&quot;#,##0\ ;\-\ "/>
    <numFmt numFmtId="185" formatCode="#,##0.0\ ;&quot;△&quot;#,##0.0\ ;\-\ "/>
    <numFmt numFmtId="186" formatCode="0.E+00"/>
    <numFmt numFmtId="187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8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178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178" fontId="0" fillId="0" borderId="27" xfId="0" applyNumberFormat="1" applyBorder="1" applyAlignment="1">
      <alignment/>
    </xf>
    <xf numFmtId="176" fontId="0" fillId="0" borderId="28" xfId="0" applyNumberFormat="1" applyBorder="1" applyAlignment="1">
      <alignment/>
    </xf>
    <xf numFmtId="178" fontId="0" fillId="0" borderId="29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29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6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28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32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179" fontId="0" fillId="0" borderId="34" xfId="0" applyNumberFormat="1" applyBorder="1" applyAlignment="1">
      <alignment/>
    </xf>
    <xf numFmtId="0" fontId="0" fillId="0" borderId="35" xfId="0" applyBorder="1" applyAlignment="1">
      <alignment horizontal="center" vertical="center"/>
    </xf>
    <xf numFmtId="176" fontId="0" fillId="0" borderId="35" xfId="0" applyNumberFormat="1" applyBorder="1" applyAlignment="1">
      <alignment/>
    </xf>
    <xf numFmtId="178" fontId="0" fillId="0" borderId="35" xfId="0" applyNumberFormat="1" applyBorder="1" applyAlignment="1">
      <alignment/>
    </xf>
    <xf numFmtId="0" fontId="0" fillId="0" borderId="13" xfId="0" applyBorder="1" applyAlignment="1">
      <alignment horizontal="center" vertical="center" wrapText="1"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30" xfId="0" applyNumberFormat="1" applyBorder="1" applyAlignment="1">
      <alignment/>
    </xf>
    <xf numFmtId="179" fontId="0" fillId="0" borderId="31" xfId="0" applyNumberForma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7" xfId="0" applyNumberFormat="1" applyBorder="1" applyAlignment="1">
      <alignment/>
    </xf>
    <xf numFmtId="180" fontId="0" fillId="0" borderId="29" xfId="0" applyNumberForma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24" xfId="0" applyNumberFormat="1" applyBorder="1" applyAlignment="1">
      <alignment/>
    </xf>
    <xf numFmtId="177" fontId="0" fillId="0" borderId="28" xfId="0" applyNumberFormat="1" applyBorder="1" applyAlignment="1">
      <alignment/>
    </xf>
    <xf numFmtId="182" fontId="0" fillId="0" borderId="27" xfId="0" applyNumberFormat="1" applyBorder="1" applyAlignment="1">
      <alignment/>
    </xf>
    <xf numFmtId="177" fontId="0" fillId="0" borderId="36" xfId="0" applyNumberFormat="1" applyBorder="1" applyAlignment="1">
      <alignment/>
    </xf>
    <xf numFmtId="177" fontId="0" fillId="0" borderId="37" xfId="0" applyNumberFormat="1" applyBorder="1" applyAlignment="1">
      <alignment/>
    </xf>
    <xf numFmtId="177" fontId="0" fillId="0" borderId="38" xfId="0" applyNumberFormat="1" applyBorder="1" applyAlignment="1">
      <alignment/>
    </xf>
    <xf numFmtId="181" fontId="0" fillId="0" borderId="39" xfId="0" applyNumberForma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79" fontId="0" fillId="0" borderId="40" xfId="0" applyNumberFormat="1" applyBorder="1" applyAlignment="1">
      <alignment/>
    </xf>
    <xf numFmtId="179" fontId="0" fillId="0" borderId="37" xfId="0" applyNumberFormat="1" applyBorder="1" applyAlignment="1">
      <alignment/>
    </xf>
    <xf numFmtId="179" fontId="0" fillId="0" borderId="36" xfId="0" applyNumberFormat="1" applyBorder="1" applyAlignment="1">
      <alignment/>
    </xf>
    <xf numFmtId="184" fontId="0" fillId="0" borderId="0" xfId="0" applyNumberFormat="1" applyAlignment="1">
      <alignment/>
    </xf>
    <xf numFmtId="184" fontId="0" fillId="0" borderId="23" xfId="0" applyNumberFormat="1" applyBorder="1" applyAlignment="1">
      <alignment/>
    </xf>
    <xf numFmtId="184" fontId="0" fillId="0" borderId="25" xfId="0" applyNumberFormat="1" applyBorder="1" applyAlignment="1">
      <alignment/>
    </xf>
    <xf numFmtId="184" fontId="0" fillId="0" borderId="27" xfId="0" applyNumberFormat="1" applyBorder="1" applyAlignment="1">
      <alignment/>
    </xf>
    <xf numFmtId="184" fontId="0" fillId="0" borderId="35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22" xfId="0" applyNumberFormat="1" applyBorder="1" applyAlignment="1">
      <alignment/>
    </xf>
    <xf numFmtId="184" fontId="0" fillId="0" borderId="24" xfId="0" applyNumberFormat="1" applyBorder="1" applyAlignment="1">
      <alignment/>
    </xf>
    <xf numFmtId="184" fontId="0" fillId="0" borderId="26" xfId="0" applyNumberFormat="1" applyBorder="1" applyAlignment="1">
      <alignment/>
    </xf>
    <xf numFmtId="184" fontId="0" fillId="0" borderId="11" xfId="0" applyNumberFormat="1" applyBorder="1" applyAlignment="1">
      <alignment horizontal="center" vertical="center"/>
    </xf>
    <xf numFmtId="184" fontId="0" fillId="0" borderId="39" xfId="0" applyNumberFormat="1" applyBorder="1" applyAlignment="1">
      <alignment/>
    </xf>
    <xf numFmtId="184" fontId="0" fillId="0" borderId="32" xfId="0" applyNumberFormat="1" applyBorder="1" applyAlignment="1">
      <alignment/>
    </xf>
    <xf numFmtId="184" fontId="0" fillId="0" borderId="34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23" xfId="0" applyNumberFormat="1" applyBorder="1" applyAlignment="1">
      <alignment/>
    </xf>
    <xf numFmtId="185" fontId="0" fillId="0" borderId="25" xfId="0" applyNumberFormat="1" applyBorder="1" applyAlignment="1">
      <alignment/>
    </xf>
    <xf numFmtId="185" fontId="0" fillId="0" borderId="27" xfId="0" applyNumberFormat="1" applyBorder="1" applyAlignment="1">
      <alignment/>
    </xf>
    <xf numFmtId="185" fontId="0" fillId="0" borderId="29" xfId="0" applyNumberFormat="1" applyBorder="1" applyAlignment="1">
      <alignment/>
    </xf>
    <xf numFmtId="185" fontId="0" fillId="0" borderId="35" xfId="0" applyNumberForma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12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87" fontId="0" fillId="0" borderId="0" xfId="0" applyNumberFormat="1" applyAlignment="1">
      <alignment/>
    </xf>
    <xf numFmtId="187" fontId="0" fillId="0" borderId="21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30" xfId="0" applyNumberFormat="1" applyBorder="1" applyAlignment="1">
      <alignment/>
    </xf>
    <xf numFmtId="187" fontId="0" fillId="0" borderId="41" xfId="0" applyNumberFormat="1" applyBorder="1" applyAlignment="1">
      <alignment/>
    </xf>
    <xf numFmtId="187" fontId="0" fillId="0" borderId="42" xfId="0" applyNumberFormat="1" applyBorder="1" applyAlignment="1">
      <alignment/>
    </xf>
    <xf numFmtId="176" fontId="0" fillId="0" borderId="22" xfId="0" applyNumberFormat="1" applyFill="1" applyBorder="1" applyAlignment="1">
      <alignment/>
    </xf>
    <xf numFmtId="178" fontId="0" fillId="0" borderId="17" xfId="0" applyNumberFormat="1" applyFill="1" applyBorder="1" applyAlignment="1">
      <alignment/>
    </xf>
    <xf numFmtId="176" fontId="0" fillId="0" borderId="23" xfId="0" applyNumberFormat="1" applyFill="1" applyBorder="1" applyAlignment="1">
      <alignment/>
    </xf>
    <xf numFmtId="179" fontId="0" fillId="0" borderId="22" xfId="0" applyNumberFormat="1" applyFill="1" applyBorder="1" applyAlignment="1">
      <alignment/>
    </xf>
    <xf numFmtId="178" fontId="0" fillId="0" borderId="23" xfId="0" applyNumberFormat="1" applyFill="1" applyBorder="1" applyAlignment="1">
      <alignment/>
    </xf>
    <xf numFmtId="176" fontId="0" fillId="0" borderId="20" xfId="0" applyNumberFormat="1" applyFill="1" applyBorder="1" applyAlignment="1">
      <alignment/>
    </xf>
    <xf numFmtId="187" fontId="0" fillId="0" borderId="20" xfId="0" applyNumberFormat="1" applyFill="1" applyBorder="1" applyAlignment="1">
      <alignment/>
    </xf>
    <xf numFmtId="185" fontId="0" fillId="0" borderId="23" xfId="0" applyNumberFormat="1" applyFill="1" applyBorder="1" applyAlignment="1">
      <alignment/>
    </xf>
    <xf numFmtId="176" fontId="0" fillId="0" borderId="39" xfId="0" applyNumberFormat="1" applyFill="1" applyBorder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Border="1" applyAlignment="1">
      <alignment/>
    </xf>
    <xf numFmtId="180" fontId="0" fillId="0" borderId="23" xfId="0" applyNumberFormat="1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40" xfId="0" applyNumberFormat="1" applyFill="1" applyBorder="1" applyAlignment="1">
      <alignment/>
    </xf>
    <xf numFmtId="181" fontId="0" fillId="0" borderId="39" xfId="0" applyNumberFormat="1" applyFill="1" applyBorder="1" applyAlignment="1">
      <alignment/>
    </xf>
    <xf numFmtId="179" fontId="0" fillId="0" borderId="43" xfId="0" applyNumberFormat="1" applyFill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83" fontId="0" fillId="0" borderId="44" xfId="0" applyNumberFormat="1" applyFont="1" applyFill="1" applyBorder="1" applyAlignment="1">
      <alignment horizontal="center"/>
    </xf>
    <xf numFmtId="183" fontId="0" fillId="0" borderId="49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4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7" fontId="0" fillId="0" borderId="22" xfId="0" applyNumberFormat="1" applyBorder="1" applyAlignment="1">
      <alignment horizontal="center" vertical="center"/>
    </xf>
    <xf numFmtId="187" fontId="0" fillId="0" borderId="24" xfId="0" applyNumberFormat="1" applyBorder="1" applyAlignment="1">
      <alignment horizontal="center" vertical="center"/>
    </xf>
    <xf numFmtId="187" fontId="0" fillId="0" borderId="26" xfId="0" applyNumberFormat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185" fontId="0" fillId="0" borderId="23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27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30" xfId="0" applyBorder="1" applyAlignment="1">
      <alignment horizontal="distributed"/>
    </xf>
    <xf numFmtId="0" fontId="0" fillId="0" borderId="18" xfId="0" applyBorder="1" applyAlignment="1">
      <alignment horizontal="distributed"/>
    </xf>
    <xf numFmtId="176" fontId="0" fillId="0" borderId="30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31" xfId="0" applyBorder="1" applyAlignment="1">
      <alignment horizontal="distributed"/>
    </xf>
    <xf numFmtId="0" fontId="0" fillId="0" borderId="57" xfId="0" applyBorder="1" applyAlignment="1">
      <alignment horizontal="distributed"/>
    </xf>
    <xf numFmtId="0" fontId="0" fillId="0" borderId="2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76" fontId="0" fillId="0" borderId="20" xfId="0" applyNumberFormat="1" applyFill="1" applyBorder="1" applyAlignment="1">
      <alignment horizontal="right" vertical="center"/>
    </xf>
    <xf numFmtId="176" fontId="0" fillId="0" borderId="58" xfId="0" applyNumberFormat="1" applyFill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57" xfId="0" applyNumberFormat="1" applyBorder="1" applyAlignment="1">
      <alignment horizontal="right" vertic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184" fontId="0" fillId="0" borderId="22" xfId="0" applyNumberFormat="1" applyBorder="1" applyAlignment="1">
      <alignment horizontal="center" vertical="center"/>
    </xf>
    <xf numFmtId="184" fontId="0" fillId="0" borderId="24" xfId="0" applyNumberFormat="1" applyBorder="1" applyAlignment="1">
      <alignment horizontal="center" vertical="center"/>
    </xf>
    <xf numFmtId="184" fontId="0" fillId="0" borderId="26" xfId="0" applyNumberForma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4" fontId="0" fillId="0" borderId="23" xfId="0" applyNumberFormat="1" applyBorder="1" applyAlignment="1">
      <alignment horizontal="center" vertical="center"/>
    </xf>
    <xf numFmtId="184" fontId="0" fillId="0" borderId="25" xfId="0" applyNumberFormat="1" applyBorder="1" applyAlignment="1">
      <alignment horizontal="center" vertical="center"/>
    </xf>
    <xf numFmtId="184" fontId="0" fillId="0" borderId="27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84" fontId="0" fillId="0" borderId="39" xfId="0" applyNumberFormat="1" applyBorder="1" applyAlignment="1">
      <alignment horizontal="center" vertical="center"/>
    </xf>
    <xf numFmtId="184" fontId="0" fillId="0" borderId="32" xfId="0" applyNumberFormat="1" applyBorder="1" applyAlignment="1">
      <alignment horizontal="center" vertical="center"/>
    </xf>
    <xf numFmtId="184" fontId="0" fillId="0" borderId="34" xfId="0" applyNumberFormat="1" applyBorder="1" applyAlignment="1">
      <alignment horizontal="center" vertical="center"/>
    </xf>
    <xf numFmtId="184" fontId="0" fillId="0" borderId="20" xfId="0" applyNumberFormat="1" applyBorder="1" applyAlignment="1">
      <alignment horizontal="center" vertical="center"/>
    </xf>
    <xf numFmtId="184" fontId="0" fillId="0" borderId="30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0" fontId="0" fillId="0" borderId="58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58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41" xfId="0" applyBorder="1" applyAlignment="1">
      <alignment horizontal="distributed"/>
    </xf>
    <xf numFmtId="0" fontId="0" fillId="0" borderId="35" xfId="0" applyBorder="1" applyAlignment="1">
      <alignment horizontal="distributed"/>
    </xf>
    <xf numFmtId="176" fontId="0" fillId="0" borderId="35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49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00390625" defaultRowHeight="18" customHeight="1"/>
  <cols>
    <col min="1" max="1" width="7.125" style="0" customWidth="1"/>
    <col min="3" max="3" width="8.75390625" style="0" customWidth="1"/>
    <col min="5" max="5" width="6.75390625" style="0" customWidth="1"/>
    <col min="10" max="15" width="9.125" style="0" bestFit="1" customWidth="1"/>
    <col min="16" max="16" width="9.125" style="90" bestFit="1" customWidth="1"/>
    <col min="17" max="17" width="9.125" style="80" bestFit="1" customWidth="1"/>
    <col min="18" max="21" width="9.125" style="0" bestFit="1" customWidth="1"/>
  </cols>
  <sheetData>
    <row r="1" ht="18" customHeight="1">
      <c r="A1" t="s">
        <v>79</v>
      </c>
    </row>
    <row r="2" ht="18" customHeight="1" thickBot="1"/>
    <row r="3" spans="1:21" ht="18" customHeight="1">
      <c r="A3" s="139" t="s">
        <v>0</v>
      </c>
      <c r="B3" s="142" t="s">
        <v>71</v>
      </c>
      <c r="C3" s="142"/>
      <c r="D3" s="145" t="s">
        <v>77</v>
      </c>
      <c r="E3" s="145"/>
      <c r="F3" s="118" t="s">
        <v>56</v>
      </c>
      <c r="G3" s="118"/>
      <c r="H3" s="118"/>
      <c r="I3" s="118"/>
      <c r="J3" s="118"/>
      <c r="K3" s="118"/>
      <c r="L3" s="119" t="s">
        <v>57</v>
      </c>
      <c r="M3" s="120"/>
      <c r="N3" s="120"/>
      <c r="O3" s="120"/>
      <c r="P3" s="124" t="s">
        <v>58</v>
      </c>
      <c r="Q3" s="125"/>
      <c r="R3" s="120" t="s">
        <v>59</v>
      </c>
      <c r="S3" s="120"/>
      <c r="T3" s="120"/>
      <c r="U3" s="154"/>
    </row>
    <row r="4" spans="1:21" ht="18" customHeight="1">
      <c r="A4" s="140"/>
      <c r="B4" s="143"/>
      <c r="C4" s="143"/>
      <c r="D4" s="146"/>
      <c r="E4" s="146"/>
      <c r="F4" s="121" t="s">
        <v>65</v>
      </c>
      <c r="G4" s="126" t="s">
        <v>1</v>
      </c>
      <c r="H4" s="115" t="s">
        <v>2</v>
      </c>
      <c r="I4" s="129" t="s">
        <v>3</v>
      </c>
      <c r="J4" s="132" t="s">
        <v>4</v>
      </c>
      <c r="K4" s="133"/>
      <c r="L4" s="115" t="s">
        <v>65</v>
      </c>
      <c r="M4" s="112" t="s">
        <v>1</v>
      </c>
      <c r="N4" s="148" t="s">
        <v>2</v>
      </c>
      <c r="O4" s="129" t="s">
        <v>3</v>
      </c>
      <c r="P4" s="151" t="s">
        <v>65</v>
      </c>
      <c r="Q4" s="155" t="s">
        <v>1</v>
      </c>
      <c r="R4" s="115" t="s">
        <v>65</v>
      </c>
      <c r="S4" s="112" t="s">
        <v>1</v>
      </c>
      <c r="T4" s="115" t="s">
        <v>2</v>
      </c>
      <c r="U4" s="136" t="s">
        <v>3</v>
      </c>
    </row>
    <row r="5" spans="1:21" ht="18" customHeight="1">
      <c r="A5" s="140"/>
      <c r="B5" s="143"/>
      <c r="C5" s="143"/>
      <c r="D5" s="146"/>
      <c r="E5" s="146"/>
      <c r="F5" s="122"/>
      <c r="G5" s="127"/>
      <c r="H5" s="116"/>
      <c r="I5" s="130"/>
      <c r="J5" s="134"/>
      <c r="K5" s="135"/>
      <c r="L5" s="116"/>
      <c r="M5" s="113"/>
      <c r="N5" s="149"/>
      <c r="O5" s="130"/>
      <c r="P5" s="152"/>
      <c r="Q5" s="156"/>
      <c r="R5" s="116"/>
      <c r="S5" s="113"/>
      <c r="T5" s="116"/>
      <c r="U5" s="137"/>
    </row>
    <row r="6" spans="1:21" ht="18" customHeight="1">
      <c r="A6" s="141"/>
      <c r="B6" s="144"/>
      <c r="C6" s="144"/>
      <c r="D6" s="147"/>
      <c r="E6" s="147"/>
      <c r="F6" s="123"/>
      <c r="G6" s="128"/>
      <c r="H6" s="117"/>
      <c r="I6" s="131"/>
      <c r="J6" s="2" t="s">
        <v>65</v>
      </c>
      <c r="K6" s="3" t="s">
        <v>66</v>
      </c>
      <c r="L6" s="117"/>
      <c r="M6" s="114"/>
      <c r="N6" s="150"/>
      <c r="O6" s="131"/>
      <c r="P6" s="153"/>
      <c r="Q6" s="157"/>
      <c r="R6" s="117"/>
      <c r="S6" s="114"/>
      <c r="T6" s="117"/>
      <c r="U6" s="138"/>
    </row>
    <row r="7" spans="1:21" s="105" customFormat="1" ht="18" customHeight="1">
      <c r="A7" s="176" t="s">
        <v>36</v>
      </c>
      <c r="B7" s="172" t="s">
        <v>72</v>
      </c>
      <c r="C7" s="173"/>
      <c r="D7" s="178">
        <v>1436657</v>
      </c>
      <c r="E7" s="179"/>
      <c r="F7" s="96">
        <f>SUM(F9:F14)</f>
        <v>10524</v>
      </c>
      <c r="G7" s="97">
        <v>7.3</v>
      </c>
      <c r="H7" s="96">
        <f>SUM(H9:H14)</f>
        <v>5380</v>
      </c>
      <c r="I7" s="98">
        <f>SUM(I9:I14)</f>
        <v>5144</v>
      </c>
      <c r="J7" s="99">
        <f>SUM(J9:J14)</f>
        <v>974</v>
      </c>
      <c r="K7" s="100">
        <f>J7/F7*100</f>
        <v>9.255036107943749</v>
      </c>
      <c r="L7" s="101">
        <f>SUM(L9:L14)</f>
        <v>14882</v>
      </c>
      <c r="M7" s="100">
        <v>10.4</v>
      </c>
      <c r="N7" s="101">
        <f>SUM(N9:N14)</f>
        <v>8211</v>
      </c>
      <c r="O7" s="98">
        <f>SUM(O9:O14)</f>
        <v>6671</v>
      </c>
      <c r="P7" s="102">
        <f>SUM(P9:P14)</f>
        <v>-4358</v>
      </c>
      <c r="Q7" s="103">
        <v>-3</v>
      </c>
      <c r="R7" s="96">
        <f>SUM(R9:R14)</f>
        <v>29</v>
      </c>
      <c r="S7" s="100">
        <v>2.8</v>
      </c>
      <c r="T7" s="96">
        <f>SUM(T9:T14)</f>
        <v>14</v>
      </c>
      <c r="U7" s="104">
        <f>SUM(U9:U14)</f>
        <v>15</v>
      </c>
    </row>
    <row r="8" spans="1:21" ht="18" customHeight="1">
      <c r="A8" s="177"/>
      <c r="B8" s="174" t="s">
        <v>73</v>
      </c>
      <c r="C8" s="175"/>
      <c r="D8" s="164">
        <v>1450947</v>
      </c>
      <c r="E8" s="165"/>
      <c r="F8" s="20">
        <v>11554</v>
      </c>
      <c r="G8" s="17">
        <v>8</v>
      </c>
      <c r="H8" s="22">
        <v>5885</v>
      </c>
      <c r="I8" s="27">
        <v>5669</v>
      </c>
      <c r="J8" s="31">
        <v>1026</v>
      </c>
      <c r="K8" s="23">
        <v>8.9</v>
      </c>
      <c r="L8" s="16">
        <v>14372</v>
      </c>
      <c r="M8" s="23">
        <v>9.9</v>
      </c>
      <c r="N8" s="16">
        <v>7955</v>
      </c>
      <c r="O8" s="27">
        <v>6417</v>
      </c>
      <c r="P8" s="91">
        <v>-2818</v>
      </c>
      <c r="Q8" s="83">
        <v>-1.9</v>
      </c>
      <c r="R8" s="22">
        <v>27</v>
      </c>
      <c r="S8" s="23">
        <v>2.3</v>
      </c>
      <c r="T8" s="22">
        <v>13</v>
      </c>
      <c r="U8" s="39">
        <v>14</v>
      </c>
    </row>
    <row r="9" spans="1:21" ht="18" customHeight="1">
      <c r="A9" s="1" t="s">
        <v>5</v>
      </c>
      <c r="B9" s="6"/>
      <c r="C9" s="12"/>
      <c r="D9" s="166">
        <f>SUM(D20:E31)</f>
        <v>317610</v>
      </c>
      <c r="E9" s="167"/>
      <c r="F9" s="18">
        <f aca="true" t="shared" si="0" ref="F9:F14">SUM(H9:I9)</f>
        <v>2113</v>
      </c>
      <c r="G9" s="19">
        <f aca="true" t="shared" si="1" ref="G9:G42">F9/D9*1000</f>
        <v>6.652813198576871</v>
      </c>
      <c r="H9" s="18">
        <f>SUM(H20:H31)</f>
        <v>1087</v>
      </c>
      <c r="I9" s="26">
        <f>SUM(I20:I31)</f>
        <v>1026</v>
      </c>
      <c r="J9" s="30">
        <f>SUM(J20:J31)</f>
        <v>182</v>
      </c>
      <c r="K9" s="19">
        <f>J9/F9*100</f>
        <v>8.613345953620446</v>
      </c>
      <c r="L9" s="15">
        <f aca="true" t="shared" si="2" ref="L9:L14">SUM(N9:O9)</f>
        <v>3648</v>
      </c>
      <c r="M9" s="19">
        <f aca="true" t="shared" si="3" ref="M9:M42">L9/D9*1000</f>
        <v>11.485784452630584</v>
      </c>
      <c r="N9" s="15">
        <f>SUM(N20:N31)</f>
        <v>1995</v>
      </c>
      <c r="O9" s="26">
        <f>SUM(O20:O31)</f>
        <v>1653</v>
      </c>
      <c r="P9" s="92">
        <f>SUM(P20:P31)</f>
        <v>-1535</v>
      </c>
      <c r="Q9" s="82">
        <f aca="true" t="shared" si="4" ref="Q9:Q42">P9/D9*1000</f>
        <v>-4.832971254053714</v>
      </c>
      <c r="R9" s="20">
        <f aca="true" t="shared" si="5" ref="R9:R14">SUM(T9:U9)</f>
        <v>7</v>
      </c>
      <c r="S9" s="21">
        <f aca="true" t="shared" si="6" ref="S9:S42">R9/F9*1000</f>
        <v>3.312825366777094</v>
      </c>
      <c r="T9" s="20">
        <f>SUM(T20:T31)</f>
        <v>4</v>
      </c>
      <c r="U9" s="36">
        <f>SUM(U20:U31)</f>
        <v>3</v>
      </c>
    </row>
    <row r="10" spans="1:21" ht="18" customHeight="1">
      <c r="A10" s="1" t="s">
        <v>6</v>
      </c>
      <c r="B10" s="6"/>
      <c r="C10" s="13"/>
      <c r="D10" s="162">
        <f>SUM(D32:E42)</f>
        <v>348205</v>
      </c>
      <c r="E10" s="163"/>
      <c r="F10" s="20">
        <f t="shared" si="0"/>
        <v>2683</v>
      </c>
      <c r="G10" s="21">
        <f t="shared" si="1"/>
        <v>7.705231113855343</v>
      </c>
      <c r="H10" s="20">
        <f>SUM(H32:H42)</f>
        <v>1421</v>
      </c>
      <c r="I10" s="28">
        <f>SUM(I32:I42)</f>
        <v>1262</v>
      </c>
      <c r="J10" s="32">
        <f>SUM(J32:J42)</f>
        <v>267</v>
      </c>
      <c r="K10" s="21">
        <f aca="true" t="shared" si="7" ref="K10:K42">J10/F10*100</f>
        <v>9.951546775997018</v>
      </c>
      <c r="L10" s="34">
        <f t="shared" si="2"/>
        <v>3177</v>
      </c>
      <c r="M10" s="21">
        <f t="shared" si="3"/>
        <v>9.12393561264198</v>
      </c>
      <c r="N10" s="34">
        <f>SUM(N32:N42)</f>
        <v>1796</v>
      </c>
      <c r="O10" s="28">
        <f>SUM(O32:O42)</f>
        <v>1381</v>
      </c>
      <c r="P10" s="92">
        <f>SUM(P32:P42)</f>
        <v>-494</v>
      </c>
      <c r="Q10" s="82">
        <f t="shared" si="4"/>
        <v>-1.4187044987866344</v>
      </c>
      <c r="R10" s="20">
        <f t="shared" si="5"/>
        <v>5</v>
      </c>
      <c r="S10" s="21">
        <f t="shared" si="6"/>
        <v>1.8635855385762206</v>
      </c>
      <c r="T10" s="20">
        <f>SUM(T32:T42)</f>
        <v>2</v>
      </c>
      <c r="U10" s="36">
        <f>SUM(U32:U42)</f>
        <v>3</v>
      </c>
    </row>
    <row r="11" spans="1:21" ht="18" customHeight="1">
      <c r="A11" s="1" t="s">
        <v>7</v>
      </c>
      <c r="B11" s="6"/>
      <c r="C11" s="13"/>
      <c r="D11" s="162">
        <f>SUM(D15:E19)</f>
        <v>340427</v>
      </c>
      <c r="E11" s="163"/>
      <c r="F11" s="20">
        <f t="shared" si="0"/>
        <v>2511</v>
      </c>
      <c r="G11" s="21">
        <f t="shared" si="1"/>
        <v>7.376030690867646</v>
      </c>
      <c r="H11" s="20">
        <f>SUM(H15:H19)</f>
        <v>1253</v>
      </c>
      <c r="I11" s="28">
        <f>SUM(I15:I19)</f>
        <v>1258</v>
      </c>
      <c r="J11" s="32">
        <f>SUM(J15:J19)</f>
        <v>222</v>
      </c>
      <c r="K11" s="21">
        <f t="shared" si="7"/>
        <v>8.841099163679809</v>
      </c>
      <c r="L11" s="34">
        <f t="shared" si="2"/>
        <v>3287</v>
      </c>
      <c r="M11" s="21">
        <f t="shared" si="3"/>
        <v>9.65552086056629</v>
      </c>
      <c r="N11" s="34">
        <f>SUM(N15:N19)</f>
        <v>1829</v>
      </c>
      <c r="O11" s="28">
        <f>SUM(O15:O19)</f>
        <v>1458</v>
      </c>
      <c r="P11" s="92">
        <f>SUM(P15:P19)</f>
        <v>-776</v>
      </c>
      <c r="Q11" s="82">
        <f t="shared" si="4"/>
        <v>-2.279490169698643</v>
      </c>
      <c r="R11" s="20">
        <f t="shared" si="5"/>
        <v>9</v>
      </c>
      <c r="S11" s="21">
        <f t="shared" si="6"/>
        <v>3.5842293906810037</v>
      </c>
      <c r="T11" s="20">
        <f>SUM(T15:T19)</f>
        <v>4</v>
      </c>
      <c r="U11" s="36">
        <f>SUM(U15:U19)</f>
        <v>5</v>
      </c>
    </row>
    <row r="12" spans="1:21" ht="18" customHeight="1">
      <c r="A12" s="1" t="s">
        <v>8</v>
      </c>
      <c r="B12" s="6"/>
      <c r="C12" s="13"/>
      <c r="D12" s="162">
        <f>SUM('人口動態総覧（４－２）'!D7:E12)</f>
        <v>155246</v>
      </c>
      <c r="E12" s="163"/>
      <c r="F12" s="20">
        <f t="shared" si="0"/>
        <v>1000</v>
      </c>
      <c r="G12" s="21">
        <f t="shared" si="1"/>
        <v>6.44138979426201</v>
      </c>
      <c r="H12" s="20">
        <f>SUM('人口動態総覧（４－２）'!H7:H12)</f>
        <v>518</v>
      </c>
      <c r="I12" s="28">
        <f>SUM('人口動態総覧（４－２）'!I7:I12)</f>
        <v>482</v>
      </c>
      <c r="J12" s="32">
        <f>SUM('人口動態総覧（４－２）'!J7:J12)</f>
        <v>97</v>
      </c>
      <c r="K12" s="21">
        <f t="shared" si="7"/>
        <v>9.700000000000001</v>
      </c>
      <c r="L12" s="34">
        <f t="shared" si="2"/>
        <v>1882</v>
      </c>
      <c r="M12" s="21">
        <f t="shared" si="3"/>
        <v>12.122695592801103</v>
      </c>
      <c r="N12" s="34">
        <f>SUM('人口動態総覧（４－２）'!N7:N12)</f>
        <v>1030</v>
      </c>
      <c r="O12" s="28">
        <f>SUM('人口動態総覧（４－２）'!O7:O12)</f>
        <v>852</v>
      </c>
      <c r="P12" s="92">
        <f>SUM('人口動態総覧（４－２）'!P7:P12)</f>
        <v>-882</v>
      </c>
      <c r="Q12" s="82">
        <f t="shared" si="4"/>
        <v>-5.681305798539093</v>
      </c>
      <c r="R12" s="20">
        <f t="shared" si="5"/>
        <v>2</v>
      </c>
      <c r="S12" s="21">
        <f t="shared" si="6"/>
        <v>2</v>
      </c>
      <c r="T12" s="20">
        <f>SUM('人口動態総覧（４－２）'!T7:T12)</f>
        <v>1</v>
      </c>
      <c r="U12" s="36">
        <f>SUM('人口動態総覧（４－２）'!U7:U12)</f>
        <v>1</v>
      </c>
    </row>
    <row r="13" spans="1:21" ht="18" customHeight="1">
      <c r="A13" s="1" t="s">
        <v>9</v>
      </c>
      <c r="B13" s="6"/>
      <c r="C13" s="13"/>
      <c r="D13" s="162">
        <f>SUM('人口動態総覧（４－２）'!D13:E20)</f>
        <v>191417</v>
      </c>
      <c r="E13" s="163"/>
      <c r="F13" s="20">
        <f t="shared" si="0"/>
        <v>1572</v>
      </c>
      <c r="G13" s="21">
        <f t="shared" si="1"/>
        <v>8.21243672192125</v>
      </c>
      <c r="H13" s="20">
        <f>SUM('人口動態総覧（４－２）'!H13:H20)</f>
        <v>774</v>
      </c>
      <c r="I13" s="28">
        <f>SUM('人口動態総覧（４－２）'!I13:I20)</f>
        <v>798</v>
      </c>
      <c r="J13" s="32">
        <f>SUM('人口動態総覧（４－２）'!J13:J20)</f>
        <v>136</v>
      </c>
      <c r="K13" s="21">
        <f t="shared" si="7"/>
        <v>8.651399491094146</v>
      </c>
      <c r="L13" s="34">
        <f t="shared" si="2"/>
        <v>1940</v>
      </c>
      <c r="M13" s="21">
        <f t="shared" si="3"/>
        <v>10.134940992701798</v>
      </c>
      <c r="N13" s="34">
        <f>SUM('人口動態総覧（４－２）'!N13:N20)</f>
        <v>1050</v>
      </c>
      <c r="O13" s="28">
        <f>SUM('人口動態総覧（４－２）'!O13:O20)</f>
        <v>890</v>
      </c>
      <c r="P13" s="92">
        <f>SUM('人口動態総覧（４－２）'!P13:P20)</f>
        <v>-368</v>
      </c>
      <c r="Q13" s="82">
        <f t="shared" si="4"/>
        <v>-1.922504270780547</v>
      </c>
      <c r="R13" s="20">
        <f t="shared" si="5"/>
        <v>4</v>
      </c>
      <c r="S13" s="21">
        <f t="shared" si="6"/>
        <v>2.544529262086514</v>
      </c>
      <c r="T13" s="20">
        <f>SUM('人口動態総覧（４－２）'!T13:T20)</f>
        <v>1</v>
      </c>
      <c r="U13" s="36">
        <f>SUM('人口動態総覧（４－２）'!U13:U20)</f>
        <v>3</v>
      </c>
    </row>
    <row r="14" spans="1:21" ht="18" customHeight="1">
      <c r="A14" s="1" t="s">
        <v>10</v>
      </c>
      <c r="B14" s="6"/>
      <c r="C14" s="14"/>
      <c r="D14" s="164">
        <f>SUM('人口動態総覧（４－２）'!D21:E25)</f>
        <v>83752</v>
      </c>
      <c r="E14" s="165"/>
      <c r="F14" s="22">
        <f t="shared" si="0"/>
        <v>645</v>
      </c>
      <c r="G14" s="23">
        <f t="shared" si="1"/>
        <v>7.701308625465661</v>
      </c>
      <c r="H14" s="22">
        <f>SUM('人口動態総覧（４－２）'!H21:H25)</f>
        <v>327</v>
      </c>
      <c r="I14" s="27">
        <f>SUM('人口動態総覧（４－２）'!I21:I25)</f>
        <v>318</v>
      </c>
      <c r="J14" s="31">
        <f>SUM('人口動態総覧（４－２）'!J21:J25)</f>
        <v>70</v>
      </c>
      <c r="K14" s="23">
        <f t="shared" si="7"/>
        <v>10.852713178294573</v>
      </c>
      <c r="L14" s="16">
        <f t="shared" si="2"/>
        <v>948</v>
      </c>
      <c r="M14" s="23">
        <f t="shared" si="3"/>
        <v>11.319132677428598</v>
      </c>
      <c r="N14" s="16">
        <f>SUM('人口動態総覧（４－２）'!N21:N25)</f>
        <v>511</v>
      </c>
      <c r="O14" s="27">
        <f>SUM('人口動態総覧（４－２）'!O21:O25)</f>
        <v>437</v>
      </c>
      <c r="P14" s="91">
        <f>SUM('人口動態総覧（４－２）'!P21:P25)</f>
        <v>-303</v>
      </c>
      <c r="Q14" s="83">
        <f t="shared" si="4"/>
        <v>-3.617824051962938</v>
      </c>
      <c r="R14" s="22">
        <f t="shared" si="5"/>
        <v>2</v>
      </c>
      <c r="S14" s="23">
        <f t="shared" si="6"/>
        <v>3.10077519379845</v>
      </c>
      <c r="T14" s="22">
        <f>SUM('人口動態総覧（４－２）'!T21:T25)</f>
        <v>2</v>
      </c>
      <c r="U14" s="39">
        <f>SUM('人口動態総覧（４－２）'!U21:U25)</f>
        <v>0</v>
      </c>
    </row>
    <row r="15" spans="1:21" ht="18" customHeight="1">
      <c r="A15" s="8">
        <v>201</v>
      </c>
      <c r="B15" s="158" t="s">
        <v>11</v>
      </c>
      <c r="C15" s="159"/>
      <c r="D15" s="166">
        <v>311508</v>
      </c>
      <c r="E15" s="167"/>
      <c r="F15" s="18">
        <f>SUM(H15:I15)</f>
        <v>2376</v>
      </c>
      <c r="G15" s="19">
        <f t="shared" si="1"/>
        <v>7.627412458107015</v>
      </c>
      <c r="H15" s="18">
        <v>1194</v>
      </c>
      <c r="I15" s="26">
        <v>1182</v>
      </c>
      <c r="J15" s="30">
        <v>206</v>
      </c>
      <c r="K15" s="19">
        <f t="shared" si="7"/>
        <v>8.67003367003367</v>
      </c>
      <c r="L15" s="15">
        <f aca="true" t="shared" si="8" ref="L15:L42">SUM(N15:O15)</f>
        <v>2886</v>
      </c>
      <c r="M15" s="19">
        <f t="shared" si="3"/>
        <v>9.264609576640087</v>
      </c>
      <c r="N15" s="15">
        <v>1598</v>
      </c>
      <c r="O15" s="26">
        <v>1288</v>
      </c>
      <c r="P15" s="92">
        <f>F15-L15</f>
        <v>-510</v>
      </c>
      <c r="Q15" s="82">
        <f t="shared" si="4"/>
        <v>-1.6371971185330714</v>
      </c>
      <c r="R15" s="32">
        <f aca="true" t="shared" si="9" ref="R15:R42">SUM(T15:U15)</f>
        <v>9</v>
      </c>
      <c r="S15" s="21">
        <f t="shared" si="6"/>
        <v>3.787878787878788</v>
      </c>
      <c r="T15" s="32">
        <v>4</v>
      </c>
      <c r="U15" s="37">
        <v>5</v>
      </c>
    </row>
    <row r="16" spans="1:21" ht="18" customHeight="1">
      <c r="A16" s="9">
        <v>301</v>
      </c>
      <c r="B16" s="160" t="s">
        <v>12</v>
      </c>
      <c r="C16" s="161"/>
      <c r="D16" s="162">
        <v>13483</v>
      </c>
      <c r="E16" s="163"/>
      <c r="F16" s="20">
        <f aca="true" t="shared" si="10" ref="F16:F42">SUM(H16:I16)</f>
        <v>80</v>
      </c>
      <c r="G16" s="21">
        <f t="shared" si="1"/>
        <v>5.933397611807462</v>
      </c>
      <c r="H16" s="20">
        <v>32</v>
      </c>
      <c r="I16" s="28">
        <v>48</v>
      </c>
      <c r="J16" s="32">
        <v>10</v>
      </c>
      <c r="K16" s="21">
        <f t="shared" si="7"/>
        <v>12.5</v>
      </c>
      <c r="L16" s="34">
        <f t="shared" si="8"/>
        <v>177</v>
      </c>
      <c r="M16" s="21">
        <f t="shared" si="3"/>
        <v>13.127642216124007</v>
      </c>
      <c r="N16" s="34">
        <v>103</v>
      </c>
      <c r="O16" s="28">
        <v>74</v>
      </c>
      <c r="P16" s="92">
        <f aca="true" t="shared" si="11" ref="P16:P42">F16-L16</f>
        <v>-97</v>
      </c>
      <c r="Q16" s="82">
        <f t="shared" si="4"/>
        <v>-7.194244604316547</v>
      </c>
      <c r="R16" s="32">
        <f t="shared" si="9"/>
        <v>0</v>
      </c>
      <c r="S16" s="21">
        <f t="shared" si="6"/>
        <v>0</v>
      </c>
      <c r="T16" s="32">
        <v>0</v>
      </c>
      <c r="U16" s="37">
        <v>0</v>
      </c>
    </row>
    <row r="17" spans="1:21" ht="18" customHeight="1">
      <c r="A17" s="9">
        <v>303</v>
      </c>
      <c r="B17" s="160" t="s">
        <v>13</v>
      </c>
      <c r="C17" s="161"/>
      <c r="D17" s="162">
        <v>3816</v>
      </c>
      <c r="E17" s="163"/>
      <c r="F17" s="20">
        <f t="shared" si="10"/>
        <v>13</v>
      </c>
      <c r="G17" s="21">
        <f t="shared" si="1"/>
        <v>3.4067085953878404</v>
      </c>
      <c r="H17" s="20">
        <v>5</v>
      </c>
      <c r="I17" s="28">
        <v>8</v>
      </c>
      <c r="J17" s="32">
        <v>0</v>
      </c>
      <c r="K17" s="21">
        <f t="shared" si="7"/>
        <v>0</v>
      </c>
      <c r="L17" s="34">
        <f t="shared" si="8"/>
        <v>45</v>
      </c>
      <c r="M17" s="21">
        <f t="shared" si="3"/>
        <v>11.79245283018868</v>
      </c>
      <c r="N17" s="34">
        <v>28</v>
      </c>
      <c r="O17" s="28">
        <v>17</v>
      </c>
      <c r="P17" s="92">
        <f t="shared" si="11"/>
        <v>-32</v>
      </c>
      <c r="Q17" s="82">
        <f t="shared" si="4"/>
        <v>-8.385744234800839</v>
      </c>
      <c r="R17" s="32">
        <f t="shared" si="9"/>
        <v>0</v>
      </c>
      <c r="S17" s="21">
        <f t="shared" si="6"/>
        <v>0</v>
      </c>
      <c r="T17" s="32">
        <v>0</v>
      </c>
      <c r="U17" s="37">
        <v>0</v>
      </c>
    </row>
    <row r="18" spans="1:21" ht="18" customHeight="1">
      <c r="A18" s="9">
        <v>304</v>
      </c>
      <c r="B18" s="160" t="s">
        <v>78</v>
      </c>
      <c r="C18" s="161"/>
      <c r="D18" s="162">
        <v>3405</v>
      </c>
      <c r="E18" s="163"/>
      <c r="F18" s="20">
        <f t="shared" si="10"/>
        <v>15</v>
      </c>
      <c r="G18" s="21">
        <f t="shared" si="1"/>
        <v>4.405286343612335</v>
      </c>
      <c r="H18" s="20">
        <v>6</v>
      </c>
      <c r="I18" s="28">
        <v>9</v>
      </c>
      <c r="J18" s="32">
        <v>3</v>
      </c>
      <c r="K18" s="21">
        <f t="shared" si="7"/>
        <v>20</v>
      </c>
      <c r="L18" s="34">
        <f t="shared" si="8"/>
        <v>55</v>
      </c>
      <c r="M18" s="21">
        <f t="shared" si="3"/>
        <v>16.152716593245227</v>
      </c>
      <c r="N18" s="34">
        <v>33</v>
      </c>
      <c r="O18" s="28">
        <v>22</v>
      </c>
      <c r="P18" s="92">
        <f t="shared" si="11"/>
        <v>-40</v>
      </c>
      <c r="Q18" s="82">
        <f t="shared" si="4"/>
        <v>-11.747430249632892</v>
      </c>
      <c r="R18" s="32">
        <f t="shared" si="9"/>
        <v>0</v>
      </c>
      <c r="S18" s="21">
        <f t="shared" si="6"/>
        <v>0</v>
      </c>
      <c r="T18" s="32">
        <v>0</v>
      </c>
      <c r="U18" s="37">
        <v>0</v>
      </c>
    </row>
    <row r="19" spans="1:21" ht="18" customHeight="1">
      <c r="A19" s="10">
        <v>307</v>
      </c>
      <c r="B19" s="168" t="s">
        <v>74</v>
      </c>
      <c r="C19" s="169"/>
      <c r="D19" s="164">
        <v>8215</v>
      </c>
      <c r="E19" s="165"/>
      <c r="F19" s="22">
        <f t="shared" si="10"/>
        <v>27</v>
      </c>
      <c r="G19" s="23">
        <f t="shared" si="1"/>
        <v>3.286670724284845</v>
      </c>
      <c r="H19" s="22">
        <v>16</v>
      </c>
      <c r="I19" s="27">
        <v>11</v>
      </c>
      <c r="J19" s="31">
        <v>3</v>
      </c>
      <c r="K19" s="23">
        <f t="shared" si="7"/>
        <v>11.11111111111111</v>
      </c>
      <c r="L19" s="16">
        <f t="shared" si="8"/>
        <v>124</v>
      </c>
      <c r="M19" s="23">
        <f t="shared" si="3"/>
        <v>15.09433962264151</v>
      </c>
      <c r="N19" s="16">
        <v>67</v>
      </c>
      <c r="O19" s="27">
        <v>57</v>
      </c>
      <c r="P19" s="91">
        <f t="shared" si="11"/>
        <v>-97</v>
      </c>
      <c r="Q19" s="83">
        <f t="shared" si="4"/>
        <v>-11.807668898356665</v>
      </c>
      <c r="R19" s="31">
        <f t="shared" si="9"/>
        <v>0</v>
      </c>
      <c r="S19" s="23">
        <f t="shared" si="6"/>
        <v>0</v>
      </c>
      <c r="T19" s="31">
        <v>0</v>
      </c>
      <c r="U19" s="40">
        <v>0</v>
      </c>
    </row>
    <row r="20" spans="1:21" ht="18" customHeight="1">
      <c r="A20" s="8">
        <v>202</v>
      </c>
      <c r="B20" s="158" t="s">
        <v>14</v>
      </c>
      <c r="C20" s="159"/>
      <c r="D20" s="166">
        <v>173221</v>
      </c>
      <c r="E20" s="167"/>
      <c r="F20" s="18">
        <f t="shared" si="10"/>
        <v>1197</v>
      </c>
      <c r="G20" s="19">
        <f t="shared" si="1"/>
        <v>6.910247602773336</v>
      </c>
      <c r="H20" s="18">
        <v>607</v>
      </c>
      <c r="I20" s="26">
        <v>590</v>
      </c>
      <c r="J20" s="30">
        <v>111</v>
      </c>
      <c r="K20" s="19">
        <f t="shared" si="7"/>
        <v>9.273182957393484</v>
      </c>
      <c r="L20" s="15">
        <f t="shared" si="8"/>
        <v>1788</v>
      </c>
      <c r="M20" s="19">
        <f t="shared" si="3"/>
        <v>10.32207411341581</v>
      </c>
      <c r="N20" s="15">
        <v>995</v>
      </c>
      <c r="O20" s="26">
        <v>793</v>
      </c>
      <c r="P20" s="92">
        <f t="shared" si="11"/>
        <v>-591</v>
      </c>
      <c r="Q20" s="82">
        <f t="shared" si="4"/>
        <v>-3.411826510642474</v>
      </c>
      <c r="R20" s="32">
        <f t="shared" si="9"/>
        <v>3</v>
      </c>
      <c r="S20" s="21">
        <f t="shared" si="6"/>
        <v>2.506265664160401</v>
      </c>
      <c r="T20" s="32">
        <v>2</v>
      </c>
      <c r="U20" s="37">
        <v>1</v>
      </c>
    </row>
    <row r="21" spans="1:21" ht="18" customHeight="1">
      <c r="A21" s="9">
        <v>204</v>
      </c>
      <c r="B21" s="160" t="s">
        <v>55</v>
      </c>
      <c r="C21" s="161"/>
      <c r="D21" s="162">
        <v>38455</v>
      </c>
      <c r="E21" s="163"/>
      <c r="F21" s="20">
        <f>SUM(H21:I21)</f>
        <v>262</v>
      </c>
      <c r="G21" s="21">
        <f>F21/D21*1000</f>
        <v>6.813158236900273</v>
      </c>
      <c r="H21" s="20">
        <v>142</v>
      </c>
      <c r="I21" s="28">
        <v>120</v>
      </c>
      <c r="J21" s="32">
        <v>17</v>
      </c>
      <c r="K21" s="21">
        <f>J21/F21*100</f>
        <v>6.488549618320611</v>
      </c>
      <c r="L21" s="34">
        <f>SUM(N21:O21)</f>
        <v>456</v>
      </c>
      <c r="M21" s="21">
        <f>L21/D21*1000</f>
        <v>11.858015862696659</v>
      </c>
      <c r="N21" s="34">
        <v>239</v>
      </c>
      <c r="O21" s="28">
        <v>217</v>
      </c>
      <c r="P21" s="92">
        <f>F21-L21</f>
        <v>-194</v>
      </c>
      <c r="Q21" s="82">
        <f>P21/D21*1000</f>
        <v>-5.044857625796385</v>
      </c>
      <c r="R21" s="32">
        <f>SUM(T21:U21)</f>
        <v>1</v>
      </c>
      <c r="S21" s="21">
        <f>R21/F21*1000</f>
        <v>3.8167938931297707</v>
      </c>
      <c r="T21" s="32">
        <v>0</v>
      </c>
      <c r="U21" s="37">
        <v>1</v>
      </c>
    </row>
    <row r="22" spans="1:21" ht="18" customHeight="1">
      <c r="A22" s="9">
        <v>341</v>
      </c>
      <c r="B22" s="160" t="s">
        <v>15</v>
      </c>
      <c r="C22" s="161"/>
      <c r="D22" s="162">
        <v>11982</v>
      </c>
      <c r="E22" s="163"/>
      <c r="F22" s="20">
        <f t="shared" si="10"/>
        <v>80</v>
      </c>
      <c r="G22" s="21">
        <f t="shared" si="1"/>
        <v>6.676681689200467</v>
      </c>
      <c r="H22" s="20">
        <v>39</v>
      </c>
      <c r="I22" s="28">
        <v>41</v>
      </c>
      <c r="J22" s="32">
        <v>6</v>
      </c>
      <c r="K22" s="21">
        <f t="shared" si="7"/>
        <v>7.5</v>
      </c>
      <c r="L22" s="34">
        <f t="shared" si="8"/>
        <v>181</v>
      </c>
      <c r="M22" s="21">
        <f t="shared" si="3"/>
        <v>15.105992321816057</v>
      </c>
      <c r="N22" s="34">
        <v>94</v>
      </c>
      <c r="O22" s="28">
        <v>87</v>
      </c>
      <c r="P22" s="92">
        <f t="shared" si="11"/>
        <v>-101</v>
      </c>
      <c r="Q22" s="82">
        <f t="shared" si="4"/>
        <v>-8.429310632615591</v>
      </c>
      <c r="R22" s="32">
        <f t="shared" si="9"/>
        <v>0</v>
      </c>
      <c r="S22" s="21">
        <f t="shared" si="6"/>
        <v>0</v>
      </c>
      <c r="T22" s="32">
        <v>0</v>
      </c>
      <c r="U22" s="37">
        <v>0</v>
      </c>
    </row>
    <row r="23" spans="1:21" ht="18" customHeight="1">
      <c r="A23" s="9">
        <v>342</v>
      </c>
      <c r="B23" s="160" t="s">
        <v>16</v>
      </c>
      <c r="C23" s="161"/>
      <c r="D23" s="162">
        <v>3840</v>
      </c>
      <c r="E23" s="163"/>
      <c r="F23" s="20">
        <f t="shared" si="10"/>
        <v>27</v>
      </c>
      <c r="G23" s="21">
        <f t="shared" si="1"/>
        <v>7.03125</v>
      </c>
      <c r="H23" s="20">
        <v>8</v>
      </c>
      <c r="I23" s="28">
        <v>19</v>
      </c>
      <c r="J23" s="32">
        <v>4</v>
      </c>
      <c r="K23" s="21">
        <f t="shared" si="7"/>
        <v>14.814814814814813</v>
      </c>
      <c r="L23" s="34">
        <f t="shared" si="8"/>
        <v>62</v>
      </c>
      <c r="M23" s="21">
        <f t="shared" si="3"/>
        <v>16.145833333333336</v>
      </c>
      <c r="N23" s="34">
        <v>31</v>
      </c>
      <c r="O23" s="28">
        <v>31</v>
      </c>
      <c r="P23" s="92">
        <f t="shared" si="11"/>
        <v>-35</v>
      </c>
      <c r="Q23" s="82">
        <f t="shared" si="4"/>
        <v>-9.114583333333334</v>
      </c>
      <c r="R23" s="32">
        <f t="shared" si="9"/>
        <v>0</v>
      </c>
      <c r="S23" s="21">
        <f t="shared" si="6"/>
        <v>0</v>
      </c>
      <c r="T23" s="32">
        <v>0</v>
      </c>
      <c r="U23" s="37">
        <v>0</v>
      </c>
    </row>
    <row r="24" spans="1:21" ht="18" customHeight="1">
      <c r="A24" s="9">
        <v>343</v>
      </c>
      <c r="B24" s="160" t="s">
        <v>17</v>
      </c>
      <c r="C24" s="161"/>
      <c r="D24" s="162">
        <v>1597</v>
      </c>
      <c r="E24" s="163"/>
      <c r="F24" s="20">
        <f t="shared" si="10"/>
        <v>8</v>
      </c>
      <c r="G24" s="21">
        <f t="shared" si="1"/>
        <v>5.009392611145898</v>
      </c>
      <c r="H24" s="20">
        <v>7</v>
      </c>
      <c r="I24" s="28">
        <v>1</v>
      </c>
      <c r="J24" s="32">
        <v>0</v>
      </c>
      <c r="K24" s="21">
        <f t="shared" si="7"/>
        <v>0</v>
      </c>
      <c r="L24" s="34">
        <f t="shared" si="8"/>
        <v>24</v>
      </c>
      <c r="M24" s="21">
        <f t="shared" si="3"/>
        <v>15.028177833437695</v>
      </c>
      <c r="N24" s="34">
        <v>10</v>
      </c>
      <c r="O24" s="28">
        <v>14</v>
      </c>
      <c r="P24" s="92">
        <f t="shared" si="11"/>
        <v>-16</v>
      </c>
      <c r="Q24" s="82">
        <f t="shared" si="4"/>
        <v>-10.018785222291797</v>
      </c>
      <c r="R24" s="32">
        <f t="shared" si="9"/>
        <v>0</v>
      </c>
      <c r="S24" s="21">
        <f t="shared" si="6"/>
        <v>0</v>
      </c>
      <c r="T24" s="32">
        <v>0</v>
      </c>
      <c r="U24" s="37">
        <v>0</v>
      </c>
    </row>
    <row r="25" spans="1:21" ht="18" customHeight="1">
      <c r="A25" s="9">
        <v>361</v>
      </c>
      <c r="B25" s="160" t="s">
        <v>19</v>
      </c>
      <c r="C25" s="161"/>
      <c r="D25" s="162">
        <v>16495</v>
      </c>
      <c r="E25" s="163"/>
      <c r="F25" s="20">
        <f t="shared" si="10"/>
        <v>93</v>
      </c>
      <c r="G25" s="21">
        <f t="shared" si="1"/>
        <v>5.638072143073659</v>
      </c>
      <c r="H25" s="20">
        <v>45</v>
      </c>
      <c r="I25" s="28">
        <v>48</v>
      </c>
      <c r="J25" s="32">
        <v>5</v>
      </c>
      <c r="K25" s="21">
        <f t="shared" si="7"/>
        <v>5.376344086021505</v>
      </c>
      <c r="L25" s="34">
        <f t="shared" si="8"/>
        <v>200</v>
      </c>
      <c r="M25" s="21">
        <f t="shared" si="3"/>
        <v>12.124886329190664</v>
      </c>
      <c r="N25" s="34">
        <v>121</v>
      </c>
      <c r="O25" s="28">
        <v>79</v>
      </c>
      <c r="P25" s="92">
        <f t="shared" si="11"/>
        <v>-107</v>
      </c>
      <c r="Q25" s="82">
        <f t="shared" si="4"/>
        <v>-6.486814186117005</v>
      </c>
      <c r="R25" s="32">
        <f t="shared" si="9"/>
        <v>0</v>
      </c>
      <c r="S25" s="21">
        <f t="shared" si="6"/>
        <v>0</v>
      </c>
      <c r="T25" s="32">
        <v>0</v>
      </c>
      <c r="U25" s="37">
        <v>0</v>
      </c>
    </row>
    <row r="26" spans="1:21" ht="18" customHeight="1">
      <c r="A26" s="9">
        <v>362</v>
      </c>
      <c r="B26" s="160" t="s">
        <v>20</v>
      </c>
      <c r="C26" s="161"/>
      <c r="D26" s="162">
        <v>11921</v>
      </c>
      <c r="E26" s="163"/>
      <c r="F26" s="20">
        <f t="shared" si="10"/>
        <v>53</v>
      </c>
      <c r="G26" s="21">
        <f t="shared" si="1"/>
        <v>4.445935743645667</v>
      </c>
      <c r="H26" s="20">
        <v>22</v>
      </c>
      <c r="I26" s="28">
        <v>31</v>
      </c>
      <c r="J26" s="32">
        <v>5</v>
      </c>
      <c r="K26" s="21">
        <f t="shared" si="7"/>
        <v>9.433962264150944</v>
      </c>
      <c r="L26" s="34">
        <f t="shared" si="8"/>
        <v>178</v>
      </c>
      <c r="M26" s="21">
        <f t="shared" si="3"/>
        <v>14.93163325224394</v>
      </c>
      <c r="N26" s="34">
        <v>97</v>
      </c>
      <c r="O26" s="28">
        <v>81</v>
      </c>
      <c r="P26" s="92">
        <f t="shared" si="11"/>
        <v>-125</v>
      </c>
      <c r="Q26" s="82">
        <f t="shared" si="4"/>
        <v>-10.485697508598271</v>
      </c>
      <c r="R26" s="32">
        <f t="shared" si="9"/>
        <v>0</v>
      </c>
      <c r="S26" s="21">
        <f t="shared" si="6"/>
        <v>0</v>
      </c>
      <c r="T26" s="32">
        <v>0</v>
      </c>
      <c r="U26" s="37">
        <v>0</v>
      </c>
    </row>
    <row r="27" spans="1:21" ht="18" customHeight="1">
      <c r="A27" s="9">
        <v>363</v>
      </c>
      <c r="B27" s="160" t="s">
        <v>21</v>
      </c>
      <c r="C27" s="161"/>
      <c r="D27" s="162">
        <v>10110</v>
      </c>
      <c r="E27" s="163"/>
      <c r="F27" s="20">
        <f t="shared" si="10"/>
        <v>67</v>
      </c>
      <c r="G27" s="21">
        <f t="shared" si="1"/>
        <v>6.627101879327399</v>
      </c>
      <c r="H27" s="20">
        <v>39</v>
      </c>
      <c r="I27" s="28">
        <v>28</v>
      </c>
      <c r="J27" s="32">
        <v>3</v>
      </c>
      <c r="K27" s="21">
        <f t="shared" si="7"/>
        <v>4.477611940298507</v>
      </c>
      <c r="L27" s="34">
        <f t="shared" si="8"/>
        <v>117</v>
      </c>
      <c r="M27" s="21">
        <f t="shared" si="3"/>
        <v>11.572700296735905</v>
      </c>
      <c r="N27" s="34">
        <v>62</v>
      </c>
      <c r="O27" s="28">
        <v>55</v>
      </c>
      <c r="P27" s="92">
        <f t="shared" si="11"/>
        <v>-50</v>
      </c>
      <c r="Q27" s="82">
        <f t="shared" si="4"/>
        <v>-4.945598417408506</v>
      </c>
      <c r="R27" s="32">
        <f t="shared" si="9"/>
        <v>0</v>
      </c>
      <c r="S27" s="21">
        <f t="shared" si="6"/>
        <v>0</v>
      </c>
      <c r="T27" s="32">
        <v>0</v>
      </c>
      <c r="U27" s="37">
        <v>0</v>
      </c>
    </row>
    <row r="28" spans="1:21" ht="18" customHeight="1">
      <c r="A28" s="9">
        <v>365</v>
      </c>
      <c r="B28" s="160" t="s">
        <v>22</v>
      </c>
      <c r="C28" s="161"/>
      <c r="D28" s="162">
        <v>22060</v>
      </c>
      <c r="E28" s="163"/>
      <c r="F28" s="20">
        <f t="shared" si="10"/>
        <v>147</v>
      </c>
      <c r="G28" s="21">
        <f t="shared" si="1"/>
        <v>6.663644605621033</v>
      </c>
      <c r="H28" s="20">
        <v>78</v>
      </c>
      <c r="I28" s="28">
        <v>69</v>
      </c>
      <c r="J28" s="32">
        <v>15</v>
      </c>
      <c r="K28" s="21">
        <f t="shared" si="7"/>
        <v>10.204081632653061</v>
      </c>
      <c r="L28" s="34">
        <f t="shared" si="8"/>
        <v>268</v>
      </c>
      <c r="M28" s="21">
        <f t="shared" si="3"/>
        <v>12.14868540344515</v>
      </c>
      <c r="N28" s="34">
        <v>142</v>
      </c>
      <c r="O28" s="28">
        <v>126</v>
      </c>
      <c r="P28" s="92">
        <f t="shared" si="11"/>
        <v>-121</v>
      </c>
      <c r="Q28" s="82">
        <f t="shared" si="4"/>
        <v>-5.485040797824116</v>
      </c>
      <c r="R28" s="32">
        <f t="shared" si="9"/>
        <v>1</v>
      </c>
      <c r="S28" s="21">
        <f t="shared" si="6"/>
        <v>6.802721088435374</v>
      </c>
      <c r="T28" s="32">
        <v>0</v>
      </c>
      <c r="U28" s="37">
        <v>1</v>
      </c>
    </row>
    <row r="29" spans="1:21" ht="18" customHeight="1">
      <c r="A29" s="9">
        <v>367</v>
      </c>
      <c r="B29" s="160" t="s">
        <v>23</v>
      </c>
      <c r="C29" s="161"/>
      <c r="D29" s="162">
        <v>8541</v>
      </c>
      <c r="E29" s="163"/>
      <c r="F29" s="20">
        <f t="shared" si="10"/>
        <v>59</v>
      </c>
      <c r="G29" s="21">
        <f t="shared" si="1"/>
        <v>6.907856222924717</v>
      </c>
      <c r="H29" s="20">
        <v>33</v>
      </c>
      <c r="I29" s="28">
        <v>26</v>
      </c>
      <c r="J29" s="32">
        <v>6</v>
      </c>
      <c r="K29" s="21">
        <f t="shared" si="7"/>
        <v>10.16949152542373</v>
      </c>
      <c r="L29" s="34">
        <f t="shared" si="8"/>
        <v>100</v>
      </c>
      <c r="M29" s="21">
        <f t="shared" si="3"/>
        <v>11.708230886313078</v>
      </c>
      <c r="N29" s="34">
        <v>60</v>
      </c>
      <c r="O29" s="28">
        <v>40</v>
      </c>
      <c r="P29" s="92">
        <f t="shared" si="11"/>
        <v>-41</v>
      </c>
      <c r="Q29" s="82">
        <f t="shared" si="4"/>
        <v>-4.800374663388362</v>
      </c>
      <c r="R29" s="32">
        <f t="shared" si="9"/>
        <v>0</v>
      </c>
      <c r="S29" s="21">
        <f t="shared" si="6"/>
        <v>0</v>
      </c>
      <c r="T29" s="32">
        <v>0</v>
      </c>
      <c r="U29" s="37">
        <v>0</v>
      </c>
    </row>
    <row r="30" spans="1:21" ht="18" customHeight="1">
      <c r="A30" s="9">
        <v>368</v>
      </c>
      <c r="B30" s="160" t="s">
        <v>24</v>
      </c>
      <c r="C30" s="161"/>
      <c r="D30" s="162">
        <v>3166</v>
      </c>
      <c r="E30" s="163"/>
      <c r="F30" s="20">
        <f>SUM(H30:I30)</f>
        <v>13</v>
      </c>
      <c r="G30" s="21">
        <f>F30/D30*1000</f>
        <v>4.10612760581175</v>
      </c>
      <c r="H30" s="20">
        <v>6</v>
      </c>
      <c r="I30" s="28">
        <v>7</v>
      </c>
      <c r="J30" s="32">
        <v>3</v>
      </c>
      <c r="K30" s="21">
        <f>J30/F30*100</f>
        <v>23.076923076923077</v>
      </c>
      <c r="L30" s="34">
        <f>SUM(N30:O30)</f>
        <v>57</v>
      </c>
      <c r="M30" s="21">
        <f>L30/D30*1000</f>
        <v>18.00379027163613</v>
      </c>
      <c r="N30" s="34">
        <v>35</v>
      </c>
      <c r="O30" s="28">
        <v>22</v>
      </c>
      <c r="P30" s="93">
        <f>F30-L30</f>
        <v>-44</v>
      </c>
      <c r="Q30" s="82">
        <f>P30/D30*1000</f>
        <v>-13.897662665824383</v>
      </c>
      <c r="R30" s="32">
        <f>SUM(T30:U30)</f>
        <v>1</v>
      </c>
      <c r="S30" s="21">
        <f>R30/F30*1000</f>
        <v>76.92307692307693</v>
      </c>
      <c r="T30" s="32">
        <v>1</v>
      </c>
      <c r="U30" s="37">
        <v>0</v>
      </c>
    </row>
    <row r="31" spans="1:21" ht="18" customHeight="1">
      <c r="A31" s="10">
        <v>381</v>
      </c>
      <c r="B31" s="168" t="s">
        <v>18</v>
      </c>
      <c r="C31" s="169"/>
      <c r="D31" s="164">
        <v>16222</v>
      </c>
      <c r="E31" s="165"/>
      <c r="F31" s="22">
        <f>SUM(H31:I31)</f>
        <v>107</v>
      </c>
      <c r="G31" s="23">
        <f>F31/D31*1000</f>
        <v>6.59598076685982</v>
      </c>
      <c r="H31" s="22">
        <v>61</v>
      </c>
      <c r="I31" s="27">
        <v>46</v>
      </c>
      <c r="J31" s="31">
        <v>7</v>
      </c>
      <c r="K31" s="23">
        <f>J31/F31*100</f>
        <v>6.5420560747663545</v>
      </c>
      <c r="L31" s="16">
        <f>SUM(N31:O31)</f>
        <v>217</v>
      </c>
      <c r="M31" s="23">
        <f>L31/D31*1000</f>
        <v>13.376895573911971</v>
      </c>
      <c r="N31" s="16">
        <v>109</v>
      </c>
      <c r="O31" s="27">
        <v>108</v>
      </c>
      <c r="P31" s="94">
        <f>F31-L31</f>
        <v>-110</v>
      </c>
      <c r="Q31" s="83">
        <f>P31/D31*1000</f>
        <v>-6.780914807052151</v>
      </c>
      <c r="R31" s="31">
        <f>SUM(T31:U31)</f>
        <v>1</v>
      </c>
      <c r="S31" s="23">
        <f>R31/F31*1000</f>
        <v>9.345794392523365</v>
      </c>
      <c r="T31" s="31">
        <v>1</v>
      </c>
      <c r="U31" s="40">
        <v>0</v>
      </c>
    </row>
    <row r="32" spans="1:21" ht="18" customHeight="1">
      <c r="A32" s="9">
        <v>203</v>
      </c>
      <c r="B32" s="160" t="s">
        <v>25</v>
      </c>
      <c r="C32" s="161"/>
      <c r="D32" s="162">
        <v>244700</v>
      </c>
      <c r="E32" s="163"/>
      <c r="F32" s="20">
        <f t="shared" si="10"/>
        <v>2011</v>
      </c>
      <c r="G32" s="21">
        <f t="shared" si="1"/>
        <v>8.21822639967307</v>
      </c>
      <c r="H32" s="20">
        <v>1078</v>
      </c>
      <c r="I32" s="28">
        <v>933</v>
      </c>
      <c r="J32" s="32">
        <v>197</v>
      </c>
      <c r="K32" s="21">
        <f t="shared" si="7"/>
        <v>9.796121332670312</v>
      </c>
      <c r="L32" s="34">
        <f t="shared" si="8"/>
        <v>2049</v>
      </c>
      <c r="M32" s="21">
        <f t="shared" si="3"/>
        <v>8.373518594196977</v>
      </c>
      <c r="N32" s="34">
        <v>1173</v>
      </c>
      <c r="O32" s="28">
        <v>876</v>
      </c>
      <c r="P32" s="92">
        <f t="shared" si="11"/>
        <v>-38</v>
      </c>
      <c r="Q32" s="82">
        <f t="shared" si="4"/>
        <v>-0.15529219452390683</v>
      </c>
      <c r="R32" s="32">
        <f t="shared" si="9"/>
        <v>5</v>
      </c>
      <c r="S32" s="21">
        <f t="shared" si="6"/>
        <v>2.486325211337643</v>
      </c>
      <c r="T32" s="32">
        <v>2</v>
      </c>
      <c r="U32" s="37">
        <v>3</v>
      </c>
    </row>
    <row r="33" spans="1:21" ht="18" customHeight="1">
      <c r="A33" s="9">
        <v>403</v>
      </c>
      <c r="B33" s="160" t="s">
        <v>26</v>
      </c>
      <c r="C33" s="161"/>
      <c r="D33" s="162">
        <v>10001</v>
      </c>
      <c r="E33" s="163"/>
      <c r="F33" s="20">
        <f t="shared" si="10"/>
        <v>86</v>
      </c>
      <c r="G33" s="21">
        <f t="shared" si="1"/>
        <v>8.599140085991401</v>
      </c>
      <c r="H33" s="20">
        <v>47</v>
      </c>
      <c r="I33" s="28">
        <v>39</v>
      </c>
      <c r="J33" s="32">
        <v>6</v>
      </c>
      <c r="K33" s="21">
        <f t="shared" si="7"/>
        <v>6.976744186046512</v>
      </c>
      <c r="L33" s="34">
        <f t="shared" si="8"/>
        <v>96</v>
      </c>
      <c r="M33" s="21">
        <f t="shared" si="3"/>
        <v>9.599040095990402</v>
      </c>
      <c r="N33" s="34">
        <v>53</v>
      </c>
      <c r="O33" s="28">
        <v>43</v>
      </c>
      <c r="P33" s="92">
        <f t="shared" si="11"/>
        <v>-10</v>
      </c>
      <c r="Q33" s="82">
        <f t="shared" si="4"/>
        <v>-0.9999000099990001</v>
      </c>
      <c r="R33" s="32">
        <f t="shared" si="9"/>
        <v>0</v>
      </c>
      <c r="S33" s="21">
        <f t="shared" si="6"/>
        <v>0</v>
      </c>
      <c r="T33" s="32">
        <v>0</v>
      </c>
      <c r="U33" s="37">
        <v>0</v>
      </c>
    </row>
    <row r="34" spans="1:21" ht="18" customHeight="1">
      <c r="A34" s="9">
        <v>410</v>
      </c>
      <c r="B34" s="160" t="s">
        <v>27</v>
      </c>
      <c r="C34" s="161"/>
      <c r="D34" s="162">
        <v>14171</v>
      </c>
      <c r="E34" s="163"/>
      <c r="F34" s="20">
        <f t="shared" si="10"/>
        <v>141</v>
      </c>
      <c r="G34" s="21">
        <f t="shared" si="1"/>
        <v>9.949897678357209</v>
      </c>
      <c r="H34" s="20">
        <v>62</v>
      </c>
      <c r="I34" s="28">
        <v>79</v>
      </c>
      <c r="J34" s="32">
        <v>16</v>
      </c>
      <c r="K34" s="21">
        <f t="shared" si="7"/>
        <v>11.347517730496454</v>
      </c>
      <c r="L34" s="34">
        <f t="shared" si="8"/>
        <v>106</v>
      </c>
      <c r="M34" s="21">
        <f t="shared" si="3"/>
        <v>7.480064921318185</v>
      </c>
      <c r="N34" s="34">
        <v>56</v>
      </c>
      <c r="O34" s="28">
        <v>50</v>
      </c>
      <c r="P34" s="92">
        <f t="shared" si="11"/>
        <v>35</v>
      </c>
      <c r="Q34" s="82">
        <f t="shared" si="4"/>
        <v>2.4698327570390233</v>
      </c>
      <c r="R34" s="32">
        <f t="shared" si="9"/>
        <v>0</v>
      </c>
      <c r="S34" s="21">
        <f t="shared" si="6"/>
        <v>0</v>
      </c>
      <c r="T34" s="32">
        <v>0</v>
      </c>
      <c r="U34" s="37">
        <v>0</v>
      </c>
    </row>
    <row r="35" spans="1:21" ht="18" customHeight="1">
      <c r="A35" s="9">
        <v>441</v>
      </c>
      <c r="B35" s="160" t="s">
        <v>28</v>
      </c>
      <c r="C35" s="161"/>
      <c r="D35" s="162">
        <v>12261</v>
      </c>
      <c r="E35" s="163"/>
      <c r="F35" s="20">
        <f t="shared" si="10"/>
        <v>69</v>
      </c>
      <c r="G35" s="21">
        <f t="shared" si="1"/>
        <v>5.627599706386102</v>
      </c>
      <c r="H35" s="20">
        <v>31</v>
      </c>
      <c r="I35" s="28">
        <v>38</v>
      </c>
      <c r="J35" s="32">
        <v>7</v>
      </c>
      <c r="K35" s="21">
        <f t="shared" si="7"/>
        <v>10.144927536231885</v>
      </c>
      <c r="L35" s="34">
        <f t="shared" si="8"/>
        <v>170</v>
      </c>
      <c r="M35" s="21">
        <f t="shared" si="3"/>
        <v>13.865100725878802</v>
      </c>
      <c r="N35" s="34">
        <v>92</v>
      </c>
      <c r="O35" s="28">
        <v>78</v>
      </c>
      <c r="P35" s="92">
        <f t="shared" si="11"/>
        <v>-101</v>
      </c>
      <c r="Q35" s="82">
        <f t="shared" si="4"/>
        <v>-8.2375010194927</v>
      </c>
      <c r="R35" s="32">
        <f t="shared" si="9"/>
        <v>0</v>
      </c>
      <c r="S35" s="21">
        <f t="shared" si="6"/>
        <v>0</v>
      </c>
      <c r="T35" s="32">
        <v>0</v>
      </c>
      <c r="U35" s="37">
        <v>0</v>
      </c>
    </row>
    <row r="36" spans="1:21" ht="18" customHeight="1">
      <c r="A36" s="9">
        <v>442</v>
      </c>
      <c r="B36" s="160" t="s">
        <v>29</v>
      </c>
      <c r="C36" s="161"/>
      <c r="D36" s="162">
        <v>20138</v>
      </c>
      <c r="E36" s="163"/>
      <c r="F36" s="20">
        <f t="shared" si="10"/>
        <v>112</v>
      </c>
      <c r="G36" s="21">
        <f t="shared" si="1"/>
        <v>5.561624788956202</v>
      </c>
      <c r="H36" s="20">
        <v>60</v>
      </c>
      <c r="I36" s="28">
        <v>52</v>
      </c>
      <c r="J36" s="32">
        <v>11</v>
      </c>
      <c r="K36" s="21">
        <f t="shared" si="7"/>
        <v>9.821428571428571</v>
      </c>
      <c r="L36" s="34">
        <f t="shared" si="8"/>
        <v>239</v>
      </c>
      <c r="M36" s="21">
        <f t="shared" si="3"/>
        <v>11.868110040719039</v>
      </c>
      <c r="N36" s="34">
        <v>129</v>
      </c>
      <c r="O36" s="28">
        <v>110</v>
      </c>
      <c r="P36" s="92">
        <f t="shared" si="11"/>
        <v>-127</v>
      </c>
      <c r="Q36" s="82">
        <f t="shared" si="4"/>
        <v>-6.306485251762837</v>
      </c>
      <c r="R36" s="32">
        <f t="shared" si="9"/>
        <v>0</v>
      </c>
      <c r="S36" s="21">
        <f t="shared" si="6"/>
        <v>0</v>
      </c>
      <c r="T36" s="32">
        <v>0</v>
      </c>
      <c r="U36" s="37">
        <v>0</v>
      </c>
    </row>
    <row r="37" spans="1:21" ht="18" customHeight="1">
      <c r="A37" s="9">
        <v>443</v>
      </c>
      <c r="B37" s="160" t="s">
        <v>30</v>
      </c>
      <c r="C37" s="161"/>
      <c r="D37" s="162">
        <v>6883</v>
      </c>
      <c r="E37" s="163"/>
      <c r="F37" s="20">
        <f t="shared" si="10"/>
        <v>32</v>
      </c>
      <c r="G37" s="21">
        <f t="shared" si="1"/>
        <v>4.64913555135842</v>
      </c>
      <c r="H37" s="20">
        <v>18</v>
      </c>
      <c r="I37" s="28">
        <v>14</v>
      </c>
      <c r="J37" s="32">
        <v>3</v>
      </c>
      <c r="K37" s="21">
        <f t="shared" si="7"/>
        <v>9.375</v>
      </c>
      <c r="L37" s="34">
        <f t="shared" si="8"/>
        <v>91</v>
      </c>
      <c r="M37" s="21">
        <f t="shared" si="3"/>
        <v>13.220979224175505</v>
      </c>
      <c r="N37" s="34">
        <v>52</v>
      </c>
      <c r="O37" s="28">
        <v>39</v>
      </c>
      <c r="P37" s="92">
        <f t="shared" si="11"/>
        <v>-59</v>
      </c>
      <c r="Q37" s="82">
        <f t="shared" si="4"/>
        <v>-8.571843672817085</v>
      </c>
      <c r="R37" s="32">
        <f t="shared" si="9"/>
        <v>0</v>
      </c>
      <c r="S37" s="21">
        <f t="shared" si="6"/>
        <v>0</v>
      </c>
      <c r="T37" s="32">
        <v>0</v>
      </c>
      <c r="U37" s="37">
        <v>0</v>
      </c>
    </row>
    <row r="38" spans="1:21" ht="18" customHeight="1">
      <c r="A38" s="9">
        <v>444</v>
      </c>
      <c r="B38" s="160" t="s">
        <v>31</v>
      </c>
      <c r="C38" s="161"/>
      <c r="D38" s="162">
        <v>8694</v>
      </c>
      <c r="E38" s="163"/>
      <c r="F38" s="20">
        <f t="shared" si="10"/>
        <v>45</v>
      </c>
      <c r="G38" s="21">
        <f t="shared" si="1"/>
        <v>5.175983436853002</v>
      </c>
      <c r="H38" s="20">
        <v>29</v>
      </c>
      <c r="I38" s="28">
        <v>16</v>
      </c>
      <c r="J38" s="32">
        <v>6</v>
      </c>
      <c r="K38" s="21">
        <f t="shared" si="7"/>
        <v>13.333333333333334</v>
      </c>
      <c r="L38" s="34">
        <f t="shared" si="8"/>
        <v>119</v>
      </c>
      <c r="M38" s="21">
        <f t="shared" si="3"/>
        <v>13.687600644122384</v>
      </c>
      <c r="N38" s="34">
        <v>64</v>
      </c>
      <c r="O38" s="28">
        <v>55</v>
      </c>
      <c r="P38" s="92">
        <f t="shared" si="11"/>
        <v>-74</v>
      </c>
      <c r="Q38" s="82">
        <f t="shared" si="4"/>
        <v>-8.511617207269381</v>
      </c>
      <c r="R38" s="32">
        <f t="shared" si="9"/>
        <v>0</v>
      </c>
      <c r="S38" s="21">
        <f t="shared" si="6"/>
        <v>0</v>
      </c>
      <c r="T38" s="32">
        <v>0</v>
      </c>
      <c r="U38" s="37">
        <v>0</v>
      </c>
    </row>
    <row r="39" spans="1:21" ht="18" customHeight="1">
      <c r="A39" s="9">
        <v>445</v>
      </c>
      <c r="B39" s="160" t="s">
        <v>32</v>
      </c>
      <c r="C39" s="161"/>
      <c r="D39" s="162">
        <v>5834</v>
      </c>
      <c r="E39" s="163"/>
      <c r="F39" s="20">
        <f t="shared" si="10"/>
        <v>32</v>
      </c>
      <c r="G39" s="21">
        <f t="shared" si="1"/>
        <v>5.485087418580734</v>
      </c>
      <c r="H39" s="20">
        <v>18</v>
      </c>
      <c r="I39" s="28">
        <v>14</v>
      </c>
      <c r="J39" s="32">
        <v>6</v>
      </c>
      <c r="K39" s="21">
        <f t="shared" si="7"/>
        <v>18.75</v>
      </c>
      <c r="L39" s="34">
        <f t="shared" si="8"/>
        <v>82</v>
      </c>
      <c r="M39" s="21">
        <f t="shared" si="3"/>
        <v>14.055536510113129</v>
      </c>
      <c r="N39" s="34">
        <v>45</v>
      </c>
      <c r="O39" s="28">
        <v>37</v>
      </c>
      <c r="P39" s="92">
        <f t="shared" si="11"/>
        <v>-50</v>
      </c>
      <c r="Q39" s="82">
        <f t="shared" si="4"/>
        <v>-8.570449091532398</v>
      </c>
      <c r="R39" s="32">
        <f t="shared" si="9"/>
        <v>0</v>
      </c>
      <c r="S39" s="21">
        <f t="shared" si="6"/>
        <v>0</v>
      </c>
      <c r="T39" s="32">
        <v>0</v>
      </c>
      <c r="U39" s="37">
        <v>0</v>
      </c>
    </row>
    <row r="40" spans="1:21" ht="18" customHeight="1">
      <c r="A40" s="9">
        <v>446</v>
      </c>
      <c r="B40" s="160" t="s">
        <v>33</v>
      </c>
      <c r="C40" s="161"/>
      <c r="D40" s="162">
        <v>15356</v>
      </c>
      <c r="E40" s="163"/>
      <c r="F40" s="20">
        <f t="shared" si="10"/>
        <v>102</v>
      </c>
      <c r="G40" s="21">
        <f t="shared" si="1"/>
        <v>6.642354779890596</v>
      </c>
      <c r="H40" s="20">
        <v>51</v>
      </c>
      <c r="I40" s="28">
        <v>51</v>
      </c>
      <c r="J40" s="32">
        <v>7</v>
      </c>
      <c r="K40" s="21">
        <f t="shared" si="7"/>
        <v>6.862745098039216</v>
      </c>
      <c r="L40" s="34">
        <f t="shared" si="8"/>
        <v>132</v>
      </c>
      <c r="M40" s="21">
        <f t="shared" si="3"/>
        <v>8.595988538681949</v>
      </c>
      <c r="N40" s="34">
        <v>79</v>
      </c>
      <c r="O40" s="28">
        <v>53</v>
      </c>
      <c r="P40" s="92">
        <f t="shared" si="11"/>
        <v>-30</v>
      </c>
      <c r="Q40" s="82">
        <f t="shared" si="4"/>
        <v>-1.953633758791352</v>
      </c>
      <c r="R40" s="32">
        <f t="shared" si="9"/>
        <v>0</v>
      </c>
      <c r="S40" s="21">
        <f t="shared" si="6"/>
        <v>0</v>
      </c>
      <c r="T40" s="32">
        <v>0</v>
      </c>
      <c r="U40" s="37">
        <v>0</v>
      </c>
    </row>
    <row r="41" spans="1:21" ht="18" customHeight="1">
      <c r="A41" s="9">
        <v>447</v>
      </c>
      <c r="B41" s="160" t="s">
        <v>34</v>
      </c>
      <c r="C41" s="161"/>
      <c r="D41" s="162">
        <v>7024</v>
      </c>
      <c r="E41" s="163"/>
      <c r="F41" s="20">
        <f t="shared" si="10"/>
        <v>38</v>
      </c>
      <c r="G41" s="21">
        <f t="shared" si="1"/>
        <v>5.41002277904328</v>
      </c>
      <c r="H41" s="20">
        <v>19</v>
      </c>
      <c r="I41" s="28">
        <v>19</v>
      </c>
      <c r="J41" s="32">
        <v>8</v>
      </c>
      <c r="K41" s="21">
        <f t="shared" si="7"/>
        <v>21.052631578947366</v>
      </c>
      <c r="L41" s="34">
        <f t="shared" si="8"/>
        <v>54</v>
      </c>
      <c r="M41" s="21">
        <f t="shared" si="3"/>
        <v>7.687927107061504</v>
      </c>
      <c r="N41" s="34">
        <v>32</v>
      </c>
      <c r="O41" s="28">
        <v>22</v>
      </c>
      <c r="P41" s="92">
        <f t="shared" si="11"/>
        <v>-16</v>
      </c>
      <c r="Q41" s="82">
        <f t="shared" si="4"/>
        <v>-2.277904328018223</v>
      </c>
      <c r="R41" s="32">
        <f t="shared" si="9"/>
        <v>0</v>
      </c>
      <c r="S41" s="21">
        <f t="shared" si="6"/>
        <v>0</v>
      </c>
      <c r="T41" s="32">
        <v>0</v>
      </c>
      <c r="U41" s="37">
        <v>0</v>
      </c>
    </row>
    <row r="42" spans="1:21" ht="18" customHeight="1" thickBot="1">
      <c r="A42" s="11">
        <v>450</v>
      </c>
      <c r="B42" s="170" t="s">
        <v>35</v>
      </c>
      <c r="C42" s="171"/>
      <c r="D42" s="180">
        <v>3143</v>
      </c>
      <c r="E42" s="181"/>
      <c r="F42" s="24">
        <f t="shared" si="10"/>
        <v>15</v>
      </c>
      <c r="G42" s="25">
        <f t="shared" si="1"/>
        <v>4.772510340439071</v>
      </c>
      <c r="H42" s="24">
        <v>8</v>
      </c>
      <c r="I42" s="29">
        <v>7</v>
      </c>
      <c r="J42" s="33">
        <v>0</v>
      </c>
      <c r="K42" s="25">
        <f t="shared" si="7"/>
        <v>0</v>
      </c>
      <c r="L42" s="35">
        <f t="shared" si="8"/>
        <v>39</v>
      </c>
      <c r="M42" s="25">
        <f t="shared" si="3"/>
        <v>12.408526885141585</v>
      </c>
      <c r="N42" s="35">
        <v>21</v>
      </c>
      <c r="O42" s="29">
        <v>18</v>
      </c>
      <c r="P42" s="95">
        <f t="shared" si="11"/>
        <v>-24</v>
      </c>
      <c r="Q42" s="84">
        <f t="shared" si="4"/>
        <v>-7.636016544702514</v>
      </c>
      <c r="R42" s="33">
        <f t="shared" si="9"/>
        <v>0</v>
      </c>
      <c r="S42" s="25">
        <f t="shared" si="6"/>
        <v>0</v>
      </c>
      <c r="T42" s="33">
        <v>0</v>
      </c>
      <c r="U42" s="38">
        <v>0</v>
      </c>
    </row>
  </sheetData>
  <sheetProtection/>
  <mergeCells count="89">
    <mergeCell ref="D36:E36"/>
    <mergeCell ref="D37:E37"/>
    <mergeCell ref="D42:E42"/>
    <mergeCell ref="D38:E38"/>
    <mergeCell ref="D39:E39"/>
    <mergeCell ref="D40:E40"/>
    <mergeCell ref="D41:E41"/>
    <mergeCell ref="D32:E32"/>
    <mergeCell ref="D33:E33"/>
    <mergeCell ref="D34:E34"/>
    <mergeCell ref="D35:E35"/>
    <mergeCell ref="D31:E31"/>
    <mergeCell ref="D21:E21"/>
    <mergeCell ref="D25:E25"/>
    <mergeCell ref="D26:E26"/>
    <mergeCell ref="D27:E27"/>
    <mergeCell ref="D28:E28"/>
    <mergeCell ref="D29:E29"/>
    <mergeCell ref="D30:E30"/>
    <mergeCell ref="D20:E20"/>
    <mergeCell ref="D22:E22"/>
    <mergeCell ref="D23:E23"/>
    <mergeCell ref="D24:E24"/>
    <mergeCell ref="D16:E16"/>
    <mergeCell ref="D17:E17"/>
    <mergeCell ref="D18:E18"/>
    <mergeCell ref="D19:E19"/>
    <mergeCell ref="A7:A8"/>
    <mergeCell ref="D7:E7"/>
    <mergeCell ref="D8:E8"/>
    <mergeCell ref="D9:E9"/>
    <mergeCell ref="B42:C42"/>
    <mergeCell ref="B7:C7"/>
    <mergeCell ref="B8:C8"/>
    <mergeCell ref="B39:C39"/>
    <mergeCell ref="B40:C40"/>
    <mergeCell ref="B41:C41"/>
    <mergeCell ref="B35:C35"/>
    <mergeCell ref="B37:C37"/>
    <mergeCell ref="B38:C38"/>
    <mergeCell ref="B32:C32"/>
    <mergeCell ref="B33:C33"/>
    <mergeCell ref="B34:C34"/>
    <mergeCell ref="B36:C36"/>
    <mergeCell ref="B21:C21"/>
    <mergeCell ref="B25:C25"/>
    <mergeCell ref="B26:C26"/>
    <mergeCell ref="B27:C27"/>
    <mergeCell ref="B22:C22"/>
    <mergeCell ref="B23:C23"/>
    <mergeCell ref="B24:C24"/>
    <mergeCell ref="B31:C31"/>
    <mergeCell ref="B28:C28"/>
    <mergeCell ref="B29:C29"/>
    <mergeCell ref="B30:C30"/>
    <mergeCell ref="B17:C17"/>
    <mergeCell ref="B18:C18"/>
    <mergeCell ref="B19:C19"/>
    <mergeCell ref="B20:C20"/>
    <mergeCell ref="R3:U3"/>
    <mergeCell ref="Q4:Q6"/>
    <mergeCell ref="B15:C15"/>
    <mergeCell ref="B16:C16"/>
    <mergeCell ref="D10:E10"/>
    <mergeCell ref="D11:E11"/>
    <mergeCell ref="D12:E12"/>
    <mergeCell ref="D13:E13"/>
    <mergeCell ref="D14:E14"/>
    <mergeCell ref="D15:E15"/>
    <mergeCell ref="L4:L6"/>
    <mergeCell ref="J4:K5"/>
    <mergeCell ref="U4:U6"/>
    <mergeCell ref="A3:A6"/>
    <mergeCell ref="B3:C6"/>
    <mergeCell ref="D3:E6"/>
    <mergeCell ref="M4:M6"/>
    <mergeCell ref="N4:N6"/>
    <mergeCell ref="O4:O6"/>
    <mergeCell ref="P4:P6"/>
    <mergeCell ref="S4:S6"/>
    <mergeCell ref="T4:T6"/>
    <mergeCell ref="F3:K3"/>
    <mergeCell ref="L3:O3"/>
    <mergeCell ref="F4:F6"/>
    <mergeCell ref="P3:Q3"/>
    <mergeCell ref="R4:R6"/>
    <mergeCell ref="G4:G6"/>
    <mergeCell ref="H4:H6"/>
    <mergeCell ref="I4:I6"/>
  </mergeCells>
  <printOptions/>
  <pageMargins left="0.77" right="0.38" top="0.8" bottom="0.17" header="0.44" footer="0.17"/>
  <pageSetup horizontalDpi="300" verticalDpi="300" orientation="landscape" paperSize="12" scale="90" r:id="rId1"/>
  <headerFooter alignWithMargins="0">
    <oddFooter>&amp;C13</oddFooter>
  </headerFooter>
  <ignoredErrors>
    <ignoredError sqref="H9:J14 T9:U14 N9:O14 F42 F19:F20 F22:F24 F29 F15:F16 F17:F18 F25:F27 F28 F32:F41" formulaRange="1"/>
    <ignoredError sqref="R42 R28 K7 R32:R41 R19:R20 R22:R24 R29 R9:R16 R17:R18 R25:R27 R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6.875" style="0" customWidth="1"/>
    <col min="3" max="3" width="8.75390625" style="0" customWidth="1"/>
    <col min="5" max="5" width="6.75390625" style="0" customWidth="1"/>
    <col min="6" max="6" width="9.00390625" style="67" customWidth="1"/>
    <col min="7" max="7" width="9.00390625" style="80" customWidth="1"/>
    <col min="8" max="10" width="9.00390625" style="67" customWidth="1"/>
    <col min="11" max="11" width="9.00390625" style="80" customWidth="1"/>
    <col min="12" max="12" width="9.00390625" style="67" customWidth="1"/>
    <col min="13" max="13" width="9.00390625" style="80" customWidth="1"/>
    <col min="14" max="16" width="9.00390625" style="67" customWidth="1"/>
    <col min="17" max="17" width="9.00390625" style="80" customWidth="1"/>
    <col min="18" max="18" width="9.00390625" style="67" customWidth="1"/>
    <col min="19" max="19" width="9.00390625" style="80" customWidth="1"/>
    <col min="20" max="20" width="9.375" style="67" customWidth="1"/>
    <col min="21" max="21" width="9.00390625" style="67" customWidth="1"/>
  </cols>
  <sheetData>
    <row r="1" ht="13.5">
      <c r="A1" t="s">
        <v>80</v>
      </c>
    </row>
    <row r="2" ht="14.25" thickBot="1"/>
    <row r="3" spans="1:21" ht="18" customHeight="1">
      <c r="A3" s="139" t="s">
        <v>0</v>
      </c>
      <c r="B3" s="142" t="s">
        <v>71</v>
      </c>
      <c r="C3" s="142"/>
      <c r="D3" s="142" t="s">
        <v>77</v>
      </c>
      <c r="E3" s="142"/>
      <c r="F3" s="118" t="s">
        <v>56</v>
      </c>
      <c r="G3" s="118"/>
      <c r="H3" s="118"/>
      <c r="I3" s="118"/>
      <c r="J3" s="118"/>
      <c r="K3" s="118"/>
      <c r="L3" s="182" t="s">
        <v>57</v>
      </c>
      <c r="M3" s="183"/>
      <c r="N3" s="183"/>
      <c r="O3" s="183"/>
      <c r="P3" s="182" t="s">
        <v>58</v>
      </c>
      <c r="Q3" s="184"/>
      <c r="R3" s="183" t="s">
        <v>59</v>
      </c>
      <c r="S3" s="183"/>
      <c r="T3" s="183"/>
      <c r="U3" s="185"/>
    </row>
    <row r="4" spans="1:21" ht="18" customHeight="1">
      <c r="A4" s="140"/>
      <c r="B4" s="143"/>
      <c r="C4" s="143"/>
      <c r="D4" s="143"/>
      <c r="E4" s="143"/>
      <c r="F4" s="186" t="s">
        <v>65</v>
      </c>
      <c r="G4" s="189" t="s">
        <v>1</v>
      </c>
      <c r="H4" s="186" t="s">
        <v>2</v>
      </c>
      <c r="I4" s="192" t="s">
        <v>3</v>
      </c>
      <c r="J4" s="195" t="s">
        <v>4</v>
      </c>
      <c r="K4" s="196"/>
      <c r="L4" s="186" t="s">
        <v>65</v>
      </c>
      <c r="M4" s="189" t="s">
        <v>1</v>
      </c>
      <c r="N4" s="202" t="s">
        <v>2</v>
      </c>
      <c r="O4" s="192" t="s">
        <v>3</v>
      </c>
      <c r="P4" s="186" t="s">
        <v>65</v>
      </c>
      <c r="Q4" s="189" t="s">
        <v>1</v>
      </c>
      <c r="R4" s="186" t="s">
        <v>65</v>
      </c>
      <c r="S4" s="189" t="s">
        <v>1</v>
      </c>
      <c r="T4" s="186" t="s">
        <v>2</v>
      </c>
      <c r="U4" s="199" t="s">
        <v>3</v>
      </c>
    </row>
    <row r="5" spans="1:21" ht="18" customHeight="1">
      <c r="A5" s="140"/>
      <c r="B5" s="143"/>
      <c r="C5" s="143"/>
      <c r="D5" s="143"/>
      <c r="E5" s="143"/>
      <c r="F5" s="187"/>
      <c r="G5" s="190"/>
      <c r="H5" s="187"/>
      <c r="I5" s="193"/>
      <c r="J5" s="197"/>
      <c r="K5" s="198"/>
      <c r="L5" s="187"/>
      <c r="M5" s="190"/>
      <c r="N5" s="203"/>
      <c r="O5" s="193"/>
      <c r="P5" s="187"/>
      <c r="Q5" s="190"/>
      <c r="R5" s="187"/>
      <c r="S5" s="190"/>
      <c r="T5" s="187"/>
      <c r="U5" s="200"/>
    </row>
    <row r="6" spans="1:21" ht="18" customHeight="1">
      <c r="A6" s="141"/>
      <c r="B6" s="144"/>
      <c r="C6" s="144"/>
      <c r="D6" s="144"/>
      <c r="E6" s="144"/>
      <c r="F6" s="188"/>
      <c r="G6" s="191"/>
      <c r="H6" s="188"/>
      <c r="I6" s="194"/>
      <c r="J6" s="76" t="s">
        <v>65</v>
      </c>
      <c r="K6" s="87" t="s">
        <v>66</v>
      </c>
      <c r="L6" s="188"/>
      <c r="M6" s="191"/>
      <c r="N6" s="204"/>
      <c r="O6" s="194"/>
      <c r="P6" s="188"/>
      <c r="Q6" s="191"/>
      <c r="R6" s="188"/>
      <c r="S6" s="191"/>
      <c r="T6" s="188"/>
      <c r="U6" s="201"/>
    </row>
    <row r="7" spans="1:21" ht="18" customHeight="1">
      <c r="A7" s="44">
        <v>205</v>
      </c>
      <c r="B7" s="205" t="s">
        <v>37</v>
      </c>
      <c r="C7" s="205"/>
      <c r="D7" s="166">
        <v>62181</v>
      </c>
      <c r="E7" s="167"/>
      <c r="F7" s="73">
        <f aca="true" t="shared" si="0" ref="F7:F25">SUM(H7:I7)</f>
        <v>443</v>
      </c>
      <c r="G7" s="81">
        <f aca="true" t="shared" si="1" ref="G7:G25">F7/D7*1000</f>
        <v>7.124362747463051</v>
      </c>
      <c r="H7" s="73">
        <v>229</v>
      </c>
      <c r="I7" s="68">
        <v>214</v>
      </c>
      <c r="J7" s="73">
        <v>34</v>
      </c>
      <c r="K7" s="81">
        <f>J7/F7*100</f>
        <v>7.674943566591422</v>
      </c>
      <c r="L7" s="73">
        <f aca="true" t="shared" si="2" ref="L7:L25">SUM(N7:O7)</f>
        <v>729</v>
      </c>
      <c r="M7" s="81">
        <f>L7/D7*1000</f>
        <v>11.723838471558835</v>
      </c>
      <c r="N7" s="73">
        <v>394</v>
      </c>
      <c r="O7" s="68">
        <v>335</v>
      </c>
      <c r="P7" s="73">
        <f>F7-L7</f>
        <v>-286</v>
      </c>
      <c r="Q7" s="81">
        <f>P7/D7*1000</f>
        <v>-4.599475724095784</v>
      </c>
      <c r="R7" s="74">
        <f aca="true" t="shared" si="3" ref="R7:R25">SUM(T7:U7)</f>
        <v>1</v>
      </c>
      <c r="S7" s="81">
        <f>R7/F7*1000</f>
        <v>2.257336343115124</v>
      </c>
      <c r="T7" s="73">
        <v>1</v>
      </c>
      <c r="U7" s="77">
        <v>0</v>
      </c>
    </row>
    <row r="8" spans="1:21" ht="18" customHeight="1">
      <c r="A8" s="9">
        <v>209</v>
      </c>
      <c r="B8" s="206" t="s">
        <v>75</v>
      </c>
      <c r="C8" s="206"/>
      <c r="D8" s="162">
        <v>40091</v>
      </c>
      <c r="E8" s="163"/>
      <c r="F8" s="74">
        <f t="shared" si="0"/>
        <v>249</v>
      </c>
      <c r="G8" s="82">
        <f t="shared" si="1"/>
        <v>6.210870270135442</v>
      </c>
      <c r="H8" s="74">
        <v>131</v>
      </c>
      <c r="I8" s="69">
        <v>118</v>
      </c>
      <c r="J8" s="74">
        <v>30</v>
      </c>
      <c r="K8" s="82">
        <f aca="true" t="shared" si="4" ref="K8:K25">J8/F8*100</f>
        <v>12.048192771084338</v>
      </c>
      <c r="L8" s="74">
        <f t="shared" si="2"/>
        <v>477</v>
      </c>
      <c r="M8" s="82">
        <f aca="true" t="shared" si="5" ref="M8:M25">L8/D8*1000</f>
        <v>11.897932204235365</v>
      </c>
      <c r="N8" s="74">
        <v>274</v>
      </c>
      <c r="O8" s="69">
        <v>203</v>
      </c>
      <c r="P8" s="74">
        <f aca="true" t="shared" si="6" ref="P8:P25">F8-L8</f>
        <v>-228</v>
      </c>
      <c r="Q8" s="82">
        <f aca="true" t="shared" si="7" ref="Q8:Q25">P8/D8*1000</f>
        <v>-5.687061934099923</v>
      </c>
      <c r="R8" s="74">
        <f t="shared" si="3"/>
        <v>0</v>
      </c>
      <c r="S8" s="82">
        <f aca="true" t="shared" si="8" ref="S8:S25">R8/F8*1000</f>
        <v>0</v>
      </c>
      <c r="T8" s="74">
        <v>0</v>
      </c>
      <c r="U8" s="78">
        <v>0</v>
      </c>
    </row>
    <row r="9" spans="1:21" ht="18" customHeight="1">
      <c r="A9" s="9">
        <v>321</v>
      </c>
      <c r="B9" s="206" t="s">
        <v>38</v>
      </c>
      <c r="C9" s="206"/>
      <c r="D9" s="162">
        <v>12662</v>
      </c>
      <c r="E9" s="163"/>
      <c r="F9" s="74">
        <f t="shared" si="0"/>
        <v>60</v>
      </c>
      <c r="G9" s="82">
        <f t="shared" si="1"/>
        <v>4.73858790080556</v>
      </c>
      <c r="H9" s="74">
        <v>28</v>
      </c>
      <c r="I9" s="69">
        <v>32</v>
      </c>
      <c r="J9" s="74">
        <v>3</v>
      </c>
      <c r="K9" s="82">
        <f t="shared" si="4"/>
        <v>5</v>
      </c>
      <c r="L9" s="74">
        <f t="shared" si="2"/>
        <v>195</v>
      </c>
      <c r="M9" s="82">
        <f t="shared" si="5"/>
        <v>15.40041067761807</v>
      </c>
      <c r="N9" s="74">
        <v>103</v>
      </c>
      <c r="O9" s="69">
        <v>92</v>
      </c>
      <c r="P9" s="74">
        <f t="shared" si="6"/>
        <v>-135</v>
      </c>
      <c r="Q9" s="82">
        <f t="shared" si="7"/>
        <v>-10.66182277681251</v>
      </c>
      <c r="R9" s="74">
        <f t="shared" si="3"/>
        <v>0</v>
      </c>
      <c r="S9" s="82">
        <f t="shared" si="8"/>
        <v>0</v>
      </c>
      <c r="T9" s="74">
        <v>0</v>
      </c>
      <c r="U9" s="78">
        <v>0</v>
      </c>
    </row>
    <row r="10" spans="1:21" ht="18" customHeight="1">
      <c r="A10" s="9">
        <v>323</v>
      </c>
      <c r="B10" s="206" t="s">
        <v>39</v>
      </c>
      <c r="C10" s="206"/>
      <c r="D10" s="162">
        <v>10910</v>
      </c>
      <c r="E10" s="163"/>
      <c r="F10" s="74">
        <f t="shared" si="0"/>
        <v>55</v>
      </c>
      <c r="G10" s="82">
        <f t="shared" si="1"/>
        <v>5.0412465627864345</v>
      </c>
      <c r="H10" s="74">
        <v>25</v>
      </c>
      <c r="I10" s="69">
        <v>30</v>
      </c>
      <c r="J10" s="74">
        <v>6</v>
      </c>
      <c r="K10" s="82">
        <f t="shared" si="4"/>
        <v>10.909090909090908</v>
      </c>
      <c r="L10" s="74">
        <f t="shared" si="2"/>
        <v>153</v>
      </c>
      <c r="M10" s="82">
        <f t="shared" si="5"/>
        <v>14.023831347387718</v>
      </c>
      <c r="N10" s="74">
        <v>84</v>
      </c>
      <c r="O10" s="69">
        <v>69</v>
      </c>
      <c r="P10" s="74">
        <f t="shared" si="6"/>
        <v>-98</v>
      </c>
      <c r="Q10" s="82">
        <f t="shared" si="7"/>
        <v>-8.982584784601283</v>
      </c>
      <c r="R10" s="74">
        <f t="shared" si="3"/>
        <v>0</v>
      </c>
      <c r="S10" s="82">
        <f t="shared" si="8"/>
        <v>0</v>
      </c>
      <c r="T10" s="74">
        <v>0</v>
      </c>
      <c r="U10" s="78">
        <v>0</v>
      </c>
    </row>
    <row r="11" spans="1:21" ht="18" customHeight="1">
      <c r="A11" s="9">
        <v>384</v>
      </c>
      <c r="B11" s="208" t="s">
        <v>40</v>
      </c>
      <c r="C11" s="208"/>
      <c r="D11" s="162">
        <v>15218</v>
      </c>
      <c r="E11" s="163"/>
      <c r="F11" s="74">
        <f t="shared" si="0"/>
        <v>105</v>
      </c>
      <c r="G11" s="82">
        <f t="shared" si="1"/>
        <v>6.899724011039559</v>
      </c>
      <c r="H11" s="74">
        <v>53</v>
      </c>
      <c r="I11" s="69">
        <v>52</v>
      </c>
      <c r="J11" s="74">
        <v>9</v>
      </c>
      <c r="K11" s="82">
        <f t="shared" si="4"/>
        <v>8.571428571428571</v>
      </c>
      <c r="L11" s="74">
        <f t="shared" si="2"/>
        <v>155</v>
      </c>
      <c r="M11" s="82">
        <f t="shared" si="5"/>
        <v>10.185306873439348</v>
      </c>
      <c r="N11" s="74">
        <v>87</v>
      </c>
      <c r="O11" s="69">
        <v>68</v>
      </c>
      <c r="P11" s="74">
        <f t="shared" si="6"/>
        <v>-50</v>
      </c>
      <c r="Q11" s="82">
        <f t="shared" si="7"/>
        <v>-3.2855828623997896</v>
      </c>
      <c r="R11" s="74">
        <f t="shared" si="3"/>
        <v>1</v>
      </c>
      <c r="S11" s="82">
        <f t="shared" si="8"/>
        <v>9.523809523809526</v>
      </c>
      <c r="T11" s="74">
        <v>0</v>
      </c>
      <c r="U11" s="78">
        <v>1</v>
      </c>
    </row>
    <row r="12" spans="1:21" ht="18" customHeight="1">
      <c r="A12" s="10">
        <v>387</v>
      </c>
      <c r="B12" s="209" t="s">
        <v>76</v>
      </c>
      <c r="C12" s="209"/>
      <c r="D12" s="164">
        <v>14184</v>
      </c>
      <c r="E12" s="165"/>
      <c r="F12" s="75">
        <f t="shared" si="0"/>
        <v>88</v>
      </c>
      <c r="G12" s="83">
        <f t="shared" si="1"/>
        <v>6.204173716864072</v>
      </c>
      <c r="H12" s="75">
        <v>52</v>
      </c>
      <c r="I12" s="70">
        <v>36</v>
      </c>
      <c r="J12" s="75">
        <v>15</v>
      </c>
      <c r="K12" s="83">
        <f t="shared" si="4"/>
        <v>17.045454545454543</v>
      </c>
      <c r="L12" s="75">
        <f t="shared" si="2"/>
        <v>173</v>
      </c>
      <c r="M12" s="83">
        <f t="shared" si="5"/>
        <v>12.196841511562324</v>
      </c>
      <c r="N12" s="75">
        <v>88</v>
      </c>
      <c r="O12" s="70">
        <v>85</v>
      </c>
      <c r="P12" s="75">
        <f t="shared" si="6"/>
        <v>-85</v>
      </c>
      <c r="Q12" s="83">
        <f t="shared" si="7"/>
        <v>-5.992667794698252</v>
      </c>
      <c r="R12" s="74">
        <f t="shared" si="3"/>
        <v>0</v>
      </c>
      <c r="S12" s="83">
        <f t="shared" si="8"/>
        <v>0</v>
      </c>
      <c r="T12" s="75">
        <v>0</v>
      </c>
      <c r="U12" s="79">
        <v>0</v>
      </c>
    </row>
    <row r="13" spans="1:21" ht="18" customHeight="1">
      <c r="A13" s="8">
        <v>206</v>
      </c>
      <c r="B13" s="207" t="s">
        <v>41</v>
      </c>
      <c r="C13" s="207"/>
      <c r="D13" s="166">
        <v>68359</v>
      </c>
      <c r="E13" s="167"/>
      <c r="F13" s="73">
        <f t="shared" si="0"/>
        <v>494</v>
      </c>
      <c r="G13" s="81">
        <f t="shared" si="1"/>
        <v>7.226553928524408</v>
      </c>
      <c r="H13" s="73">
        <v>258</v>
      </c>
      <c r="I13" s="68">
        <v>236</v>
      </c>
      <c r="J13" s="73">
        <v>40</v>
      </c>
      <c r="K13" s="81">
        <f t="shared" si="4"/>
        <v>8.097165991902834</v>
      </c>
      <c r="L13" s="73">
        <f t="shared" si="2"/>
        <v>665</v>
      </c>
      <c r="M13" s="81">
        <f t="shared" si="5"/>
        <v>9.728053365321319</v>
      </c>
      <c r="N13" s="73">
        <v>363</v>
      </c>
      <c r="O13" s="68">
        <v>302</v>
      </c>
      <c r="P13" s="73">
        <f t="shared" si="6"/>
        <v>-171</v>
      </c>
      <c r="Q13" s="81">
        <f t="shared" si="7"/>
        <v>-2.5014994367969106</v>
      </c>
      <c r="R13" s="73">
        <f t="shared" si="3"/>
        <v>1</v>
      </c>
      <c r="S13" s="81">
        <f t="shared" si="8"/>
        <v>2.0242914979757085</v>
      </c>
      <c r="T13" s="73">
        <v>0</v>
      </c>
      <c r="U13" s="77">
        <v>1</v>
      </c>
    </row>
    <row r="14" spans="1:21" ht="18" customHeight="1">
      <c r="A14" s="9">
        <v>207</v>
      </c>
      <c r="B14" s="208" t="s">
        <v>42</v>
      </c>
      <c r="C14" s="208"/>
      <c r="D14" s="162">
        <v>42425</v>
      </c>
      <c r="E14" s="163"/>
      <c r="F14" s="74">
        <f t="shared" si="0"/>
        <v>494</v>
      </c>
      <c r="G14" s="82">
        <f t="shared" si="1"/>
        <v>11.64407778432528</v>
      </c>
      <c r="H14" s="74">
        <v>238</v>
      </c>
      <c r="I14" s="69">
        <v>256</v>
      </c>
      <c r="J14" s="74">
        <v>43</v>
      </c>
      <c r="K14" s="82">
        <f t="shared" si="4"/>
        <v>8.704453441295547</v>
      </c>
      <c r="L14" s="74">
        <f t="shared" si="2"/>
        <v>330</v>
      </c>
      <c r="M14" s="82">
        <f t="shared" si="5"/>
        <v>7.778432527990572</v>
      </c>
      <c r="N14" s="74">
        <v>179</v>
      </c>
      <c r="O14" s="69">
        <v>151</v>
      </c>
      <c r="P14" s="74">
        <f t="shared" si="6"/>
        <v>164</v>
      </c>
      <c r="Q14" s="82">
        <f t="shared" si="7"/>
        <v>3.8656452563347083</v>
      </c>
      <c r="R14" s="74">
        <f t="shared" si="3"/>
        <v>1</v>
      </c>
      <c r="S14" s="82">
        <f t="shared" si="8"/>
        <v>2.0242914979757085</v>
      </c>
      <c r="T14" s="74">
        <v>0</v>
      </c>
      <c r="U14" s="78">
        <v>1</v>
      </c>
    </row>
    <row r="15" spans="1:21" ht="18" customHeight="1">
      <c r="A15" s="9">
        <v>401</v>
      </c>
      <c r="B15" s="208" t="s">
        <v>43</v>
      </c>
      <c r="C15" s="208"/>
      <c r="D15" s="162">
        <v>15218</v>
      </c>
      <c r="E15" s="163"/>
      <c r="F15" s="74">
        <f t="shared" si="0"/>
        <v>115</v>
      </c>
      <c r="G15" s="82">
        <f t="shared" si="1"/>
        <v>7.5568405835195165</v>
      </c>
      <c r="H15" s="74">
        <v>55</v>
      </c>
      <c r="I15" s="69">
        <v>60</v>
      </c>
      <c r="J15" s="74">
        <v>7</v>
      </c>
      <c r="K15" s="82">
        <f t="shared" si="4"/>
        <v>6.086956521739131</v>
      </c>
      <c r="L15" s="74">
        <f t="shared" si="2"/>
        <v>170</v>
      </c>
      <c r="M15" s="82">
        <f t="shared" si="5"/>
        <v>11.170981732159284</v>
      </c>
      <c r="N15" s="74">
        <v>94</v>
      </c>
      <c r="O15" s="69">
        <v>76</v>
      </c>
      <c r="P15" s="74">
        <f t="shared" si="6"/>
        <v>-55</v>
      </c>
      <c r="Q15" s="82">
        <f t="shared" si="7"/>
        <v>-3.614141148639769</v>
      </c>
      <c r="R15" s="74">
        <f t="shared" si="3"/>
        <v>1</v>
      </c>
      <c r="S15" s="82">
        <f t="shared" si="8"/>
        <v>8.695652173913043</v>
      </c>
      <c r="T15" s="74">
        <v>1</v>
      </c>
      <c r="U15" s="78">
        <v>0</v>
      </c>
    </row>
    <row r="16" spans="1:21" ht="18" customHeight="1">
      <c r="A16" s="9">
        <v>402</v>
      </c>
      <c r="B16" s="208" t="s">
        <v>44</v>
      </c>
      <c r="C16" s="208"/>
      <c r="D16" s="162">
        <v>18471</v>
      </c>
      <c r="E16" s="163"/>
      <c r="F16" s="74">
        <f t="shared" si="0"/>
        <v>119</v>
      </c>
      <c r="G16" s="82">
        <f t="shared" si="1"/>
        <v>6.442531535921173</v>
      </c>
      <c r="H16" s="74">
        <v>59</v>
      </c>
      <c r="I16" s="69">
        <v>60</v>
      </c>
      <c r="J16" s="74">
        <v>8</v>
      </c>
      <c r="K16" s="82">
        <f t="shared" si="4"/>
        <v>6.722689075630252</v>
      </c>
      <c r="L16" s="74">
        <f t="shared" si="2"/>
        <v>226</v>
      </c>
      <c r="M16" s="82">
        <f t="shared" si="5"/>
        <v>12.235396026203238</v>
      </c>
      <c r="N16" s="74">
        <v>122</v>
      </c>
      <c r="O16" s="69">
        <v>104</v>
      </c>
      <c r="P16" s="74">
        <f t="shared" si="6"/>
        <v>-107</v>
      </c>
      <c r="Q16" s="82">
        <f t="shared" si="7"/>
        <v>-5.7928644902820645</v>
      </c>
      <c r="R16" s="74">
        <f t="shared" si="3"/>
        <v>0</v>
      </c>
      <c r="S16" s="82">
        <f t="shared" si="8"/>
        <v>0</v>
      </c>
      <c r="T16" s="74">
        <v>0</v>
      </c>
      <c r="U16" s="78">
        <v>0</v>
      </c>
    </row>
    <row r="17" spans="1:21" ht="18" customHeight="1">
      <c r="A17" s="9">
        <v>405</v>
      </c>
      <c r="B17" s="208" t="s">
        <v>45</v>
      </c>
      <c r="C17" s="208"/>
      <c r="D17" s="162">
        <v>10430</v>
      </c>
      <c r="E17" s="163"/>
      <c r="F17" s="74">
        <f t="shared" si="0"/>
        <v>67</v>
      </c>
      <c r="G17" s="82">
        <f t="shared" si="1"/>
        <v>6.423777564717162</v>
      </c>
      <c r="H17" s="74">
        <v>29</v>
      </c>
      <c r="I17" s="69">
        <v>38</v>
      </c>
      <c r="J17" s="74">
        <v>7</v>
      </c>
      <c r="K17" s="82">
        <f t="shared" si="4"/>
        <v>10.44776119402985</v>
      </c>
      <c r="L17" s="74">
        <f t="shared" si="2"/>
        <v>112</v>
      </c>
      <c r="M17" s="82">
        <f t="shared" si="5"/>
        <v>10.738255033557046</v>
      </c>
      <c r="N17" s="74">
        <v>57</v>
      </c>
      <c r="O17" s="69">
        <v>55</v>
      </c>
      <c r="P17" s="74">
        <f t="shared" si="6"/>
        <v>-45</v>
      </c>
      <c r="Q17" s="82">
        <f t="shared" si="7"/>
        <v>-4.314477468839885</v>
      </c>
      <c r="R17" s="74">
        <f t="shared" si="3"/>
        <v>0</v>
      </c>
      <c r="S17" s="82">
        <f t="shared" si="8"/>
        <v>0</v>
      </c>
      <c r="T17" s="74">
        <v>0</v>
      </c>
      <c r="U17" s="78">
        <v>0</v>
      </c>
    </row>
    <row r="18" spans="1:21" ht="18" customHeight="1">
      <c r="A18" s="9">
        <v>406</v>
      </c>
      <c r="B18" s="208" t="s">
        <v>46</v>
      </c>
      <c r="C18" s="208"/>
      <c r="D18" s="162">
        <v>5097</v>
      </c>
      <c r="E18" s="163"/>
      <c r="F18" s="74">
        <f t="shared" si="0"/>
        <v>33</v>
      </c>
      <c r="G18" s="82">
        <f t="shared" si="1"/>
        <v>6.474396703943496</v>
      </c>
      <c r="H18" s="74">
        <v>18</v>
      </c>
      <c r="I18" s="69">
        <v>15</v>
      </c>
      <c r="J18" s="74">
        <v>3</v>
      </c>
      <c r="K18" s="82">
        <f t="shared" si="4"/>
        <v>9.090909090909092</v>
      </c>
      <c r="L18" s="74">
        <f t="shared" si="2"/>
        <v>78</v>
      </c>
      <c r="M18" s="82">
        <f t="shared" si="5"/>
        <v>15.303119482048263</v>
      </c>
      <c r="N18" s="74">
        <v>41</v>
      </c>
      <c r="O18" s="69">
        <v>37</v>
      </c>
      <c r="P18" s="74">
        <f t="shared" si="6"/>
        <v>-45</v>
      </c>
      <c r="Q18" s="82">
        <f t="shared" si="7"/>
        <v>-8.828722778104767</v>
      </c>
      <c r="R18" s="74">
        <f t="shared" si="3"/>
        <v>0</v>
      </c>
      <c r="S18" s="82">
        <f t="shared" si="8"/>
        <v>0</v>
      </c>
      <c r="T18" s="74">
        <v>0</v>
      </c>
      <c r="U18" s="78">
        <v>0</v>
      </c>
    </row>
    <row r="19" spans="1:21" ht="18" customHeight="1">
      <c r="A19" s="9">
        <v>408</v>
      </c>
      <c r="B19" s="208" t="s">
        <v>47</v>
      </c>
      <c r="C19" s="208"/>
      <c r="D19" s="162">
        <v>20016</v>
      </c>
      <c r="E19" s="163"/>
      <c r="F19" s="74">
        <f t="shared" si="0"/>
        <v>125</v>
      </c>
      <c r="G19" s="82">
        <f t="shared" si="1"/>
        <v>6.2450039968025575</v>
      </c>
      <c r="H19" s="74">
        <v>57</v>
      </c>
      <c r="I19" s="69">
        <v>68</v>
      </c>
      <c r="J19" s="74">
        <v>9</v>
      </c>
      <c r="K19" s="82">
        <f t="shared" si="4"/>
        <v>7.199999999999999</v>
      </c>
      <c r="L19" s="74">
        <f t="shared" si="2"/>
        <v>263</v>
      </c>
      <c r="M19" s="82">
        <f t="shared" si="5"/>
        <v>13.139488409272582</v>
      </c>
      <c r="N19" s="74">
        <v>140</v>
      </c>
      <c r="O19" s="69">
        <v>123</v>
      </c>
      <c r="P19" s="74">
        <f t="shared" si="6"/>
        <v>-138</v>
      </c>
      <c r="Q19" s="82">
        <f t="shared" si="7"/>
        <v>-6.894484412470024</v>
      </c>
      <c r="R19" s="74">
        <f t="shared" si="3"/>
        <v>0</v>
      </c>
      <c r="S19" s="82">
        <f t="shared" si="8"/>
        <v>0</v>
      </c>
      <c r="T19" s="74">
        <v>0</v>
      </c>
      <c r="U19" s="78">
        <v>0</v>
      </c>
    </row>
    <row r="20" spans="1:21" ht="18" customHeight="1">
      <c r="A20" s="10">
        <v>411</v>
      </c>
      <c r="B20" s="209" t="s">
        <v>48</v>
      </c>
      <c r="C20" s="209"/>
      <c r="D20" s="164">
        <v>11401</v>
      </c>
      <c r="E20" s="165"/>
      <c r="F20" s="75">
        <f t="shared" si="0"/>
        <v>125</v>
      </c>
      <c r="G20" s="83">
        <f t="shared" si="1"/>
        <v>10.963950530655206</v>
      </c>
      <c r="H20" s="75">
        <v>60</v>
      </c>
      <c r="I20" s="70">
        <v>65</v>
      </c>
      <c r="J20" s="75">
        <v>19</v>
      </c>
      <c r="K20" s="83">
        <f t="shared" si="4"/>
        <v>15.2</v>
      </c>
      <c r="L20" s="75">
        <f t="shared" si="2"/>
        <v>96</v>
      </c>
      <c r="M20" s="83">
        <f t="shared" si="5"/>
        <v>8.4203140075432</v>
      </c>
      <c r="N20" s="75">
        <v>54</v>
      </c>
      <c r="O20" s="70">
        <v>42</v>
      </c>
      <c r="P20" s="75">
        <f t="shared" si="6"/>
        <v>29</v>
      </c>
      <c r="Q20" s="83">
        <f t="shared" si="7"/>
        <v>2.5436365231120077</v>
      </c>
      <c r="R20" s="75">
        <f t="shared" si="3"/>
        <v>1</v>
      </c>
      <c r="S20" s="83">
        <f t="shared" si="8"/>
        <v>8</v>
      </c>
      <c r="T20" s="75">
        <v>0</v>
      </c>
      <c r="U20" s="79">
        <v>1</v>
      </c>
    </row>
    <row r="21" spans="1:21" ht="18" customHeight="1">
      <c r="A21" s="8">
        <v>208</v>
      </c>
      <c r="B21" s="207" t="s">
        <v>49</v>
      </c>
      <c r="C21" s="207"/>
      <c r="D21" s="166">
        <v>64052</v>
      </c>
      <c r="E21" s="167"/>
      <c r="F21" s="73">
        <f t="shared" si="0"/>
        <v>489</v>
      </c>
      <c r="G21" s="81">
        <f t="shared" si="1"/>
        <v>7.63442203209892</v>
      </c>
      <c r="H21" s="73">
        <v>250</v>
      </c>
      <c r="I21" s="68">
        <v>239</v>
      </c>
      <c r="J21" s="73">
        <v>60</v>
      </c>
      <c r="K21" s="81">
        <f t="shared" si="4"/>
        <v>12.269938650306749</v>
      </c>
      <c r="L21" s="73">
        <f t="shared" si="2"/>
        <v>698</v>
      </c>
      <c r="M21" s="81">
        <f t="shared" si="5"/>
        <v>10.89739586585899</v>
      </c>
      <c r="N21" s="73">
        <v>372</v>
      </c>
      <c r="O21" s="68">
        <v>326</v>
      </c>
      <c r="P21" s="73">
        <f t="shared" si="6"/>
        <v>-209</v>
      </c>
      <c r="Q21" s="81">
        <f t="shared" si="7"/>
        <v>-3.26297383376007</v>
      </c>
      <c r="R21" s="74">
        <f t="shared" si="3"/>
        <v>2</v>
      </c>
      <c r="S21" s="81">
        <f t="shared" si="8"/>
        <v>4.08997955010225</v>
      </c>
      <c r="T21" s="73">
        <v>2</v>
      </c>
      <c r="U21" s="77">
        <v>0</v>
      </c>
    </row>
    <row r="22" spans="1:21" ht="18" customHeight="1">
      <c r="A22" s="9">
        <v>423</v>
      </c>
      <c r="B22" s="208" t="s">
        <v>50</v>
      </c>
      <c r="C22" s="208"/>
      <c r="D22" s="162">
        <v>6212</v>
      </c>
      <c r="E22" s="163"/>
      <c r="F22" s="74">
        <f t="shared" si="0"/>
        <v>54</v>
      </c>
      <c r="G22" s="82">
        <f t="shared" si="1"/>
        <v>8.692852543464262</v>
      </c>
      <c r="H22" s="74">
        <v>30</v>
      </c>
      <c r="I22" s="69">
        <v>24</v>
      </c>
      <c r="J22" s="74">
        <v>3</v>
      </c>
      <c r="K22" s="82">
        <f t="shared" si="4"/>
        <v>5.555555555555555</v>
      </c>
      <c r="L22" s="74">
        <f t="shared" si="2"/>
        <v>69</v>
      </c>
      <c r="M22" s="82">
        <f t="shared" si="5"/>
        <v>11.107533805537669</v>
      </c>
      <c r="N22" s="74">
        <v>37</v>
      </c>
      <c r="O22" s="69">
        <v>32</v>
      </c>
      <c r="P22" s="74">
        <f t="shared" si="6"/>
        <v>-15</v>
      </c>
      <c r="Q22" s="82">
        <f t="shared" si="7"/>
        <v>-2.4146812620734064</v>
      </c>
      <c r="R22" s="74">
        <f t="shared" si="3"/>
        <v>0</v>
      </c>
      <c r="S22" s="82">
        <f t="shared" si="8"/>
        <v>0</v>
      </c>
      <c r="T22" s="74">
        <v>0</v>
      </c>
      <c r="U22" s="78">
        <v>0</v>
      </c>
    </row>
    <row r="23" spans="1:21" ht="18" customHeight="1">
      <c r="A23" s="9">
        <v>424</v>
      </c>
      <c r="B23" s="208" t="s">
        <v>51</v>
      </c>
      <c r="C23" s="208"/>
      <c r="D23" s="162">
        <v>8042</v>
      </c>
      <c r="E23" s="163"/>
      <c r="F23" s="74">
        <f t="shared" si="0"/>
        <v>65</v>
      </c>
      <c r="G23" s="82">
        <f t="shared" si="1"/>
        <v>8.082566525739866</v>
      </c>
      <c r="H23" s="74">
        <v>30</v>
      </c>
      <c r="I23" s="69">
        <v>35</v>
      </c>
      <c r="J23" s="74">
        <v>5</v>
      </c>
      <c r="K23" s="82">
        <f t="shared" si="4"/>
        <v>7.6923076923076925</v>
      </c>
      <c r="L23" s="74">
        <f t="shared" si="2"/>
        <v>99</v>
      </c>
      <c r="M23" s="82">
        <f t="shared" si="5"/>
        <v>12.310370554588411</v>
      </c>
      <c r="N23" s="74">
        <v>56</v>
      </c>
      <c r="O23" s="69">
        <v>43</v>
      </c>
      <c r="P23" s="74">
        <f t="shared" si="6"/>
        <v>-34</v>
      </c>
      <c r="Q23" s="82">
        <f t="shared" si="7"/>
        <v>-4.227804028848545</v>
      </c>
      <c r="R23" s="74">
        <f t="shared" si="3"/>
        <v>0</v>
      </c>
      <c r="S23" s="82">
        <f t="shared" si="8"/>
        <v>0</v>
      </c>
      <c r="T23" s="74">
        <v>0</v>
      </c>
      <c r="U23" s="78">
        <v>0</v>
      </c>
    </row>
    <row r="24" spans="1:21" ht="18" customHeight="1">
      <c r="A24" s="9">
        <v>425</v>
      </c>
      <c r="B24" s="208" t="s">
        <v>52</v>
      </c>
      <c r="C24" s="208"/>
      <c r="D24" s="162">
        <v>2603</v>
      </c>
      <c r="E24" s="163"/>
      <c r="F24" s="74">
        <f t="shared" si="0"/>
        <v>22</v>
      </c>
      <c r="G24" s="82">
        <f t="shared" si="1"/>
        <v>8.451786400307338</v>
      </c>
      <c r="H24" s="74">
        <v>10</v>
      </c>
      <c r="I24" s="69">
        <v>12</v>
      </c>
      <c r="J24" s="74">
        <v>0</v>
      </c>
      <c r="K24" s="82">
        <f t="shared" si="4"/>
        <v>0</v>
      </c>
      <c r="L24" s="74">
        <f t="shared" si="2"/>
        <v>39</v>
      </c>
      <c r="M24" s="82">
        <f t="shared" si="5"/>
        <v>14.98271225509028</v>
      </c>
      <c r="N24" s="74">
        <v>24</v>
      </c>
      <c r="O24" s="69">
        <v>15</v>
      </c>
      <c r="P24" s="74">
        <f t="shared" si="6"/>
        <v>-17</v>
      </c>
      <c r="Q24" s="82">
        <f t="shared" si="7"/>
        <v>-6.530925854782943</v>
      </c>
      <c r="R24" s="74">
        <f t="shared" si="3"/>
        <v>0</v>
      </c>
      <c r="S24" s="82">
        <f t="shared" si="8"/>
        <v>0</v>
      </c>
      <c r="T24" s="74">
        <v>0</v>
      </c>
      <c r="U24" s="78">
        <v>0</v>
      </c>
    </row>
    <row r="25" spans="1:21" ht="18" customHeight="1" thickBot="1">
      <c r="A25" s="9">
        <v>426</v>
      </c>
      <c r="B25" s="208" t="s">
        <v>53</v>
      </c>
      <c r="C25" s="208"/>
      <c r="D25" s="162">
        <v>2843</v>
      </c>
      <c r="E25" s="163"/>
      <c r="F25" s="74">
        <f t="shared" si="0"/>
        <v>15</v>
      </c>
      <c r="G25" s="82">
        <f t="shared" si="1"/>
        <v>5.276116778051354</v>
      </c>
      <c r="H25" s="74">
        <v>7</v>
      </c>
      <c r="I25" s="69">
        <v>8</v>
      </c>
      <c r="J25" s="74">
        <v>2</v>
      </c>
      <c r="K25" s="82">
        <f t="shared" si="4"/>
        <v>13.333333333333334</v>
      </c>
      <c r="L25" s="74">
        <f t="shared" si="2"/>
        <v>43</v>
      </c>
      <c r="M25" s="82">
        <f t="shared" si="5"/>
        <v>15.124868097080547</v>
      </c>
      <c r="N25" s="74">
        <v>22</v>
      </c>
      <c r="O25" s="69">
        <v>21</v>
      </c>
      <c r="P25" s="74">
        <f t="shared" si="6"/>
        <v>-28</v>
      </c>
      <c r="Q25" s="82">
        <f t="shared" si="7"/>
        <v>-9.848751319029194</v>
      </c>
      <c r="R25" s="74">
        <f t="shared" si="3"/>
        <v>0</v>
      </c>
      <c r="S25" s="82">
        <f t="shared" si="8"/>
        <v>0</v>
      </c>
      <c r="T25" s="74">
        <v>0</v>
      </c>
      <c r="U25" s="78">
        <v>0</v>
      </c>
    </row>
    <row r="26" spans="1:21" ht="13.5">
      <c r="A26" s="41"/>
      <c r="B26" s="210"/>
      <c r="C26" s="210"/>
      <c r="D26" s="211"/>
      <c r="E26" s="211"/>
      <c r="F26" s="71"/>
      <c r="G26" s="85"/>
      <c r="H26" s="71"/>
      <c r="I26" s="71"/>
      <c r="J26" s="71"/>
      <c r="K26" s="85"/>
      <c r="L26" s="71"/>
      <c r="M26" s="85"/>
      <c r="N26" s="71"/>
      <c r="O26" s="71"/>
      <c r="P26" s="71"/>
      <c r="Q26" s="85"/>
      <c r="R26" s="71"/>
      <c r="S26" s="85"/>
      <c r="T26" s="71"/>
      <c r="U26" s="71"/>
    </row>
    <row r="27" spans="1:21" ht="13.5">
      <c r="A27" s="7"/>
      <c r="B27" s="208"/>
      <c r="C27" s="208"/>
      <c r="D27" s="212"/>
      <c r="E27" s="212"/>
      <c r="F27" s="72"/>
      <c r="G27" s="86"/>
      <c r="H27" s="72"/>
      <c r="I27" s="72"/>
      <c r="J27" s="72"/>
      <c r="K27" s="86"/>
      <c r="L27" s="72"/>
      <c r="M27" s="86"/>
      <c r="N27" s="72"/>
      <c r="O27" s="72"/>
      <c r="P27" s="72"/>
      <c r="Q27" s="86"/>
      <c r="R27" s="72"/>
      <c r="S27" s="86"/>
      <c r="T27" s="72"/>
      <c r="U27" s="72"/>
    </row>
    <row r="28" spans="1:21" ht="13.5">
      <c r="A28" s="7"/>
      <c r="B28" s="208"/>
      <c r="C28" s="208"/>
      <c r="D28" s="212"/>
      <c r="E28" s="212"/>
      <c r="F28" s="72"/>
      <c r="G28" s="86"/>
      <c r="H28" s="72"/>
      <c r="I28" s="72"/>
      <c r="J28" s="72"/>
      <c r="K28" s="86"/>
      <c r="L28" s="72"/>
      <c r="M28" s="86"/>
      <c r="N28" s="72"/>
      <c r="O28" s="72"/>
      <c r="P28" s="72"/>
      <c r="Q28" s="86"/>
      <c r="R28" s="72"/>
      <c r="S28" s="86"/>
      <c r="T28" s="72"/>
      <c r="U28" s="72"/>
    </row>
    <row r="29" spans="1:21" ht="13.5">
      <c r="A29" s="7"/>
      <c r="B29" s="208"/>
      <c r="C29" s="208"/>
      <c r="D29" s="212"/>
      <c r="E29" s="212"/>
      <c r="F29" s="72"/>
      <c r="G29" s="86"/>
      <c r="H29" s="72"/>
      <c r="I29" s="72"/>
      <c r="J29" s="72"/>
      <c r="K29" s="86"/>
      <c r="L29" s="72"/>
      <c r="M29" s="86"/>
      <c r="N29" s="72"/>
      <c r="O29" s="72"/>
      <c r="P29" s="72"/>
      <c r="Q29" s="86"/>
      <c r="R29" s="72"/>
      <c r="S29" s="86"/>
      <c r="T29" s="72"/>
      <c r="U29" s="72"/>
    </row>
    <row r="30" spans="1:21" ht="13.5">
      <c r="A30" s="7"/>
      <c r="B30" s="208"/>
      <c r="C30" s="208"/>
      <c r="D30" s="212"/>
      <c r="E30" s="212"/>
      <c r="F30" s="72"/>
      <c r="G30" s="86"/>
      <c r="H30" s="72"/>
      <c r="I30" s="72"/>
      <c r="J30" s="72"/>
      <c r="K30" s="86"/>
      <c r="L30" s="72"/>
      <c r="M30" s="86"/>
      <c r="N30" s="72"/>
      <c r="O30" s="72"/>
      <c r="P30" s="72"/>
      <c r="Q30" s="86"/>
      <c r="R30" s="72"/>
      <c r="S30" s="86"/>
      <c r="T30" s="72"/>
      <c r="U30" s="72"/>
    </row>
    <row r="31" spans="1:21" ht="13.5">
      <c r="A31" s="7"/>
      <c r="B31" s="208"/>
      <c r="C31" s="208"/>
      <c r="D31" s="212"/>
      <c r="E31" s="212"/>
      <c r="F31" s="72"/>
      <c r="G31" s="86"/>
      <c r="H31" s="72"/>
      <c r="I31" s="72"/>
      <c r="J31" s="72"/>
      <c r="K31" s="86"/>
      <c r="L31" s="72"/>
      <c r="M31" s="86"/>
      <c r="N31" s="72"/>
      <c r="O31" s="72"/>
      <c r="P31" s="72"/>
      <c r="Q31" s="86"/>
      <c r="R31" s="72"/>
      <c r="S31" s="86"/>
      <c r="T31" s="72"/>
      <c r="U31" s="72"/>
    </row>
    <row r="32" spans="1:21" ht="13.5">
      <c r="A32" s="7"/>
      <c r="B32" s="208"/>
      <c r="C32" s="208"/>
      <c r="D32" s="212"/>
      <c r="E32" s="212"/>
      <c r="F32" s="72"/>
      <c r="G32" s="86"/>
      <c r="H32" s="72"/>
      <c r="I32" s="72"/>
      <c r="J32" s="72"/>
      <c r="K32" s="86"/>
      <c r="L32" s="72"/>
      <c r="M32" s="86"/>
      <c r="N32" s="72"/>
      <c r="O32" s="72"/>
      <c r="P32" s="72"/>
      <c r="Q32" s="86"/>
      <c r="R32" s="72"/>
      <c r="S32" s="86"/>
      <c r="T32" s="72"/>
      <c r="U32" s="72"/>
    </row>
    <row r="33" spans="1:21" ht="13.5">
      <c r="A33" s="7"/>
      <c r="B33" s="208"/>
      <c r="C33" s="208"/>
      <c r="D33" s="212"/>
      <c r="E33" s="212"/>
      <c r="F33" s="72"/>
      <c r="G33" s="86"/>
      <c r="H33" s="72"/>
      <c r="I33" s="72"/>
      <c r="J33" s="72"/>
      <c r="K33" s="86"/>
      <c r="L33" s="72"/>
      <c r="M33" s="86"/>
      <c r="N33" s="72"/>
      <c r="O33" s="72"/>
      <c r="P33" s="72"/>
      <c r="Q33" s="86"/>
      <c r="R33" s="72"/>
      <c r="S33" s="86"/>
      <c r="T33" s="72"/>
      <c r="U33" s="72"/>
    </row>
    <row r="34" spans="1:21" ht="13.5">
      <c r="A34" s="7"/>
      <c r="B34" s="208"/>
      <c r="C34" s="208"/>
      <c r="D34" s="212"/>
      <c r="E34" s="212"/>
      <c r="F34" s="72"/>
      <c r="G34" s="86"/>
      <c r="H34" s="72"/>
      <c r="I34" s="72"/>
      <c r="J34" s="72"/>
      <c r="K34" s="86"/>
      <c r="L34" s="72"/>
      <c r="M34" s="86"/>
      <c r="N34" s="72"/>
      <c r="O34" s="72"/>
      <c r="P34" s="72"/>
      <c r="Q34" s="86"/>
      <c r="R34" s="72"/>
      <c r="S34" s="86"/>
      <c r="T34" s="72"/>
      <c r="U34" s="72"/>
    </row>
  </sheetData>
  <sheetProtection/>
  <mergeCells count="78">
    <mergeCell ref="B31:C31"/>
    <mergeCell ref="D31:E31"/>
    <mergeCell ref="B34:C34"/>
    <mergeCell ref="D34:E34"/>
    <mergeCell ref="B32:C32"/>
    <mergeCell ref="D32:E32"/>
    <mergeCell ref="B33:C33"/>
    <mergeCell ref="D33:E33"/>
    <mergeCell ref="B29:C29"/>
    <mergeCell ref="D29:E29"/>
    <mergeCell ref="B30:C30"/>
    <mergeCell ref="D30:E30"/>
    <mergeCell ref="B27:C27"/>
    <mergeCell ref="D27:E27"/>
    <mergeCell ref="B28:C28"/>
    <mergeCell ref="D28:E28"/>
    <mergeCell ref="B25:C25"/>
    <mergeCell ref="D25:E25"/>
    <mergeCell ref="B26:C26"/>
    <mergeCell ref="D26:E26"/>
    <mergeCell ref="B23:C23"/>
    <mergeCell ref="D23:E23"/>
    <mergeCell ref="B24:C24"/>
    <mergeCell ref="D24:E24"/>
    <mergeCell ref="B21:C21"/>
    <mergeCell ref="D21:E21"/>
    <mergeCell ref="B22:C22"/>
    <mergeCell ref="D22:E22"/>
    <mergeCell ref="B19:C19"/>
    <mergeCell ref="D19:E19"/>
    <mergeCell ref="B20:C20"/>
    <mergeCell ref="D20:E20"/>
    <mergeCell ref="B17:C17"/>
    <mergeCell ref="D17:E17"/>
    <mergeCell ref="B18:C18"/>
    <mergeCell ref="D18:E18"/>
    <mergeCell ref="B15:C15"/>
    <mergeCell ref="D15:E15"/>
    <mergeCell ref="B16:C16"/>
    <mergeCell ref="D16:E16"/>
    <mergeCell ref="B13:C13"/>
    <mergeCell ref="D13:E13"/>
    <mergeCell ref="B14:C14"/>
    <mergeCell ref="D14:E14"/>
    <mergeCell ref="D10:E10"/>
    <mergeCell ref="B11:C11"/>
    <mergeCell ref="D11:E11"/>
    <mergeCell ref="B12:C12"/>
    <mergeCell ref="D12:E12"/>
    <mergeCell ref="B10:C10"/>
    <mergeCell ref="B7:C7"/>
    <mergeCell ref="D7:E7"/>
    <mergeCell ref="B9:C9"/>
    <mergeCell ref="D9:E9"/>
    <mergeCell ref="B8:C8"/>
    <mergeCell ref="D8:E8"/>
    <mergeCell ref="T4:T6"/>
    <mergeCell ref="U4:U6"/>
    <mergeCell ref="N4:N6"/>
    <mergeCell ref="O4:O6"/>
    <mergeCell ref="P4:P6"/>
    <mergeCell ref="Q4:Q6"/>
    <mergeCell ref="R3:U3"/>
    <mergeCell ref="F4:F6"/>
    <mergeCell ref="G4:G6"/>
    <mergeCell ref="H4:H6"/>
    <mergeCell ref="I4:I6"/>
    <mergeCell ref="J4:K5"/>
    <mergeCell ref="L4:L6"/>
    <mergeCell ref="M4:M6"/>
    <mergeCell ref="R4:R6"/>
    <mergeCell ref="S4:S6"/>
    <mergeCell ref="A3:A6"/>
    <mergeCell ref="B3:C6"/>
    <mergeCell ref="D3:E6"/>
    <mergeCell ref="F3:K3"/>
    <mergeCell ref="L3:O3"/>
    <mergeCell ref="P3:Q3"/>
  </mergeCells>
  <printOptions/>
  <pageMargins left="0.73" right="0.32" top="0.96" bottom="0.89" header="0.35" footer="0.512"/>
  <pageSetup horizontalDpi="600" verticalDpi="600" orientation="landscape" paperSize="12" scale="90" r:id="rId1"/>
  <headerFooter alignWithMargins="0">
    <oddFooter>&amp;C14</oddFooter>
  </headerFooter>
  <ignoredErrors>
    <ignoredError sqref="F7 F9:F10 F11 F12:F16 F17:F18 F19 F20:F21 F22:F25" formulaRange="1"/>
    <ignoredError sqref="R7 R9:R10 R11 R12:R16 R17:R18 R19 R20:R21 R22:R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6.875" style="0" customWidth="1"/>
    <col min="3" max="3" width="8.75390625" style="0" customWidth="1"/>
    <col min="4" max="4" width="9.00390625" style="0" hidden="1" customWidth="1"/>
    <col min="5" max="5" width="6.75390625" style="0" hidden="1" customWidth="1"/>
    <col min="6" max="21" width="9.625" style="0" customWidth="1"/>
  </cols>
  <sheetData>
    <row r="1" ht="13.5" customHeight="1">
      <c r="A1" t="s">
        <v>81</v>
      </c>
    </row>
    <row r="2" ht="14.25" thickBot="1"/>
    <row r="3" spans="1:21" ht="16.5" customHeight="1">
      <c r="A3" s="139" t="s">
        <v>0</v>
      </c>
      <c r="B3" s="142" t="s">
        <v>71</v>
      </c>
      <c r="C3" s="142"/>
      <c r="D3" s="220" t="str">
        <f>'第2表　人口動態総覧（４－１）'!D3:E3</f>
        <v>平成17年10月1日　国勢調査人口</v>
      </c>
      <c r="E3" s="221"/>
      <c r="F3" s="119" t="s">
        <v>60</v>
      </c>
      <c r="G3" s="120"/>
      <c r="H3" s="119" t="s">
        <v>61</v>
      </c>
      <c r="I3" s="120"/>
      <c r="J3" s="120"/>
      <c r="K3" s="120"/>
      <c r="L3" s="120"/>
      <c r="M3" s="213"/>
      <c r="N3" s="120" t="s">
        <v>62</v>
      </c>
      <c r="O3" s="120"/>
      <c r="P3" s="120"/>
      <c r="Q3" s="120"/>
      <c r="R3" s="119" t="s">
        <v>63</v>
      </c>
      <c r="S3" s="213"/>
      <c r="T3" s="119" t="s">
        <v>64</v>
      </c>
      <c r="U3" s="154"/>
    </row>
    <row r="4" spans="1:21" ht="16.5" customHeight="1">
      <c r="A4" s="140"/>
      <c r="B4" s="143"/>
      <c r="C4" s="143"/>
      <c r="D4" s="222">
        <f>'第2表　人口動態総覧（４－１）'!D4:E4</f>
        <v>0</v>
      </c>
      <c r="E4" s="223"/>
      <c r="F4" s="115" t="s">
        <v>65</v>
      </c>
      <c r="G4" s="129" t="s">
        <v>1</v>
      </c>
      <c r="H4" s="115" t="s">
        <v>65</v>
      </c>
      <c r="I4" s="129" t="s">
        <v>1</v>
      </c>
      <c r="J4" s="115" t="s">
        <v>67</v>
      </c>
      <c r="K4" s="129" t="s">
        <v>1</v>
      </c>
      <c r="L4" s="226" t="s">
        <v>68</v>
      </c>
      <c r="M4" s="129" t="s">
        <v>1</v>
      </c>
      <c r="N4" s="115" t="s">
        <v>65</v>
      </c>
      <c r="O4" s="129" t="s">
        <v>1</v>
      </c>
      <c r="P4" s="214" t="s">
        <v>69</v>
      </c>
      <c r="Q4" s="217" t="s">
        <v>54</v>
      </c>
      <c r="R4" s="115" t="s">
        <v>70</v>
      </c>
      <c r="S4" s="129" t="s">
        <v>1</v>
      </c>
      <c r="T4" s="115" t="s">
        <v>70</v>
      </c>
      <c r="U4" s="136" t="s">
        <v>1</v>
      </c>
    </row>
    <row r="5" spans="1:21" ht="16.5" customHeight="1">
      <c r="A5" s="140"/>
      <c r="B5" s="143"/>
      <c r="C5" s="143"/>
      <c r="D5" s="222">
        <f>'第2表　人口動態総覧（４－１）'!D5:E5</f>
        <v>0</v>
      </c>
      <c r="E5" s="223"/>
      <c r="F5" s="116"/>
      <c r="G5" s="130"/>
      <c r="H5" s="116"/>
      <c r="I5" s="130"/>
      <c r="J5" s="116"/>
      <c r="K5" s="130"/>
      <c r="L5" s="222"/>
      <c r="M5" s="130"/>
      <c r="N5" s="116"/>
      <c r="O5" s="130"/>
      <c r="P5" s="215"/>
      <c r="Q5" s="218"/>
      <c r="R5" s="116"/>
      <c r="S5" s="130"/>
      <c r="T5" s="116"/>
      <c r="U5" s="137"/>
    </row>
    <row r="6" spans="1:21" ht="16.5" customHeight="1">
      <c r="A6" s="141"/>
      <c r="B6" s="144"/>
      <c r="C6" s="144"/>
      <c r="D6" s="224">
        <f>'第2表　人口動態総覧（４－１）'!D6:E6</f>
        <v>0</v>
      </c>
      <c r="E6" s="225"/>
      <c r="F6" s="117"/>
      <c r="G6" s="131"/>
      <c r="H6" s="117"/>
      <c r="I6" s="131"/>
      <c r="J6" s="117"/>
      <c r="K6" s="131"/>
      <c r="L6" s="224"/>
      <c r="M6" s="131"/>
      <c r="N6" s="117"/>
      <c r="O6" s="131"/>
      <c r="P6" s="216"/>
      <c r="Q6" s="219"/>
      <c r="R6" s="117"/>
      <c r="S6" s="131"/>
      <c r="T6" s="117"/>
      <c r="U6" s="138"/>
    </row>
    <row r="7" spans="1:21" s="105" customFormat="1" ht="16.5" customHeight="1">
      <c r="A7" s="176" t="s">
        <v>36</v>
      </c>
      <c r="B7" s="172" t="s">
        <v>72</v>
      </c>
      <c r="C7" s="173"/>
      <c r="D7" s="178">
        <f>'第2表　人口動態総覧（４－１）'!D7:E7</f>
        <v>1436657</v>
      </c>
      <c r="E7" s="179"/>
      <c r="F7" s="111">
        <v>20</v>
      </c>
      <c r="G7" s="106">
        <f>F7/'第2表　人口動態総覧（４－１）'!F7*1000</f>
        <v>1.9004180919802356</v>
      </c>
      <c r="H7" s="99">
        <f>SUM(J7,L7)</f>
        <v>367</v>
      </c>
      <c r="I7" s="97">
        <f>H7/SUM('第2表　人口動態総覧（４－１）'!F7+'人口動態総覧（４－３）'!H7)*1000</f>
        <v>33.69754843448719</v>
      </c>
      <c r="J7" s="99">
        <f>SUM(J9:J14)</f>
        <v>154</v>
      </c>
      <c r="K7" s="107">
        <f>J7/SUM('第2表　人口動態総覧（４－１）'!F7+'人口動態総覧（４－３）'!H7)*1000</f>
        <v>14.14011569185566</v>
      </c>
      <c r="L7" s="99">
        <f>SUM(L9:L14)</f>
        <v>213</v>
      </c>
      <c r="M7" s="100">
        <f>L7/SUM('第2表　人口動態総覧（４－１）'!F7+'人口動態総覧（４－３）'!H7)*1000</f>
        <v>19.557432742631534</v>
      </c>
      <c r="N7" s="99">
        <f>SUM(N9:N14)</f>
        <v>56</v>
      </c>
      <c r="O7" s="100">
        <f>N7/SUM('第2表　人口動態総覧（４－１）'!F7+'人口動態総覧（４－３）'!P7)*1000</f>
        <v>5.302026131414505</v>
      </c>
      <c r="P7" s="108">
        <f>SUM(P9:P14)</f>
        <v>38</v>
      </c>
      <c r="Q7" s="109">
        <f>SUM(Q9:Q14)</f>
        <v>18</v>
      </c>
      <c r="R7" s="101">
        <f>SUM(R9:R14)</f>
        <v>6584</v>
      </c>
      <c r="S7" s="100">
        <v>4.6</v>
      </c>
      <c r="T7" s="101">
        <f>SUM(T9:T14)</f>
        <v>3281</v>
      </c>
      <c r="U7" s="110">
        <v>2.29</v>
      </c>
    </row>
    <row r="8" spans="1:21" ht="16.5" customHeight="1">
      <c r="A8" s="177"/>
      <c r="B8" s="174" t="s">
        <v>73</v>
      </c>
      <c r="C8" s="175"/>
      <c r="D8" s="164">
        <f>'第2表　人口動態総覧（４－１）'!D8:E8</f>
        <v>1450947</v>
      </c>
      <c r="E8" s="165"/>
      <c r="F8" s="47">
        <v>17</v>
      </c>
      <c r="G8" s="21">
        <v>1.5</v>
      </c>
      <c r="H8" s="31">
        <v>369</v>
      </c>
      <c r="I8" s="17">
        <v>30.9</v>
      </c>
      <c r="J8" s="31">
        <v>160</v>
      </c>
      <c r="K8" s="56">
        <v>13.4</v>
      </c>
      <c r="L8" s="31">
        <v>209</v>
      </c>
      <c r="M8" s="23">
        <v>17.5</v>
      </c>
      <c r="N8" s="31">
        <v>59</v>
      </c>
      <c r="O8" s="23">
        <v>5.1</v>
      </c>
      <c r="P8" s="53">
        <v>51</v>
      </c>
      <c r="Q8" s="57">
        <v>8</v>
      </c>
      <c r="R8" s="16">
        <v>6924</v>
      </c>
      <c r="S8" s="23">
        <v>4.8</v>
      </c>
      <c r="T8" s="16">
        <v>3429</v>
      </c>
      <c r="U8" s="61">
        <v>2.37</v>
      </c>
    </row>
    <row r="9" spans="1:21" ht="16.5" customHeight="1">
      <c r="A9" s="1" t="s">
        <v>5</v>
      </c>
      <c r="B9" s="6"/>
      <c r="C9" s="12"/>
      <c r="D9" s="166">
        <f>'第2表　人口動態総覧（４－１）'!D9:E9</f>
        <v>317610</v>
      </c>
      <c r="E9" s="167"/>
      <c r="F9" s="45">
        <v>4</v>
      </c>
      <c r="G9" s="19">
        <f>F9/'第2表　人口動態総覧（４－１）'!F9*1000</f>
        <v>1.893043066729768</v>
      </c>
      <c r="H9" s="30">
        <f aca="true" t="shared" si="0" ref="H9:H42">SUM(J9,L9)</f>
        <v>72</v>
      </c>
      <c r="I9" s="19">
        <f>H9/SUM('第2表　人口動態総覧（４－１）'!F9+'人口動態総覧（４－３）'!H9)*1000</f>
        <v>32.951945080091534</v>
      </c>
      <c r="J9" s="30">
        <f>SUM(J20:J31)</f>
        <v>26</v>
      </c>
      <c r="K9" s="49">
        <f>J9/SUM('第2表　人口動態総覧（４－１）'!F9+'人口動態総覧（４－３）'!H9)*1000</f>
        <v>11.899313501144164</v>
      </c>
      <c r="L9" s="30">
        <f>SUM(L20:L31)</f>
        <v>46</v>
      </c>
      <c r="M9" s="19">
        <f>L9/SUM('第2表　人口動態総覧（４－１）'!F9+'人口動態総覧（４－３）'!H9)*1000</f>
        <v>21.052631578947366</v>
      </c>
      <c r="N9" s="32">
        <f aca="true" t="shared" si="1" ref="N9:N14">SUM(P9:Q9)</f>
        <v>13</v>
      </c>
      <c r="O9" s="21">
        <f>N9/SUM('第2表　人口動態総覧（４－１）'!F9+'人口動態総覧（４－３）'!P9)*1000</f>
        <v>6.126295947219604</v>
      </c>
      <c r="P9" s="54">
        <f>SUM(P20:P31)</f>
        <v>9</v>
      </c>
      <c r="Q9" s="58">
        <f>SUM(Q20:Q31)</f>
        <v>4</v>
      </c>
      <c r="R9" s="34">
        <f>SUM(R20:R31)</f>
        <v>1313</v>
      </c>
      <c r="S9" s="21">
        <f>R9/'第2表　人口動態総覧（４－１）'!D9*1000</f>
        <v>4.134000818614023</v>
      </c>
      <c r="T9" s="34">
        <f>SUM(T20:T31)</f>
        <v>644</v>
      </c>
      <c r="U9" s="62">
        <f>T9/'第2表　人口動態総覧（４－１）'!D9*1000</f>
        <v>2.027643965870092</v>
      </c>
    </row>
    <row r="10" spans="1:21" ht="16.5" customHeight="1">
      <c r="A10" s="1" t="s">
        <v>6</v>
      </c>
      <c r="B10" s="6"/>
      <c r="C10" s="13"/>
      <c r="D10" s="162">
        <f>'第2表　人口動態総覧（４－１）'!D10:E10</f>
        <v>348205</v>
      </c>
      <c r="E10" s="163"/>
      <c r="F10" s="47">
        <v>3</v>
      </c>
      <c r="G10" s="21">
        <f>F10/'第2表　人口動態総覧（４－１）'!F10*1000</f>
        <v>1.1181513231457323</v>
      </c>
      <c r="H10" s="32">
        <f t="shared" si="0"/>
        <v>109</v>
      </c>
      <c r="I10" s="21">
        <f>H10/SUM('第2表　人口動態総覧（４－１）'!F10+'人口動態総覧（４－３）'!H10)*1000</f>
        <v>39.04011461318051</v>
      </c>
      <c r="J10" s="32">
        <f>SUM(J32:J42)</f>
        <v>58</v>
      </c>
      <c r="K10" s="50">
        <f>J10/SUM('第2表　人口動態総覧（４－１）'!F10+'人口動態総覧（４－３）'!H10)*1000</f>
        <v>20.773638968481375</v>
      </c>
      <c r="L10" s="32">
        <f>SUM(L32:L42)</f>
        <v>51</v>
      </c>
      <c r="M10" s="21">
        <f>L10/SUM('第2表　人口動態総覧（４－１）'!F10+'人口動態総覧（４－３）'!H10)*1000</f>
        <v>18.266475644699142</v>
      </c>
      <c r="N10" s="32">
        <f t="shared" si="1"/>
        <v>14</v>
      </c>
      <c r="O10" s="21">
        <f>N10/SUM('第2表　人口動態総覧（４－１）'!F10+'人口動態総覧（４－３）'!P10)*1000</f>
        <v>5.194805194805195</v>
      </c>
      <c r="P10" s="54">
        <f>SUM(P32:P42)</f>
        <v>12</v>
      </c>
      <c r="Q10" s="58">
        <f>SUM(Q32:Q42)</f>
        <v>2</v>
      </c>
      <c r="R10" s="34">
        <f>SUM(R32:R42)</f>
        <v>1665</v>
      </c>
      <c r="S10" s="21">
        <f>R10/'第2表　人口動態総覧（４－１）'!D10*1000</f>
        <v>4.781665972631065</v>
      </c>
      <c r="T10" s="34">
        <f>SUM(T32:T42)</f>
        <v>804</v>
      </c>
      <c r="U10" s="62">
        <f>T10/'第2表　人口動態総覧（４－１）'!D10*1000</f>
        <v>2.3089846498470727</v>
      </c>
    </row>
    <row r="11" spans="1:21" ht="16.5" customHeight="1">
      <c r="A11" s="1" t="s">
        <v>7</v>
      </c>
      <c r="B11" s="6"/>
      <c r="C11" s="13"/>
      <c r="D11" s="162">
        <f>'第2表　人口動態総覧（４－１）'!D11:E11</f>
        <v>340427</v>
      </c>
      <c r="E11" s="163"/>
      <c r="F11" s="47">
        <v>9</v>
      </c>
      <c r="G11" s="21">
        <f>F11/'第2表　人口動態総覧（４－１）'!F11*1000</f>
        <v>3.5842293906810037</v>
      </c>
      <c r="H11" s="32">
        <f t="shared" si="0"/>
        <v>73</v>
      </c>
      <c r="I11" s="21">
        <f>H11/SUM('第2表　人口動態総覧（４－１）'!F11+'人口動態総覧（４－３）'!H11)*1000</f>
        <v>28.25077399380805</v>
      </c>
      <c r="J11" s="32">
        <f>SUM(J15:J19)</f>
        <v>29</v>
      </c>
      <c r="K11" s="50">
        <f>J11/SUM('第2表　人口動態総覧（４－１）'!F11+'人口動態総覧（４－３）'!H11)*1000</f>
        <v>11.222910216718265</v>
      </c>
      <c r="L11" s="32">
        <f>SUM(L15:L19)</f>
        <v>44</v>
      </c>
      <c r="M11" s="21">
        <f>L11/SUM('第2表　人口動態総覧（４－１）'!F11+'人口動態総覧（４－３）'!H11)*1000</f>
        <v>17.02786377708978</v>
      </c>
      <c r="N11" s="32">
        <f t="shared" si="1"/>
        <v>17</v>
      </c>
      <c r="O11" s="21">
        <f>N11/SUM('第2表　人口動態総覧（４－１）'!F11+'人口動態総覧（４－３）'!P11)*1000</f>
        <v>6.748709805478364</v>
      </c>
      <c r="P11" s="54">
        <f>SUM(P15:P19)</f>
        <v>8</v>
      </c>
      <c r="Q11" s="58">
        <f>SUM(Q15:Q19)</f>
        <v>9</v>
      </c>
      <c r="R11" s="34">
        <f>SUM(R15:R19)</f>
        <v>1623</v>
      </c>
      <c r="S11" s="21">
        <f>R11/'第2表　人口動態総覧（４－１）'!D11*1000</f>
        <v>4.767541939975384</v>
      </c>
      <c r="T11" s="34">
        <f>SUM(T15:T19)</f>
        <v>783</v>
      </c>
      <c r="U11" s="62">
        <f>T11/'第2表　人口動態総覧（４－１）'!D11*1000</f>
        <v>2.300052581023244</v>
      </c>
    </row>
    <row r="12" spans="1:21" ht="16.5" customHeight="1">
      <c r="A12" s="1" t="s">
        <v>8</v>
      </c>
      <c r="B12" s="6"/>
      <c r="C12" s="13"/>
      <c r="D12" s="162">
        <f>'第2表　人口動態総覧（４－１）'!D12:E12</f>
        <v>155246</v>
      </c>
      <c r="E12" s="163"/>
      <c r="F12" s="47">
        <v>1</v>
      </c>
      <c r="G12" s="21">
        <f>F12/'第2表　人口動態総覧（４－１）'!F12*1000</f>
        <v>1</v>
      </c>
      <c r="H12" s="32">
        <f t="shared" si="0"/>
        <v>41</v>
      </c>
      <c r="I12" s="21">
        <f>H12/SUM('第2表　人口動態総覧（４－１）'!F12+'人口動態総覧（４－３）'!H12)*1000</f>
        <v>39.3852065321806</v>
      </c>
      <c r="J12" s="32">
        <f>SUM('人口動態総覧（４－４）'!J7:J12)</f>
        <v>12</v>
      </c>
      <c r="K12" s="50">
        <f>J12/SUM('第2表　人口動態総覧（４－１）'!F12+'人口動態総覧（４－３）'!H12)*1000</f>
        <v>11.527377521613833</v>
      </c>
      <c r="L12" s="32">
        <f>SUM('人口動態総覧（４－４）'!L7:L12)</f>
        <v>29</v>
      </c>
      <c r="M12" s="21">
        <f>L12/SUM('第2表　人口動態総覧（４－１）'!F12+'人口動態総覧（４－３）'!H12)*1000</f>
        <v>27.857829010566764</v>
      </c>
      <c r="N12" s="32">
        <f t="shared" si="1"/>
        <v>3</v>
      </c>
      <c r="O12" s="21">
        <f>N12/SUM('第2表　人口動態総覧（４－１）'!F12+'人口動態総覧（４－３）'!P12)*1000</f>
        <v>2.991026919242273</v>
      </c>
      <c r="P12" s="54">
        <f>SUM('人口動態総覧（４－４）'!P7:P12)</f>
        <v>3</v>
      </c>
      <c r="Q12" s="58">
        <f>SUM('人口動態総覧（４－４）'!Q7:Q12)</f>
        <v>0</v>
      </c>
      <c r="R12" s="34">
        <f>SUM('人口動態総覧（４－４）'!R7:R12)</f>
        <v>534</v>
      </c>
      <c r="S12" s="21">
        <f>R12/'第2表　人口動態総覧（４－１）'!D12*1000</f>
        <v>3.4397021501359135</v>
      </c>
      <c r="T12" s="34">
        <f>SUM('人口動態総覧（４－４）'!T7:T12)</f>
        <v>316</v>
      </c>
      <c r="U12" s="62">
        <f>T12/'第2表　人口動態総覧（４－１）'!D12*1000</f>
        <v>2.0354791749867953</v>
      </c>
    </row>
    <row r="13" spans="1:21" ht="16.5" customHeight="1">
      <c r="A13" s="1" t="s">
        <v>9</v>
      </c>
      <c r="B13" s="6"/>
      <c r="C13" s="13"/>
      <c r="D13" s="162">
        <f>'第2表　人口動態総覧（４－１）'!D13:E13</f>
        <v>191417</v>
      </c>
      <c r="E13" s="163"/>
      <c r="F13" s="47">
        <v>3</v>
      </c>
      <c r="G13" s="21">
        <f>F13/'第2表　人口動態総覧（４－１）'!F13*1000</f>
        <v>1.9083969465648853</v>
      </c>
      <c r="H13" s="32">
        <f t="shared" si="0"/>
        <v>53</v>
      </c>
      <c r="I13" s="21">
        <f>H13/SUM('第2表　人口動態総覧（４－１）'!F13+'人口動態総覧（４－３）'!H13)*1000</f>
        <v>32.61538461538461</v>
      </c>
      <c r="J13" s="32">
        <f>SUM('人口動態総覧（４－４）'!J13:J20)</f>
        <v>19</v>
      </c>
      <c r="K13" s="50">
        <f>J13/SUM('第2表　人口動態総覧（４－１）'!F13+'人口動態総覧（４－３）'!H13)*1000</f>
        <v>11.692307692307693</v>
      </c>
      <c r="L13" s="32">
        <f>SUM('人口動態総覧（４－４）'!L13:L20)</f>
        <v>34</v>
      </c>
      <c r="M13" s="21">
        <f>L13/SUM('第2表　人口動態総覧（４－１）'!F13+'人口動態総覧（４－３）'!H13)*1000</f>
        <v>20.923076923076923</v>
      </c>
      <c r="N13" s="32">
        <f t="shared" si="1"/>
        <v>8</v>
      </c>
      <c r="O13" s="21">
        <f>N13/SUM('第2表　人口動態総覧（４－１）'!F13+'人口動態総覧（４－３）'!P13)*1000</f>
        <v>5.072923272035511</v>
      </c>
      <c r="P13" s="54">
        <f>SUM('人口動態総覧（４－４）'!P13:P20)</f>
        <v>5</v>
      </c>
      <c r="Q13" s="58">
        <f>SUM('人口動態総覧（４－４）'!Q13:Q20)</f>
        <v>3</v>
      </c>
      <c r="R13" s="34">
        <f>SUM('人口動態総覧（４－４）'!R13:R20)</f>
        <v>1027</v>
      </c>
      <c r="S13" s="21">
        <f>R13/'第2表　人口動態総覧（４－１）'!D13*1000</f>
        <v>5.365249690466364</v>
      </c>
      <c r="T13" s="34">
        <f>SUM('人口動態総覧（４－４）'!T13:T20)</f>
        <v>514</v>
      </c>
      <c r="U13" s="62">
        <f>T13/'第2表　人口動態総覧（４－１）'!D13*1000</f>
        <v>2.685236943427177</v>
      </c>
    </row>
    <row r="14" spans="1:21" ht="16.5" customHeight="1">
      <c r="A14" s="1" t="s">
        <v>10</v>
      </c>
      <c r="B14" s="6"/>
      <c r="C14" s="14"/>
      <c r="D14" s="164">
        <f>'第2表　人口動態総覧（４－１）'!D14:E14</f>
        <v>83752</v>
      </c>
      <c r="E14" s="165"/>
      <c r="F14" s="46">
        <v>0</v>
      </c>
      <c r="G14" s="23">
        <f>F14/'第2表　人口動態総覧（４－１）'!F14*1000</f>
        <v>0</v>
      </c>
      <c r="H14" s="31">
        <f t="shared" si="0"/>
        <v>19</v>
      </c>
      <c r="I14" s="23">
        <f>H14/SUM('第2表　人口動態総覧（４－１）'!F14+'人口動態総覧（４－３）'!H14)*1000</f>
        <v>28.6144578313253</v>
      </c>
      <c r="J14" s="31">
        <f>SUM('人口動態総覧（４－４）'!J21:J25)</f>
        <v>10</v>
      </c>
      <c r="K14" s="51">
        <f>J14/SUM('第2表　人口動態総覧（４－１）'!F14+'人口動態総覧（４－３）'!H14)*1000</f>
        <v>15.060240963855422</v>
      </c>
      <c r="L14" s="31">
        <f>SUM('人口動態総覧（４－４）'!L21:L25)</f>
        <v>9</v>
      </c>
      <c r="M14" s="23">
        <f>L14/SUM('第2表　人口動態総覧（４－１）'!F14+'人口動態総覧（４－３）'!H14)*1000</f>
        <v>13.55421686746988</v>
      </c>
      <c r="N14" s="31">
        <f t="shared" si="1"/>
        <v>1</v>
      </c>
      <c r="O14" s="23">
        <f>N14/SUM('第2表　人口動態総覧（４－１）'!F14+'人口動態総覧（４－３）'!P14)*1000</f>
        <v>1.5479876160990713</v>
      </c>
      <c r="P14" s="53">
        <f>SUM('人口動態総覧（４－４）'!P21:P25)</f>
        <v>1</v>
      </c>
      <c r="Q14" s="57">
        <f>SUM('人口動態総覧（４－４）'!Q21:Q25)</f>
        <v>0</v>
      </c>
      <c r="R14" s="16">
        <f>SUM('人口動態総覧（４－４）'!R21:R25)</f>
        <v>422</v>
      </c>
      <c r="S14" s="23">
        <f>R14/'第2表　人口動態総覧（４－１）'!D14*1000</f>
        <v>5.038685643327921</v>
      </c>
      <c r="T14" s="16">
        <f>SUM('人口動態総覧（４－４）'!T21:T25)</f>
        <v>220</v>
      </c>
      <c r="U14" s="61">
        <f>T14/'第2表　人口動態総覧（４－１）'!D14*1000</f>
        <v>2.626802942019295</v>
      </c>
    </row>
    <row r="15" spans="1:21" ht="16.5" customHeight="1">
      <c r="A15" s="8">
        <v>201</v>
      </c>
      <c r="B15" s="158" t="s">
        <v>11</v>
      </c>
      <c r="C15" s="159"/>
      <c r="D15" s="166">
        <f>'第2表　人口動態総覧（４－１）'!D15:E15</f>
        <v>311508</v>
      </c>
      <c r="E15" s="167"/>
      <c r="F15" s="45">
        <v>9</v>
      </c>
      <c r="G15" s="19">
        <f>F15/'第2表　人口動態総覧（４－１）'!F15*1000</f>
        <v>3.787878787878788</v>
      </c>
      <c r="H15" s="30">
        <f t="shared" si="0"/>
        <v>66</v>
      </c>
      <c r="I15" s="19">
        <f>H15/SUM('第2表　人口動態総覧（４－１）'!F15+'人口動態総覧（４－３）'!H15)*1000</f>
        <v>27.027027027027028</v>
      </c>
      <c r="J15" s="30">
        <v>27</v>
      </c>
      <c r="K15" s="49">
        <f>J15/SUM('第2表　人口動態総覧（４－１）'!F15+'人口動態総覧（４－３）'!H15)*1000</f>
        <v>11.056511056511056</v>
      </c>
      <c r="L15" s="30">
        <v>39</v>
      </c>
      <c r="M15" s="19">
        <f>L15/SUM('第2表　人口動態総覧（４－１）'!F15+'人口動態総覧（４－３）'!H15)*1000</f>
        <v>15.97051597051597</v>
      </c>
      <c r="N15" s="32">
        <f aca="true" t="shared" si="2" ref="N15:N42">SUM(P15:Q15)</f>
        <v>17</v>
      </c>
      <c r="O15" s="21">
        <f>N15/SUM('第2表　人口動態総覧（４－１）'!F15+'人口動態総覧（４－３）'!P15)*1000</f>
        <v>7.130872483221476</v>
      </c>
      <c r="P15" s="54">
        <v>8</v>
      </c>
      <c r="Q15" s="58">
        <v>9</v>
      </c>
      <c r="R15" s="34">
        <v>1530</v>
      </c>
      <c r="S15" s="21">
        <f>R15/'第2表　人口動態総覧（４－１）'!D15*1000</f>
        <v>4.911591355599214</v>
      </c>
      <c r="T15" s="34">
        <v>741</v>
      </c>
      <c r="U15" s="62">
        <f>T15/'第2表　人口動態総覧（４－１）'!D15*1000</f>
        <v>2.378751107515698</v>
      </c>
    </row>
    <row r="16" spans="1:21" ht="16.5" customHeight="1">
      <c r="A16" s="9">
        <v>301</v>
      </c>
      <c r="B16" s="160" t="s">
        <v>12</v>
      </c>
      <c r="C16" s="161"/>
      <c r="D16" s="162">
        <f>'第2表　人口動態総覧（４－１）'!D16:E16</f>
        <v>13483</v>
      </c>
      <c r="E16" s="163"/>
      <c r="F16" s="47">
        <v>0</v>
      </c>
      <c r="G16" s="21">
        <f>F16/'第2表　人口動態総覧（４－１）'!F16*1000</f>
        <v>0</v>
      </c>
      <c r="H16" s="32">
        <f t="shared" si="0"/>
        <v>3</v>
      </c>
      <c r="I16" s="21">
        <f>H16/SUM('第2表　人口動態総覧（４－１）'!F16+'人口動態総覧（４－３）'!H16)*1000</f>
        <v>36.144578313253014</v>
      </c>
      <c r="J16" s="32">
        <v>2</v>
      </c>
      <c r="K16" s="50">
        <f>J16/SUM('第2表　人口動態総覧（４－１）'!F16+'人口動態総覧（４－３）'!H16)*1000</f>
        <v>24.096385542168676</v>
      </c>
      <c r="L16" s="32">
        <v>1</v>
      </c>
      <c r="M16" s="21">
        <f>L16/SUM('第2表　人口動態総覧（４－１）'!F16+'人口動態総覧（４－３）'!H16)*1000</f>
        <v>12.048192771084338</v>
      </c>
      <c r="N16" s="32">
        <f t="shared" si="2"/>
        <v>0</v>
      </c>
      <c r="O16" s="21">
        <f>N16/SUM('第2表　人口動態総覧（４－１）'!F16+'人口動態総覧（４－３）'!P16)*1000</f>
        <v>0</v>
      </c>
      <c r="P16" s="54">
        <v>0</v>
      </c>
      <c r="Q16" s="58">
        <v>0</v>
      </c>
      <c r="R16" s="34">
        <v>49</v>
      </c>
      <c r="S16" s="21">
        <f>R16/'第2表　人口動態総覧（４－１）'!D16*1000</f>
        <v>3.63420603723207</v>
      </c>
      <c r="T16" s="34">
        <v>17</v>
      </c>
      <c r="U16" s="62">
        <f>T16/'第2表　人口動態総覧（４－１）'!D16*1000</f>
        <v>1.2608469925090855</v>
      </c>
    </row>
    <row r="17" spans="1:21" ht="16.5" customHeight="1">
      <c r="A17" s="9">
        <v>303</v>
      </c>
      <c r="B17" s="160" t="s">
        <v>13</v>
      </c>
      <c r="C17" s="161"/>
      <c r="D17" s="162">
        <f>'第2表　人口動態総覧（４－１）'!D17:E17</f>
        <v>3816</v>
      </c>
      <c r="E17" s="163"/>
      <c r="F17" s="47">
        <v>0</v>
      </c>
      <c r="G17" s="21">
        <f>F17/'第2表　人口動態総覧（４－１）'!F17*1000</f>
        <v>0</v>
      </c>
      <c r="H17" s="32">
        <f t="shared" si="0"/>
        <v>2</v>
      </c>
      <c r="I17" s="21">
        <f>H17/SUM('第2表　人口動態総覧（４－１）'!F17+'人口動態総覧（４－３）'!H17)*1000</f>
        <v>133.33333333333334</v>
      </c>
      <c r="J17" s="32">
        <v>0</v>
      </c>
      <c r="K17" s="50">
        <f>J17/SUM('第2表　人口動態総覧（４－１）'!F17+'人口動態総覧（４－３）'!H17)*1000</f>
        <v>0</v>
      </c>
      <c r="L17" s="32">
        <v>2</v>
      </c>
      <c r="M17" s="21">
        <f>L17/SUM('第2表　人口動態総覧（４－１）'!F17+'人口動態総覧（４－３）'!H17)*1000</f>
        <v>133.33333333333334</v>
      </c>
      <c r="N17" s="32">
        <f t="shared" si="2"/>
        <v>0</v>
      </c>
      <c r="O17" s="21">
        <f>N17/SUM('第2表　人口動態総覧（４－１）'!F17+'人口動態総覧（４－３）'!P17)*1000</f>
        <v>0</v>
      </c>
      <c r="P17" s="54">
        <v>0</v>
      </c>
      <c r="Q17" s="58">
        <v>0</v>
      </c>
      <c r="R17" s="34">
        <v>8</v>
      </c>
      <c r="S17" s="21">
        <f>R17/'第2表　人口動態総覧（４－１）'!D17*1000</f>
        <v>2.0964360587002098</v>
      </c>
      <c r="T17" s="34">
        <v>6</v>
      </c>
      <c r="U17" s="62">
        <f>T17/'第2表　人口動態総覧（４－１）'!D17*1000</f>
        <v>1.5723270440251573</v>
      </c>
    </row>
    <row r="18" spans="1:21" ht="16.5" customHeight="1">
      <c r="A18" s="9">
        <v>304</v>
      </c>
      <c r="B18" s="160" t="s">
        <v>78</v>
      </c>
      <c r="C18" s="161"/>
      <c r="D18" s="162">
        <f>'第2表　人口動態総覧（４－１）'!D18:E18</f>
        <v>3405</v>
      </c>
      <c r="E18" s="163"/>
      <c r="F18" s="47">
        <v>0</v>
      </c>
      <c r="G18" s="21">
        <f>F18/'第2表　人口動態総覧（４－１）'!F18*1000</f>
        <v>0</v>
      </c>
      <c r="H18" s="32">
        <f t="shared" si="0"/>
        <v>0</v>
      </c>
      <c r="I18" s="21">
        <f>H18/SUM('第2表　人口動態総覧（４－１）'!F18+'人口動態総覧（４－３）'!H18)*1000</f>
        <v>0</v>
      </c>
      <c r="J18" s="32">
        <v>0</v>
      </c>
      <c r="K18" s="50">
        <f>J18/SUM('第2表　人口動態総覧（４－１）'!F18+'人口動態総覧（４－３）'!H18)*1000</f>
        <v>0</v>
      </c>
      <c r="L18" s="32">
        <v>0</v>
      </c>
      <c r="M18" s="21">
        <f>L18/SUM('第2表　人口動態総覧（４－１）'!F18+'人口動態総覧（４－３）'!H18)*1000</f>
        <v>0</v>
      </c>
      <c r="N18" s="32">
        <f t="shared" si="2"/>
        <v>0</v>
      </c>
      <c r="O18" s="21">
        <f>N18/SUM('第2表　人口動態総覧（４－１）'!F18+'人口動態総覧（４－３）'!P18)*1000</f>
        <v>0</v>
      </c>
      <c r="P18" s="54">
        <v>0</v>
      </c>
      <c r="Q18" s="58">
        <v>0</v>
      </c>
      <c r="R18" s="34">
        <v>9</v>
      </c>
      <c r="S18" s="21">
        <f>R18/'第2表　人口動態総覧（４－１）'!D18*1000</f>
        <v>2.643171806167401</v>
      </c>
      <c r="T18" s="34">
        <v>8</v>
      </c>
      <c r="U18" s="62">
        <f>T18/'第2表　人口動態総覧（４－１）'!D18*1000</f>
        <v>2.3494860499265786</v>
      </c>
    </row>
    <row r="19" spans="1:21" ht="16.5" customHeight="1">
      <c r="A19" s="10">
        <v>307</v>
      </c>
      <c r="B19" s="168" t="s">
        <v>74</v>
      </c>
      <c r="C19" s="169"/>
      <c r="D19" s="164">
        <f>'第2表　人口動態総覧（４－１）'!D19:E19</f>
        <v>8215</v>
      </c>
      <c r="E19" s="165"/>
      <c r="F19" s="46">
        <v>0</v>
      </c>
      <c r="G19" s="23">
        <f>F19/'第2表　人口動態総覧（４－１）'!F19*1000</f>
        <v>0</v>
      </c>
      <c r="H19" s="31">
        <f t="shared" si="0"/>
        <v>2</v>
      </c>
      <c r="I19" s="23">
        <f>H19/SUM('第2表　人口動態総覧（４－１）'!F19+'人口動態総覧（４－３）'!H19)*1000</f>
        <v>68.9655172413793</v>
      </c>
      <c r="J19" s="31">
        <v>0</v>
      </c>
      <c r="K19" s="51">
        <f>J19/SUM('第2表　人口動態総覧（４－１）'!F19+'人口動態総覧（４－３）'!H19)*1000</f>
        <v>0</v>
      </c>
      <c r="L19" s="31">
        <v>2</v>
      </c>
      <c r="M19" s="23">
        <f>L19/SUM('第2表　人口動態総覧（４－１）'!F19+'人口動態総覧（４－３）'!H19)*1000</f>
        <v>68.9655172413793</v>
      </c>
      <c r="N19" s="31">
        <f t="shared" si="2"/>
        <v>0</v>
      </c>
      <c r="O19" s="23">
        <f>N19/SUM('第2表　人口動態総覧（４－１）'!F19+'人口動態総覧（４－３）'!P19)*1000</f>
        <v>0</v>
      </c>
      <c r="P19" s="53">
        <v>0</v>
      </c>
      <c r="Q19" s="57">
        <v>0</v>
      </c>
      <c r="R19" s="16">
        <v>27</v>
      </c>
      <c r="S19" s="23">
        <f>R19/'第2表　人口動態総覧（４－１）'!D19*1000</f>
        <v>3.286670724284845</v>
      </c>
      <c r="T19" s="16">
        <v>11</v>
      </c>
      <c r="U19" s="61">
        <f>T19/'第2表　人口動態総覧（４－１）'!D19*1000</f>
        <v>1.3390139987827145</v>
      </c>
    </row>
    <row r="20" spans="1:21" ht="16.5" customHeight="1">
      <c r="A20" s="8">
        <v>202</v>
      </c>
      <c r="B20" s="158" t="s">
        <v>14</v>
      </c>
      <c r="C20" s="159"/>
      <c r="D20" s="166">
        <f>'第2表　人口動態総覧（４－１）'!D20:E20</f>
        <v>173221</v>
      </c>
      <c r="E20" s="167"/>
      <c r="F20" s="45">
        <v>2</v>
      </c>
      <c r="G20" s="19">
        <f>F20/'第2表　人口動態総覧（４－１）'!F20*1000</f>
        <v>1.670843776106934</v>
      </c>
      <c r="H20" s="30">
        <f t="shared" si="0"/>
        <v>45</v>
      </c>
      <c r="I20" s="19">
        <f>H20/SUM('第2表　人口動態総覧（４－１）'!F20+'人口動態総覧（４－３）'!H20)*1000</f>
        <v>36.231884057971016</v>
      </c>
      <c r="J20" s="30">
        <v>15</v>
      </c>
      <c r="K20" s="49">
        <f>J20/SUM('第2表　人口動態総覧（４－１）'!F20+'人口動態総覧（４－３）'!H20)*1000</f>
        <v>12.077294685990339</v>
      </c>
      <c r="L20" s="30">
        <v>30</v>
      </c>
      <c r="M20" s="19">
        <f>L20/SUM('第2表　人口動態総覧（４－１）'!F20+'人口動態総覧（４－３）'!H20)*1000</f>
        <v>24.154589371980677</v>
      </c>
      <c r="N20" s="32">
        <f t="shared" si="2"/>
        <v>7</v>
      </c>
      <c r="O20" s="21">
        <f>N20/SUM('第2表　人口動態総覧（４－１）'!F20+'人口動態総覧（４－３）'!P20)*1000</f>
        <v>5.8236272878535775</v>
      </c>
      <c r="P20" s="54">
        <v>5</v>
      </c>
      <c r="Q20" s="58">
        <v>2</v>
      </c>
      <c r="R20" s="34">
        <v>737</v>
      </c>
      <c r="S20" s="21">
        <f>R20/'第2表　人口動態総覧（４－１）'!D20*1000</f>
        <v>4.254680437129448</v>
      </c>
      <c r="T20" s="34">
        <v>354</v>
      </c>
      <c r="U20" s="62">
        <f>T20/'第2表　人口動態総覧（４－１）'!D20*1000</f>
        <v>2.0436321231259487</v>
      </c>
    </row>
    <row r="21" spans="1:21" ht="16.5" customHeight="1">
      <c r="A21" s="9">
        <v>204</v>
      </c>
      <c r="B21" s="160" t="s">
        <v>55</v>
      </c>
      <c r="C21" s="161"/>
      <c r="D21" s="162">
        <f>'第2表　人口動態総覧（４－１）'!D21:E21</f>
        <v>38455</v>
      </c>
      <c r="E21" s="163"/>
      <c r="F21" s="47">
        <v>0</v>
      </c>
      <c r="G21" s="21">
        <f>F21/'第2表　人口動態総覧（４－１）'!F21*1000</f>
        <v>0</v>
      </c>
      <c r="H21" s="32">
        <f>SUM(J21,L21)</f>
        <v>8</v>
      </c>
      <c r="I21" s="21">
        <f>H21/SUM('第2表　人口動態総覧（４－１）'!F21+'人口動態総覧（４－３）'!H21)*1000</f>
        <v>29.62962962962963</v>
      </c>
      <c r="J21" s="32">
        <v>2</v>
      </c>
      <c r="K21" s="50">
        <f>J21/SUM('第2表　人口動態総覧（４－１）'!F21+'人口動態総覧（４－３）'!H21)*1000</f>
        <v>7.407407407407407</v>
      </c>
      <c r="L21" s="32">
        <v>6</v>
      </c>
      <c r="M21" s="21">
        <f>L21/SUM('第2表　人口動態総覧（４－１）'!F21+'人口動態総覧（４－３）'!H21)*1000</f>
        <v>22.22222222222222</v>
      </c>
      <c r="N21" s="32">
        <f>SUM(P21:Q21)</f>
        <v>0</v>
      </c>
      <c r="O21" s="21">
        <f>N21/SUM('第2表　人口動態総覧（４－１）'!F21+'人口動態総覧（４－３）'!P21)*1000</f>
        <v>0</v>
      </c>
      <c r="P21" s="54">
        <v>0</v>
      </c>
      <c r="Q21" s="58">
        <v>0</v>
      </c>
      <c r="R21" s="34">
        <v>174</v>
      </c>
      <c r="S21" s="21">
        <f>R21/'第2表　人口動態総覧（４－１）'!D21*1000</f>
        <v>4.52476921076583</v>
      </c>
      <c r="T21" s="34">
        <v>102</v>
      </c>
      <c r="U21" s="62">
        <f>T21/'第2表　人口動態総覧（４－１）'!D21*1000</f>
        <v>2.652450916655831</v>
      </c>
    </row>
    <row r="22" spans="1:21" ht="16.5" customHeight="1">
      <c r="A22" s="9">
        <v>341</v>
      </c>
      <c r="B22" s="160" t="s">
        <v>15</v>
      </c>
      <c r="C22" s="161"/>
      <c r="D22" s="162">
        <f>'第2表　人口動態総覧（４－１）'!D22:E22</f>
        <v>11982</v>
      </c>
      <c r="E22" s="163"/>
      <c r="F22" s="47">
        <v>0</v>
      </c>
      <c r="G22" s="21">
        <f>F22/'第2表　人口動態総覧（４－１）'!F22*1000</f>
        <v>0</v>
      </c>
      <c r="H22" s="32">
        <f t="shared" si="0"/>
        <v>2</v>
      </c>
      <c r="I22" s="21">
        <f>H22/SUM('第2表　人口動態総覧（４－１）'!F22+'人口動態総覧（４－３）'!H22)*1000</f>
        <v>24.390243902439025</v>
      </c>
      <c r="J22" s="32">
        <v>0</v>
      </c>
      <c r="K22" s="50">
        <f>J22/SUM('第2表　人口動態総覧（４－１）'!F22+'人口動態総覧（４－３）'!H22)*1000</f>
        <v>0</v>
      </c>
      <c r="L22" s="32">
        <v>2</v>
      </c>
      <c r="M22" s="21">
        <f>L22/SUM('第2表　人口動態総覧（４－１）'!F22+'人口動態総覧（４－３）'!H22)*1000</f>
        <v>24.390243902439025</v>
      </c>
      <c r="N22" s="32">
        <f t="shared" si="2"/>
        <v>0</v>
      </c>
      <c r="O22" s="21">
        <f>N22/SUM('第2表　人口動態総覧（４－１）'!F22+'人口動態総覧（４－３）'!P22)*1000</f>
        <v>0</v>
      </c>
      <c r="P22" s="54">
        <v>0</v>
      </c>
      <c r="Q22" s="58">
        <v>0</v>
      </c>
      <c r="R22" s="34">
        <v>43</v>
      </c>
      <c r="S22" s="21">
        <f>R22/'第2表　人口動態総覧（４－１）'!D22*1000</f>
        <v>3.5887164079452516</v>
      </c>
      <c r="T22" s="34">
        <v>23</v>
      </c>
      <c r="U22" s="62">
        <f>T22/'第2表　人口動態総覧（４－１）'!D22*1000</f>
        <v>1.9195459856451345</v>
      </c>
    </row>
    <row r="23" spans="1:21" ht="16.5" customHeight="1">
      <c r="A23" s="9">
        <v>342</v>
      </c>
      <c r="B23" s="160" t="s">
        <v>16</v>
      </c>
      <c r="C23" s="161"/>
      <c r="D23" s="162">
        <f>'第2表　人口動態総覧（４－１）'!D23:E23</f>
        <v>3840</v>
      </c>
      <c r="E23" s="163"/>
      <c r="F23" s="47">
        <v>0</v>
      </c>
      <c r="G23" s="21">
        <f>F23/'第2表　人口動態総覧（４－１）'!F23*1000</f>
        <v>0</v>
      </c>
      <c r="H23" s="32">
        <f t="shared" si="0"/>
        <v>0</v>
      </c>
      <c r="I23" s="21">
        <f>H23/SUM('第2表　人口動態総覧（４－１）'!F23+'人口動態総覧（４－３）'!H23)*1000</f>
        <v>0</v>
      </c>
      <c r="J23" s="32">
        <v>0</v>
      </c>
      <c r="K23" s="50">
        <f>J23/SUM('第2表　人口動態総覧（４－１）'!F23+'人口動態総覧（４－３）'!H23)*1000</f>
        <v>0</v>
      </c>
      <c r="L23" s="32">
        <v>0</v>
      </c>
      <c r="M23" s="21">
        <f>L23/SUM('第2表　人口動態総覧（４－１）'!F23+'人口動態総覧（４－３）'!H23)*1000</f>
        <v>0</v>
      </c>
      <c r="N23" s="32">
        <f t="shared" si="2"/>
        <v>0</v>
      </c>
      <c r="O23" s="21">
        <f>N23/SUM('第2表　人口動態総覧（４－１）'!F23+'人口動態総覧（４－３）'!P23)*1000</f>
        <v>0</v>
      </c>
      <c r="P23" s="54">
        <v>0</v>
      </c>
      <c r="Q23" s="58">
        <v>0</v>
      </c>
      <c r="R23" s="34">
        <v>15</v>
      </c>
      <c r="S23" s="21">
        <f>R23/'第2表　人口動態総覧（４－１）'!D23*1000</f>
        <v>3.90625</v>
      </c>
      <c r="T23" s="34">
        <v>3</v>
      </c>
      <c r="U23" s="62">
        <f>T23/'第2表　人口動態総覧（４－１）'!D23*1000</f>
        <v>0.78125</v>
      </c>
    </row>
    <row r="24" spans="1:21" ht="16.5" customHeight="1">
      <c r="A24" s="9">
        <v>343</v>
      </c>
      <c r="B24" s="160" t="s">
        <v>17</v>
      </c>
      <c r="C24" s="161"/>
      <c r="D24" s="162">
        <f>'第2表　人口動態総覧（４－１）'!D24:E24</f>
        <v>1597</v>
      </c>
      <c r="E24" s="163"/>
      <c r="F24" s="47">
        <v>0</v>
      </c>
      <c r="G24" s="21">
        <f>F24/'第2表　人口動態総覧（４－１）'!F24*1000</f>
        <v>0</v>
      </c>
      <c r="H24" s="32">
        <f t="shared" si="0"/>
        <v>1</v>
      </c>
      <c r="I24" s="21">
        <f>H24/SUM('第2表　人口動態総覧（４－１）'!F24+'人口動態総覧（４－３）'!H24)*1000</f>
        <v>111.1111111111111</v>
      </c>
      <c r="J24" s="32">
        <v>1</v>
      </c>
      <c r="K24" s="50">
        <f>J24/SUM('第2表　人口動態総覧（４－１）'!F24+'人口動態総覧（４－３）'!H24)*1000</f>
        <v>111.1111111111111</v>
      </c>
      <c r="L24" s="32">
        <v>0</v>
      </c>
      <c r="M24" s="21">
        <f>L24/SUM('第2表　人口動態総覧（４－１）'!F24+'人口動態総覧（４－３）'!H24)*1000</f>
        <v>0</v>
      </c>
      <c r="N24" s="32">
        <f t="shared" si="2"/>
        <v>0</v>
      </c>
      <c r="O24" s="21">
        <f>N24/SUM('第2表　人口動態総覧（４－１）'!F24+'人口動態総覧（４－３）'!P24)*1000</f>
        <v>0</v>
      </c>
      <c r="P24" s="54">
        <v>0</v>
      </c>
      <c r="Q24" s="58">
        <v>0</v>
      </c>
      <c r="R24" s="34">
        <v>8</v>
      </c>
      <c r="S24" s="21">
        <f>R24/'第2表　人口動態総覧（４－１）'!D24*1000</f>
        <v>5.009392611145898</v>
      </c>
      <c r="T24" s="34">
        <v>1</v>
      </c>
      <c r="U24" s="62">
        <f>T24/'第2表　人口動態総覧（４－１）'!D24*1000</f>
        <v>0.6261740763932373</v>
      </c>
    </row>
    <row r="25" spans="1:21" ht="16.5" customHeight="1">
      <c r="A25" s="9">
        <v>361</v>
      </c>
      <c r="B25" s="160" t="s">
        <v>19</v>
      </c>
      <c r="C25" s="161"/>
      <c r="D25" s="162">
        <f>'第2表　人口動態総覧（４－１）'!D25:E25</f>
        <v>16495</v>
      </c>
      <c r="E25" s="163"/>
      <c r="F25" s="47">
        <v>0</v>
      </c>
      <c r="G25" s="21">
        <f>F25/'第2表　人口動態総覧（４－１）'!F25*1000</f>
        <v>0</v>
      </c>
      <c r="H25" s="32">
        <f t="shared" si="0"/>
        <v>2</v>
      </c>
      <c r="I25" s="21">
        <f>H25/SUM('第2表　人口動態総覧（４－１）'!F25+'人口動態総覧（４－３）'!H25)*1000</f>
        <v>21.052631578947366</v>
      </c>
      <c r="J25" s="32">
        <v>1</v>
      </c>
      <c r="K25" s="50">
        <f>J25/SUM('第2表　人口動態総覧（４－１）'!F25+'人口動態総覧（４－３）'!H25)*1000</f>
        <v>10.526315789473683</v>
      </c>
      <c r="L25" s="32">
        <v>1</v>
      </c>
      <c r="M25" s="21">
        <f>L25/SUM('第2表　人口動態総覧（４－１）'!F25+'人口動態総覧（４－３）'!H25)*1000</f>
        <v>10.526315789473683</v>
      </c>
      <c r="N25" s="32">
        <f t="shared" si="2"/>
        <v>0</v>
      </c>
      <c r="O25" s="21">
        <f>N25/SUM('第2表　人口動態総覧（４－１）'!F25+'人口動態総覧（４－３）'!P25)*1000</f>
        <v>0</v>
      </c>
      <c r="P25" s="54">
        <v>0</v>
      </c>
      <c r="Q25" s="58">
        <v>0</v>
      </c>
      <c r="R25" s="34">
        <v>58</v>
      </c>
      <c r="S25" s="21">
        <f>R25/'第2表　人口動態総覧（４－１）'!D25*1000</f>
        <v>3.5162170354652926</v>
      </c>
      <c r="T25" s="34">
        <v>25</v>
      </c>
      <c r="U25" s="62">
        <f>T25/'第2表　人口動態総覧（４－１）'!D25*1000</f>
        <v>1.515610791148833</v>
      </c>
    </row>
    <row r="26" spans="1:21" ht="16.5" customHeight="1">
      <c r="A26" s="9">
        <v>362</v>
      </c>
      <c r="B26" s="160" t="s">
        <v>20</v>
      </c>
      <c r="C26" s="161"/>
      <c r="D26" s="162">
        <f>'第2表　人口動態総覧（４－１）'!D26:E26</f>
        <v>11921</v>
      </c>
      <c r="E26" s="163"/>
      <c r="F26" s="47">
        <v>0</v>
      </c>
      <c r="G26" s="21">
        <f>F26/'第2表　人口動態総覧（４－１）'!F26*1000</f>
        <v>0</v>
      </c>
      <c r="H26" s="32">
        <f t="shared" si="0"/>
        <v>0</v>
      </c>
      <c r="I26" s="21">
        <f>H26/SUM('第2表　人口動態総覧（４－１）'!F26+'人口動態総覧（４－３）'!H26)*1000</f>
        <v>0</v>
      </c>
      <c r="J26" s="32">
        <v>0</v>
      </c>
      <c r="K26" s="50">
        <f>J26/SUM('第2表　人口動態総覧（４－１）'!F26+'人口動態総覧（４－３）'!H26)*1000</f>
        <v>0</v>
      </c>
      <c r="L26" s="32">
        <v>0</v>
      </c>
      <c r="M26" s="21">
        <f>L26/SUM('第2表　人口動態総覧（４－１）'!F26+'人口動態総覧（４－３）'!H26)*1000</f>
        <v>0</v>
      </c>
      <c r="N26" s="32">
        <f t="shared" si="2"/>
        <v>0</v>
      </c>
      <c r="O26" s="21">
        <f>N26/SUM('第2表　人口動態総覧（４－１）'!F26+'人口動態総覧（４－３）'!P26)*1000</f>
        <v>0</v>
      </c>
      <c r="P26" s="54">
        <v>0</v>
      </c>
      <c r="Q26" s="58">
        <v>0</v>
      </c>
      <c r="R26" s="34">
        <v>54</v>
      </c>
      <c r="S26" s="21">
        <f>R26/'第2表　人口動態総覧（４－１）'!D26*1000</f>
        <v>4.529821323714454</v>
      </c>
      <c r="T26" s="34">
        <v>33</v>
      </c>
      <c r="U26" s="62">
        <f>T26/'第2表　人口動態総覧（４－１）'!D26*1000</f>
        <v>2.768224142269944</v>
      </c>
    </row>
    <row r="27" spans="1:21" ht="16.5" customHeight="1">
      <c r="A27" s="9">
        <v>363</v>
      </c>
      <c r="B27" s="160" t="s">
        <v>21</v>
      </c>
      <c r="C27" s="161"/>
      <c r="D27" s="162">
        <f>'第2表　人口動態総覧（４－１）'!D27:E27</f>
        <v>10110</v>
      </c>
      <c r="E27" s="163"/>
      <c r="F27" s="47">
        <v>0</v>
      </c>
      <c r="G27" s="21">
        <f>F27/'第2表　人口動態総覧（４－１）'!F27*1000</f>
        <v>0</v>
      </c>
      <c r="H27" s="32">
        <f t="shared" si="0"/>
        <v>1</v>
      </c>
      <c r="I27" s="21">
        <f>H27/SUM('第2表　人口動態総覧（４－１）'!F27+'人口動態総覧（４－３）'!H27)*1000</f>
        <v>14.705882352941176</v>
      </c>
      <c r="J27" s="32">
        <v>0</v>
      </c>
      <c r="K27" s="50">
        <f>J27/SUM('第2表　人口動態総覧（４－１）'!F27+'人口動態総覧（４－３）'!H27)*1000</f>
        <v>0</v>
      </c>
      <c r="L27" s="32">
        <v>1</v>
      </c>
      <c r="M27" s="21">
        <f>L27/SUM('第2表　人口動態総覧（４－１）'!F27+'人口動態総覧（４－３）'!H27)*1000</f>
        <v>14.705882352941176</v>
      </c>
      <c r="N27" s="32">
        <f t="shared" si="2"/>
        <v>0</v>
      </c>
      <c r="O27" s="21">
        <f>N27/SUM('第2表　人口動態総覧（４－１）'!F27+'人口動態総覧（４－３）'!P27)*1000</f>
        <v>0</v>
      </c>
      <c r="P27" s="54">
        <v>0</v>
      </c>
      <c r="Q27" s="58">
        <v>0</v>
      </c>
      <c r="R27" s="34">
        <v>38</v>
      </c>
      <c r="S27" s="21">
        <f>R27/'第2表　人口動態総覧（４－１）'!D27*1000</f>
        <v>3.758654797230465</v>
      </c>
      <c r="T27" s="34">
        <v>16</v>
      </c>
      <c r="U27" s="62">
        <f>T27/'第2表　人口動態総覧（４－１）'!D27*1000</f>
        <v>1.582591493570722</v>
      </c>
    </row>
    <row r="28" spans="1:21" ht="16.5" customHeight="1">
      <c r="A28" s="9">
        <v>365</v>
      </c>
      <c r="B28" s="160" t="s">
        <v>22</v>
      </c>
      <c r="C28" s="161"/>
      <c r="D28" s="162">
        <f>'第2表　人口動態総覧（４－１）'!D28:E28</f>
        <v>22060</v>
      </c>
      <c r="E28" s="163"/>
      <c r="F28" s="47">
        <v>1</v>
      </c>
      <c r="G28" s="21">
        <f>F28/'第2表　人口動態総覧（４－１）'!F28*1000</f>
        <v>6.802721088435374</v>
      </c>
      <c r="H28" s="32">
        <f t="shared" si="0"/>
        <v>6</v>
      </c>
      <c r="I28" s="21">
        <f>H28/SUM('第2表　人口動態総覧（４－１）'!F28+'人口動態総覧（４－３）'!H28)*1000</f>
        <v>39.21568627450981</v>
      </c>
      <c r="J28" s="32">
        <v>2</v>
      </c>
      <c r="K28" s="50">
        <f>J28/SUM('第2表　人口動態総覧（４－１）'!F28+'人口動態総覧（４－３）'!H28)*1000</f>
        <v>13.071895424836601</v>
      </c>
      <c r="L28" s="32">
        <v>4</v>
      </c>
      <c r="M28" s="21">
        <f>L28/SUM('第2表　人口動態総覧（４－１）'!F28+'人口動態総覧（４－３）'!H28)*1000</f>
        <v>26.143790849673202</v>
      </c>
      <c r="N28" s="32">
        <f t="shared" si="2"/>
        <v>2</v>
      </c>
      <c r="O28" s="21">
        <f>N28/SUM('第2表　人口動態総覧（４－１）'!F28+'人口動態総覧（４－３）'!P28)*1000</f>
        <v>13.513513513513514</v>
      </c>
      <c r="P28" s="54">
        <v>1</v>
      </c>
      <c r="Q28" s="58">
        <v>1</v>
      </c>
      <c r="R28" s="34">
        <v>83</v>
      </c>
      <c r="S28" s="21">
        <f>R28/'第2表　人口動態総覧（４－１）'!D28*1000</f>
        <v>3.7624660018132365</v>
      </c>
      <c r="T28" s="34">
        <v>33</v>
      </c>
      <c r="U28" s="62">
        <f>T28/'第2表　人口動態総覧（４－１）'!D28*1000</f>
        <v>1.4959202175883952</v>
      </c>
    </row>
    <row r="29" spans="1:21" ht="16.5" customHeight="1">
      <c r="A29" s="9">
        <v>367</v>
      </c>
      <c r="B29" s="160" t="s">
        <v>23</v>
      </c>
      <c r="C29" s="161"/>
      <c r="D29" s="162">
        <f>'第2表　人口動態総覧（４－１）'!D29:E29</f>
        <v>8541</v>
      </c>
      <c r="E29" s="163"/>
      <c r="F29" s="47">
        <v>0</v>
      </c>
      <c r="G29" s="21">
        <f>F29/'第2表　人口動態総覧（４－１）'!F29*1000</f>
        <v>0</v>
      </c>
      <c r="H29" s="32">
        <f t="shared" si="0"/>
        <v>1</v>
      </c>
      <c r="I29" s="21">
        <f>H29/SUM('第2表　人口動態総覧（４－１）'!F29+'人口動態総覧（４－３）'!H29)*1000</f>
        <v>16.666666666666668</v>
      </c>
      <c r="J29" s="32">
        <v>1</v>
      </c>
      <c r="K29" s="50">
        <f>J29/SUM('第2表　人口動態総覧（４－１）'!F29+'人口動態総覧（４－３）'!H29)*1000</f>
        <v>16.666666666666668</v>
      </c>
      <c r="L29" s="32">
        <v>0</v>
      </c>
      <c r="M29" s="21">
        <f>L29/SUM('第2表　人口動態総覧（４－１）'!F29+'人口動態総覧（４－３）'!H29)*1000</f>
        <v>0</v>
      </c>
      <c r="N29" s="32">
        <f t="shared" si="2"/>
        <v>1</v>
      </c>
      <c r="O29" s="21">
        <f>N29/SUM('第2表　人口動態総覧（４－１）'!F29+'人口動態総覧（４－３）'!P29)*1000</f>
        <v>16.666666666666668</v>
      </c>
      <c r="P29" s="54">
        <v>1</v>
      </c>
      <c r="Q29" s="58">
        <v>0</v>
      </c>
      <c r="R29" s="34">
        <v>29</v>
      </c>
      <c r="S29" s="21">
        <f>R29/'第2表　人口動態総覧（４－１）'!D29*1000</f>
        <v>3.3953869570307926</v>
      </c>
      <c r="T29" s="34">
        <v>14</v>
      </c>
      <c r="U29" s="62">
        <f>T29/'第2表　人口動態総覧（４－１）'!D29*1000</f>
        <v>1.639152324083831</v>
      </c>
    </row>
    <row r="30" spans="1:21" ht="16.5" customHeight="1">
      <c r="A30" s="9">
        <v>368</v>
      </c>
      <c r="B30" s="160" t="s">
        <v>24</v>
      </c>
      <c r="C30" s="161"/>
      <c r="D30" s="162">
        <f>'第2表　人口動態総覧（４－１）'!D30:E30</f>
        <v>3166</v>
      </c>
      <c r="E30" s="163"/>
      <c r="F30" s="47">
        <v>1</v>
      </c>
      <c r="G30" s="21">
        <f>F30/'第2表　人口動態総覧（４－１）'!F30*1000</f>
        <v>76.92307692307693</v>
      </c>
      <c r="H30" s="32">
        <f>SUM(J30,L30)</f>
        <v>0</v>
      </c>
      <c r="I30" s="21">
        <f>H30/SUM('第2表　人口動態総覧（４－１）'!F30+'人口動態総覧（４－３）'!H30)*1000</f>
        <v>0</v>
      </c>
      <c r="J30" s="32">
        <v>0</v>
      </c>
      <c r="K30" s="50">
        <f>J30/SUM('第2表　人口動態総覧（４－１）'!F30+'人口動態総覧（４－３）'!H30)*1000</f>
        <v>0</v>
      </c>
      <c r="L30" s="32">
        <v>0</v>
      </c>
      <c r="M30" s="21">
        <f>L30/SUM('第2表　人口動態総覧（４－１）'!F30+'人口動態総覧（４－３）'!H30)*1000</f>
        <v>0</v>
      </c>
      <c r="N30" s="32">
        <f>SUM(P30:Q30)</f>
        <v>1</v>
      </c>
      <c r="O30" s="21">
        <f>N30/SUM('第2表　人口動態総覧（４－１）'!F30+'人口動態総覧（４－３）'!P30)*1000</f>
        <v>76.92307692307693</v>
      </c>
      <c r="P30" s="54">
        <v>0</v>
      </c>
      <c r="Q30" s="58">
        <v>1</v>
      </c>
      <c r="R30" s="34">
        <v>13</v>
      </c>
      <c r="S30" s="21">
        <f>R30/'第2表　人口動態総覧（４－１）'!D30*1000</f>
        <v>4.10612760581175</v>
      </c>
      <c r="T30" s="34">
        <v>5</v>
      </c>
      <c r="U30" s="62">
        <f>T30/'第2表　人口動態総覧（４－１）'!D30*1000</f>
        <v>1.5792798483891346</v>
      </c>
    </row>
    <row r="31" spans="1:21" ht="16.5" customHeight="1">
      <c r="A31" s="10">
        <v>381</v>
      </c>
      <c r="B31" s="168" t="s">
        <v>18</v>
      </c>
      <c r="C31" s="169"/>
      <c r="D31" s="164">
        <f>'第2表　人口動態総覧（４－１）'!D31:E31</f>
        <v>16222</v>
      </c>
      <c r="E31" s="165"/>
      <c r="F31" s="46">
        <v>0</v>
      </c>
      <c r="G31" s="23">
        <f>F31/'第2表　人口動態総覧（４－１）'!F31*1000</f>
        <v>0</v>
      </c>
      <c r="H31" s="31">
        <f>SUM(J31,L31)</f>
        <v>6</v>
      </c>
      <c r="I31" s="23">
        <f>H31/SUM('第2表　人口動態総覧（４－１）'!F31+'人口動態総覧（４－３）'!H31)*1000</f>
        <v>53.097345132743364</v>
      </c>
      <c r="J31" s="31">
        <v>4</v>
      </c>
      <c r="K31" s="51">
        <f>J31/SUM('第2表　人口動態総覧（４－１）'!F31+'人口動態総覧（４－３）'!H31)*1000</f>
        <v>35.39823008849557</v>
      </c>
      <c r="L31" s="31">
        <v>2</v>
      </c>
      <c r="M31" s="23">
        <f>L31/SUM('第2表　人口動態総覧（４－１）'!F31+'人口動態総覧（４－３）'!H31)*1000</f>
        <v>17.699115044247787</v>
      </c>
      <c r="N31" s="31">
        <f>SUM(P31:Q31)</f>
        <v>2</v>
      </c>
      <c r="O31" s="23">
        <f>N31/SUM('第2表　人口動態総覧（４－１）'!F31+'人口動態総覧（４－３）'!P31)*1000</f>
        <v>18.34862385321101</v>
      </c>
      <c r="P31" s="53">
        <v>2</v>
      </c>
      <c r="Q31" s="57">
        <v>0</v>
      </c>
      <c r="R31" s="16">
        <v>61</v>
      </c>
      <c r="S31" s="23">
        <f>R31/'第2表　人口動態総覧（４－１）'!D31*1000</f>
        <v>3.7603254839107385</v>
      </c>
      <c r="T31" s="16">
        <v>35</v>
      </c>
      <c r="U31" s="61">
        <f>T31/'第2表　人口動態総覧（４－１）'!D31*1000</f>
        <v>2.157563802243866</v>
      </c>
    </row>
    <row r="32" spans="1:21" ht="16.5" customHeight="1">
      <c r="A32" s="8">
        <v>203</v>
      </c>
      <c r="B32" s="158" t="s">
        <v>25</v>
      </c>
      <c r="C32" s="159"/>
      <c r="D32" s="166">
        <f>'第2表　人口動態総覧（４－１）'!D32:E32</f>
        <v>244700</v>
      </c>
      <c r="E32" s="167"/>
      <c r="F32" s="45">
        <v>3</v>
      </c>
      <c r="G32" s="19">
        <f>F32/'第2表　人口動態総覧（４－１）'!F32*1000</f>
        <v>1.4917951268025857</v>
      </c>
      <c r="H32" s="30">
        <f t="shared" si="0"/>
        <v>75</v>
      </c>
      <c r="I32" s="19">
        <f>H32/SUM('第2表　人口動態総覧（４－１）'!F32+'人口動態総覧（４－３）'!H32)*1000</f>
        <v>35.95397890699904</v>
      </c>
      <c r="J32" s="30">
        <v>42</v>
      </c>
      <c r="K32" s="49">
        <f>J32/SUM('第2表　人口動態総覧（４－１）'!F32+'人口動態総覧（４－３）'!H32)*1000</f>
        <v>20.13422818791946</v>
      </c>
      <c r="L32" s="30">
        <v>33</v>
      </c>
      <c r="M32" s="19">
        <f>L32/SUM('第2表　人口動態総覧（４－１）'!F32+'人口動態総覧（４－３）'!H32)*1000</f>
        <v>15.819750719079577</v>
      </c>
      <c r="N32" s="32">
        <f t="shared" si="2"/>
        <v>13</v>
      </c>
      <c r="O32" s="21">
        <f>N32/SUM('第2表　人口動態総覧（４－１）'!F32+'人口動態総覧（４－３）'!P32)*1000</f>
        <v>6.4292779426310585</v>
      </c>
      <c r="P32" s="54">
        <v>11</v>
      </c>
      <c r="Q32" s="58">
        <v>2</v>
      </c>
      <c r="R32" s="34">
        <v>1265</v>
      </c>
      <c r="S32" s="21">
        <f>R32/'第2表　人口動態総覧（４－１）'!D32*1000</f>
        <v>5.169595422966898</v>
      </c>
      <c r="T32" s="34">
        <v>598</v>
      </c>
      <c r="U32" s="62">
        <f>T32/'第2表　人口動態総覧（４－１）'!D32*1000</f>
        <v>2.4438087454025337</v>
      </c>
    </row>
    <row r="33" spans="1:21" ht="16.5" customHeight="1">
      <c r="A33" s="9">
        <v>403</v>
      </c>
      <c r="B33" s="160" t="s">
        <v>26</v>
      </c>
      <c r="C33" s="161"/>
      <c r="D33" s="162">
        <f>'第2表　人口動態総覧（４－１）'!D33:E33</f>
        <v>10001</v>
      </c>
      <c r="E33" s="163"/>
      <c r="F33" s="47">
        <v>0</v>
      </c>
      <c r="G33" s="21">
        <f>F33/'第2表　人口動態総覧（４－１）'!F33*1000</f>
        <v>0</v>
      </c>
      <c r="H33" s="32">
        <f t="shared" si="0"/>
        <v>4</v>
      </c>
      <c r="I33" s="21">
        <f>H33/SUM('第2表　人口動態総覧（４－１）'!F33+'人口動態総覧（４－３）'!H33)*1000</f>
        <v>44.44444444444444</v>
      </c>
      <c r="J33" s="32">
        <v>2</v>
      </c>
      <c r="K33" s="50">
        <f>J33/SUM('第2表　人口動態総覧（４－１）'!F33+'人口動態総覧（４－３）'!H33)*1000</f>
        <v>22.22222222222222</v>
      </c>
      <c r="L33" s="32">
        <v>2</v>
      </c>
      <c r="M33" s="21">
        <f>L33/SUM('第2表　人口動態総覧（４－１）'!F33+'人口動態総覧（４－３）'!H33)*1000</f>
        <v>22.22222222222222</v>
      </c>
      <c r="N33" s="32">
        <f t="shared" si="2"/>
        <v>0</v>
      </c>
      <c r="O33" s="21">
        <f>N33/SUM('第2表　人口動態総覧（４－１）'!F33+'人口動態総覧（４－３）'!P33)*1000</f>
        <v>0</v>
      </c>
      <c r="P33" s="54">
        <v>0</v>
      </c>
      <c r="Q33" s="58">
        <v>0</v>
      </c>
      <c r="R33" s="34">
        <v>43</v>
      </c>
      <c r="S33" s="21">
        <f>R33/'第2表　人口動態総覧（４－１）'!D33*1000</f>
        <v>4.2995700429957004</v>
      </c>
      <c r="T33" s="34">
        <v>20</v>
      </c>
      <c r="U33" s="62">
        <f>T33/'第2表　人口動態総覧（４－１）'!D33*1000</f>
        <v>1.9998000199980002</v>
      </c>
    </row>
    <row r="34" spans="1:21" ht="16.5" customHeight="1">
      <c r="A34" s="9">
        <v>410</v>
      </c>
      <c r="B34" s="160" t="s">
        <v>27</v>
      </c>
      <c r="C34" s="161"/>
      <c r="D34" s="162">
        <f>'第2表　人口動態総覧（４－１）'!D34:E34</f>
        <v>14171</v>
      </c>
      <c r="E34" s="163"/>
      <c r="F34" s="47">
        <v>0</v>
      </c>
      <c r="G34" s="21">
        <f>F34/'第2表　人口動態総覧（４－１）'!F34*1000</f>
        <v>0</v>
      </c>
      <c r="H34" s="32">
        <f t="shared" si="0"/>
        <v>6</v>
      </c>
      <c r="I34" s="21">
        <f>H34/SUM('第2表　人口動態総覧（４－１）'!F34+'人口動態総覧（４－３）'!H34)*1000</f>
        <v>40.816326530612244</v>
      </c>
      <c r="J34" s="32">
        <v>2</v>
      </c>
      <c r="K34" s="50">
        <f>J34/SUM('第2表　人口動態総覧（４－１）'!F34+'人口動態総覧（４－３）'!H34)*1000</f>
        <v>13.605442176870747</v>
      </c>
      <c r="L34" s="32">
        <v>4</v>
      </c>
      <c r="M34" s="21">
        <f>L34/SUM('第2表　人口動態総覧（４－１）'!F34+'人口動態総覧（４－３）'!H34)*1000</f>
        <v>27.210884353741495</v>
      </c>
      <c r="N34" s="32">
        <f t="shared" si="2"/>
        <v>0</v>
      </c>
      <c r="O34" s="21">
        <f>N34/SUM('第2表　人口動態総覧（４－１）'!F34+'人口動態総覧（４－３）'!P34)*1000</f>
        <v>0</v>
      </c>
      <c r="P34" s="54">
        <v>0</v>
      </c>
      <c r="Q34" s="58">
        <v>0</v>
      </c>
      <c r="R34" s="34">
        <v>72</v>
      </c>
      <c r="S34" s="21">
        <f>R34/'第2表　人口動態総覧（４－１）'!D34*1000</f>
        <v>5.080798814480277</v>
      </c>
      <c r="T34" s="34">
        <v>37</v>
      </c>
      <c r="U34" s="62">
        <f>T34/'第2表　人口動態総覧（４－１）'!D34*1000</f>
        <v>2.6109660574412534</v>
      </c>
    </row>
    <row r="35" spans="1:21" ht="16.5" customHeight="1">
      <c r="A35" s="9">
        <v>441</v>
      </c>
      <c r="B35" s="160" t="s">
        <v>28</v>
      </c>
      <c r="C35" s="161"/>
      <c r="D35" s="162">
        <f>'第2表　人口動態総覧（４－１）'!D35:E35</f>
        <v>12261</v>
      </c>
      <c r="E35" s="163"/>
      <c r="F35" s="47">
        <v>0</v>
      </c>
      <c r="G35" s="21">
        <f>F35/'第2表　人口動態総覧（４－１）'!F35*1000</f>
        <v>0</v>
      </c>
      <c r="H35" s="32">
        <f t="shared" si="0"/>
        <v>9</v>
      </c>
      <c r="I35" s="21">
        <f>H35/SUM('第2表　人口動態総覧（４－１）'!F35+'人口動態総覧（４－３）'!H35)*1000</f>
        <v>115.38461538461539</v>
      </c>
      <c r="J35" s="32">
        <v>4</v>
      </c>
      <c r="K35" s="50">
        <f>J35/SUM('第2表　人口動態総覧（４－１）'!F35+'人口動態総覧（４－３）'!H35)*1000</f>
        <v>51.28205128205128</v>
      </c>
      <c r="L35" s="32">
        <v>5</v>
      </c>
      <c r="M35" s="21">
        <f>L35/SUM('第2表　人口動態総覧（４－１）'!F35+'人口動態総覧（４－３）'!H35)*1000</f>
        <v>64.1025641025641</v>
      </c>
      <c r="N35" s="32">
        <f t="shared" si="2"/>
        <v>0</v>
      </c>
      <c r="O35" s="21">
        <f>N35/SUM('第2表　人口動態総覧（４－１）'!F35+'人口動態総覧（４－３）'!P35)*1000</f>
        <v>0</v>
      </c>
      <c r="P35" s="54">
        <v>0</v>
      </c>
      <c r="Q35" s="58">
        <v>0</v>
      </c>
      <c r="R35" s="34">
        <v>51</v>
      </c>
      <c r="S35" s="21">
        <f>R35/'第2表　人口動態総覧（４－１）'!D35*1000</f>
        <v>4.159530217763641</v>
      </c>
      <c r="T35" s="34">
        <v>20</v>
      </c>
      <c r="U35" s="62">
        <f>T35/'第2表　人口動態総覧（４－１）'!D35*1000</f>
        <v>1.6311883206916238</v>
      </c>
    </row>
    <row r="36" spans="1:21" ht="16.5" customHeight="1">
      <c r="A36" s="9">
        <v>442</v>
      </c>
      <c r="B36" s="160" t="s">
        <v>29</v>
      </c>
      <c r="C36" s="161"/>
      <c r="D36" s="162">
        <f>'第2表　人口動態総覧（４－１）'!D36:E36</f>
        <v>20138</v>
      </c>
      <c r="E36" s="163"/>
      <c r="F36" s="47">
        <v>0</v>
      </c>
      <c r="G36" s="21">
        <f>F36/'第2表　人口動態総覧（４－１）'!F36*1000</f>
        <v>0</v>
      </c>
      <c r="H36" s="32">
        <f t="shared" si="0"/>
        <v>2</v>
      </c>
      <c r="I36" s="21">
        <f>H36/SUM('第2表　人口動態総覧（４－１）'!F36+'人口動態総覧（４－３）'!H36)*1000</f>
        <v>17.543859649122805</v>
      </c>
      <c r="J36" s="32">
        <v>2</v>
      </c>
      <c r="K36" s="50">
        <f>J36/SUM('第2表　人口動態総覧（４－１）'!F36+'人口動態総覧（４－３）'!H36)*1000</f>
        <v>17.543859649122805</v>
      </c>
      <c r="L36" s="32">
        <v>0</v>
      </c>
      <c r="M36" s="21">
        <f>L36/SUM('第2表　人口動態総覧（４－１）'!F36+'人口動態総覧（４－３）'!H36)*1000</f>
        <v>0</v>
      </c>
      <c r="N36" s="32">
        <f t="shared" si="2"/>
        <v>0</v>
      </c>
      <c r="O36" s="21">
        <f>N36/SUM('第2表　人口動態総覧（４－１）'!F36+'人口動態総覧（４－３）'!P36)*1000</f>
        <v>0</v>
      </c>
      <c r="P36" s="54">
        <v>0</v>
      </c>
      <c r="Q36" s="58">
        <v>0</v>
      </c>
      <c r="R36" s="34">
        <v>75</v>
      </c>
      <c r="S36" s="21">
        <f>R36/'第2表　人口動態総覧（４－１）'!D36*1000</f>
        <v>3.7243023140331712</v>
      </c>
      <c r="T36" s="34">
        <v>35</v>
      </c>
      <c r="U36" s="62">
        <f>T36/'第2表　人口動態総覧（４－１）'!D36*1000</f>
        <v>1.7380077465488133</v>
      </c>
    </row>
    <row r="37" spans="1:21" ht="16.5" customHeight="1">
      <c r="A37" s="9">
        <v>443</v>
      </c>
      <c r="B37" s="160" t="s">
        <v>30</v>
      </c>
      <c r="C37" s="161"/>
      <c r="D37" s="162">
        <f>'第2表　人口動態総覧（４－１）'!D37:E37</f>
        <v>6883</v>
      </c>
      <c r="E37" s="163"/>
      <c r="F37" s="47">
        <v>0</v>
      </c>
      <c r="G37" s="21">
        <f>F37/'第2表　人口動態総覧（４－１）'!F37*1000</f>
        <v>0</v>
      </c>
      <c r="H37" s="32">
        <f t="shared" si="0"/>
        <v>1</v>
      </c>
      <c r="I37" s="21">
        <f>H37/SUM('第2表　人口動態総覧（４－１）'!F37+'人口動態総覧（４－３）'!H37)*1000</f>
        <v>30.303030303030305</v>
      </c>
      <c r="J37" s="32">
        <v>1</v>
      </c>
      <c r="K37" s="50">
        <f>J37/SUM('第2表　人口動態総覧（４－１）'!F37+'人口動態総覧（４－３）'!H37)*1000</f>
        <v>30.303030303030305</v>
      </c>
      <c r="L37" s="32">
        <v>0</v>
      </c>
      <c r="M37" s="21">
        <f>L37/SUM('第2表　人口動態総覧（４－１）'!F37+'人口動態総覧（４－３）'!H37)*1000</f>
        <v>0</v>
      </c>
      <c r="N37" s="32">
        <f t="shared" si="2"/>
        <v>0</v>
      </c>
      <c r="O37" s="21">
        <f>N37/SUM('第2表　人口動態総覧（４－１）'!F37+'人口動態総覧（４－３）'!P37)*1000</f>
        <v>0</v>
      </c>
      <c r="P37" s="54">
        <v>0</v>
      </c>
      <c r="Q37" s="58">
        <v>0</v>
      </c>
      <c r="R37" s="34">
        <v>21</v>
      </c>
      <c r="S37" s="21">
        <f>R37/'第2表　人口動態総覧（４－１）'!D37*1000</f>
        <v>3.0509952055789626</v>
      </c>
      <c r="T37" s="34">
        <v>11</v>
      </c>
      <c r="U37" s="62">
        <f>T37/'第2表　人口動態総覧（４－１）'!D37*1000</f>
        <v>1.5981403457794565</v>
      </c>
    </row>
    <row r="38" spans="1:21" ht="16.5" customHeight="1">
      <c r="A38" s="9">
        <v>444</v>
      </c>
      <c r="B38" s="160" t="s">
        <v>31</v>
      </c>
      <c r="C38" s="161"/>
      <c r="D38" s="162">
        <f>'第2表　人口動態総覧（４－１）'!D38:E38</f>
        <v>8694</v>
      </c>
      <c r="E38" s="163"/>
      <c r="F38" s="47">
        <v>0</v>
      </c>
      <c r="G38" s="21">
        <f>F38/'第2表　人口動態総覧（４－１）'!F38*1000</f>
        <v>0</v>
      </c>
      <c r="H38" s="32">
        <f t="shared" si="0"/>
        <v>6</v>
      </c>
      <c r="I38" s="21">
        <f>H38/SUM('第2表　人口動態総覧（４－１）'!F38+'人口動態総覧（４－３）'!H38)*1000</f>
        <v>117.6470588235294</v>
      </c>
      <c r="J38" s="32">
        <v>3</v>
      </c>
      <c r="K38" s="50">
        <f>J38/SUM('第2表　人口動態総覧（４－１）'!F38+'人口動態総覧（４－３）'!H38)*1000</f>
        <v>58.8235294117647</v>
      </c>
      <c r="L38" s="32">
        <v>3</v>
      </c>
      <c r="M38" s="21">
        <f>L38/SUM('第2表　人口動態総覧（４－１）'!F38+'人口動態総覧（４－３）'!H38)*1000</f>
        <v>58.8235294117647</v>
      </c>
      <c r="N38" s="32">
        <f t="shared" si="2"/>
        <v>0</v>
      </c>
      <c r="O38" s="21">
        <f>N38/SUM('第2表　人口動態総覧（４－１）'!F38+'人口動態総覧（４－３）'!P38)*1000</f>
        <v>0</v>
      </c>
      <c r="P38" s="54">
        <v>0</v>
      </c>
      <c r="Q38" s="58">
        <v>0</v>
      </c>
      <c r="R38" s="34">
        <v>21</v>
      </c>
      <c r="S38" s="21">
        <f>R38/'第2表　人口動態総覧（４－１）'!D38*1000</f>
        <v>2.4154589371980677</v>
      </c>
      <c r="T38" s="34">
        <v>18</v>
      </c>
      <c r="U38" s="62">
        <f>T38/'第2表　人口動態総覧（４－１）'!D38*1000</f>
        <v>2.070393374741201</v>
      </c>
    </row>
    <row r="39" spans="1:21" ht="16.5" customHeight="1">
      <c r="A39" s="9">
        <v>445</v>
      </c>
      <c r="B39" s="160" t="s">
        <v>32</v>
      </c>
      <c r="C39" s="161"/>
      <c r="D39" s="162">
        <f>'第2表　人口動態総覧（４－１）'!D39:E39</f>
        <v>5834</v>
      </c>
      <c r="E39" s="163"/>
      <c r="F39" s="47">
        <v>0</v>
      </c>
      <c r="G39" s="21">
        <f>F39/'第2表　人口動態総覧（４－１）'!F39*1000</f>
        <v>0</v>
      </c>
      <c r="H39" s="32">
        <f t="shared" si="0"/>
        <v>2</v>
      </c>
      <c r="I39" s="21">
        <f>H39/SUM('第2表　人口動態総覧（４－１）'!F39+'人口動態総覧（４－３）'!H39)*1000</f>
        <v>58.8235294117647</v>
      </c>
      <c r="J39" s="32">
        <v>0</v>
      </c>
      <c r="K39" s="50">
        <f>J39/SUM('第2表　人口動態総覧（４－１）'!F39+'人口動態総覧（４－３）'!H39)*1000</f>
        <v>0</v>
      </c>
      <c r="L39" s="32">
        <v>2</v>
      </c>
      <c r="M39" s="21">
        <f>L39/SUM('第2表　人口動態総覧（４－１）'!F39+'人口動態総覧（４－３）'!H39)*1000</f>
        <v>58.8235294117647</v>
      </c>
      <c r="N39" s="32">
        <f t="shared" si="2"/>
        <v>0</v>
      </c>
      <c r="O39" s="21">
        <f>N39/SUM('第2表　人口動態総覧（４－１）'!F39+'人口動態総覧（４－３）'!P39)*1000</f>
        <v>0</v>
      </c>
      <c r="P39" s="54">
        <v>0</v>
      </c>
      <c r="Q39" s="58">
        <v>0</v>
      </c>
      <c r="R39" s="34">
        <v>16</v>
      </c>
      <c r="S39" s="21">
        <f>R39/'第2表　人口動態総覧（４－１）'!D39*1000</f>
        <v>2.742543709290367</v>
      </c>
      <c r="T39" s="34">
        <v>19</v>
      </c>
      <c r="U39" s="62">
        <f>T39/'第2表　人口動態総覧（４－１）'!D39*1000</f>
        <v>3.2567706547823105</v>
      </c>
    </row>
    <row r="40" spans="1:21" ht="16.5" customHeight="1">
      <c r="A40" s="9">
        <v>446</v>
      </c>
      <c r="B40" s="160" t="s">
        <v>33</v>
      </c>
      <c r="C40" s="161"/>
      <c r="D40" s="162">
        <f>'第2表　人口動態総覧（４－１）'!D40:E40</f>
        <v>15356</v>
      </c>
      <c r="E40" s="163"/>
      <c r="F40" s="47">
        <v>0</v>
      </c>
      <c r="G40" s="21">
        <f>F40/'第2表　人口動態総覧（４－１）'!F40*1000</f>
        <v>0</v>
      </c>
      <c r="H40" s="32">
        <f t="shared" si="0"/>
        <v>3</v>
      </c>
      <c r="I40" s="21">
        <f>H40/SUM('第2表　人口動態総覧（４－１）'!F40+'人口動態総覧（４－３）'!H40)*1000</f>
        <v>28.57142857142857</v>
      </c>
      <c r="J40" s="32">
        <v>1</v>
      </c>
      <c r="K40" s="50">
        <f>J40/SUM('第2表　人口動態総覧（４－１）'!F40+'人口動態総覧（４－３）'!H40)*1000</f>
        <v>9.523809523809526</v>
      </c>
      <c r="L40" s="32">
        <v>2</v>
      </c>
      <c r="M40" s="21">
        <f>L40/SUM('第2表　人口動態総覧（４－１）'!F40+'人口動態総覧（４－３）'!H40)*1000</f>
        <v>19.04761904761905</v>
      </c>
      <c r="N40" s="32">
        <f t="shared" si="2"/>
        <v>1</v>
      </c>
      <c r="O40" s="21">
        <f>N40/SUM('第2表　人口動態総覧（４－１）'!F40+'人口動態総覧（４－３）'!P40)*1000</f>
        <v>9.70873786407767</v>
      </c>
      <c r="P40" s="54">
        <v>1</v>
      </c>
      <c r="Q40" s="58">
        <v>0</v>
      </c>
      <c r="R40" s="34">
        <v>66</v>
      </c>
      <c r="S40" s="21">
        <f>R40/'第2表　人口動態総覧（４－１）'!D40*1000</f>
        <v>4.2979942693409745</v>
      </c>
      <c r="T40" s="34">
        <v>33</v>
      </c>
      <c r="U40" s="62">
        <f>T40/'第2表　人口動態総覧（４－１）'!D40*1000</f>
        <v>2.1489971346704873</v>
      </c>
    </row>
    <row r="41" spans="1:21" ht="16.5" customHeight="1">
      <c r="A41" s="9">
        <v>447</v>
      </c>
      <c r="B41" s="160" t="s">
        <v>34</v>
      </c>
      <c r="C41" s="161"/>
      <c r="D41" s="162">
        <f>'第2表　人口動態総覧（４－１）'!D41:E41</f>
        <v>7024</v>
      </c>
      <c r="E41" s="163"/>
      <c r="F41" s="47">
        <v>0</v>
      </c>
      <c r="G41" s="21">
        <f>F41/'第2表　人口動態総覧（４－１）'!F41*1000</f>
        <v>0</v>
      </c>
      <c r="H41" s="32">
        <f t="shared" si="0"/>
        <v>0</v>
      </c>
      <c r="I41" s="21">
        <f>H41/SUM('第2表　人口動態総覧（４－１）'!F41+'人口動態総覧（４－３）'!H41)*1000</f>
        <v>0</v>
      </c>
      <c r="J41" s="32">
        <v>0</v>
      </c>
      <c r="K41" s="50">
        <f>J41/SUM('第2表　人口動態総覧（４－１）'!F41+'人口動態総覧（４－３）'!H41)*1000</f>
        <v>0</v>
      </c>
      <c r="L41" s="32">
        <v>0</v>
      </c>
      <c r="M41" s="21">
        <f>L41/SUM('第2表　人口動態総覧（４－１）'!F41+'人口動態総覧（４－３）'!H41)*1000</f>
        <v>0</v>
      </c>
      <c r="N41" s="32">
        <f t="shared" si="2"/>
        <v>0</v>
      </c>
      <c r="O41" s="21">
        <f>N41/SUM('第2表　人口動態総覧（４－１）'!F41+'人口動態総覧（４－３）'!P41)*1000</f>
        <v>0</v>
      </c>
      <c r="P41" s="54">
        <v>0</v>
      </c>
      <c r="Q41" s="58">
        <v>0</v>
      </c>
      <c r="R41" s="34">
        <v>21</v>
      </c>
      <c r="S41" s="21">
        <f>R41/'第2表　人口動態総覧（４－１）'!D41*1000</f>
        <v>2.989749430523918</v>
      </c>
      <c r="T41" s="34">
        <v>10</v>
      </c>
      <c r="U41" s="62">
        <f>T41/'第2表　人口動態総覧（４－１）'!D41*1000</f>
        <v>1.4236902050113895</v>
      </c>
    </row>
    <row r="42" spans="1:21" ht="16.5" customHeight="1" thickBot="1">
      <c r="A42" s="11">
        <v>450</v>
      </c>
      <c r="B42" s="170" t="s">
        <v>35</v>
      </c>
      <c r="C42" s="171"/>
      <c r="D42" s="180">
        <f>'第2表　人口動態総覧（４－１）'!D42:E42</f>
        <v>3143</v>
      </c>
      <c r="E42" s="181"/>
      <c r="F42" s="48">
        <v>0</v>
      </c>
      <c r="G42" s="25">
        <f>F42/'第2表　人口動態総覧（４－１）'!F42*1000</f>
        <v>0</v>
      </c>
      <c r="H42" s="33">
        <f t="shared" si="0"/>
        <v>1</v>
      </c>
      <c r="I42" s="25">
        <f>H42/SUM('第2表　人口動態総覧（４－１）'!F42+'人口動態総覧（４－３）'!H42)*1000</f>
        <v>62.5</v>
      </c>
      <c r="J42" s="33">
        <v>1</v>
      </c>
      <c r="K42" s="52">
        <f>J42/SUM('第2表　人口動態総覧（４－１）'!F42+'人口動態総覧（４－３）'!H42)*1000</f>
        <v>62.5</v>
      </c>
      <c r="L42" s="33">
        <v>0</v>
      </c>
      <c r="M42" s="25">
        <f>L42/SUM('第2表　人口動態総覧（４－１）'!F42+'人口動態総覧（４－３）'!H42)*1000</f>
        <v>0</v>
      </c>
      <c r="N42" s="33">
        <f t="shared" si="2"/>
        <v>0</v>
      </c>
      <c r="O42" s="25">
        <f>N42/SUM('第2表　人口動態総覧（４－１）'!F42+'人口動態総覧（４－３）'!P42)*1000</f>
        <v>0</v>
      </c>
      <c r="P42" s="55">
        <v>0</v>
      </c>
      <c r="Q42" s="59">
        <v>0</v>
      </c>
      <c r="R42" s="35">
        <v>14</v>
      </c>
      <c r="S42" s="25">
        <f>R42/'第2表　人口動態総覧（４－１）'!D42*1000</f>
        <v>4.4543429844097995</v>
      </c>
      <c r="T42" s="35">
        <v>3</v>
      </c>
      <c r="U42" s="63">
        <f>T42/'第2表　人口動態総覧（４－１）'!D42*1000</f>
        <v>0.9545020680878142</v>
      </c>
    </row>
  </sheetData>
  <sheetProtection/>
  <mergeCells count="91">
    <mergeCell ref="B42:C42"/>
    <mergeCell ref="D42:E42"/>
    <mergeCell ref="T3:U3"/>
    <mergeCell ref="T4:T6"/>
    <mergeCell ref="U4:U6"/>
    <mergeCell ref="L4:L6"/>
    <mergeCell ref="M4:M6"/>
    <mergeCell ref="B40:C40"/>
    <mergeCell ref="D40:E40"/>
    <mergeCell ref="B41:C41"/>
    <mergeCell ref="D41:E41"/>
    <mergeCell ref="B38:C38"/>
    <mergeCell ref="D38:E38"/>
    <mergeCell ref="B39:C39"/>
    <mergeCell ref="D39:E39"/>
    <mergeCell ref="B36:C36"/>
    <mergeCell ref="D36:E36"/>
    <mergeCell ref="B37:C37"/>
    <mergeCell ref="D37:E37"/>
    <mergeCell ref="B34:C34"/>
    <mergeCell ref="D34:E34"/>
    <mergeCell ref="B35:C35"/>
    <mergeCell ref="D35:E35"/>
    <mergeCell ref="B32:C32"/>
    <mergeCell ref="D32:E32"/>
    <mergeCell ref="B33:C33"/>
    <mergeCell ref="D33:E33"/>
    <mergeCell ref="B29:C29"/>
    <mergeCell ref="D29:E29"/>
    <mergeCell ref="B31:C31"/>
    <mergeCell ref="D31:E31"/>
    <mergeCell ref="B30:C30"/>
    <mergeCell ref="D30:E30"/>
    <mergeCell ref="B27:C27"/>
    <mergeCell ref="D27:E27"/>
    <mergeCell ref="B28:C28"/>
    <mergeCell ref="D28:E28"/>
    <mergeCell ref="B25:C25"/>
    <mergeCell ref="D25:E25"/>
    <mergeCell ref="B26:C26"/>
    <mergeCell ref="D26:E26"/>
    <mergeCell ref="B23:C23"/>
    <mergeCell ref="D23:E23"/>
    <mergeCell ref="B24:C24"/>
    <mergeCell ref="D24:E24"/>
    <mergeCell ref="B20:C20"/>
    <mergeCell ref="D20:E20"/>
    <mergeCell ref="B22:C22"/>
    <mergeCell ref="D22:E22"/>
    <mergeCell ref="B21:C21"/>
    <mergeCell ref="D21:E21"/>
    <mergeCell ref="B18:C18"/>
    <mergeCell ref="D18:E18"/>
    <mergeCell ref="B19:C19"/>
    <mergeCell ref="D19:E19"/>
    <mergeCell ref="B16:C16"/>
    <mergeCell ref="D16:E16"/>
    <mergeCell ref="B17:C17"/>
    <mergeCell ref="D17:E17"/>
    <mergeCell ref="D13:E13"/>
    <mergeCell ref="D14:E14"/>
    <mergeCell ref="B15:C15"/>
    <mergeCell ref="D15:E15"/>
    <mergeCell ref="D9:E9"/>
    <mergeCell ref="D10:E10"/>
    <mergeCell ref="D11:E11"/>
    <mergeCell ref="D12:E12"/>
    <mergeCell ref="A7:A8"/>
    <mergeCell ref="B7:C7"/>
    <mergeCell ref="D7:E7"/>
    <mergeCell ref="B8:C8"/>
    <mergeCell ref="D8:E8"/>
    <mergeCell ref="A3:A6"/>
    <mergeCell ref="B3:C6"/>
    <mergeCell ref="D3:E6"/>
    <mergeCell ref="R4:R6"/>
    <mergeCell ref="S4:S6"/>
    <mergeCell ref="N4:N6"/>
    <mergeCell ref="O4:O6"/>
    <mergeCell ref="P4:P6"/>
    <mergeCell ref="Q4:Q6"/>
    <mergeCell ref="H3:M3"/>
    <mergeCell ref="F3:G3"/>
    <mergeCell ref="F4:F6"/>
    <mergeCell ref="G4:G6"/>
    <mergeCell ref="R3:S3"/>
    <mergeCell ref="N3:Q3"/>
    <mergeCell ref="H4:H6"/>
    <mergeCell ref="I4:I6"/>
    <mergeCell ref="J4:J6"/>
    <mergeCell ref="K4:K6"/>
  </mergeCells>
  <printOptions/>
  <pageMargins left="0.82" right="0.24" top="0.85" bottom="0.26" header="0.34" footer="0.27"/>
  <pageSetup horizontalDpi="300" verticalDpi="300" orientation="landscape" paperSize="12" scale="90" r:id="rId1"/>
  <headerFooter alignWithMargins="0">
    <oddFooter>&amp;C15</oddFooter>
  </headerFooter>
  <ignoredErrors>
    <ignoredError sqref="T9:T11 P9:R14 N42 N19:N20 N22:N24 N29 N15:N16 N17:N18 N25:N27 N28 N32:N41" formulaRange="1"/>
    <ignoredError sqref="L7 O7 K9:K11 G7 J7 M7 K7 S9:S11" formula="1"/>
    <ignoredError sqref="L14 L12:L13 J12:J14 J9:J11 L9:L11 T12:T1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6.875" style="0" customWidth="1"/>
    <col min="3" max="3" width="8.75390625" style="0" customWidth="1"/>
    <col min="4" max="4" width="9.00390625" style="0" hidden="1" customWidth="1"/>
    <col min="5" max="5" width="6.75390625" style="0" hidden="1" customWidth="1"/>
    <col min="6" max="21" width="9.625" style="0" customWidth="1"/>
  </cols>
  <sheetData>
    <row r="1" ht="13.5">
      <c r="A1" t="s">
        <v>82</v>
      </c>
    </row>
    <row r="2" ht="14.25" thickBot="1"/>
    <row r="3" spans="1:21" ht="16.5" customHeight="1">
      <c r="A3" s="139" t="s">
        <v>0</v>
      </c>
      <c r="B3" s="142" t="s">
        <v>71</v>
      </c>
      <c r="C3" s="142"/>
      <c r="D3" s="142" t="str">
        <f>'人口動態総覧（４－２）'!D3:E3</f>
        <v>平成17年10月1日　国勢調査人口</v>
      </c>
      <c r="E3" s="142"/>
      <c r="F3" s="182" t="s">
        <v>60</v>
      </c>
      <c r="G3" s="183"/>
      <c r="H3" s="182" t="s">
        <v>61</v>
      </c>
      <c r="I3" s="183"/>
      <c r="J3" s="183"/>
      <c r="K3" s="183"/>
      <c r="L3" s="183"/>
      <c r="M3" s="184"/>
      <c r="N3" s="183" t="s">
        <v>62</v>
      </c>
      <c r="O3" s="183"/>
      <c r="P3" s="183"/>
      <c r="Q3" s="183"/>
      <c r="R3" s="182" t="s">
        <v>63</v>
      </c>
      <c r="S3" s="184"/>
      <c r="T3" s="182" t="s">
        <v>64</v>
      </c>
      <c r="U3" s="185"/>
    </row>
    <row r="4" spans="1:21" ht="16.5" customHeight="1">
      <c r="A4" s="140"/>
      <c r="B4" s="143"/>
      <c r="C4" s="143"/>
      <c r="D4" s="143">
        <f>'人口動態総覧（４－２）'!D4:E4</f>
        <v>0</v>
      </c>
      <c r="E4" s="143"/>
      <c r="F4" s="115" t="s">
        <v>65</v>
      </c>
      <c r="G4" s="129" t="s">
        <v>1</v>
      </c>
      <c r="H4" s="115" t="s">
        <v>65</v>
      </c>
      <c r="I4" s="129" t="s">
        <v>1</v>
      </c>
      <c r="J4" s="115" t="s">
        <v>67</v>
      </c>
      <c r="K4" s="129" t="s">
        <v>1</v>
      </c>
      <c r="L4" s="226" t="s">
        <v>68</v>
      </c>
      <c r="M4" s="129" t="s">
        <v>1</v>
      </c>
      <c r="N4" s="115" t="s">
        <v>65</v>
      </c>
      <c r="O4" s="129" t="s">
        <v>1</v>
      </c>
      <c r="P4" s="214" t="s">
        <v>69</v>
      </c>
      <c r="Q4" s="217" t="s">
        <v>54</v>
      </c>
      <c r="R4" s="115" t="s">
        <v>70</v>
      </c>
      <c r="S4" s="129" t="s">
        <v>1</v>
      </c>
      <c r="T4" s="115" t="s">
        <v>70</v>
      </c>
      <c r="U4" s="136" t="s">
        <v>1</v>
      </c>
    </row>
    <row r="5" spans="1:21" ht="16.5" customHeight="1">
      <c r="A5" s="140"/>
      <c r="B5" s="143"/>
      <c r="C5" s="143"/>
      <c r="D5" s="143">
        <f>'人口動態総覧（４－２）'!D5:E5</f>
        <v>0</v>
      </c>
      <c r="E5" s="143"/>
      <c r="F5" s="116"/>
      <c r="G5" s="130"/>
      <c r="H5" s="116"/>
      <c r="I5" s="130"/>
      <c r="J5" s="116"/>
      <c r="K5" s="130"/>
      <c r="L5" s="222"/>
      <c r="M5" s="130"/>
      <c r="N5" s="116"/>
      <c r="O5" s="130"/>
      <c r="P5" s="215"/>
      <c r="Q5" s="218"/>
      <c r="R5" s="116"/>
      <c r="S5" s="130"/>
      <c r="T5" s="116"/>
      <c r="U5" s="137"/>
    </row>
    <row r="6" spans="1:21" ht="16.5" customHeight="1">
      <c r="A6" s="141"/>
      <c r="B6" s="144"/>
      <c r="C6" s="144"/>
      <c r="D6" s="144">
        <f>'人口動態総覧（４－２）'!D6:E6</f>
        <v>0</v>
      </c>
      <c r="E6" s="144"/>
      <c r="F6" s="117"/>
      <c r="G6" s="131"/>
      <c r="H6" s="117"/>
      <c r="I6" s="131"/>
      <c r="J6" s="117"/>
      <c r="K6" s="131"/>
      <c r="L6" s="224"/>
      <c r="M6" s="131"/>
      <c r="N6" s="117"/>
      <c r="O6" s="131"/>
      <c r="P6" s="216"/>
      <c r="Q6" s="219"/>
      <c r="R6" s="117"/>
      <c r="S6" s="131"/>
      <c r="T6" s="117"/>
      <c r="U6" s="138"/>
    </row>
    <row r="7" spans="1:21" ht="16.5" customHeight="1">
      <c r="A7" s="44">
        <v>205</v>
      </c>
      <c r="B7" s="205" t="s">
        <v>37</v>
      </c>
      <c r="C7" s="205"/>
      <c r="D7" s="166">
        <f>'人口動態総覧（４－２）'!D7:E7</f>
        <v>62181</v>
      </c>
      <c r="E7" s="167"/>
      <c r="F7" s="30">
        <v>1</v>
      </c>
      <c r="G7" s="19">
        <f>F7/'人口動態総覧（４－２）'!F7*1000</f>
        <v>2.257336343115124</v>
      </c>
      <c r="H7" s="32">
        <f aca="true" t="shared" si="0" ref="H7:H25">SUM(J7+L7)</f>
        <v>21</v>
      </c>
      <c r="I7" s="19">
        <f>H7/SUM('人口動態総覧（４－２）'!F7+'人口動態総覧（４－４）'!H7)*1000</f>
        <v>45.258620689655174</v>
      </c>
      <c r="J7" s="30">
        <v>8</v>
      </c>
      <c r="K7" s="19">
        <f>J7/SUM('人口動態総覧（４－２）'!F7+'人口動態総覧（４－４）'!H7)*1000</f>
        <v>17.241379310344826</v>
      </c>
      <c r="L7" s="30">
        <v>13</v>
      </c>
      <c r="M7" s="19">
        <f>L7/SUM('人口動態総覧（４－２）'!F7+'人口動態総覧（４－４）'!H7)*1000</f>
        <v>28.017241379310345</v>
      </c>
      <c r="N7" s="32">
        <f aca="true" t="shared" si="1" ref="N7:N25">SUM(P7:Q7)</f>
        <v>1</v>
      </c>
      <c r="O7" s="19">
        <f>N7/SUM('人口動態総覧（４－２）'!F7+'人口動態総覧（４－４）'!P7)*1000</f>
        <v>2.2522522522522523</v>
      </c>
      <c r="P7" s="30">
        <v>1</v>
      </c>
      <c r="Q7" s="64">
        <v>0</v>
      </c>
      <c r="R7" s="18">
        <v>221</v>
      </c>
      <c r="S7" s="19">
        <f>R7/'人口動態総覧（４－２）'!D7*1000</f>
        <v>3.554140332255834</v>
      </c>
      <c r="T7" s="18">
        <v>161</v>
      </c>
      <c r="U7" s="60">
        <f>T7/'人口動態総覧（４－２）'!D7*1000</f>
        <v>2.589215355172802</v>
      </c>
    </row>
    <row r="8" spans="1:21" ht="16.5" customHeight="1">
      <c r="A8" s="9">
        <v>209</v>
      </c>
      <c r="B8" s="206" t="s">
        <v>75</v>
      </c>
      <c r="C8" s="206"/>
      <c r="D8" s="88"/>
      <c r="E8" s="89"/>
      <c r="F8" s="32">
        <v>0</v>
      </c>
      <c r="G8" s="21">
        <f>F8/'人口動態総覧（４－２）'!F8*1000</f>
        <v>0</v>
      </c>
      <c r="H8" s="32">
        <f t="shared" si="0"/>
        <v>10</v>
      </c>
      <c r="I8" s="21">
        <f>H8/SUM('人口動態総覧（４－２）'!F8+'人口動態総覧（４－４）'!H8)*1000</f>
        <v>38.61003861003861</v>
      </c>
      <c r="J8" s="32">
        <v>3</v>
      </c>
      <c r="K8" s="21">
        <f>J8/SUM('人口動態総覧（４－２）'!F8+'人口動態総覧（４－４）'!H8)*1000</f>
        <v>11.583011583011583</v>
      </c>
      <c r="L8" s="32">
        <v>7</v>
      </c>
      <c r="M8" s="21">
        <f>L8/SUM('人口動態総覧（４－２）'!F8+'人口動態総覧（４－４）'!H8)*1000</f>
        <v>27.027027027027028</v>
      </c>
      <c r="N8" s="32">
        <f t="shared" si="1"/>
        <v>2</v>
      </c>
      <c r="O8" s="21">
        <f>N8/SUM('人口動態総覧（４－２）'!F8+'人口動態総覧（４－４）'!P8)*1000</f>
        <v>7.968127490039841</v>
      </c>
      <c r="P8" s="32">
        <v>2</v>
      </c>
      <c r="Q8" s="65">
        <v>0</v>
      </c>
      <c r="R8" s="20">
        <v>136</v>
      </c>
      <c r="S8" s="21">
        <f>R8/'人口動態総覧（４－２）'!D8*1000</f>
        <v>3.39228255718241</v>
      </c>
      <c r="T8" s="20">
        <v>61</v>
      </c>
      <c r="U8" s="62">
        <f>T8/'人口動態総覧（４－２）'!D8*1000</f>
        <v>1.5215384999126986</v>
      </c>
    </row>
    <row r="9" spans="1:21" ht="16.5" customHeight="1">
      <c r="A9" s="9">
        <v>321</v>
      </c>
      <c r="B9" s="206" t="s">
        <v>38</v>
      </c>
      <c r="C9" s="206"/>
      <c r="D9" s="162">
        <f>'人口動態総覧（４－２）'!D9:E9</f>
        <v>12662</v>
      </c>
      <c r="E9" s="163"/>
      <c r="F9" s="32">
        <v>0</v>
      </c>
      <c r="G9" s="21">
        <f>F9/'人口動態総覧（４－２）'!F9*1000</f>
        <v>0</v>
      </c>
      <c r="H9" s="32">
        <f t="shared" si="0"/>
        <v>3</v>
      </c>
      <c r="I9" s="21">
        <f>H9/SUM('人口動態総覧（４－２）'!F9+'人口動態総覧（４－４）'!H9)*1000</f>
        <v>47.61904761904761</v>
      </c>
      <c r="J9" s="32">
        <v>1</v>
      </c>
      <c r="K9" s="21">
        <f>J9/SUM('人口動態総覧（４－２）'!F9+'人口動態総覧（４－４）'!H9)*1000</f>
        <v>15.873015873015872</v>
      </c>
      <c r="L9" s="32">
        <v>2</v>
      </c>
      <c r="M9" s="21">
        <f>L9/SUM('人口動態総覧（４－２）'!F9+'人口動態総覧（４－４）'!H9)*1000</f>
        <v>31.746031746031743</v>
      </c>
      <c r="N9" s="32">
        <f t="shared" si="1"/>
        <v>0</v>
      </c>
      <c r="O9" s="21">
        <f>N9/SUM('人口動態総覧（４－２）'!F9+'人口動態総覧（４－４）'!P9)*1000</f>
        <v>0</v>
      </c>
      <c r="P9" s="32">
        <v>0</v>
      </c>
      <c r="Q9" s="65">
        <v>0</v>
      </c>
      <c r="R9" s="20">
        <v>42</v>
      </c>
      <c r="S9" s="21">
        <f>R9/'人口動態総覧（４－２）'!D9*1000</f>
        <v>3.317011530563892</v>
      </c>
      <c r="T9" s="20">
        <v>23</v>
      </c>
      <c r="U9" s="62">
        <f>T9/'人口動態総覧（４－２）'!D9*1000</f>
        <v>1.816458695308798</v>
      </c>
    </row>
    <row r="10" spans="1:21" ht="16.5" customHeight="1">
      <c r="A10" s="9">
        <v>323</v>
      </c>
      <c r="B10" s="206" t="s">
        <v>39</v>
      </c>
      <c r="C10" s="206"/>
      <c r="D10" s="162">
        <f>'人口動態総覧（４－２）'!D10:E10</f>
        <v>10910</v>
      </c>
      <c r="E10" s="163"/>
      <c r="F10" s="32">
        <v>0</v>
      </c>
      <c r="G10" s="21">
        <f>F10/'人口動態総覧（４－２）'!F10*1000</f>
        <v>0</v>
      </c>
      <c r="H10" s="32">
        <f t="shared" si="0"/>
        <v>1</v>
      </c>
      <c r="I10" s="21">
        <f>H10/SUM('人口動態総覧（４－２）'!F10+'人口動態総覧（４－４）'!H10)*1000</f>
        <v>17.857142857142858</v>
      </c>
      <c r="J10" s="32">
        <v>0</v>
      </c>
      <c r="K10" s="21">
        <f>J10/SUM('人口動態総覧（４－２）'!F10+'人口動態総覧（４－４）'!H10)*1000</f>
        <v>0</v>
      </c>
      <c r="L10" s="32">
        <v>1</v>
      </c>
      <c r="M10" s="21">
        <f>L10/SUM('人口動態総覧（４－２）'!F10+'人口動態総覧（４－４）'!H10)*1000</f>
        <v>17.857142857142858</v>
      </c>
      <c r="N10" s="32">
        <f t="shared" si="1"/>
        <v>0</v>
      </c>
      <c r="O10" s="21">
        <f>N10/SUM('人口動態総覧（４－２）'!F10+'人口動態総覧（４－４）'!P10)*1000</f>
        <v>0</v>
      </c>
      <c r="P10" s="32">
        <v>0</v>
      </c>
      <c r="Q10" s="65">
        <v>0</v>
      </c>
      <c r="R10" s="20">
        <v>27</v>
      </c>
      <c r="S10" s="21">
        <f>R10/'人口動態総覧（４－２）'!D10*1000</f>
        <v>2.474793767186068</v>
      </c>
      <c r="T10" s="20">
        <v>21</v>
      </c>
      <c r="U10" s="62">
        <f>T10/'人口動態総覧（４－２）'!D10*1000</f>
        <v>1.924839596700275</v>
      </c>
    </row>
    <row r="11" spans="1:21" ht="16.5" customHeight="1">
      <c r="A11" s="9">
        <v>384</v>
      </c>
      <c r="B11" s="208" t="s">
        <v>40</v>
      </c>
      <c r="C11" s="208"/>
      <c r="D11" s="162">
        <f>'人口動態総覧（４－２）'!D11:E11</f>
        <v>15218</v>
      </c>
      <c r="E11" s="163"/>
      <c r="F11" s="32">
        <v>0</v>
      </c>
      <c r="G11" s="21">
        <f>F11/'人口動態総覧（４－２）'!F11*1000</f>
        <v>0</v>
      </c>
      <c r="H11" s="32">
        <f t="shared" si="0"/>
        <v>2</v>
      </c>
      <c r="I11" s="21">
        <f>H11/SUM('人口動態総覧（４－２）'!F11+'人口動態総覧（４－４）'!H11)*1000</f>
        <v>18.69158878504673</v>
      </c>
      <c r="J11" s="32">
        <v>0</v>
      </c>
      <c r="K11" s="21">
        <f>J11/SUM('人口動態総覧（４－２）'!F11+'人口動態総覧（４－４）'!H11)*1000</f>
        <v>0</v>
      </c>
      <c r="L11" s="32">
        <v>2</v>
      </c>
      <c r="M11" s="21">
        <f>L11/SUM('人口動態総覧（４－２）'!F11+'人口動態総覧（４－４）'!H11)*1000</f>
        <v>18.69158878504673</v>
      </c>
      <c r="N11" s="32">
        <f t="shared" si="1"/>
        <v>0</v>
      </c>
      <c r="O11" s="21">
        <f>N11/SUM('人口動態総覧（４－２）'!F11+'人口動態総覧（４－４）'!P11)*1000</f>
        <v>0</v>
      </c>
      <c r="P11" s="32">
        <v>0</v>
      </c>
      <c r="Q11" s="65">
        <v>0</v>
      </c>
      <c r="R11" s="20">
        <v>56</v>
      </c>
      <c r="S11" s="21">
        <f>R11/'人口動態総覧（４－２）'!D11*1000</f>
        <v>3.6798528058877644</v>
      </c>
      <c r="T11" s="20">
        <v>27</v>
      </c>
      <c r="U11" s="62">
        <f>T11/'人口動態総覧（４－２）'!D11*1000</f>
        <v>1.7742147456958863</v>
      </c>
    </row>
    <row r="12" spans="1:21" ht="16.5" customHeight="1">
      <c r="A12" s="10">
        <v>387</v>
      </c>
      <c r="B12" s="209" t="s">
        <v>76</v>
      </c>
      <c r="C12" s="209"/>
      <c r="D12" s="164">
        <f>'人口動態総覧（４－２）'!D12:E12</f>
        <v>14184</v>
      </c>
      <c r="E12" s="165"/>
      <c r="F12" s="31">
        <v>0</v>
      </c>
      <c r="G12" s="23">
        <f>F12/'人口動態総覧（４－２）'!F12*1000</f>
        <v>0</v>
      </c>
      <c r="H12" s="31">
        <f t="shared" si="0"/>
        <v>4</v>
      </c>
      <c r="I12" s="23">
        <f>H12/SUM('人口動態総覧（４－２）'!F12+'人口動態総覧（４－４）'!H12)*1000</f>
        <v>43.47826086956522</v>
      </c>
      <c r="J12" s="31">
        <v>0</v>
      </c>
      <c r="K12" s="23">
        <f>J12/SUM('人口動態総覧（４－２）'!F12+'人口動態総覧（４－４）'!H12)*1000</f>
        <v>0</v>
      </c>
      <c r="L12" s="31">
        <v>4</v>
      </c>
      <c r="M12" s="23">
        <f>L12/SUM('人口動態総覧（４－２）'!F12+'人口動態総覧（４－４）'!H12)*1000</f>
        <v>43.47826086956522</v>
      </c>
      <c r="N12" s="32">
        <f t="shared" si="1"/>
        <v>0</v>
      </c>
      <c r="O12" s="23">
        <f>N12/SUM('人口動態総覧（４－２）'!F12+'人口動態総覧（４－４）'!P12)*1000</f>
        <v>0</v>
      </c>
      <c r="P12" s="31">
        <v>0</v>
      </c>
      <c r="Q12" s="66">
        <v>0</v>
      </c>
      <c r="R12" s="22">
        <v>52</v>
      </c>
      <c r="S12" s="23">
        <f>R12/'人口動態総覧（４－２）'!D12*1000</f>
        <v>3.6661026508742243</v>
      </c>
      <c r="T12" s="22">
        <v>23</v>
      </c>
      <c r="U12" s="61">
        <f>T12/'人口動態総覧（４－２）'!D12*1000</f>
        <v>1.6215454032712917</v>
      </c>
    </row>
    <row r="13" spans="1:21" ht="16.5" customHeight="1">
      <c r="A13" s="8">
        <v>206</v>
      </c>
      <c r="B13" s="207" t="s">
        <v>41</v>
      </c>
      <c r="C13" s="207"/>
      <c r="D13" s="166">
        <f>'人口動態総覧（４－２）'!D13:E13</f>
        <v>68359</v>
      </c>
      <c r="E13" s="167"/>
      <c r="F13" s="30">
        <v>0</v>
      </c>
      <c r="G13" s="19">
        <f>F13/'人口動態総覧（４－２）'!F13*1000</f>
        <v>0</v>
      </c>
      <c r="H13" s="30">
        <f t="shared" si="0"/>
        <v>17</v>
      </c>
      <c r="I13" s="19">
        <f>H13/SUM('人口動態総覧（４－２）'!F13+'人口動態総覧（４－４）'!H13)*1000</f>
        <v>33.268101761252446</v>
      </c>
      <c r="J13" s="30">
        <v>10</v>
      </c>
      <c r="K13" s="19">
        <f>J13/SUM('人口動態総覧（４－２）'!F13+'人口動態総覧（４－４）'!H13)*1000</f>
        <v>19.569471624266143</v>
      </c>
      <c r="L13" s="30">
        <v>7</v>
      </c>
      <c r="M13" s="19">
        <f>L13/SUM('人口動態総覧（４－２）'!F13+'人口動態総覧（４－４）'!H13)*1000</f>
        <v>13.698630136986301</v>
      </c>
      <c r="N13" s="30">
        <f t="shared" si="1"/>
        <v>4</v>
      </c>
      <c r="O13" s="19">
        <f>N13/SUM('人口動態総覧（４－２）'!F13+'人口動態総覧（４－４）'!P13)*1000</f>
        <v>8.032128514056224</v>
      </c>
      <c r="P13" s="30">
        <v>4</v>
      </c>
      <c r="Q13" s="64">
        <v>0</v>
      </c>
      <c r="R13" s="18">
        <v>323</v>
      </c>
      <c r="S13" s="19">
        <f>R13/'人口動態総覧（４－２）'!D13*1000</f>
        <v>4.725054491727498</v>
      </c>
      <c r="T13" s="18">
        <v>159</v>
      </c>
      <c r="U13" s="60">
        <f>T13/'人口動態総覧（４－２）'!D13*1000</f>
        <v>2.3259556166708113</v>
      </c>
    </row>
    <row r="14" spans="1:21" ht="16.5" customHeight="1">
      <c r="A14" s="9">
        <v>207</v>
      </c>
      <c r="B14" s="208" t="s">
        <v>42</v>
      </c>
      <c r="C14" s="208"/>
      <c r="D14" s="162">
        <f>'人口動態総覧（４－２）'!D14:E14</f>
        <v>42425</v>
      </c>
      <c r="E14" s="163"/>
      <c r="F14" s="32">
        <v>1</v>
      </c>
      <c r="G14" s="21">
        <f>F14/'人口動態総覧（４－２）'!F14*1000</f>
        <v>2.0242914979757085</v>
      </c>
      <c r="H14" s="32">
        <f t="shared" si="0"/>
        <v>10</v>
      </c>
      <c r="I14" s="21">
        <f>H14/SUM('人口動態総覧（４－２）'!F14+'人口動態総覧（４－４）'!H14)*1000</f>
        <v>19.841269841269842</v>
      </c>
      <c r="J14" s="32">
        <v>2</v>
      </c>
      <c r="K14" s="21">
        <f>J14/SUM('人口動態総覧（４－２）'!F14+'人口動態総覧（４－４）'!H14)*1000</f>
        <v>3.968253968253968</v>
      </c>
      <c r="L14" s="32">
        <v>8</v>
      </c>
      <c r="M14" s="21">
        <f>L14/SUM('人口動態総覧（４－２）'!F14+'人口動態総覧（４－４）'!H14)*1000</f>
        <v>15.873015873015872</v>
      </c>
      <c r="N14" s="32">
        <f t="shared" si="1"/>
        <v>1</v>
      </c>
      <c r="O14" s="21">
        <f>N14/SUM('人口動態総覧（４－２）'!F14+'人口動態総覧（４－４）'!P14)*1000</f>
        <v>2.0242914979757085</v>
      </c>
      <c r="P14" s="32">
        <v>0</v>
      </c>
      <c r="Q14" s="65">
        <v>1</v>
      </c>
      <c r="R14" s="20">
        <v>354</v>
      </c>
      <c r="S14" s="21">
        <f>R14/'人口動態総覧（４－２）'!D14*1000</f>
        <v>8.344136711844431</v>
      </c>
      <c r="T14" s="20">
        <v>151</v>
      </c>
      <c r="U14" s="62">
        <f>T14/'人口動態総覧（４－２）'!D14*1000</f>
        <v>3.559222156747201</v>
      </c>
    </row>
    <row r="15" spans="1:21" ht="16.5" customHeight="1">
      <c r="A15" s="9">
        <v>401</v>
      </c>
      <c r="B15" s="208" t="s">
        <v>43</v>
      </c>
      <c r="C15" s="208"/>
      <c r="D15" s="162">
        <f>'人口動態総覧（４－２）'!D15:E15</f>
        <v>15218</v>
      </c>
      <c r="E15" s="163"/>
      <c r="F15" s="32">
        <v>1</v>
      </c>
      <c r="G15" s="21">
        <f>F15/'人口動態総覧（４－２）'!F15*1000</f>
        <v>8.695652173913043</v>
      </c>
      <c r="H15" s="32">
        <f t="shared" si="0"/>
        <v>4</v>
      </c>
      <c r="I15" s="21">
        <f>H15/SUM('人口動態総覧（４－２）'!F15+'人口動態総覧（４－４）'!H15)*1000</f>
        <v>33.61344537815126</v>
      </c>
      <c r="J15" s="32">
        <v>0</v>
      </c>
      <c r="K15" s="21">
        <f>J15/SUM('人口動態総覧（４－２）'!F15+'人口動態総覧（４－４）'!H15)*1000</f>
        <v>0</v>
      </c>
      <c r="L15" s="32">
        <v>4</v>
      </c>
      <c r="M15" s="21">
        <f>L15/SUM('人口動態総覧（４－２）'!F15+'人口動態総覧（４－４）'!H15)*1000</f>
        <v>33.61344537815126</v>
      </c>
      <c r="N15" s="32">
        <f t="shared" si="1"/>
        <v>1</v>
      </c>
      <c r="O15" s="21">
        <f>N15/SUM('人口動態総覧（４－２）'!F15+'人口動態総覧（４－４）'!P15)*1000</f>
        <v>8.695652173913043</v>
      </c>
      <c r="P15" s="32">
        <v>0</v>
      </c>
      <c r="Q15" s="65">
        <v>1</v>
      </c>
      <c r="R15" s="20">
        <v>60</v>
      </c>
      <c r="S15" s="21">
        <f>R15/'人口動態総覧（４－２）'!D15*1000</f>
        <v>3.9426994348797475</v>
      </c>
      <c r="T15" s="20">
        <v>49</v>
      </c>
      <c r="U15" s="62">
        <f>T15/'人口動態総覧（４－２）'!D15*1000</f>
        <v>3.219871205151794</v>
      </c>
    </row>
    <row r="16" spans="1:21" ht="16.5" customHeight="1">
      <c r="A16" s="9">
        <v>402</v>
      </c>
      <c r="B16" s="208" t="s">
        <v>44</v>
      </c>
      <c r="C16" s="208"/>
      <c r="D16" s="162">
        <f>'人口動態総覧（４－２）'!D16:E16</f>
        <v>18471</v>
      </c>
      <c r="E16" s="163"/>
      <c r="F16" s="32">
        <v>0</v>
      </c>
      <c r="G16" s="21">
        <f>F16/'人口動態総覧（４－２）'!F16*1000</f>
        <v>0</v>
      </c>
      <c r="H16" s="32">
        <f t="shared" si="0"/>
        <v>5</v>
      </c>
      <c r="I16" s="21">
        <f>H16/SUM('人口動態総覧（４－２）'!F16+'人口動態総覧（４－４）'!H16)*1000</f>
        <v>40.32258064516129</v>
      </c>
      <c r="J16" s="32">
        <v>2</v>
      </c>
      <c r="K16" s="21">
        <f>J16/SUM('人口動態総覧（４－２）'!F16+'人口動態総覧（４－４）'!H16)*1000</f>
        <v>16.129032258064516</v>
      </c>
      <c r="L16" s="32">
        <v>3</v>
      </c>
      <c r="M16" s="21">
        <f>L16/SUM('人口動態総覧（４－２）'!F16+'人口動態総覧（４－４）'!H16)*1000</f>
        <v>24.193548387096772</v>
      </c>
      <c r="N16" s="32">
        <f t="shared" si="1"/>
        <v>1</v>
      </c>
      <c r="O16" s="21">
        <f>N16/SUM('人口動態総覧（４－２）'!F16+'人口動態総覧（４－４）'!P16)*1000</f>
        <v>8.333333333333334</v>
      </c>
      <c r="P16" s="32">
        <v>1</v>
      </c>
      <c r="Q16" s="65">
        <v>0</v>
      </c>
      <c r="R16" s="20">
        <v>79</v>
      </c>
      <c r="S16" s="21">
        <f>R16/'人口動態総覧（４－２）'!D16*1000</f>
        <v>4.276974717124141</v>
      </c>
      <c r="T16" s="20">
        <v>38</v>
      </c>
      <c r="U16" s="62">
        <f>T16/'人口動態総覧（４－２）'!D16*1000</f>
        <v>2.0572789778571816</v>
      </c>
    </row>
    <row r="17" spans="1:21" ht="16.5" customHeight="1">
      <c r="A17" s="9">
        <v>405</v>
      </c>
      <c r="B17" s="208" t="s">
        <v>45</v>
      </c>
      <c r="C17" s="208"/>
      <c r="D17" s="162">
        <f>'人口動態総覧（４－２）'!D17:E17</f>
        <v>10430</v>
      </c>
      <c r="E17" s="163"/>
      <c r="F17" s="32">
        <v>0</v>
      </c>
      <c r="G17" s="21">
        <f>F17/'人口動態総覧（４－２）'!F17*1000</f>
        <v>0</v>
      </c>
      <c r="H17" s="32">
        <f t="shared" si="0"/>
        <v>5</v>
      </c>
      <c r="I17" s="21">
        <f>H17/SUM('人口動態総覧（４－２）'!F17+'人口動態総覧（４－４）'!H17)*1000</f>
        <v>69.44444444444444</v>
      </c>
      <c r="J17" s="32">
        <v>2</v>
      </c>
      <c r="K17" s="21">
        <f>J17/SUM('人口動態総覧（４－２）'!F17+'人口動態総覧（４－４）'!H17)*1000</f>
        <v>27.777777777777775</v>
      </c>
      <c r="L17" s="32">
        <v>3</v>
      </c>
      <c r="M17" s="21">
        <f>L17/SUM('人口動態総覧（４－２）'!F17+'人口動態総覧（４－４）'!H17)*1000</f>
        <v>41.666666666666664</v>
      </c>
      <c r="N17" s="32">
        <f t="shared" si="1"/>
        <v>0</v>
      </c>
      <c r="O17" s="21">
        <f>N17/SUM('人口動態総覧（４－２）'!F17+'人口動態総覧（４－４）'!P17)*1000</f>
        <v>0</v>
      </c>
      <c r="P17" s="32">
        <v>0</v>
      </c>
      <c r="Q17" s="65">
        <v>0</v>
      </c>
      <c r="R17" s="20">
        <v>38</v>
      </c>
      <c r="S17" s="21">
        <f>R17/'人口動態総覧（４－２）'!D17*1000</f>
        <v>3.6433365292425695</v>
      </c>
      <c r="T17" s="20">
        <v>34</v>
      </c>
      <c r="U17" s="62">
        <f>T17/'人口動態総覧（４－２）'!D17*1000</f>
        <v>3.2598274209012463</v>
      </c>
    </row>
    <row r="18" spans="1:21" ht="16.5" customHeight="1">
      <c r="A18" s="9">
        <v>406</v>
      </c>
      <c r="B18" s="208" t="s">
        <v>46</v>
      </c>
      <c r="C18" s="208"/>
      <c r="D18" s="162">
        <f>'人口動態総覧（４－２）'!D18:E18</f>
        <v>5097</v>
      </c>
      <c r="E18" s="163"/>
      <c r="F18" s="32">
        <v>0</v>
      </c>
      <c r="G18" s="21">
        <f>F18/'人口動態総覧（４－２）'!F18*1000</f>
        <v>0</v>
      </c>
      <c r="H18" s="32">
        <f t="shared" si="0"/>
        <v>1</v>
      </c>
      <c r="I18" s="21">
        <f>H18/SUM('人口動態総覧（４－２）'!F18+'人口動態総覧（４－４）'!H18)*1000</f>
        <v>29.41176470588235</v>
      </c>
      <c r="J18" s="32">
        <v>0</v>
      </c>
      <c r="K18" s="21">
        <f>J18/SUM('人口動態総覧（４－２）'!F18+'人口動態総覧（４－４）'!H18)*1000</f>
        <v>0</v>
      </c>
      <c r="L18" s="32">
        <v>1</v>
      </c>
      <c r="M18" s="21">
        <f>L18/SUM('人口動態総覧（４－２）'!F18+'人口動態総覧（４－４）'!H18)*1000</f>
        <v>29.41176470588235</v>
      </c>
      <c r="N18" s="32">
        <f t="shared" si="1"/>
        <v>0</v>
      </c>
      <c r="O18" s="21">
        <f>N18/SUM('人口動態総覧（４－２）'!F18+'人口動態総覧（４－４）'!P18)*1000</f>
        <v>0</v>
      </c>
      <c r="P18" s="32">
        <v>0</v>
      </c>
      <c r="Q18" s="65">
        <v>0</v>
      </c>
      <c r="R18" s="20">
        <v>26</v>
      </c>
      <c r="S18" s="21">
        <f>R18/'人口動態総覧（４－２）'!D18*1000</f>
        <v>5.101039827349422</v>
      </c>
      <c r="T18" s="20">
        <v>8</v>
      </c>
      <c r="U18" s="62">
        <f>T18/'人口動態総覧（４－２）'!D18*1000</f>
        <v>1.5695507161075142</v>
      </c>
    </row>
    <row r="19" spans="1:21" ht="16.5" customHeight="1">
      <c r="A19" s="9">
        <v>408</v>
      </c>
      <c r="B19" s="208" t="s">
        <v>47</v>
      </c>
      <c r="C19" s="208"/>
      <c r="D19" s="162">
        <f>'人口動態総覧（４－２）'!D19:E19</f>
        <v>20016</v>
      </c>
      <c r="E19" s="163"/>
      <c r="F19" s="32">
        <v>0</v>
      </c>
      <c r="G19" s="21">
        <f>F19/'人口動態総覧（４－２）'!F19*1000</f>
        <v>0</v>
      </c>
      <c r="H19" s="32">
        <f t="shared" si="0"/>
        <v>8</v>
      </c>
      <c r="I19" s="21">
        <f>H19/SUM('人口動態総覧（４－２）'!F19+'人口動態総覧（４－４）'!H19)*1000</f>
        <v>60.150375939849624</v>
      </c>
      <c r="J19" s="32">
        <v>2</v>
      </c>
      <c r="K19" s="21">
        <f>J19/SUM('人口動態総覧（４－２）'!F19+'人口動態総覧（４－４）'!H19)*1000</f>
        <v>15.037593984962406</v>
      </c>
      <c r="L19" s="32">
        <v>6</v>
      </c>
      <c r="M19" s="21">
        <f>L19/SUM('人口動態総覧（４－２）'!F19+'人口動態総覧（４－４）'!H19)*1000</f>
        <v>45.11278195488722</v>
      </c>
      <c r="N19" s="32">
        <f t="shared" si="1"/>
        <v>0</v>
      </c>
      <c r="O19" s="21">
        <f>N19/SUM('人口動態総覧（４－２）'!F19+'人口動態総覧（４－４）'!P19)*1000</f>
        <v>0</v>
      </c>
      <c r="P19" s="32">
        <v>0</v>
      </c>
      <c r="Q19" s="65">
        <v>0</v>
      </c>
      <c r="R19" s="20">
        <v>73</v>
      </c>
      <c r="S19" s="21">
        <f>R19/'人口動態総覧（４－２）'!D19*1000</f>
        <v>3.647082334132694</v>
      </c>
      <c r="T19" s="20">
        <v>47</v>
      </c>
      <c r="U19" s="62">
        <f>T19/'人口動態総覧（４－２）'!D19*1000</f>
        <v>2.3481215027977616</v>
      </c>
    </row>
    <row r="20" spans="1:21" ht="16.5" customHeight="1">
      <c r="A20" s="10">
        <v>411</v>
      </c>
      <c r="B20" s="209" t="s">
        <v>48</v>
      </c>
      <c r="C20" s="209"/>
      <c r="D20" s="164">
        <f>'人口動態総覧（４－２）'!D20:E20</f>
        <v>11401</v>
      </c>
      <c r="E20" s="165"/>
      <c r="F20" s="31">
        <v>1</v>
      </c>
      <c r="G20" s="23">
        <f>F20/'人口動態総覧（４－２）'!F20*1000</f>
        <v>8</v>
      </c>
      <c r="H20" s="31">
        <f t="shared" si="0"/>
        <v>3</v>
      </c>
      <c r="I20" s="23">
        <f>H20/SUM('人口動態総覧（４－２）'!F20+'人口動態総覧（４－４）'!H20)*1000</f>
        <v>23.4375</v>
      </c>
      <c r="J20" s="31">
        <v>1</v>
      </c>
      <c r="K20" s="23">
        <f>J20/SUM('人口動態総覧（４－２）'!F20+'人口動態総覧（４－４）'!H20)*1000</f>
        <v>7.8125</v>
      </c>
      <c r="L20" s="31">
        <v>2</v>
      </c>
      <c r="M20" s="23">
        <f>L20/SUM('人口動態総覧（４－２）'!F20+'人口動態総覧（４－４）'!H20)*1000</f>
        <v>15.625</v>
      </c>
      <c r="N20" s="31">
        <f t="shared" si="1"/>
        <v>1</v>
      </c>
      <c r="O20" s="23">
        <f>N20/SUM('人口動態総覧（４－２）'!F20+'人口動態総覧（４－４）'!P20)*1000</f>
        <v>8</v>
      </c>
      <c r="P20" s="31">
        <v>0</v>
      </c>
      <c r="Q20" s="66">
        <v>1</v>
      </c>
      <c r="R20" s="22">
        <v>74</v>
      </c>
      <c r="S20" s="23">
        <f>R20/'人口動態総覧（４－２）'!D20*1000</f>
        <v>6.490658714147882</v>
      </c>
      <c r="T20" s="22">
        <v>28</v>
      </c>
      <c r="U20" s="61">
        <f>T20/'人口動態総覧（４－２）'!D20*1000</f>
        <v>2.4559249188667662</v>
      </c>
    </row>
    <row r="21" spans="1:21" ht="16.5" customHeight="1">
      <c r="A21" s="8">
        <v>208</v>
      </c>
      <c r="B21" s="207" t="s">
        <v>49</v>
      </c>
      <c r="C21" s="207"/>
      <c r="D21" s="166">
        <f>'人口動態総覧（４－２）'!D21:E21</f>
        <v>64052</v>
      </c>
      <c r="E21" s="167"/>
      <c r="F21" s="30">
        <v>0</v>
      </c>
      <c r="G21" s="19">
        <f>F21/'人口動態総覧（４－２）'!F21*1000</f>
        <v>0</v>
      </c>
      <c r="H21" s="30">
        <f t="shared" si="0"/>
        <v>16</v>
      </c>
      <c r="I21" s="19">
        <f>H21/SUM('人口動態総覧（４－２）'!F21+'人口動態総覧（４－４）'!H21)*1000</f>
        <v>31.683168316831683</v>
      </c>
      <c r="J21" s="30">
        <v>8</v>
      </c>
      <c r="K21" s="19">
        <f>J21/SUM('人口動態総覧（４－２）'!F21+'人口動態総覧（４－４）'!H21)*1000</f>
        <v>15.841584158415841</v>
      </c>
      <c r="L21" s="30">
        <v>8</v>
      </c>
      <c r="M21" s="19">
        <f>L21/SUM('人口動態総覧（４－２）'!F21+'人口動態総覧（４－４）'!H21)*1000</f>
        <v>15.841584158415841</v>
      </c>
      <c r="N21" s="32">
        <f t="shared" si="1"/>
        <v>1</v>
      </c>
      <c r="O21" s="19">
        <f>N21/SUM('人口動態総覧（４－２）'!F21+'人口動態総覧（４－４）'!P21)*1000</f>
        <v>2.0408163265306123</v>
      </c>
      <c r="P21" s="30">
        <v>1</v>
      </c>
      <c r="Q21" s="64">
        <v>0</v>
      </c>
      <c r="R21" s="18">
        <v>325</v>
      </c>
      <c r="S21" s="19">
        <f>R21/'人口動態総覧（４－２）'!D21*1000</f>
        <v>5.074002373071879</v>
      </c>
      <c r="T21" s="18">
        <v>168</v>
      </c>
      <c r="U21" s="60">
        <f>T21/'人口動態総覧（４－２）'!D21*1000</f>
        <v>2.6228689190033094</v>
      </c>
    </row>
    <row r="22" spans="1:21" ht="16.5" customHeight="1">
      <c r="A22" s="9">
        <v>423</v>
      </c>
      <c r="B22" s="208" t="s">
        <v>50</v>
      </c>
      <c r="C22" s="208"/>
      <c r="D22" s="162">
        <f>'人口動態総覧（４－２）'!D22:E22</f>
        <v>6212</v>
      </c>
      <c r="E22" s="163"/>
      <c r="F22" s="32">
        <v>0</v>
      </c>
      <c r="G22" s="21">
        <f>F22/'人口動態総覧（４－２）'!F22*1000</f>
        <v>0</v>
      </c>
      <c r="H22" s="32">
        <f t="shared" si="0"/>
        <v>2</v>
      </c>
      <c r="I22" s="21">
        <f>H22/SUM('人口動態総覧（４－２）'!F22+'人口動態総覧（４－４）'!H22)*1000</f>
        <v>35.714285714285715</v>
      </c>
      <c r="J22" s="32">
        <v>1</v>
      </c>
      <c r="K22" s="21">
        <f>J22/SUM('人口動態総覧（４－２）'!F22+'人口動態総覧（４－４）'!H22)*1000</f>
        <v>17.857142857142858</v>
      </c>
      <c r="L22" s="32">
        <v>1</v>
      </c>
      <c r="M22" s="21">
        <f>L22/SUM('人口動態総覧（４－２）'!F22+'人口動態総覧（４－４）'!H22)*1000</f>
        <v>17.857142857142858</v>
      </c>
      <c r="N22" s="32">
        <f t="shared" si="1"/>
        <v>0</v>
      </c>
      <c r="O22" s="21">
        <f>N22/SUM('人口動態総覧（４－２）'!F22+'人口動態総覧（４－４）'!P22)*1000</f>
        <v>0</v>
      </c>
      <c r="P22" s="32">
        <v>0</v>
      </c>
      <c r="Q22" s="65">
        <v>0</v>
      </c>
      <c r="R22" s="20">
        <v>39</v>
      </c>
      <c r="S22" s="21">
        <f>R22/'人口動態総覧（４－２）'!D22*1000</f>
        <v>6.278171281390857</v>
      </c>
      <c r="T22" s="20">
        <v>18</v>
      </c>
      <c r="U22" s="62">
        <f>T22/'人口動態総覧（４－２）'!D22*1000</f>
        <v>2.8976175144880876</v>
      </c>
    </row>
    <row r="23" spans="1:21" ht="16.5" customHeight="1">
      <c r="A23" s="9">
        <v>424</v>
      </c>
      <c r="B23" s="208" t="s">
        <v>51</v>
      </c>
      <c r="C23" s="208"/>
      <c r="D23" s="162">
        <f>'人口動態総覧（４－２）'!D23:E23</f>
        <v>8042</v>
      </c>
      <c r="E23" s="163"/>
      <c r="F23" s="32">
        <v>0</v>
      </c>
      <c r="G23" s="21">
        <f>F23/'人口動態総覧（４－２）'!F23*1000</f>
        <v>0</v>
      </c>
      <c r="H23" s="32">
        <f t="shared" si="0"/>
        <v>1</v>
      </c>
      <c r="I23" s="21">
        <f>H23/SUM('人口動態総覧（４－２）'!F23+'人口動態総覧（４－４）'!H23)*1000</f>
        <v>15.151515151515152</v>
      </c>
      <c r="J23" s="32">
        <v>1</v>
      </c>
      <c r="K23" s="21">
        <f>J23/SUM('人口動態総覧（４－２）'!F23+'人口動態総覧（４－４）'!H23)*1000</f>
        <v>15.151515151515152</v>
      </c>
      <c r="L23" s="32">
        <v>0</v>
      </c>
      <c r="M23" s="21">
        <f>L23/SUM('人口動態総覧（４－２）'!F23+'人口動態総覧（４－４）'!H23)*1000</f>
        <v>0</v>
      </c>
      <c r="N23" s="32">
        <f t="shared" si="1"/>
        <v>0</v>
      </c>
      <c r="O23" s="21">
        <f>N23/SUM('人口動態総覧（４－２）'!F23+'人口動態総覧（４－４）'!P23)*1000</f>
        <v>0</v>
      </c>
      <c r="P23" s="32">
        <v>0</v>
      </c>
      <c r="Q23" s="65">
        <v>0</v>
      </c>
      <c r="R23" s="20">
        <v>40</v>
      </c>
      <c r="S23" s="21">
        <f>R23/'人口動態総覧（４－２）'!D23*1000</f>
        <v>4.973887092762994</v>
      </c>
      <c r="T23" s="20">
        <v>23</v>
      </c>
      <c r="U23" s="62">
        <f>T23/'人口動態総覧（４－２）'!D23*1000</f>
        <v>2.8599850783387217</v>
      </c>
    </row>
    <row r="24" spans="1:21" ht="16.5" customHeight="1">
      <c r="A24" s="9">
        <v>425</v>
      </c>
      <c r="B24" s="208" t="s">
        <v>52</v>
      </c>
      <c r="C24" s="208"/>
      <c r="D24" s="162">
        <f>'人口動態総覧（４－２）'!D24:E24</f>
        <v>2603</v>
      </c>
      <c r="E24" s="163"/>
      <c r="F24" s="32">
        <v>0</v>
      </c>
      <c r="G24" s="21">
        <f>F24/'人口動態総覧（４－２）'!F24*1000</f>
        <v>0</v>
      </c>
      <c r="H24" s="32">
        <f t="shared" si="0"/>
        <v>0</v>
      </c>
      <c r="I24" s="21">
        <f>H24/SUM('人口動態総覧（４－２）'!F24+'人口動態総覧（４－４）'!H24)*1000</f>
        <v>0</v>
      </c>
      <c r="J24" s="32">
        <v>0</v>
      </c>
      <c r="K24" s="21">
        <f>J24/SUM('人口動態総覧（４－２）'!F24+'人口動態総覧（４－４）'!H24)*1000</f>
        <v>0</v>
      </c>
      <c r="L24" s="32">
        <v>0</v>
      </c>
      <c r="M24" s="21">
        <f>L24/SUM('人口動態総覧（４－２）'!F24+'人口動態総覧（４－４）'!H24)*1000</f>
        <v>0</v>
      </c>
      <c r="N24" s="32">
        <f t="shared" si="1"/>
        <v>0</v>
      </c>
      <c r="O24" s="21">
        <f>N24/SUM('人口動態総覧（４－２）'!F24+'人口動態総覧（４－４）'!P24)*1000</f>
        <v>0</v>
      </c>
      <c r="P24" s="32">
        <v>0</v>
      </c>
      <c r="Q24" s="65">
        <v>0</v>
      </c>
      <c r="R24" s="20">
        <v>13</v>
      </c>
      <c r="S24" s="21">
        <f>R24/'人口動態総覧（４－２）'!D24*1000</f>
        <v>4.994237418363427</v>
      </c>
      <c r="T24" s="20">
        <v>4</v>
      </c>
      <c r="U24" s="62">
        <f>T24/'人口動態総覧（４－２）'!D24*1000</f>
        <v>1.536688436419516</v>
      </c>
    </row>
    <row r="25" spans="1:21" ht="16.5" customHeight="1" thickBot="1">
      <c r="A25" s="9">
        <v>426</v>
      </c>
      <c r="B25" s="208" t="s">
        <v>53</v>
      </c>
      <c r="C25" s="208"/>
      <c r="D25" s="162">
        <f>'人口動態総覧（４－２）'!D25:E25</f>
        <v>2843</v>
      </c>
      <c r="E25" s="163"/>
      <c r="F25" s="32">
        <v>0</v>
      </c>
      <c r="G25" s="21">
        <f>F25/'人口動態総覧（４－２）'!F25*1000</f>
        <v>0</v>
      </c>
      <c r="H25" s="32">
        <f t="shared" si="0"/>
        <v>0</v>
      </c>
      <c r="I25" s="21">
        <f>H25/SUM('人口動態総覧（４－２）'!F25+'人口動態総覧（４－４）'!H25)*1000</f>
        <v>0</v>
      </c>
      <c r="J25" s="32">
        <v>0</v>
      </c>
      <c r="K25" s="21">
        <f>J25/SUM('人口動態総覧（４－２）'!F25+'人口動態総覧（４－４）'!H25)*1000</f>
        <v>0</v>
      </c>
      <c r="L25" s="32">
        <v>0</v>
      </c>
      <c r="M25" s="21">
        <f>L25/SUM('人口動態総覧（４－２）'!F25+'人口動態総覧（４－４）'!H25)*1000</f>
        <v>0</v>
      </c>
      <c r="N25" s="32">
        <f t="shared" si="1"/>
        <v>0</v>
      </c>
      <c r="O25" s="21">
        <f>N25/SUM('人口動態総覧（４－２）'!F25+'人口動態総覧（４－４）'!P25)*1000</f>
        <v>0</v>
      </c>
      <c r="P25" s="32">
        <v>0</v>
      </c>
      <c r="Q25" s="65">
        <v>0</v>
      </c>
      <c r="R25" s="20">
        <v>5</v>
      </c>
      <c r="S25" s="21">
        <f>R25/'人口動態総覧（４－２）'!D25*1000</f>
        <v>1.758705592683785</v>
      </c>
      <c r="T25" s="24">
        <v>7</v>
      </c>
      <c r="U25" s="63">
        <f>T25/'人口動態総覧（４－２）'!D25*1000</f>
        <v>2.4621878297572986</v>
      </c>
    </row>
    <row r="26" spans="1:19" ht="13.5">
      <c r="A26" s="41"/>
      <c r="B26" s="210"/>
      <c r="C26" s="210"/>
      <c r="D26" s="211"/>
      <c r="E26" s="211"/>
      <c r="F26" s="42"/>
      <c r="G26" s="43"/>
      <c r="H26" s="42"/>
      <c r="I26" s="43"/>
      <c r="J26" s="42"/>
      <c r="K26" s="43"/>
      <c r="L26" s="42"/>
      <c r="M26" s="42"/>
      <c r="N26" s="42"/>
      <c r="O26" s="43"/>
      <c r="P26" s="42"/>
      <c r="Q26" s="43"/>
      <c r="R26" s="42"/>
      <c r="S26" s="42"/>
    </row>
    <row r="27" spans="1:19" ht="13.5">
      <c r="A27" s="7"/>
      <c r="B27" s="208"/>
      <c r="C27" s="208"/>
      <c r="D27" s="212"/>
      <c r="E27" s="212"/>
      <c r="F27" s="4"/>
      <c r="G27" s="5"/>
      <c r="H27" s="4"/>
      <c r="I27" s="5"/>
      <c r="J27" s="4"/>
      <c r="K27" s="5"/>
      <c r="L27" s="4"/>
      <c r="M27" s="4"/>
      <c r="N27" s="4"/>
      <c r="O27" s="5"/>
      <c r="P27" s="4"/>
      <c r="Q27" s="5"/>
      <c r="R27" s="4"/>
      <c r="S27" s="4"/>
    </row>
    <row r="28" spans="1:19" ht="13.5">
      <c r="A28" s="7"/>
      <c r="B28" s="208"/>
      <c r="C28" s="208"/>
      <c r="D28" s="212"/>
      <c r="E28" s="212"/>
      <c r="F28" s="4"/>
      <c r="G28" s="5"/>
      <c r="H28" s="4"/>
      <c r="I28" s="5"/>
      <c r="J28" s="4"/>
      <c r="K28" s="5"/>
      <c r="L28" s="4"/>
      <c r="M28" s="4"/>
      <c r="N28" s="4"/>
      <c r="O28" s="5"/>
      <c r="P28" s="4"/>
      <c r="Q28" s="5"/>
      <c r="R28" s="4"/>
      <c r="S28" s="4"/>
    </row>
    <row r="29" spans="1:19" ht="13.5">
      <c r="A29" s="7"/>
      <c r="B29" s="208"/>
      <c r="C29" s="208"/>
      <c r="D29" s="212"/>
      <c r="E29" s="212"/>
      <c r="F29" s="4"/>
      <c r="G29" s="5"/>
      <c r="H29" s="4"/>
      <c r="I29" s="5"/>
      <c r="J29" s="4"/>
      <c r="K29" s="5"/>
      <c r="L29" s="4"/>
      <c r="M29" s="4"/>
      <c r="N29" s="4"/>
      <c r="O29" s="5"/>
      <c r="P29" s="4"/>
      <c r="Q29" s="5"/>
      <c r="R29" s="4"/>
      <c r="S29" s="4"/>
    </row>
    <row r="30" spans="1:19" ht="13.5">
      <c r="A30" s="7"/>
      <c r="B30" s="208"/>
      <c r="C30" s="208"/>
      <c r="D30" s="212"/>
      <c r="E30" s="212"/>
      <c r="F30" s="4"/>
      <c r="G30" s="5"/>
      <c r="H30" s="4"/>
      <c r="I30" s="5"/>
      <c r="J30" s="4"/>
      <c r="K30" s="5"/>
      <c r="L30" s="4"/>
      <c r="M30" s="4"/>
      <c r="N30" s="4"/>
      <c r="O30" s="5"/>
      <c r="P30" s="4"/>
      <c r="Q30" s="5"/>
      <c r="R30" s="4"/>
      <c r="S30" s="4"/>
    </row>
    <row r="31" spans="1:19" ht="13.5">
      <c r="A31" s="7"/>
      <c r="B31" s="208"/>
      <c r="C31" s="208"/>
      <c r="D31" s="212"/>
      <c r="E31" s="212"/>
      <c r="F31" s="4"/>
      <c r="G31" s="5"/>
      <c r="H31" s="4"/>
      <c r="I31" s="5"/>
      <c r="J31" s="4"/>
      <c r="K31" s="5"/>
      <c r="L31" s="4"/>
      <c r="M31" s="4"/>
      <c r="N31" s="4"/>
      <c r="O31" s="5"/>
      <c r="P31" s="4"/>
      <c r="Q31" s="5"/>
      <c r="R31" s="4"/>
      <c r="S31" s="4"/>
    </row>
    <row r="32" spans="1:19" ht="13.5">
      <c r="A32" s="7"/>
      <c r="B32" s="208"/>
      <c r="C32" s="208"/>
      <c r="D32" s="212"/>
      <c r="E32" s="212"/>
      <c r="F32" s="4"/>
      <c r="G32" s="5"/>
      <c r="H32" s="4"/>
      <c r="I32" s="5"/>
      <c r="J32" s="4"/>
      <c r="K32" s="5"/>
      <c r="L32" s="4"/>
      <c r="M32" s="4"/>
      <c r="N32" s="4"/>
      <c r="O32" s="5"/>
      <c r="P32" s="4"/>
      <c r="Q32" s="5"/>
      <c r="R32" s="4"/>
      <c r="S32" s="4"/>
    </row>
    <row r="33" spans="1:19" ht="13.5">
      <c r="A33" s="7"/>
      <c r="B33" s="208"/>
      <c r="C33" s="208"/>
      <c r="D33" s="212"/>
      <c r="E33" s="212"/>
      <c r="F33" s="4"/>
      <c r="G33" s="5"/>
      <c r="H33" s="4"/>
      <c r="I33" s="5"/>
      <c r="J33" s="4"/>
      <c r="K33" s="5"/>
      <c r="L33" s="4"/>
      <c r="M33" s="4"/>
      <c r="N33" s="4"/>
      <c r="O33" s="5"/>
      <c r="P33" s="4"/>
      <c r="Q33" s="5"/>
      <c r="R33" s="4"/>
      <c r="S33" s="4"/>
    </row>
    <row r="34" spans="1:19" ht="13.5">
      <c r="A34" s="7"/>
      <c r="B34" s="208"/>
      <c r="C34" s="208"/>
      <c r="D34" s="212"/>
      <c r="E34" s="212"/>
      <c r="F34" s="4"/>
      <c r="G34" s="5"/>
      <c r="H34" s="4"/>
      <c r="I34" s="5"/>
      <c r="J34" s="4"/>
      <c r="K34" s="5"/>
      <c r="L34" s="4"/>
      <c r="M34" s="4"/>
      <c r="N34" s="4"/>
      <c r="O34" s="5"/>
      <c r="P34" s="4"/>
      <c r="Q34" s="5"/>
      <c r="R34" s="4"/>
      <c r="S34" s="4"/>
    </row>
  </sheetData>
  <sheetProtection/>
  <mergeCells count="79">
    <mergeCell ref="R3:S3"/>
    <mergeCell ref="B34:C34"/>
    <mergeCell ref="D34:E34"/>
    <mergeCell ref="T3:U3"/>
    <mergeCell ref="T4:T6"/>
    <mergeCell ref="U4:U6"/>
    <mergeCell ref="L4:L6"/>
    <mergeCell ref="M4:M6"/>
    <mergeCell ref="N4:N6"/>
    <mergeCell ref="O4:O6"/>
    <mergeCell ref="B30:C30"/>
    <mergeCell ref="D30:E30"/>
    <mergeCell ref="B31:C31"/>
    <mergeCell ref="D31:E31"/>
    <mergeCell ref="B32:C32"/>
    <mergeCell ref="D32:E32"/>
    <mergeCell ref="B33:C33"/>
    <mergeCell ref="D33:E33"/>
    <mergeCell ref="D28:E28"/>
    <mergeCell ref="B29:C29"/>
    <mergeCell ref="D29:E29"/>
    <mergeCell ref="B26:C26"/>
    <mergeCell ref="D26:E26"/>
    <mergeCell ref="B27:C27"/>
    <mergeCell ref="D27:E27"/>
    <mergeCell ref="B28:C28"/>
    <mergeCell ref="B24:C24"/>
    <mergeCell ref="D24:E24"/>
    <mergeCell ref="B25:C25"/>
    <mergeCell ref="D25:E25"/>
    <mergeCell ref="B22:C22"/>
    <mergeCell ref="D22:E22"/>
    <mergeCell ref="B23:C23"/>
    <mergeCell ref="D23:E23"/>
    <mergeCell ref="B20:C20"/>
    <mergeCell ref="D20:E20"/>
    <mergeCell ref="B21:C21"/>
    <mergeCell ref="D21:E21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B13:C13"/>
    <mergeCell ref="D13:E13"/>
    <mergeCell ref="B10:C10"/>
    <mergeCell ref="D10:E10"/>
    <mergeCell ref="B11:C11"/>
    <mergeCell ref="D11:E11"/>
    <mergeCell ref="B7:C7"/>
    <mergeCell ref="D7:E7"/>
    <mergeCell ref="B9:C9"/>
    <mergeCell ref="D9:E9"/>
    <mergeCell ref="B8:C8"/>
    <mergeCell ref="B12:C12"/>
    <mergeCell ref="D12:E12"/>
    <mergeCell ref="H4:H6"/>
    <mergeCell ref="I4:I6"/>
    <mergeCell ref="J4:J6"/>
    <mergeCell ref="K4:K6"/>
    <mergeCell ref="Q4:Q6"/>
    <mergeCell ref="P4:P6"/>
    <mergeCell ref="R4:R6"/>
    <mergeCell ref="S4:S6"/>
    <mergeCell ref="A3:A6"/>
    <mergeCell ref="B3:C6"/>
    <mergeCell ref="D3:E6"/>
    <mergeCell ref="H3:M3"/>
    <mergeCell ref="F3:G3"/>
    <mergeCell ref="F4:F6"/>
    <mergeCell ref="G4:G6"/>
    <mergeCell ref="N3:Q3"/>
  </mergeCells>
  <printOptions/>
  <pageMargins left="0.74" right="0.24" top="0.89" bottom="0.984" header="0.512" footer="0.512"/>
  <pageSetup horizontalDpi="300" verticalDpi="300" orientation="landscape" paperSize="12" scale="90" r:id="rId1"/>
  <headerFooter alignWithMargins="0">
    <oddFooter>&amp;C16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青森県</cp:lastModifiedBy>
  <cp:lastPrinted>2009-06-17T01:09:57Z</cp:lastPrinted>
  <dcterms:created xsi:type="dcterms:W3CDTF">1997-01-08T22:48:59Z</dcterms:created>
  <dcterms:modified xsi:type="dcterms:W3CDTF">2009-06-17T01:43:26Z</dcterms:modified>
  <cp:category/>
  <cp:version/>
  <cp:contentType/>
  <cp:contentStatus/>
</cp:coreProperties>
</file>