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90" windowWidth="18135" windowHeight="12120" tabRatio="783" activeTab="11"/>
  </bookViews>
  <sheets>
    <sheet name="４月" sheetId="1" r:id="rId1"/>
    <sheet name="５月" sheetId="2" r:id="rId2"/>
    <sheet name="６月" sheetId="3" r:id="rId3"/>
    <sheet name="７月" sheetId="4" r:id="rId4"/>
    <sheet name="８月" sheetId="5" r:id="rId5"/>
    <sheet name="９月" sheetId="6" r:id="rId6"/>
    <sheet name="１０月" sheetId="7" r:id="rId7"/>
    <sheet name="１１月" sheetId="8" r:id="rId8"/>
    <sheet name="１２月" sheetId="9" r:id="rId9"/>
    <sheet name="１月" sheetId="10" r:id="rId10"/>
    <sheet name="２月" sheetId="11" r:id="rId11"/>
    <sheet name="３月" sheetId="12" r:id="rId12"/>
  </sheets>
  <externalReferences>
    <externalReference r:id="rId15"/>
    <externalReference r:id="rId16"/>
  </externalReferences>
  <definedNames>
    <definedName name="_xlnm.Print_Area" localSheetId="6">'１０月'!$A$1:$P$34</definedName>
    <definedName name="_xlnm.Print_Area" localSheetId="7">'１１月'!$A$1:$P$33</definedName>
    <definedName name="_xlnm.Print_Area" localSheetId="8">'１２月'!$A$1:$P$33</definedName>
    <definedName name="_xlnm.Print_Area" localSheetId="9">'１月'!$A$1:$P$33</definedName>
    <definedName name="_xlnm.Print_Area" localSheetId="10">'２月'!$A$1:$P$33</definedName>
    <definedName name="_xlnm.Print_Area" localSheetId="11">'３月'!$A$1:$P$33</definedName>
    <definedName name="_xlnm.Print_Area" localSheetId="0">'４月'!$A$1:$P$34</definedName>
    <definedName name="_xlnm.Print_Area" localSheetId="1">'５月'!$A$1:$P$34</definedName>
    <definedName name="_xlnm.Print_Area" localSheetId="2">'６月'!$A$1:$P$34</definedName>
    <definedName name="_xlnm.Print_Area" localSheetId="3">'７月'!$A$1:$P$33</definedName>
    <definedName name="_xlnm.Print_Area" localSheetId="4">'８月'!$A$1:$P$35</definedName>
    <definedName name="_xlnm.Print_Area" localSheetId="5">'９月'!$A$1:$P$34</definedName>
    <definedName name="シートの保護">#REF!</definedName>
    <definedName name="パスワード">#REF!</definedName>
  </definedNames>
  <calcPr fullCalcOnLoad="1"/>
</workbook>
</file>

<file path=xl/comments1.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2.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3.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4.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5.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6.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comments7.xml><?xml version="1.0" encoding="utf-8"?>
<comments xmlns="http://schemas.openxmlformats.org/spreadsheetml/2006/main">
  <authors>
    <author>aomoriken</author>
  </authors>
  <commentList>
    <comment ref="R3" authorId="0">
      <text>
        <r>
          <rPr>
            <b/>
            <sz val="11"/>
            <rFont val="ＭＳ Ｐゴシック"/>
            <family val="3"/>
          </rPr>
          <t>カレンダー上、１週目の月曜日（前月可）を入力して下さい。
※４月分→H21.3.30（月）</t>
        </r>
      </text>
    </comment>
  </commentList>
</comments>
</file>

<file path=xl/sharedStrings.xml><?xml version="1.0" encoding="utf-8"?>
<sst xmlns="http://schemas.openxmlformats.org/spreadsheetml/2006/main" count="1441" uniqueCount="37">
  <si>
    <t>作業日数</t>
  </si>
  <si>
    <t>台数</t>
  </si>
  <si>
    <t>撤去量</t>
  </si>
  <si>
    <t>週合計</t>
  </si>
  <si>
    <t>月合計</t>
  </si>
  <si>
    <t>日合計</t>
  </si>
  <si>
    <t>日報計</t>
  </si>
  <si>
    <t>（単位：トン）</t>
  </si>
  <si>
    <t>廃棄物量</t>
  </si>
  <si>
    <t>起点</t>
  </si>
  <si>
    <t>火</t>
  </si>
  <si>
    <t>水</t>
  </si>
  <si>
    <t>金</t>
  </si>
  <si>
    <t>木</t>
  </si>
  <si>
    <t>４月分</t>
  </si>
  <si>
    <t>○</t>
  </si>
  <si>
    <t/>
  </si>
  <si>
    <t>4</t>
  </si>
  <si>
    <t>県境不法投棄産業廃棄物撤去実施状況（日量計）</t>
  </si>
  <si>
    <t>５月分</t>
  </si>
  <si>
    <t>5</t>
  </si>
  <si>
    <t>６月分</t>
  </si>
  <si>
    <t>6</t>
  </si>
  <si>
    <t>７月分</t>
  </si>
  <si>
    <t>7</t>
  </si>
  <si>
    <t>２　県境不法投棄産業廃棄物撤去実施状況（日量計）</t>
  </si>
  <si>
    <t>８月分</t>
  </si>
  <si>
    <t>8</t>
  </si>
  <si>
    <t>９月分</t>
  </si>
  <si>
    <t>9</t>
  </si>
  <si>
    <t>※措置命令又は自主撤去による青森県側現場からの撤去分は含まれていません。</t>
  </si>
  <si>
    <t>１０月分</t>
  </si>
  <si>
    <t>１１月分</t>
  </si>
  <si>
    <t>１２月分</t>
  </si>
  <si>
    <t>１月分</t>
  </si>
  <si>
    <t>２月分</t>
  </si>
  <si>
    <t>３月分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</si>
</sst>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0_);[Red]\(#,##0\)"/>
    <numFmt numFmtId="179" formatCode="0_);[Red]\(0\)"/>
    <numFmt numFmtId="180" formatCode="0.00_);[Red]\(0.00\)"/>
    <numFmt numFmtId="181" formatCode="0_ "/>
    <numFmt numFmtId="182" formatCode="#,##0_ "/>
    <numFmt numFmtId="183" formatCode="#,##0.00_ "/>
    <numFmt numFmtId="184" formatCode="#,##0.00_);[Red]\(#,##0.00\)"/>
    <numFmt numFmtId="185" formatCode="m&quot;月&quot;d&quot;日&quot;;@"/>
    <numFmt numFmtId="186" formatCode="#,##0.000_ "/>
    <numFmt numFmtId="187" formatCode="0.0_);[Red]\(0.0\)"/>
    <numFmt numFmtId="188" formatCode="0;&quot;△ &quot;0"/>
    <numFmt numFmtId="189" formatCode="0.00;&quot;△ &quot;0.00"/>
    <numFmt numFmtId="190" formatCode="#,##0.0_ "/>
    <numFmt numFmtId="191" formatCode="0.000_);[Red]\(0.000\)"/>
    <numFmt numFmtId="192" formatCode="0.00_ ;[Red]\-0.00\ "/>
    <numFmt numFmtId="193" formatCode="#,##0.000_);[Red]\(#,##0.000\)"/>
    <numFmt numFmtId="194" formatCode="0.0000_);[Red]\(0.0000\)"/>
    <numFmt numFmtId="195" formatCode="0.00000_);[Red]\(0.00000\)"/>
    <numFmt numFmtId="196" formatCode="0.00_ "/>
  </numFmts>
  <fonts count="29">
    <font>
      <sz val="11"/>
      <name val="ＭＳ Ｐゴシック"/>
      <family val="3"/>
    </font>
    <font>
      <sz val="6"/>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2"/>
      <name val="ＭＳ Ｐゴシック"/>
      <family val="3"/>
    </font>
    <font>
      <b/>
      <sz val="11"/>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style="medium"/>
      <top style="medium"/>
      <bottom style="medium"/>
    </border>
    <border>
      <left style="thin"/>
      <right>
        <color indexed="63"/>
      </right>
      <top style="thin"/>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thin"/>
      <right>
        <color indexed="63"/>
      </right>
      <top>
        <color indexed="63"/>
      </top>
      <bottom style="medium"/>
    </border>
    <border>
      <left style="thick"/>
      <right style="thick"/>
      <top style="thick"/>
      <bottom style="thick"/>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pplyNumberFormat="0" applyFill="0" applyBorder="0" applyAlignment="0" applyProtection="0"/>
    <xf numFmtId="0" fontId="26" fillId="4"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179" fontId="3" fillId="24" borderId="10" xfId="0" applyNumberFormat="1" applyFont="1" applyFill="1" applyBorder="1" applyAlignment="1">
      <alignment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vertical="center" shrinkToFit="1"/>
    </xf>
    <xf numFmtId="176" fontId="3" fillId="0" borderId="15"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17" xfId="0" applyNumberFormat="1" applyFont="1" applyBorder="1" applyAlignment="1">
      <alignment horizontal="center" vertical="center"/>
    </xf>
    <xf numFmtId="180" fontId="3" fillId="24" borderId="18" xfId="0" applyNumberFormat="1" applyFont="1" applyFill="1" applyBorder="1" applyAlignment="1">
      <alignment vertical="center"/>
    </xf>
    <xf numFmtId="179" fontId="3" fillId="24" borderId="18" xfId="0" applyNumberFormat="1" applyFont="1" applyFill="1" applyBorder="1" applyAlignment="1">
      <alignment vertical="center"/>
    </xf>
    <xf numFmtId="179" fontId="3" fillId="24" borderId="17" xfId="0" applyNumberFormat="1" applyFont="1" applyFill="1" applyBorder="1" applyAlignment="1">
      <alignment vertical="center"/>
    </xf>
    <xf numFmtId="176" fontId="3" fillId="0" borderId="19" xfId="0" applyNumberFormat="1" applyFont="1" applyBorder="1" applyAlignment="1">
      <alignment vertical="center" shrinkToFit="1"/>
    </xf>
    <xf numFmtId="176" fontId="3" fillId="0" borderId="19" xfId="0" applyNumberFormat="1" applyFont="1" applyBorder="1" applyAlignment="1">
      <alignment horizontal="center" vertical="center" shrinkToFit="1"/>
    </xf>
    <xf numFmtId="184" fontId="3" fillId="24" borderId="13" xfId="0" applyNumberFormat="1" applyFont="1" applyFill="1" applyBorder="1" applyAlignment="1">
      <alignment vertical="center"/>
    </xf>
    <xf numFmtId="184" fontId="3" fillId="24" borderId="20" xfId="0" applyNumberFormat="1" applyFont="1" applyFill="1" applyBorder="1" applyAlignment="1">
      <alignment vertical="center"/>
    </xf>
    <xf numFmtId="184" fontId="3" fillId="24" borderId="17" xfId="0" applyNumberFormat="1" applyFont="1" applyFill="1" applyBorder="1" applyAlignment="1">
      <alignment vertical="center"/>
    </xf>
    <xf numFmtId="176" fontId="3" fillId="0" borderId="21" xfId="0" applyNumberFormat="1" applyFont="1" applyBorder="1" applyAlignment="1">
      <alignment horizontal="center" vertical="center" shrinkToFit="1"/>
    </xf>
    <xf numFmtId="179" fontId="3" fillId="24" borderId="22" xfId="0" applyNumberFormat="1" applyFont="1" applyFill="1" applyBorder="1" applyAlignment="1">
      <alignment vertical="center"/>
    </xf>
    <xf numFmtId="178" fontId="3" fillId="24" borderId="17" xfId="0" applyNumberFormat="1" applyFont="1" applyFill="1" applyBorder="1" applyAlignment="1">
      <alignment vertical="center"/>
    </xf>
    <xf numFmtId="0" fontId="7" fillId="0" borderId="0" xfId="0" applyFont="1" applyAlignment="1" applyProtection="1">
      <alignment horizontal="center" vertical="center"/>
      <protection/>
    </xf>
    <xf numFmtId="179" fontId="3" fillId="0" borderId="11" xfId="0" applyNumberFormat="1" applyFont="1" applyBorder="1" applyAlignment="1" applyProtection="1">
      <alignment vertical="center"/>
      <protection/>
    </xf>
    <xf numFmtId="180" fontId="3" fillId="0" borderId="11" xfId="0" applyNumberFormat="1" applyFont="1" applyBorder="1" applyAlignment="1" applyProtection="1">
      <alignment vertical="center"/>
      <protection/>
    </xf>
    <xf numFmtId="0" fontId="3" fillId="0" borderId="0" xfId="0" applyNumberFormat="1" applyFont="1" applyAlignment="1">
      <alignment horizontal="center" vertical="center"/>
    </xf>
    <xf numFmtId="176" fontId="3" fillId="0" borderId="0" xfId="0" applyNumberFormat="1" applyFont="1" applyBorder="1" applyAlignment="1" applyProtection="1">
      <alignment horizontal="center" vertical="center" shrinkToFit="1"/>
      <protection/>
    </xf>
    <xf numFmtId="0" fontId="3" fillId="0" borderId="23" xfId="0" applyFont="1" applyBorder="1" applyAlignment="1">
      <alignment horizontal="center" vertical="center"/>
    </xf>
    <xf numFmtId="0" fontId="3" fillId="0" borderId="0" xfId="0" applyNumberFormat="1" applyFont="1" applyAlignment="1" applyProtection="1">
      <alignment horizontal="center" vertical="center"/>
      <protection hidden="1"/>
    </xf>
    <xf numFmtId="176" fontId="3" fillId="0" borderId="0" xfId="0" applyNumberFormat="1" applyFont="1" applyAlignment="1" applyProtection="1">
      <alignment horizontal="center" vertical="center"/>
      <protection hidden="1"/>
    </xf>
    <xf numFmtId="176" fontId="6" fillId="0" borderId="23" xfId="0" applyNumberFormat="1" applyFont="1" applyBorder="1" applyAlignment="1" applyProtection="1">
      <alignment horizontal="center" vertical="center"/>
      <protection locked="0"/>
    </xf>
    <xf numFmtId="176" fontId="9" fillId="0" borderId="0" xfId="0" applyNumberFormat="1" applyFont="1" applyBorder="1" applyAlignment="1" applyProtection="1">
      <alignment vertical="center"/>
      <protection/>
    </xf>
    <xf numFmtId="14" fontId="2" fillId="0" borderId="0" xfId="0" applyNumberFormat="1" applyFont="1" applyAlignment="1">
      <alignment vertical="center"/>
    </xf>
    <xf numFmtId="176" fontId="0" fillId="0" borderId="0" xfId="0" applyNumberFormat="1" applyFont="1" applyAlignment="1">
      <alignmen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6" fontId="0" fillId="0" borderId="0" xfId="0" applyNumberFormat="1" applyAlignment="1">
      <alignment vertical="center"/>
    </xf>
    <xf numFmtId="176" fontId="0" fillId="0" borderId="0" xfId="0" applyNumberFormat="1" applyAlignment="1">
      <alignment vertical="center" shrinkToFit="1"/>
    </xf>
    <xf numFmtId="176" fontId="0" fillId="0" borderId="0" xfId="0" applyNumberFormat="1" applyBorder="1" applyAlignment="1">
      <alignment vertical="center" shrinkToFit="1"/>
    </xf>
    <xf numFmtId="179" fontId="3" fillId="0" borderId="10" xfId="0" applyNumberFormat="1" applyFont="1" applyBorder="1" applyAlignment="1">
      <alignment horizontal="center" vertical="center"/>
    </xf>
    <xf numFmtId="179" fontId="3" fillId="0" borderId="24" xfId="0" applyNumberFormat="1" applyFont="1" applyBorder="1" applyAlignment="1">
      <alignment horizontal="center" vertical="center"/>
    </xf>
    <xf numFmtId="176" fontId="3" fillId="0" borderId="25" xfId="0" applyNumberFormat="1" applyFont="1" applyBorder="1" applyAlignment="1" applyProtection="1">
      <alignment horizontal="center" vertical="center"/>
      <protection hidden="1"/>
    </xf>
    <xf numFmtId="176" fontId="3" fillId="0" borderId="26" xfId="0" applyNumberFormat="1" applyFont="1" applyBorder="1" applyAlignment="1" applyProtection="1">
      <alignment horizontal="center" vertical="center"/>
      <protection hidden="1"/>
    </xf>
    <xf numFmtId="176" fontId="3" fillId="0" borderId="25"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10" xfId="0" applyNumberFormat="1" applyFont="1" applyBorder="1" applyAlignment="1" applyProtection="1">
      <alignment horizontal="center" vertical="center"/>
      <protection/>
    </xf>
    <xf numFmtId="0" fontId="3" fillId="0" borderId="12" xfId="0" applyNumberFormat="1" applyFont="1" applyBorder="1" applyAlignment="1" applyProtection="1">
      <alignment horizontal="center" vertical="center"/>
      <protection/>
    </xf>
    <xf numFmtId="0" fontId="0" fillId="0" borderId="24" xfId="0" applyFont="1" applyBorder="1" applyAlignment="1">
      <alignment horizontal="center" vertical="center"/>
    </xf>
    <xf numFmtId="176" fontId="3" fillId="0" borderId="2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9" xfId="0" applyNumberFormat="1" applyFont="1" applyBorder="1" applyAlignment="1">
      <alignment horizontal="right" vertical="center"/>
    </xf>
    <xf numFmtId="0" fontId="2" fillId="0" borderId="0" xfId="0" applyFont="1" applyAlignment="1">
      <alignment horizontal="center" vertical="center"/>
    </xf>
    <xf numFmtId="179" fontId="3" fillId="0" borderId="28" xfId="0" applyNumberFormat="1" applyFont="1" applyBorder="1" applyAlignment="1">
      <alignment horizontal="center" vertical="center"/>
    </xf>
    <xf numFmtId="179" fontId="3" fillId="0" borderId="19" xfId="0" applyNumberFormat="1" applyFont="1" applyBorder="1" applyAlignment="1">
      <alignment horizontal="center" vertical="center"/>
    </xf>
    <xf numFmtId="176" fontId="27" fillId="0" borderId="25" xfId="0" applyNumberFormat="1" applyFont="1" applyBorder="1" applyAlignment="1" applyProtection="1">
      <alignment horizontal="center" vertical="center"/>
      <protection hidden="1"/>
    </xf>
    <xf numFmtId="176" fontId="27" fillId="0" borderId="26" xfId="0" applyNumberFormat="1" applyFon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00&#30058;&#21488;&#21608;&#36794;&#29983;&#27963;&#23433;&#20840;&#25285;&#24403;&#12305;\&#24179;&#25104;&#65298;&#65300;&#24180;&#24230;-&#25764;&#21435;&#23455;&#26045;&#29366;&#27841;\24&#25764;&#21435;&#23455;&#26045;&#29366;&#27841;&#65288;10&#26376;&#20998;)%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200&#30058;&#21488;&#21608;&#36794;&#29983;&#27963;&#23433;&#20840;&#25285;&#24403;&#12305;\&#24179;&#25104;&#65298;&#65300;&#24180;&#24230;-&#25764;&#21435;&#23455;&#26045;&#29366;&#27841;\24&#25764;&#21435;&#23455;&#26045;&#29366;&#27841;&#65288;3&#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ァイル作成"/>
      <sheetName val="備考"/>
      <sheetName val="総括表"/>
      <sheetName val="日量計"/>
      <sheetName val="青森ＲＥＲ"/>
      <sheetName val="八戸セメント"/>
      <sheetName val="普通（庄司）"/>
      <sheetName val="普通（三戸ウィズ） "/>
      <sheetName val="奥羽"/>
      <sheetName val="青森クリーン"/>
      <sheetName val="マテリアル"/>
      <sheetName val="八戸セメント（汚染土壌）"/>
      <sheetName val="エコシステム秋田"/>
      <sheetName val="Sheet1"/>
      <sheetName val="Sheet2"/>
    </sheetNames>
    <sheetDataSet>
      <sheetData sheetId="4">
        <row r="7">
          <cell r="D7">
            <v>15</v>
          </cell>
          <cell r="E7">
            <v>179.86</v>
          </cell>
          <cell r="F7">
            <v>15</v>
          </cell>
          <cell r="G7">
            <v>180.18</v>
          </cell>
          <cell r="H7">
            <v>15</v>
          </cell>
          <cell r="I7">
            <v>180.02</v>
          </cell>
          <cell r="J7">
            <v>15</v>
          </cell>
          <cell r="K7">
            <v>179.82</v>
          </cell>
        </row>
        <row r="13">
          <cell r="D13">
            <v>10</v>
          </cell>
          <cell r="E13">
            <v>120.07</v>
          </cell>
          <cell r="F13">
            <v>10</v>
          </cell>
          <cell r="G13">
            <v>120.5</v>
          </cell>
          <cell r="H13">
            <v>10</v>
          </cell>
          <cell r="I13">
            <v>120.65</v>
          </cell>
          <cell r="J13">
            <v>10</v>
          </cell>
          <cell r="K13">
            <v>120.33</v>
          </cell>
        </row>
        <row r="19">
          <cell r="B19">
            <v>8</v>
          </cell>
          <cell r="C19">
            <v>96.05</v>
          </cell>
          <cell r="D19">
            <v>8</v>
          </cell>
          <cell r="E19">
            <v>96.61</v>
          </cell>
          <cell r="F19">
            <v>8</v>
          </cell>
          <cell r="G19">
            <v>96.4</v>
          </cell>
          <cell r="H19">
            <v>8</v>
          </cell>
          <cell r="I19">
            <v>96.45</v>
          </cell>
          <cell r="J19">
            <v>8</v>
          </cell>
          <cell r="K19">
            <v>96.7</v>
          </cell>
        </row>
        <row r="25">
          <cell r="B25">
            <v>8</v>
          </cell>
          <cell r="C25">
            <v>96.22</v>
          </cell>
          <cell r="D25">
            <v>8</v>
          </cell>
          <cell r="E25">
            <v>96.55</v>
          </cell>
          <cell r="F25">
            <v>8</v>
          </cell>
          <cell r="G25">
            <v>96.56</v>
          </cell>
          <cell r="H25">
            <v>8</v>
          </cell>
          <cell r="I25">
            <v>96.33</v>
          </cell>
          <cell r="J25">
            <v>8</v>
          </cell>
          <cell r="K25">
            <v>96.5</v>
          </cell>
        </row>
        <row r="31">
          <cell r="B31">
            <v>8</v>
          </cell>
          <cell r="C31">
            <v>96.76</v>
          </cell>
          <cell r="D31">
            <v>8</v>
          </cell>
          <cell r="E31">
            <v>96.58</v>
          </cell>
          <cell r="F31">
            <v>8</v>
          </cell>
          <cell r="G31">
            <v>96.61</v>
          </cell>
        </row>
      </sheetData>
      <sheetData sheetId="5">
        <row r="7">
          <cell r="B7">
            <v>8</v>
          </cell>
          <cell r="C7">
            <v>93.07</v>
          </cell>
          <cell r="D7">
            <v>8</v>
          </cell>
          <cell r="E7">
            <v>96.93</v>
          </cell>
          <cell r="F7">
            <v>8</v>
          </cell>
          <cell r="G7">
            <v>97.13</v>
          </cell>
          <cell r="H7">
            <v>8</v>
          </cell>
          <cell r="I7">
            <v>96.95</v>
          </cell>
          <cell r="J7">
            <v>8</v>
          </cell>
          <cell r="K7">
            <v>97.03</v>
          </cell>
        </row>
        <row r="13">
          <cell r="D13">
            <v>8</v>
          </cell>
          <cell r="E13">
            <v>96.81</v>
          </cell>
          <cell r="H13">
            <v>8</v>
          </cell>
          <cell r="I13">
            <v>96.87</v>
          </cell>
          <cell r="J13">
            <v>8</v>
          </cell>
          <cell r="K13">
            <v>96.98</v>
          </cell>
        </row>
        <row r="19">
          <cell r="B19">
            <v>8</v>
          </cell>
          <cell r="C19">
            <v>93.3</v>
          </cell>
          <cell r="D19">
            <v>8</v>
          </cell>
          <cell r="E19">
            <v>93.44</v>
          </cell>
          <cell r="F19">
            <v>8</v>
          </cell>
          <cell r="G19">
            <v>93.36</v>
          </cell>
          <cell r="H19">
            <v>8</v>
          </cell>
          <cell r="I19">
            <v>93.38</v>
          </cell>
          <cell r="J19">
            <v>8</v>
          </cell>
          <cell r="K19">
            <v>93.22</v>
          </cell>
        </row>
        <row r="25">
          <cell r="B25">
            <v>6</v>
          </cell>
          <cell r="C25">
            <v>72.45</v>
          </cell>
          <cell r="D25">
            <v>6</v>
          </cell>
          <cell r="E25">
            <v>72.43</v>
          </cell>
          <cell r="F25">
            <v>6</v>
          </cell>
          <cell r="G25">
            <v>72.47</v>
          </cell>
          <cell r="H25">
            <v>8</v>
          </cell>
          <cell r="I25">
            <v>96.91</v>
          </cell>
          <cell r="J25">
            <v>7</v>
          </cell>
          <cell r="K25">
            <v>85.01</v>
          </cell>
        </row>
        <row r="31">
          <cell r="B31">
            <v>6</v>
          </cell>
          <cell r="C31">
            <v>72.45</v>
          </cell>
          <cell r="D31">
            <v>6</v>
          </cell>
          <cell r="E31">
            <v>72.41</v>
          </cell>
          <cell r="F31">
            <v>6</v>
          </cell>
          <cell r="G31">
            <v>72.47</v>
          </cell>
        </row>
      </sheetData>
      <sheetData sheetId="6">
        <row r="7">
          <cell r="F7">
            <v>1</v>
          </cell>
          <cell r="G7">
            <v>2.58</v>
          </cell>
        </row>
        <row r="13">
          <cell r="D13">
            <v>1</v>
          </cell>
          <cell r="E13">
            <v>2.66</v>
          </cell>
          <cell r="J13">
            <v>1</v>
          </cell>
          <cell r="K13">
            <v>2.68</v>
          </cell>
        </row>
        <row r="19">
          <cell r="B19">
            <v>1</v>
          </cell>
          <cell r="C19">
            <v>2.59</v>
          </cell>
        </row>
        <row r="25">
          <cell r="B25">
            <v>1</v>
          </cell>
          <cell r="C25">
            <v>2.61</v>
          </cell>
          <cell r="F25">
            <v>1</v>
          </cell>
          <cell r="G25">
            <v>2.67</v>
          </cell>
        </row>
        <row r="31">
          <cell r="B31">
            <v>1</v>
          </cell>
          <cell r="C31">
            <v>2.59</v>
          </cell>
        </row>
      </sheetData>
      <sheetData sheetId="7">
        <row r="7">
          <cell r="D7">
            <v>20</v>
          </cell>
          <cell r="E7">
            <v>244.6</v>
          </cell>
          <cell r="F7">
            <v>20</v>
          </cell>
          <cell r="G7">
            <v>246.55</v>
          </cell>
          <cell r="H7">
            <v>20</v>
          </cell>
          <cell r="I7">
            <v>246.32</v>
          </cell>
          <cell r="J7">
            <v>20</v>
          </cell>
          <cell r="K7">
            <v>247.67</v>
          </cell>
        </row>
        <row r="13">
          <cell r="D13">
            <v>20</v>
          </cell>
          <cell r="E13">
            <v>247.84</v>
          </cell>
          <cell r="F13">
            <v>10</v>
          </cell>
          <cell r="G13">
            <v>123.88</v>
          </cell>
          <cell r="H13">
            <v>20</v>
          </cell>
          <cell r="I13">
            <v>247.86</v>
          </cell>
          <cell r="J13">
            <v>20</v>
          </cell>
          <cell r="K13">
            <v>247.96</v>
          </cell>
        </row>
        <row r="19">
          <cell r="B19">
            <v>20</v>
          </cell>
          <cell r="C19">
            <v>247.79</v>
          </cell>
          <cell r="D19">
            <v>20</v>
          </cell>
          <cell r="E19">
            <v>247.73</v>
          </cell>
          <cell r="F19">
            <v>20</v>
          </cell>
          <cell r="G19">
            <v>247.86</v>
          </cell>
          <cell r="H19">
            <v>20</v>
          </cell>
          <cell r="I19">
            <v>247.83</v>
          </cell>
          <cell r="J19">
            <v>20</v>
          </cell>
          <cell r="K19">
            <v>247.78</v>
          </cell>
        </row>
        <row r="25">
          <cell r="B25">
            <v>20</v>
          </cell>
          <cell r="C25">
            <v>246.22</v>
          </cell>
          <cell r="D25">
            <v>20</v>
          </cell>
          <cell r="E25">
            <v>247.73</v>
          </cell>
          <cell r="F25">
            <v>20</v>
          </cell>
          <cell r="G25">
            <v>247.91</v>
          </cell>
          <cell r="H25">
            <v>20</v>
          </cell>
          <cell r="I25">
            <v>247.88</v>
          </cell>
          <cell r="J25">
            <v>20</v>
          </cell>
          <cell r="K25">
            <v>248.01</v>
          </cell>
        </row>
        <row r="31">
          <cell r="B31">
            <v>20</v>
          </cell>
          <cell r="C31">
            <v>247.84</v>
          </cell>
          <cell r="D31">
            <v>20</v>
          </cell>
          <cell r="E31">
            <v>247.92</v>
          </cell>
          <cell r="F31">
            <v>20</v>
          </cell>
          <cell r="G31">
            <v>247.87</v>
          </cell>
        </row>
      </sheetData>
      <sheetData sheetId="8">
        <row r="7">
          <cell r="B7">
            <v>6</v>
          </cell>
          <cell r="C7">
            <v>75.78</v>
          </cell>
          <cell r="D7">
            <v>6</v>
          </cell>
          <cell r="E7">
            <v>75.7</v>
          </cell>
          <cell r="F7">
            <v>6</v>
          </cell>
          <cell r="G7">
            <v>75.95</v>
          </cell>
          <cell r="H7">
            <v>6</v>
          </cell>
          <cell r="I7">
            <v>75.74</v>
          </cell>
          <cell r="J7">
            <v>6</v>
          </cell>
          <cell r="K7">
            <v>75.62</v>
          </cell>
        </row>
        <row r="13">
          <cell r="D13">
            <v>6</v>
          </cell>
          <cell r="E13">
            <v>75.67</v>
          </cell>
          <cell r="H13">
            <v>6</v>
          </cell>
          <cell r="I13">
            <v>75.82</v>
          </cell>
          <cell r="J13">
            <v>6</v>
          </cell>
          <cell r="K13">
            <v>75.69</v>
          </cell>
        </row>
        <row r="19">
          <cell r="B19">
            <v>5</v>
          </cell>
          <cell r="C19">
            <v>63.19</v>
          </cell>
          <cell r="D19">
            <v>5</v>
          </cell>
          <cell r="E19">
            <v>63.26</v>
          </cell>
          <cell r="F19">
            <v>5</v>
          </cell>
          <cell r="G19">
            <v>63.35</v>
          </cell>
          <cell r="H19">
            <v>5</v>
          </cell>
          <cell r="I19">
            <v>63.08</v>
          </cell>
          <cell r="J19">
            <v>5</v>
          </cell>
          <cell r="K19">
            <v>63.29</v>
          </cell>
        </row>
        <row r="25">
          <cell r="B25">
            <v>5</v>
          </cell>
          <cell r="C25">
            <v>63.22</v>
          </cell>
          <cell r="D25">
            <v>5</v>
          </cell>
          <cell r="E25">
            <v>63.4</v>
          </cell>
          <cell r="F25">
            <v>5</v>
          </cell>
          <cell r="G25">
            <v>63.28</v>
          </cell>
          <cell r="H25">
            <v>5</v>
          </cell>
          <cell r="I25">
            <v>63.27</v>
          </cell>
          <cell r="J25">
            <v>5</v>
          </cell>
          <cell r="K25">
            <v>63.36</v>
          </cell>
        </row>
        <row r="31">
          <cell r="B31">
            <v>5</v>
          </cell>
          <cell r="C31">
            <v>63.25</v>
          </cell>
          <cell r="D31">
            <v>5</v>
          </cell>
          <cell r="E31">
            <v>63.31</v>
          </cell>
          <cell r="F31">
            <v>5</v>
          </cell>
          <cell r="G31">
            <v>63.34</v>
          </cell>
        </row>
      </sheetData>
      <sheetData sheetId="9">
        <row r="7">
          <cell r="D7">
            <v>10</v>
          </cell>
          <cell r="E7">
            <v>122.75</v>
          </cell>
          <cell r="F7">
            <v>10</v>
          </cell>
          <cell r="G7">
            <v>122.78</v>
          </cell>
          <cell r="H7">
            <v>10</v>
          </cell>
          <cell r="I7">
            <v>122.64</v>
          </cell>
          <cell r="J7">
            <v>10</v>
          </cell>
          <cell r="K7">
            <v>122.75</v>
          </cell>
        </row>
        <row r="13">
          <cell r="D13">
            <v>10</v>
          </cell>
          <cell r="E13">
            <v>122.83</v>
          </cell>
          <cell r="F13">
            <v>10</v>
          </cell>
          <cell r="G13">
            <v>122.86</v>
          </cell>
          <cell r="H13">
            <v>10</v>
          </cell>
          <cell r="I13">
            <v>122.69</v>
          </cell>
          <cell r="J13">
            <v>10</v>
          </cell>
          <cell r="K13">
            <v>122.73</v>
          </cell>
        </row>
        <row r="19">
          <cell r="B19">
            <v>10</v>
          </cell>
          <cell r="C19">
            <v>122.7</v>
          </cell>
          <cell r="D19">
            <v>10</v>
          </cell>
          <cell r="E19">
            <v>122.77</v>
          </cell>
          <cell r="F19">
            <v>10</v>
          </cell>
          <cell r="G19">
            <v>122.76</v>
          </cell>
          <cell r="H19">
            <v>10</v>
          </cell>
          <cell r="I19">
            <v>122.74</v>
          </cell>
          <cell r="J19">
            <v>10</v>
          </cell>
          <cell r="K19">
            <v>122.8</v>
          </cell>
        </row>
        <row r="25">
          <cell r="B25">
            <v>10</v>
          </cell>
          <cell r="C25">
            <v>122.8</v>
          </cell>
          <cell r="D25">
            <v>10</v>
          </cell>
          <cell r="E25">
            <v>122.74</v>
          </cell>
          <cell r="F25">
            <v>10</v>
          </cell>
          <cell r="G25">
            <v>122.85</v>
          </cell>
          <cell r="H25">
            <v>10</v>
          </cell>
          <cell r="I25">
            <v>122.79</v>
          </cell>
          <cell r="J25">
            <v>10</v>
          </cell>
          <cell r="K25">
            <v>122.62</v>
          </cell>
        </row>
        <row r="31">
          <cell r="B31">
            <v>10</v>
          </cell>
          <cell r="C31">
            <v>122.72</v>
          </cell>
          <cell r="D31">
            <v>10</v>
          </cell>
          <cell r="E31">
            <v>122.79</v>
          </cell>
          <cell r="F31">
            <v>10</v>
          </cell>
          <cell r="G31">
            <v>122.74</v>
          </cell>
        </row>
      </sheetData>
      <sheetData sheetId="10">
        <row r="13">
          <cell r="D13">
            <v>7</v>
          </cell>
          <cell r="E13">
            <v>78.53</v>
          </cell>
          <cell r="F13">
            <v>7</v>
          </cell>
          <cell r="G13">
            <v>78.52</v>
          </cell>
          <cell r="H13">
            <v>7</v>
          </cell>
          <cell r="I13">
            <v>78.51</v>
          </cell>
          <cell r="J13">
            <v>7</v>
          </cell>
          <cell r="K13">
            <v>78.46</v>
          </cell>
        </row>
        <row r="19">
          <cell r="B19">
            <v>7</v>
          </cell>
          <cell r="C19">
            <v>78.47</v>
          </cell>
          <cell r="D19">
            <v>7</v>
          </cell>
          <cell r="E19">
            <v>78.38</v>
          </cell>
          <cell r="F19">
            <v>7</v>
          </cell>
          <cell r="G19">
            <v>78.45</v>
          </cell>
          <cell r="H19">
            <v>7</v>
          </cell>
          <cell r="I19">
            <v>78.39</v>
          </cell>
          <cell r="J19">
            <v>7</v>
          </cell>
          <cell r="K19">
            <v>78.41</v>
          </cell>
        </row>
        <row r="25">
          <cell r="B25">
            <v>7</v>
          </cell>
          <cell r="C25">
            <v>78.41</v>
          </cell>
          <cell r="D25">
            <v>7</v>
          </cell>
          <cell r="E25">
            <v>78.39</v>
          </cell>
          <cell r="F25">
            <v>7</v>
          </cell>
          <cell r="G25">
            <v>78.49</v>
          </cell>
          <cell r="H25">
            <v>7</v>
          </cell>
          <cell r="I25">
            <v>78.47</v>
          </cell>
          <cell r="J25">
            <v>7</v>
          </cell>
          <cell r="K25">
            <v>78.43</v>
          </cell>
        </row>
        <row r="31">
          <cell r="B31">
            <v>7</v>
          </cell>
          <cell r="C31">
            <v>78.42</v>
          </cell>
          <cell r="D31">
            <v>7</v>
          </cell>
          <cell r="E31">
            <v>78.39</v>
          </cell>
          <cell r="F31">
            <v>7</v>
          </cell>
          <cell r="G31">
            <v>78.46</v>
          </cell>
        </row>
      </sheetData>
      <sheetData sheetId="12">
        <row r="7">
          <cell r="D7">
            <v>1</v>
          </cell>
          <cell r="E7">
            <v>9.4</v>
          </cell>
          <cell r="J7">
            <v>1</v>
          </cell>
          <cell r="K7">
            <v>8.86</v>
          </cell>
        </row>
        <row r="13">
          <cell r="D13">
            <v>1</v>
          </cell>
          <cell r="E13">
            <v>8.96</v>
          </cell>
        </row>
        <row r="19">
          <cell r="D19">
            <v>1</v>
          </cell>
          <cell r="E19">
            <v>11.23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ファイル作成"/>
      <sheetName val="備考"/>
      <sheetName val="総括表"/>
      <sheetName val="日量計"/>
      <sheetName val="青森ＲＥＲ"/>
      <sheetName val="八戸セメント"/>
      <sheetName val="普通（庄司）"/>
      <sheetName val="普通（三戸ウィズ） "/>
      <sheetName val="奥羽"/>
      <sheetName val="青森クリーン"/>
      <sheetName val="マテリアル"/>
      <sheetName val="八戸セメント（汚染土壌）"/>
      <sheetName val="マテリアル （汚染土壌）"/>
      <sheetName val="エコシステム秋田"/>
      <sheetName val="青南商事"/>
      <sheetName val="釜渕運送"/>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7"/>
  <sheetViews>
    <sheetView showZeros="0" view="pageBreakPreview" zoomScale="70" zoomScaleSheetLayoutView="70" zoomScalePageLayoutView="0" workbookViewId="0" topLeftCell="A1">
      <selection activeCell="F43" sqref="F43"/>
    </sheetView>
  </sheetViews>
  <sheetFormatPr defaultColWidth="9.00390625" defaultRowHeight="13.5"/>
  <cols>
    <col min="1" max="1" width="10.875" style="38" customWidth="1"/>
    <col min="2" max="2" width="9.375" style="38" bestFit="1" customWidth="1"/>
    <col min="3" max="3" width="10.75390625" style="38" customWidth="1"/>
    <col min="4" max="4" width="9.375" style="38" bestFit="1" customWidth="1"/>
    <col min="5" max="5" width="10.75390625" style="38" customWidth="1"/>
    <col min="6" max="6" width="9.375" style="38" bestFit="1" customWidth="1"/>
    <col min="7" max="7" width="10.75390625" style="38" customWidth="1"/>
    <col min="8" max="8" width="9.375" style="38" bestFit="1" customWidth="1"/>
    <col min="9" max="9" width="10.75390625" style="38" customWidth="1"/>
    <col min="10" max="10" width="9.375" style="38" bestFit="1" customWidth="1"/>
    <col min="11" max="11" width="10.75390625" style="38" customWidth="1"/>
    <col min="12" max="12" width="9.00390625" style="38" customWidth="1"/>
    <col min="13" max="14" width="10.75390625" style="38" customWidth="1"/>
    <col min="15" max="15" width="13.25390625" style="38" customWidth="1"/>
    <col min="16" max="16" width="13.50390625" style="38" customWidth="1"/>
    <col min="17" max="17" width="5.25390625" style="38" customWidth="1"/>
    <col min="18" max="18" width="12.75390625" style="38" customWidth="1"/>
    <col min="19" max="19" width="9.375" style="38" hidden="1" customWidth="1"/>
    <col min="20" max="20" width="9.00390625" style="38" hidden="1" customWidth="1"/>
    <col min="21" max="22" width="9.375" style="38" hidden="1" customWidth="1"/>
    <col min="23" max="16384" width="9.00390625" style="38"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14</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41001</v>
      </c>
      <c r="S3" s="7">
        <v>41002</v>
      </c>
      <c r="T3" s="7">
        <v>41003</v>
      </c>
      <c r="U3" s="7">
        <v>41004</v>
      </c>
      <c r="V3" s="7">
        <v>41005</v>
      </c>
    </row>
    <row r="4" spans="1:22" s="7" customFormat="1" ht="19.5" customHeight="1" thickTop="1">
      <c r="A4" s="12"/>
      <c r="B4" s="46">
        <v>41001</v>
      </c>
      <c r="C4" s="47"/>
      <c r="D4" s="46">
        <v>41002</v>
      </c>
      <c r="E4" s="47"/>
      <c r="F4" s="46">
        <v>41003</v>
      </c>
      <c r="G4" s="47"/>
      <c r="H4" s="46">
        <v>41004</v>
      </c>
      <c r="I4" s="47"/>
      <c r="J4" s="46">
        <v>41005</v>
      </c>
      <c r="K4" s="47"/>
      <c r="L4" s="48" t="s">
        <v>3</v>
      </c>
      <c r="M4" s="49"/>
      <c r="R4" s="33">
        <v>4</v>
      </c>
      <c r="S4" s="30">
        <v>4</v>
      </c>
      <c r="T4" s="30">
        <v>4</v>
      </c>
      <c r="U4" s="30">
        <v>4</v>
      </c>
      <c r="V4" s="30">
        <v>4</v>
      </c>
    </row>
    <row r="5" spans="1:18" s="7" customFormat="1" ht="19.5" customHeight="1">
      <c r="A5" s="13" t="s">
        <v>0</v>
      </c>
      <c r="B5" s="50" t="s">
        <v>15</v>
      </c>
      <c r="C5" s="51"/>
      <c r="D5" s="50" t="s">
        <v>15</v>
      </c>
      <c r="E5" s="51"/>
      <c r="F5" s="50" t="s">
        <v>16</v>
      </c>
      <c r="G5" s="51"/>
      <c r="H5" s="50" t="s">
        <v>16</v>
      </c>
      <c r="I5" s="51"/>
      <c r="J5" s="50" t="s">
        <v>15</v>
      </c>
      <c r="K5" s="51"/>
      <c r="L5" s="44">
        <v>3</v>
      </c>
      <c r="M5" s="52"/>
      <c r="R5" s="33" t="s">
        <v>17</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69</v>
      </c>
      <c r="C7" s="29">
        <v>808.41</v>
      </c>
      <c r="D7" s="28">
        <v>68</v>
      </c>
      <c r="E7" s="29">
        <v>807.32</v>
      </c>
      <c r="F7" s="28">
        <v>0</v>
      </c>
      <c r="G7" s="29">
        <v>0</v>
      </c>
      <c r="H7" s="28">
        <v>0</v>
      </c>
      <c r="I7" s="29">
        <v>0</v>
      </c>
      <c r="J7" s="28">
        <v>77</v>
      </c>
      <c r="K7" s="29">
        <v>904.4100000000001</v>
      </c>
      <c r="L7" s="5">
        <v>214</v>
      </c>
      <c r="M7" s="21">
        <v>2520.1400000000003</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69</v>
      </c>
      <c r="C9" s="16">
        <v>808.41</v>
      </c>
      <c r="D9" s="25">
        <v>68</v>
      </c>
      <c r="E9" s="16">
        <v>807.32</v>
      </c>
      <c r="F9" s="25">
        <v>0</v>
      </c>
      <c r="G9" s="16">
        <v>0</v>
      </c>
      <c r="H9" s="25">
        <v>0</v>
      </c>
      <c r="I9" s="16">
        <v>0</v>
      </c>
      <c r="J9" s="25">
        <v>77</v>
      </c>
      <c r="K9" s="16">
        <v>904.4100000000001</v>
      </c>
      <c r="L9" s="17">
        <v>214</v>
      </c>
      <c r="M9" s="22">
        <v>2520.1400000000003</v>
      </c>
    </row>
    <row r="10" spans="1:13" s="7" customFormat="1" ht="19.5" customHeight="1">
      <c r="A10" s="12"/>
      <c r="B10" s="46">
        <v>41008</v>
      </c>
      <c r="C10" s="47"/>
      <c r="D10" s="46">
        <v>41009</v>
      </c>
      <c r="E10" s="47"/>
      <c r="F10" s="46">
        <v>41010</v>
      </c>
      <c r="G10" s="47"/>
      <c r="H10" s="46">
        <v>41011</v>
      </c>
      <c r="I10" s="47"/>
      <c r="J10" s="46">
        <v>41012</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86</v>
      </c>
      <c r="C13" s="29">
        <v>1013.48</v>
      </c>
      <c r="D13" s="28">
        <v>85</v>
      </c>
      <c r="E13" s="29">
        <v>1010.73</v>
      </c>
      <c r="F13" s="28">
        <v>89</v>
      </c>
      <c r="G13" s="29">
        <v>1052.1599999999999</v>
      </c>
      <c r="H13" s="28">
        <v>87</v>
      </c>
      <c r="I13" s="29">
        <v>1037.73</v>
      </c>
      <c r="J13" s="28">
        <v>89</v>
      </c>
      <c r="K13" s="29">
        <v>1050.98</v>
      </c>
      <c r="L13" s="5">
        <v>436</v>
      </c>
      <c r="M13" s="21">
        <v>5165.08</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86</v>
      </c>
      <c r="C15" s="16">
        <v>1013.48</v>
      </c>
      <c r="D15" s="25">
        <v>85</v>
      </c>
      <c r="E15" s="16">
        <v>1010.73</v>
      </c>
      <c r="F15" s="25">
        <v>89</v>
      </c>
      <c r="G15" s="16">
        <v>1052.1599999999999</v>
      </c>
      <c r="H15" s="25">
        <v>87</v>
      </c>
      <c r="I15" s="16">
        <v>1037.73</v>
      </c>
      <c r="J15" s="25">
        <v>89</v>
      </c>
      <c r="K15" s="16">
        <v>1050.98</v>
      </c>
      <c r="L15" s="17">
        <v>436</v>
      </c>
      <c r="M15" s="22">
        <v>5165.08</v>
      </c>
    </row>
    <row r="16" spans="1:13" s="7" customFormat="1" ht="19.5" customHeight="1">
      <c r="A16" s="12"/>
      <c r="B16" s="46">
        <v>41015</v>
      </c>
      <c r="C16" s="47"/>
      <c r="D16" s="46">
        <v>41016</v>
      </c>
      <c r="E16" s="47"/>
      <c r="F16" s="46">
        <v>41017</v>
      </c>
      <c r="G16" s="47"/>
      <c r="H16" s="46">
        <v>41018</v>
      </c>
      <c r="I16" s="47"/>
      <c r="J16" s="46">
        <v>41019</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95</v>
      </c>
      <c r="C19" s="29">
        <v>1123.12</v>
      </c>
      <c r="D19" s="28">
        <v>87</v>
      </c>
      <c r="E19" s="29">
        <v>1039.36</v>
      </c>
      <c r="F19" s="28">
        <v>86</v>
      </c>
      <c r="G19" s="29">
        <v>1030.8799999999999</v>
      </c>
      <c r="H19" s="28">
        <v>87</v>
      </c>
      <c r="I19" s="29">
        <v>1043.2</v>
      </c>
      <c r="J19" s="28">
        <v>88</v>
      </c>
      <c r="K19" s="29">
        <v>1043.6399999999999</v>
      </c>
      <c r="L19" s="5">
        <v>443</v>
      </c>
      <c r="M19" s="21">
        <v>5280.199999999999</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95</v>
      </c>
      <c r="C21" s="16">
        <v>1123.12</v>
      </c>
      <c r="D21" s="25">
        <v>87</v>
      </c>
      <c r="E21" s="16">
        <v>1039.36</v>
      </c>
      <c r="F21" s="25">
        <v>86</v>
      </c>
      <c r="G21" s="16">
        <v>1030.8799999999999</v>
      </c>
      <c r="H21" s="25">
        <v>87</v>
      </c>
      <c r="I21" s="16">
        <v>1043.2</v>
      </c>
      <c r="J21" s="25">
        <v>88</v>
      </c>
      <c r="K21" s="16">
        <v>1043.6399999999999</v>
      </c>
      <c r="L21" s="17">
        <v>443</v>
      </c>
      <c r="M21" s="21">
        <v>5280.199999999999</v>
      </c>
    </row>
    <row r="22" spans="1:13" s="7" customFormat="1" ht="19.5" customHeight="1">
      <c r="A22" s="12"/>
      <c r="B22" s="46">
        <v>41022</v>
      </c>
      <c r="C22" s="47"/>
      <c r="D22" s="46">
        <v>41023</v>
      </c>
      <c r="E22" s="47"/>
      <c r="F22" s="46">
        <v>41024</v>
      </c>
      <c r="G22" s="47"/>
      <c r="H22" s="46">
        <v>41025</v>
      </c>
      <c r="I22" s="47"/>
      <c r="J22" s="46">
        <v>41026</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95</v>
      </c>
      <c r="C25" s="29">
        <v>1119.94</v>
      </c>
      <c r="D25" s="28">
        <v>94</v>
      </c>
      <c r="E25" s="29">
        <v>1125.62</v>
      </c>
      <c r="F25" s="28">
        <v>94</v>
      </c>
      <c r="G25" s="29">
        <v>1117.1200000000001</v>
      </c>
      <c r="H25" s="28">
        <v>94</v>
      </c>
      <c r="I25" s="29">
        <v>1127.1299999999999</v>
      </c>
      <c r="J25" s="28">
        <v>91</v>
      </c>
      <c r="K25" s="29">
        <v>1075.11</v>
      </c>
      <c r="L25" s="5">
        <v>468</v>
      </c>
      <c r="M25" s="21">
        <v>5564.92</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95</v>
      </c>
      <c r="C27" s="16">
        <v>1119.94</v>
      </c>
      <c r="D27" s="25">
        <v>94</v>
      </c>
      <c r="E27" s="16">
        <v>1125.62</v>
      </c>
      <c r="F27" s="25">
        <v>94</v>
      </c>
      <c r="G27" s="16">
        <v>1117.1200000000001</v>
      </c>
      <c r="H27" s="25">
        <v>94</v>
      </c>
      <c r="I27" s="16">
        <v>1127.1299999999999</v>
      </c>
      <c r="J27" s="25">
        <v>91</v>
      </c>
      <c r="K27" s="16">
        <v>1075.11</v>
      </c>
      <c r="L27" s="5">
        <v>468</v>
      </c>
      <c r="M27" s="21">
        <v>5564.92</v>
      </c>
      <c r="O27" s="55" t="s">
        <v>7</v>
      </c>
      <c r="P27" s="55"/>
    </row>
    <row r="28" spans="1:19" ht="19.5" customHeight="1" thickBot="1">
      <c r="A28" s="12"/>
      <c r="B28" s="46">
        <v>41029</v>
      </c>
      <c r="C28" s="47"/>
      <c r="D28" s="46" t="s">
        <v>16</v>
      </c>
      <c r="E28" s="47"/>
      <c r="F28" s="46" t="s">
        <v>16</v>
      </c>
      <c r="G28" s="47"/>
      <c r="H28" s="46" t="s">
        <v>16</v>
      </c>
      <c r="I28" s="47"/>
      <c r="J28" s="46" t="s">
        <v>16</v>
      </c>
      <c r="K28" s="47"/>
      <c r="L28" s="48" t="s">
        <v>3</v>
      </c>
      <c r="M28" s="49"/>
      <c r="N28" s="19"/>
      <c r="O28" s="53" t="s">
        <v>4</v>
      </c>
      <c r="P28" s="54"/>
      <c r="Q28" s="7"/>
      <c r="R28" s="7"/>
      <c r="S28" s="7"/>
    </row>
    <row r="29" spans="1:19" ht="19.5" customHeight="1" thickBot="1">
      <c r="A29" s="13" t="s">
        <v>0</v>
      </c>
      <c r="B29" s="50" t="s">
        <v>16</v>
      </c>
      <c r="C29" s="51"/>
      <c r="D29" s="50" t="s">
        <v>16</v>
      </c>
      <c r="E29" s="51"/>
      <c r="F29" s="50" t="s">
        <v>16</v>
      </c>
      <c r="G29" s="51"/>
      <c r="H29" s="50" t="s">
        <v>16</v>
      </c>
      <c r="I29" s="51"/>
      <c r="J29" s="50" t="s">
        <v>16</v>
      </c>
      <c r="K29" s="51"/>
      <c r="L29" s="44">
        <v>0</v>
      </c>
      <c r="M29" s="52"/>
      <c r="N29" s="20" t="s">
        <v>0</v>
      </c>
      <c r="O29" s="44">
        <v>18</v>
      </c>
      <c r="P29" s="45"/>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0</v>
      </c>
      <c r="C31" s="29">
        <v>0</v>
      </c>
      <c r="D31" s="28">
        <v>0</v>
      </c>
      <c r="E31" s="29">
        <v>0</v>
      </c>
      <c r="F31" s="28">
        <v>0</v>
      </c>
      <c r="G31" s="29">
        <v>0</v>
      </c>
      <c r="H31" s="28">
        <v>0</v>
      </c>
      <c r="I31" s="29">
        <v>0</v>
      </c>
      <c r="J31" s="28">
        <v>0</v>
      </c>
      <c r="K31" s="29">
        <v>0</v>
      </c>
      <c r="L31" s="5">
        <v>0</v>
      </c>
      <c r="M31" s="21">
        <v>0</v>
      </c>
      <c r="N31" s="20" t="s">
        <v>8</v>
      </c>
      <c r="O31" s="26">
        <v>1561</v>
      </c>
      <c r="P31" s="23">
        <v>18530.339999999997</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0</v>
      </c>
      <c r="C33" s="16">
        <v>0</v>
      </c>
      <c r="D33" s="25">
        <v>0</v>
      </c>
      <c r="E33" s="16">
        <v>0</v>
      </c>
      <c r="F33" s="25">
        <v>0</v>
      </c>
      <c r="G33" s="16">
        <v>0</v>
      </c>
      <c r="H33" s="25">
        <v>0</v>
      </c>
      <c r="I33" s="16">
        <v>0</v>
      </c>
      <c r="J33" s="25">
        <v>0</v>
      </c>
      <c r="K33" s="16">
        <v>0</v>
      </c>
      <c r="L33" s="17">
        <v>0</v>
      </c>
      <c r="M33" s="22">
        <v>0</v>
      </c>
      <c r="N33" s="20" t="s">
        <v>4</v>
      </c>
      <c r="O33" s="26">
        <v>1561</v>
      </c>
      <c r="P33" s="23">
        <v>18530.339999999997</v>
      </c>
      <c r="Q33" s="7"/>
      <c r="R33" s="7"/>
      <c r="S33" s="7"/>
    </row>
    <row r="34" s="41" customFormat="1" ht="21" customHeight="1">
      <c r="A34" s="41" t="s">
        <v>30</v>
      </c>
    </row>
    <row r="35" spans="2:10" ht="14.25" hidden="1">
      <c r="B35" s="31">
        <v>41022</v>
      </c>
      <c r="C35" s="31"/>
      <c r="D35" s="31">
        <v>41023</v>
      </c>
      <c r="E35" s="31"/>
      <c r="F35" s="31">
        <v>41024</v>
      </c>
      <c r="G35" s="39"/>
      <c r="H35" s="31">
        <v>41025</v>
      </c>
      <c r="I35" s="39"/>
      <c r="J35" s="31">
        <v>41026</v>
      </c>
    </row>
    <row r="36" spans="2:10" ht="14.25" hidden="1">
      <c r="B36" s="31">
        <v>41029</v>
      </c>
      <c r="C36" s="31"/>
      <c r="D36" s="31">
        <v>41030</v>
      </c>
      <c r="E36" s="40"/>
      <c r="F36" s="31">
        <v>41031</v>
      </c>
      <c r="G36" s="39"/>
      <c r="H36" s="31">
        <v>41032</v>
      </c>
      <c r="I36" s="39"/>
      <c r="J36" s="31">
        <v>41033</v>
      </c>
    </row>
    <row r="37" spans="2:10" ht="14.25">
      <c r="B37" s="39"/>
      <c r="C37" s="39"/>
      <c r="D37" s="39"/>
      <c r="E37" s="39"/>
      <c r="F37" s="39"/>
      <c r="G37" s="39"/>
      <c r="H37" s="39"/>
      <c r="I37" s="39"/>
      <c r="J37" s="31"/>
    </row>
  </sheetData>
  <sheetProtection password="CF66" sheet="1" formatCells="0"/>
  <mergeCells count="64">
    <mergeCell ref="B29:C29"/>
    <mergeCell ref="L28:M28"/>
    <mergeCell ref="L5:M5"/>
    <mergeCell ref="J10:K10"/>
    <mergeCell ref="L10:M10"/>
    <mergeCell ref="J29:K29"/>
    <mergeCell ref="L16:M16"/>
    <mergeCell ref="B28:C28"/>
    <mergeCell ref="H28:I28"/>
    <mergeCell ref="D28:E28"/>
    <mergeCell ref="F5:G5"/>
    <mergeCell ref="F28:G28"/>
    <mergeCell ref="F23:G23"/>
    <mergeCell ref="B16:C16"/>
    <mergeCell ref="J4:K4"/>
    <mergeCell ref="D11:E11"/>
    <mergeCell ref="J11:K11"/>
    <mergeCell ref="J16:K16"/>
    <mergeCell ref="H10:I10"/>
    <mergeCell ref="H11:I11"/>
    <mergeCell ref="J5:K5"/>
    <mergeCell ref="H5:I5"/>
    <mergeCell ref="D16:E16"/>
    <mergeCell ref="F17:G17"/>
    <mergeCell ref="D29:E29"/>
    <mergeCell ref="F29:G29"/>
    <mergeCell ref="H29:I29"/>
    <mergeCell ref="A1:M1"/>
    <mergeCell ref="B4:C4"/>
    <mergeCell ref="D4:E4"/>
    <mergeCell ref="F4:G4"/>
    <mergeCell ref="H4:I4"/>
    <mergeCell ref="L4:M4"/>
    <mergeCell ref="B17:C17"/>
    <mergeCell ref="L23:M23"/>
    <mergeCell ref="J23:K23"/>
    <mergeCell ref="B22:C22"/>
    <mergeCell ref="D22:E22"/>
    <mergeCell ref="B23:C23"/>
    <mergeCell ref="D23:E23"/>
    <mergeCell ref="D17:E17"/>
    <mergeCell ref="F16:G16"/>
    <mergeCell ref="H16:I16"/>
    <mergeCell ref="H17:I17"/>
    <mergeCell ref="O27:P27"/>
    <mergeCell ref="B11:C11"/>
    <mergeCell ref="L11:M11"/>
    <mergeCell ref="F10:G10"/>
    <mergeCell ref="F11:G11"/>
    <mergeCell ref="B5:C5"/>
    <mergeCell ref="B10:C10"/>
    <mergeCell ref="D10:E10"/>
    <mergeCell ref="D5:E5"/>
    <mergeCell ref="J17:K17"/>
    <mergeCell ref="L17:M17"/>
    <mergeCell ref="O28:P28"/>
    <mergeCell ref="H23:I23"/>
    <mergeCell ref="J28:K28"/>
    <mergeCell ref="O29:P29"/>
    <mergeCell ref="F22:G22"/>
    <mergeCell ref="H22:I22"/>
    <mergeCell ref="J22:K22"/>
    <mergeCell ref="L22:M22"/>
    <mergeCell ref="L29:M29"/>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874015748031497" right="0.7874015748031497" top="0.984251968503937" bottom="0" header="0.5118110236220472" footer="0.5118110236220472"/>
  <pageSetup horizontalDpi="600" verticalDpi="600" orientation="landscape" paperSize="9" scale="75" r:id="rId3"/>
  <legacyDrawing r:id="rId2"/>
</worksheet>
</file>

<file path=xl/worksheets/sheet10.xml><?xml version="1.0" encoding="utf-8"?>
<worksheet xmlns="http://schemas.openxmlformats.org/spreadsheetml/2006/main" xmlns:r="http://schemas.openxmlformats.org/officeDocument/2006/relationships">
  <dimension ref="A1:P37"/>
  <sheetViews>
    <sheetView view="pageBreakPreview" zoomScale="60" zoomScalePageLayoutView="0" workbookViewId="0" topLeftCell="A1">
      <selection activeCell="U27" sqref="U27"/>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6384" width="9.00390625" style="41" customWidth="1"/>
  </cols>
  <sheetData>
    <row r="1" spans="1:13" s="1" customFormat="1" ht="22.5" customHeight="1">
      <c r="A1" s="56" t="s">
        <v>18</v>
      </c>
      <c r="B1" s="56"/>
      <c r="C1" s="56"/>
      <c r="D1" s="56"/>
      <c r="E1" s="56"/>
      <c r="F1" s="56"/>
      <c r="G1" s="56"/>
      <c r="H1" s="56"/>
      <c r="I1" s="56"/>
      <c r="J1" s="56"/>
      <c r="K1" s="56"/>
      <c r="L1" s="56"/>
      <c r="M1" s="56"/>
    </row>
    <row r="2" spans="1:15" s="1" customFormat="1" ht="18.75">
      <c r="A2" s="27" t="s">
        <v>34</v>
      </c>
      <c r="B2" s="4"/>
      <c r="C2" s="4"/>
      <c r="D2" s="4"/>
      <c r="E2" s="4"/>
      <c r="F2" s="4"/>
      <c r="G2" s="4"/>
      <c r="H2" s="4"/>
      <c r="I2" s="4"/>
      <c r="J2" s="37"/>
      <c r="K2" s="4"/>
      <c r="L2" s="4"/>
      <c r="M2" s="4"/>
      <c r="O2" s="36"/>
    </row>
    <row r="3" s="7" customFormat="1" ht="19.5" customHeight="1" thickBot="1">
      <c r="A3" s="6" t="s">
        <v>6</v>
      </c>
    </row>
    <row r="4" spans="1:13" s="7" customFormat="1" ht="19.5" customHeight="1">
      <c r="A4" s="12"/>
      <c r="B4" s="46" t="s">
        <v>16</v>
      </c>
      <c r="C4" s="47"/>
      <c r="D4" s="59">
        <v>41275</v>
      </c>
      <c r="E4" s="60"/>
      <c r="F4" s="46">
        <v>41276</v>
      </c>
      <c r="G4" s="47"/>
      <c r="H4" s="46">
        <v>41277</v>
      </c>
      <c r="I4" s="47"/>
      <c r="J4" s="46">
        <v>41278</v>
      </c>
      <c r="K4" s="47"/>
      <c r="L4" s="48" t="s">
        <v>3</v>
      </c>
      <c r="M4" s="49"/>
    </row>
    <row r="5" spans="1:13" s="7" customFormat="1" ht="19.5" customHeight="1">
      <c r="A5" s="13" t="s">
        <v>0</v>
      </c>
      <c r="B5" s="50" t="s">
        <v>16</v>
      </c>
      <c r="C5" s="51"/>
      <c r="D5" s="50" t="s">
        <v>16</v>
      </c>
      <c r="E5" s="51"/>
      <c r="F5" s="50" t="s">
        <v>16</v>
      </c>
      <c r="G5" s="51"/>
      <c r="H5" s="50" t="s">
        <v>16</v>
      </c>
      <c r="I5" s="51"/>
      <c r="J5" s="50" t="s">
        <v>16</v>
      </c>
      <c r="K5" s="51"/>
      <c r="L5" s="44">
        <v>0</v>
      </c>
      <c r="M5" s="52"/>
    </row>
    <row r="6" spans="1:13" s="7" customFormat="1" ht="19.5" customHeight="1">
      <c r="A6" s="13"/>
      <c r="B6" s="9" t="s">
        <v>1</v>
      </c>
      <c r="C6" s="8" t="s">
        <v>2</v>
      </c>
      <c r="D6" s="9" t="s">
        <v>1</v>
      </c>
      <c r="E6" s="9" t="s">
        <v>2</v>
      </c>
      <c r="F6" s="9" t="s">
        <v>1</v>
      </c>
      <c r="G6" s="8" t="s">
        <v>2</v>
      </c>
      <c r="H6" s="9" t="s">
        <v>1</v>
      </c>
      <c r="I6" s="9" t="s">
        <v>2</v>
      </c>
      <c r="J6" s="9" t="s">
        <v>1</v>
      </c>
      <c r="K6" s="9" t="s">
        <v>2</v>
      </c>
      <c r="L6" s="9" t="s">
        <v>1</v>
      </c>
      <c r="M6" s="11" t="s">
        <v>2</v>
      </c>
    </row>
    <row r="7" spans="1:13" s="7" customFormat="1" ht="19.5" customHeight="1">
      <c r="A7" s="13" t="s">
        <v>8</v>
      </c>
      <c r="B7" s="28">
        <v>0</v>
      </c>
      <c r="C7" s="29">
        <v>0</v>
      </c>
      <c r="D7" s="28">
        <v>0</v>
      </c>
      <c r="E7" s="29">
        <v>0</v>
      </c>
      <c r="F7" s="28">
        <v>0</v>
      </c>
      <c r="G7" s="29">
        <v>0</v>
      </c>
      <c r="H7" s="28">
        <v>0</v>
      </c>
      <c r="I7" s="29">
        <v>0</v>
      </c>
      <c r="J7" s="28">
        <v>0</v>
      </c>
      <c r="K7" s="29">
        <v>0</v>
      </c>
      <c r="L7" s="5">
        <v>0</v>
      </c>
      <c r="M7" s="21">
        <v>0</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0</v>
      </c>
      <c r="E9" s="16">
        <v>0</v>
      </c>
      <c r="F9" s="25">
        <v>0</v>
      </c>
      <c r="G9" s="16">
        <v>0</v>
      </c>
      <c r="H9" s="25">
        <v>0</v>
      </c>
      <c r="I9" s="16">
        <v>0</v>
      </c>
      <c r="J9" s="25">
        <v>0</v>
      </c>
      <c r="K9" s="16">
        <v>0</v>
      </c>
      <c r="L9" s="17">
        <v>0</v>
      </c>
      <c r="M9" s="22">
        <v>0</v>
      </c>
    </row>
    <row r="10" spans="1:13" s="7" customFormat="1" ht="19.5" customHeight="1">
      <c r="A10" s="12"/>
      <c r="B10" s="46">
        <v>41281</v>
      </c>
      <c r="C10" s="47"/>
      <c r="D10" s="46">
        <v>41282</v>
      </c>
      <c r="E10" s="47"/>
      <c r="F10" s="46">
        <v>41283</v>
      </c>
      <c r="G10" s="47"/>
      <c r="H10" s="46">
        <v>41284</v>
      </c>
      <c r="I10" s="47"/>
      <c r="J10" s="46">
        <v>41285</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9">
        <v>51</v>
      </c>
      <c r="C13" s="29">
        <v>609.8499999999999</v>
      </c>
      <c r="D13" s="28">
        <v>51</v>
      </c>
      <c r="E13" s="29">
        <v>610.51</v>
      </c>
      <c r="F13" s="28">
        <v>52</v>
      </c>
      <c r="G13" s="29">
        <v>608.04</v>
      </c>
      <c r="H13" s="28">
        <v>55</v>
      </c>
      <c r="I13" s="29">
        <v>650.18</v>
      </c>
      <c r="J13" s="28">
        <v>56</v>
      </c>
      <c r="K13" s="29">
        <v>657.4399999999999</v>
      </c>
      <c r="L13" s="5">
        <v>265</v>
      </c>
      <c r="M13" s="21">
        <v>3136.02</v>
      </c>
    </row>
    <row r="14" spans="1:13" s="7" customFormat="1" ht="19.5" customHeight="1">
      <c r="A14" s="13"/>
      <c r="B14" s="29"/>
      <c r="C14" s="29"/>
      <c r="D14" s="28"/>
      <c r="E14" s="29"/>
      <c r="F14" s="28"/>
      <c r="G14" s="29"/>
      <c r="H14" s="28"/>
      <c r="I14" s="29"/>
      <c r="J14" s="28"/>
      <c r="K14" s="29"/>
      <c r="L14" s="5"/>
      <c r="M14" s="21"/>
    </row>
    <row r="15" spans="1:13" s="7" customFormat="1" ht="19.5" customHeight="1" thickBot="1">
      <c r="A15" s="14" t="s">
        <v>5</v>
      </c>
      <c r="B15" s="16">
        <v>51</v>
      </c>
      <c r="C15" s="16">
        <v>609.8499999999999</v>
      </c>
      <c r="D15" s="25">
        <v>51</v>
      </c>
      <c r="E15" s="16">
        <v>610.51</v>
      </c>
      <c r="F15" s="25">
        <v>52</v>
      </c>
      <c r="G15" s="16">
        <v>608.04</v>
      </c>
      <c r="H15" s="25">
        <v>55</v>
      </c>
      <c r="I15" s="16">
        <v>650.18</v>
      </c>
      <c r="J15" s="25">
        <v>56</v>
      </c>
      <c r="K15" s="16">
        <v>657.4399999999999</v>
      </c>
      <c r="L15" s="17">
        <v>265</v>
      </c>
      <c r="M15" s="22">
        <v>3136.02</v>
      </c>
    </row>
    <row r="16" spans="1:13" s="7" customFormat="1" ht="19.5" customHeight="1">
      <c r="A16" s="12"/>
      <c r="B16" s="59">
        <v>41288</v>
      </c>
      <c r="C16" s="60"/>
      <c r="D16" s="46">
        <v>41289</v>
      </c>
      <c r="E16" s="47"/>
      <c r="F16" s="46">
        <v>41290</v>
      </c>
      <c r="G16" s="47"/>
      <c r="H16" s="46">
        <v>41291</v>
      </c>
      <c r="I16" s="47"/>
      <c r="J16" s="46">
        <v>41292</v>
      </c>
      <c r="K16" s="47"/>
      <c r="L16" s="48" t="s">
        <v>3</v>
      </c>
      <c r="M16" s="49"/>
    </row>
    <row r="17" spans="1:13" s="7" customFormat="1" ht="19.5" customHeight="1">
      <c r="A17" s="13" t="s">
        <v>0</v>
      </c>
      <c r="B17" s="50" t="s">
        <v>16</v>
      </c>
      <c r="C17" s="51"/>
      <c r="D17" s="50" t="s">
        <v>15</v>
      </c>
      <c r="E17" s="51"/>
      <c r="F17" s="50" t="s">
        <v>15</v>
      </c>
      <c r="G17" s="51"/>
      <c r="H17" s="50" t="s">
        <v>15</v>
      </c>
      <c r="I17" s="51"/>
      <c r="J17" s="50" t="s">
        <v>15</v>
      </c>
      <c r="K17" s="51"/>
      <c r="L17" s="44">
        <v>4</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0</v>
      </c>
      <c r="C19" s="29">
        <v>0</v>
      </c>
      <c r="D19" s="28">
        <v>54</v>
      </c>
      <c r="E19" s="29">
        <v>633.12</v>
      </c>
      <c r="F19" s="28">
        <v>54</v>
      </c>
      <c r="G19" s="29">
        <v>631.88</v>
      </c>
      <c r="H19" s="28">
        <v>52</v>
      </c>
      <c r="I19" s="29">
        <v>610.88</v>
      </c>
      <c r="J19" s="28">
        <v>53</v>
      </c>
      <c r="K19" s="29">
        <v>624.45</v>
      </c>
      <c r="L19" s="5">
        <v>213</v>
      </c>
      <c r="M19" s="21">
        <v>2500.33</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0</v>
      </c>
      <c r="C21" s="16">
        <v>0</v>
      </c>
      <c r="D21" s="25">
        <v>54</v>
      </c>
      <c r="E21" s="16">
        <v>633.12</v>
      </c>
      <c r="F21" s="25">
        <v>54</v>
      </c>
      <c r="G21" s="16">
        <v>631.88</v>
      </c>
      <c r="H21" s="25">
        <v>52</v>
      </c>
      <c r="I21" s="16">
        <v>610.88</v>
      </c>
      <c r="J21" s="25">
        <v>53</v>
      </c>
      <c r="K21" s="16">
        <v>624.45</v>
      </c>
      <c r="L21" s="17">
        <v>213</v>
      </c>
      <c r="M21" s="21">
        <v>2500.33</v>
      </c>
    </row>
    <row r="22" spans="1:13" s="7" customFormat="1" ht="19.5" customHeight="1">
      <c r="A22" s="12"/>
      <c r="B22" s="46">
        <v>41295</v>
      </c>
      <c r="C22" s="47"/>
      <c r="D22" s="46">
        <v>41296</v>
      </c>
      <c r="E22" s="47"/>
      <c r="F22" s="46">
        <v>41297</v>
      </c>
      <c r="G22" s="47"/>
      <c r="H22" s="46">
        <v>41298</v>
      </c>
      <c r="I22" s="47"/>
      <c r="J22" s="46">
        <v>41299</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54</v>
      </c>
      <c r="C25" s="29">
        <v>636.9599999999999</v>
      </c>
      <c r="D25" s="28">
        <v>52</v>
      </c>
      <c r="E25" s="29">
        <v>619.52</v>
      </c>
      <c r="F25" s="28">
        <v>54</v>
      </c>
      <c r="G25" s="29">
        <v>638.25</v>
      </c>
      <c r="H25" s="28">
        <v>54</v>
      </c>
      <c r="I25" s="29">
        <v>641.67</v>
      </c>
      <c r="J25" s="28">
        <v>54</v>
      </c>
      <c r="K25" s="29">
        <v>638.95</v>
      </c>
      <c r="L25" s="5">
        <v>268</v>
      </c>
      <c r="M25" s="21">
        <v>3175.3500000000004</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54</v>
      </c>
      <c r="C27" s="16">
        <v>636.9599999999999</v>
      </c>
      <c r="D27" s="25">
        <v>52</v>
      </c>
      <c r="E27" s="16">
        <v>619.52</v>
      </c>
      <c r="F27" s="25">
        <v>54</v>
      </c>
      <c r="G27" s="16">
        <v>638.25</v>
      </c>
      <c r="H27" s="25">
        <v>54</v>
      </c>
      <c r="I27" s="16">
        <v>641.67</v>
      </c>
      <c r="J27" s="25">
        <v>54</v>
      </c>
      <c r="K27" s="16">
        <v>638.95</v>
      </c>
      <c r="L27" s="5">
        <v>268</v>
      </c>
      <c r="M27" s="21">
        <v>3175.3500000000004</v>
      </c>
      <c r="O27" s="55" t="s">
        <v>7</v>
      </c>
      <c r="P27" s="55"/>
    </row>
    <row r="28" spans="1:16" ht="19.5" customHeight="1" thickBot="1">
      <c r="A28" s="12"/>
      <c r="B28" s="46">
        <v>41302</v>
      </c>
      <c r="C28" s="47"/>
      <c r="D28" s="46">
        <v>41303</v>
      </c>
      <c r="E28" s="47"/>
      <c r="F28" s="46">
        <v>41304</v>
      </c>
      <c r="G28" s="47"/>
      <c r="H28" s="46">
        <v>41305</v>
      </c>
      <c r="I28" s="47"/>
      <c r="J28" s="46" t="s">
        <v>16</v>
      </c>
      <c r="K28" s="47"/>
      <c r="L28" s="48" t="s">
        <v>3</v>
      </c>
      <c r="M28" s="49"/>
      <c r="N28" s="19"/>
      <c r="O28" s="53" t="s">
        <v>4</v>
      </c>
      <c r="P28" s="54"/>
    </row>
    <row r="29" spans="1:16" ht="19.5" customHeight="1" thickBot="1">
      <c r="A29" s="13" t="s">
        <v>0</v>
      </c>
      <c r="B29" s="50" t="s">
        <v>15</v>
      </c>
      <c r="C29" s="51"/>
      <c r="D29" s="50" t="s">
        <v>15</v>
      </c>
      <c r="E29" s="51"/>
      <c r="F29" s="50" t="s">
        <v>15</v>
      </c>
      <c r="G29" s="51"/>
      <c r="H29" s="50" t="s">
        <v>15</v>
      </c>
      <c r="I29" s="51"/>
      <c r="J29" s="50" t="s">
        <v>16</v>
      </c>
      <c r="K29" s="51"/>
      <c r="L29" s="44">
        <v>4</v>
      </c>
      <c r="M29" s="52"/>
      <c r="N29" s="20" t="s">
        <v>0</v>
      </c>
      <c r="O29" s="44">
        <v>18</v>
      </c>
      <c r="P29" s="45"/>
    </row>
    <row r="30" spans="1:16"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row>
    <row r="31" spans="1:16" ht="19.5" customHeight="1" thickBot="1">
      <c r="A31" s="13" t="s">
        <v>8</v>
      </c>
      <c r="B31" s="28">
        <v>66</v>
      </c>
      <c r="C31" s="29">
        <v>760.6999999999999</v>
      </c>
      <c r="D31" s="28">
        <v>61</v>
      </c>
      <c r="E31" s="29">
        <v>708.08</v>
      </c>
      <c r="F31" s="28">
        <v>65</v>
      </c>
      <c r="G31" s="29">
        <v>759.2900000000001</v>
      </c>
      <c r="H31" s="28">
        <v>65</v>
      </c>
      <c r="I31" s="29">
        <v>761.68</v>
      </c>
      <c r="J31" s="28">
        <v>0</v>
      </c>
      <c r="K31" s="29">
        <v>0</v>
      </c>
      <c r="L31" s="5">
        <v>257</v>
      </c>
      <c r="M31" s="21">
        <v>2989.75</v>
      </c>
      <c r="N31" s="20" t="s">
        <v>8</v>
      </c>
      <c r="O31" s="26">
        <v>1003</v>
      </c>
      <c r="P31" s="23">
        <v>11801.45</v>
      </c>
    </row>
    <row r="32" spans="1:16" ht="19.5" customHeight="1" thickBot="1">
      <c r="A32" s="13"/>
      <c r="B32" s="28"/>
      <c r="C32" s="29"/>
      <c r="D32" s="28"/>
      <c r="E32" s="29"/>
      <c r="F32" s="28"/>
      <c r="G32" s="29"/>
      <c r="H32" s="28"/>
      <c r="I32" s="29"/>
      <c r="J32" s="28"/>
      <c r="K32" s="29"/>
      <c r="L32" s="5"/>
      <c r="M32" s="21"/>
      <c r="N32" s="20"/>
      <c r="O32" s="18"/>
      <c r="P32" s="23"/>
    </row>
    <row r="33" spans="1:16" ht="19.5" customHeight="1" thickBot="1">
      <c r="A33" s="24" t="s">
        <v>5</v>
      </c>
      <c r="B33" s="25">
        <v>66</v>
      </c>
      <c r="C33" s="16">
        <v>760.6999999999999</v>
      </c>
      <c r="D33" s="25">
        <v>61</v>
      </c>
      <c r="E33" s="16">
        <v>708.08</v>
      </c>
      <c r="F33" s="25">
        <v>65</v>
      </c>
      <c r="G33" s="16">
        <v>759.2900000000001</v>
      </c>
      <c r="H33" s="25">
        <v>65</v>
      </c>
      <c r="I33" s="16">
        <v>761.68</v>
      </c>
      <c r="J33" s="25">
        <v>0</v>
      </c>
      <c r="K33" s="16">
        <v>0</v>
      </c>
      <c r="L33" s="17">
        <v>257</v>
      </c>
      <c r="M33" s="22">
        <v>2989.75</v>
      </c>
      <c r="N33" s="20" t="s">
        <v>4</v>
      </c>
      <c r="O33" s="26">
        <v>1003</v>
      </c>
      <c r="P33" s="23">
        <v>11801.45</v>
      </c>
    </row>
    <row r="35" spans="2:10" ht="14.25" hidden="1">
      <c r="B35" s="31">
        <f>$J$4+17</f>
        <v>41295</v>
      </c>
      <c r="C35" s="31"/>
      <c r="D35" s="31">
        <f>$J$4+18</f>
        <v>41296</v>
      </c>
      <c r="E35" s="31"/>
      <c r="F35" s="31">
        <f>$J$4+19</f>
        <v>41297</v>
      </c>
      <c r="G35" s="42"/>
      <c r="H35" s="31">
        <f>$J$4+20</f>
        <v>41298</v>
      </c>
      <c r="I35" s="42"/>
      <c r="J35" s="31">
        <f>$J$4+21</f>
        <v>41299</v>
      </c>
    </row>
    <row r="36" spans="2:10" ht="14.25" hidden="1">
      <c r="B36" s="31">
        <f>$J$4+24</f>
        <v>41302</v>
      </c>
      <c r="C36" s="31"/>
      <c r="D36" s="31">
        <f>$J$4+25</f>
        <v>41303</v>
      </c>
      <c r="E36" s="43"/>
      <c r="F36" s="31">
        <f>$J$4+26</f>
        <v>41304</v>
      </c>
      <c r="G36" s="42"/>
      <c r="H36" s="31">
        <f>$J$4+27</f>
        <v>41305</v>
      </c>
      <c r="I36" s="42"/>
      <c r="J36" s="31">
        <f>$J$4+28</f>
        <v>41306</v>
      </c>
    </row>
    <row r="37" spans="2:10" ht="14.25">
      <c r="B37" s="42"/>
      <c r="C37" s="42"/>
      <c r="D37" s="42"/>
      <c r="E37" s="42"/>
      <c r="F37" s="42"/>
      <c r="G37" s="42"/>
      <c r="H37" s="42"/>
      <c r="I37" s="42"/>
      <c r="J37" s="31"/>
    </row>
  </sheetData>
  <sheetProtection password="CF66" sheet="1" objects="1" scenarios="1"/>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8" r:id="rId1"/>
</worksheet>
</file>

<file path=xl/worksheets/sheet11.xml><?xml version="1.0" encoding="utf-8"?>
<worksheet xmlns="http://schemas.openxmlformats.org/spreadsheetml/2006/main" xmlns:r="http://schemas.openxmlformats.org/officeDocument/2006/relationships">
  <dimension ref="A1:P37"/>
  <sheetViews>
    <sheetView zoomScale="84" zoomScaleNormal="84" zoomScalePageLayoutView="0" workbookViewId="0" topLeftCell="A1">
      <selection activeCell="O12" sqref="O12"/>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6384" width="9.00390625" style="41" customWidth="1"/>
  </cols>
  <sheetData>
    <row r="1" spans="1:13" s="1" customFormat="1" ht="22.5" customHeight="1">
      <c r="A1" s="56" t="s">
        <v>18</v>
      </c>
      <c r="B1" s="56"/>
      <c r="C1" s="56"/>
      <c r="D1" s="56"/>
      <c r="E1" s="56"/>
      <c r="F1" s="56"/>
      <c r="G1" s="56"/>
      <c r="H1" s="56"/>
      <c r="I1" s="56"/>
      <c r="J1" s="56"/>
      <c r="K1" s="56"/>
      <c r="L1" s="56"/>
      <c r="M1" s="56"/>
    </row>
    <row r="2" spans="1:15" s="1" customFormat="1" ht="18.75">
      <c r="A2" s="27" t="s">
        <v>35</v>
      </c>
      <c r="B2" s="4"/>
      <c r="C2" s="4"/>
      <c r="D2" s="4"/>
      <c r="E2" s="4"/>
      <c r="F2" s="4"/>
      <c r="G2" s="4"/>
      <c r="H2" s="4"/>
      <c r="I2" s="4"/>
      <c r="J2" s="37"/>
      <c r="K2" s="4"/>
      <c r="L2" s="4"/>
      <c r="M2" s="4"/>
      <c r="O2" s="36"/>
    </row>
    <row r="3" s="7" customFormat="1" ht="19.5" customHeight="1" thickBot="1">
      <c r="A3" s="6" t="s">
        <v>6</v>
      </c>
    </row>
    <row r="4" spans="1:13" s="7" customFormat="1" ht="19.5" customHeight="1">
      <c r="A4" s="12"/>
      <c r="B4" s="46" t="s">
        <v>16</v>
      </c>
      <c r="C4" s="47"/>
      <c r="D4" s="59" t="s">
        <v>16</v>
      </c>
      <c r="E4" s="60"/>
      <c r="F4" s="46" t="s">
        <v>16</v>
      </c>
      <c r="G4" s="47"/>
      <c r="H4" s="46" t="s">
        <v>16</v>
      </c>
      <c r="I4" s="47"/>
      <c r="J4" s="46">
        <v>41306</v>
      </c>
      <c r="K4" s="47"/>
      <c r="L4" s="48" t="s">
        <v>3</v>
      </c>
      <c r="M4" s="49"/>
    </row>
    <row r="5" spans="1:13" s="7" customFormat="1" ht="19.5" customHeight="1">
      <c r="A5" s="13" t="s">
        <v>0</v>
      </c>
      <c r="B5" s="50" t="s">
        <v>16</v>
      </c>
      <c r="C5" s="51"/>
      <c r="D5" s="50" t="s">
        <v>16</v>
      </c>
      <c r="E5" s="51"/>
      <c r="F5" s="50" t="s">
        <v>16</v>
      </c>
      <c r="G5" s="51"/>
      <c r="H5" s="50" t="s">
        <v>16</v>
      </c>
      <c r="I5" s="51"/>
      <c r="J5" s="50" t="s">
        <v>15</v>
      </c>
      <c r="K5" s="51"/>
      <c r="L5" s="44">
        <v>1</v>
      </c>
      <c r="M5" s="52"/>
    </row>
    <row r="6" spans="1:13" s="7" customFormat="1" ht="19.5" customHeight="1">
      <c r="A6" s="13"/>
      <c r="B6" s="9" t="s">
        <v>1</v>
      </c>
      <c r="C6" s="8" t="s">
        <v>2</v>
      </c>
      <c r="D6" s="9" t="s">
        <v>1</v>
      </c>
      <c r="E6" s="9" t="s">
        <v>2</v>
      </c>
      <c r="F6" s="9" t="s">
        <v>1</v>
      </c>
      <c r="G6" s="8" t="s">
        <v>2</v>
      </c>
      <c r="H6" s="9" t="s">
        <v>1</v>
      </c>
      <c r="I6" s="9" t="s">
        <v>2</v>
      </c>
      <c r="J6" s="9" t="s">
        <v>1</v>
      </c>
      <c r="K6" s="9" t="s">
        <v>2</v>
      </c>
      <c r="L6" s="9" t="s">
        <v>1</v>
      </c>
      <c r="M6" s="11" t="s">
        <v>2</v>
      </c>
    </row>
    <row r="7" spans="1:13" s="7" customFormat="1" ht="19.5" customHeight="1">
      <c r="A7" s="13" t="s">
        <v>8</v>
      </c>
      <c r="B7" s="28"/>
      <c r="C7" s="29"/>
      <c r="D7" s="28"/>
      <c r="E7" s="29"/>
      <c r="F7" s="28"/>
      <c r="G7" s="29"/>
      <c r="H7" s="28"/>
      <c r="I7" s="29"/>
      <c r="J7" s="28">
        <v>65</v>
      </c>
      <c r="K7" s="29">
        <v>761.8800000000001</v>
      </c>
      <c r="L7" s="5">
        <v>65</v>
      </c>
      <c r="M7" s="21">
        <v>761.8800000000001</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c r="C9" s="16"/>
      <c r="D9" s="25"/>
      <c r="E9" s="16"/>
      <c r="F9" s="25"/>
      <c r="G9" s="16"/>
      <c r="H9" s="25"/>
      <c r="I9" s="16"/>
      <c r="J9" s="25">
        <v>65</v>
      </c>
      <c r="K9" s="16">
        <v>761.8800000000001</v>
      </c>
      <c r="L9" s="17">
        <v>65</v>
      </c>
      <c r="M9" s="22">
        <v>761.8800000000001</v>
      </c>
    </row>
    <row r="10" spans="1:13" s="7" customFormat="1" ht="19.5" customHeight="1">
      <c r="A10" s="12"/>
      <c r="B10" s="46">
        <v>41309</v>
      </c>
      <c r="C10" s="47"/>
      <c r="D10" s="46">
        <v>41310</v>
      </c>
      <c r="E10" s="47"/>
      <c r="F10" s="46">
        <v>41311</v>
      </c>
      <c r="G10" s="47"/>
      <c r="H10" s="46">
        <v>41312</v>
      </c>
      <c r="I10" s="47"/>
      <c r="J10" s="46">
        <v>41313</v>
      </c>
      <c r="K10" s="47"/>
      <c r="L10" s="48" t="s">
        <v>3</v>
      </c>
      <c r="M10" s="49"/>
    </row>
    <row r="11" spans="1:13" s="7" customFormat="1" ht="19.5" customHeight="1">
      <c r="A11" s="13" t="s">
        <v>0</v>
      </c>
      <c r="B11" s="50" t="s">
        <v>15</v>
      </c>
      <c r="C11" s="51"/>
      <c r="D11" s="50" t="s">
        <v>15</v>
      </c>
      <c r="E11" s="51"/>
      <c r="F11" s="50" t="s">
        <v>15</v>
      </c>
      <c r="G11" s="51"/>
      <c r="H11" s="50" t="s">
        <v>15</v>
      </c>
      <c r="I11" s="51"/>
      <c r="J11" s="50" t="s">
        <v>16</v>
      </c>
      <c r="K11" s="51"/>
      <c r="L11" s="44">
        <v>4</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64</v>
      </c>
      <c r="C13" s="29">
        <v>748.9499999999999</v>
      </c>
      <c r="D13" s="28">
        <v>42</v>
      </c>
      <c r="E13" s="29">
        <v>483.59</v>
      </c>
      <c r="F13" s="28">
        <v>66</v>
      </c>
      <c r="G13" s="29">
        <v>761.46</v>
      </c>
      <c r="H13" s="28">
        <v>65</v>
      </c>
      <c r="I13" s="29">
        <v>761.1999999999999</v>
      </c>
      <c r="J13" s="28"/>
      <c r="K13" s="29"/>
      <c r="L13" s="5">
        <v>237</v>
      </c>
      <c r="M13" s="21">
        <v>2755.2</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17">
        <v>64</v>
      </c>
      <c r="C15" s="16">
        <v>748.9499999999999</v>
      </c>
      <c r="D15" s="25">
        <v>42</v>
      </c>
      <c r="E15" s="16">
        <v>483.59</v>
      </c>
      <c r="F15" s="25">
        <v>66</v>
      </c>
      <c r="G15" s="16">
        <v>761.46</v>
      </c>
      <c r="H15" s="25">
        <v>65</v>
      </c>
      <c r="I15" s="16">
        <v>761.1999999999999</v>
      </c>
      <c r="J15" s="25"/>
      <c r="K15" s="16"/>
      <c r="L15" s="17">
        <v>237</v>
      </c>
      <c r="M15" s="22">
        <v>2755.2</v>
      </c>
    </row>
    <row r="16" spans="1:13" s="7" customFormat="1" ht="19.5" customHeight="1">
      <c r="A16" s="12"/>
      <c r="B16" s="59">
        <v>41316</v>
      </c>
      <c r="C16" s="60"/>
      <c r="D16" s="46">
        <v>41317</v>
      </c>
      <c r="E16" s="47"/>
      <c r="F16" s="46">
        <v>41318</v>
      </c>
      <c r="G16" s="47"/>
      <c r="H16" s="46">
        <v>41319</v>
      </c>
      <c r="I16" s="47"/>
      <c r="J16" s="46">
        <v>41320</v>
      </c>
      <c r="K16" s="47"/>
      <c r="L16" s="48" t="s">
        <v>3</v>
      </c>
      <c r="M16" s="49"/>
    </row>
    <row r="17" spans="1:13" s="7" customFormat="1" ht="19.5" customHeight="1">
      <c r="A17" s="13" t="s">
        <v>0</v>
      </c>
      <c r="B17" s="50" t="s">
        <v>16</v>
      </c>
      <c r="C17" s="51"/>
      <c r="D17" s="50" t="s">
        <v>15</v>
      </c>
      <c r="E17" s="51"/>
      <c r="F17" s="50" t="s">
        <v>15</v>
      </c>
      <c r="G17" s="51"/>
      <c r="H17" s="50" t="s">
        <v>15</v>
      </c>
      <c r="I17" s="51"/>
      <c r="J17" s="50" t="s">
        <v>15</v>
      </c>
      <c r="K17" s="51"/>
      <c r="L17" s="44">
        <v>4</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c r="C19" s="29"/>
      <c r="D19" s="28">
        <v>53</v>
      </c>
      <c r="E19" s="29">
        <v>627.7900000000001</v>
      </c>
      <c r="F19" s="28">
        <v>49</v>
      </c>
      <c r="G19" s="29">
        <v>576.92</v>
      </c>
      <c r="H19" s="28">
        <v>49</v>
      </c>
      <c r="I19" s="29">
        <v>576.47</v>
      </c>
      <c r="J19" s="28">
        <v>49</v>
      </c>
      <c r="K19" s="29">
        <v>582.57</v>
      </c>
      <c r="L19" s="5">
        <v>200</v>
      </c>
      <c r="M19" s="21">
        <v>2363.75</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c r="C21" s="16"/>
      <c r="D21" s="25">
        <v>53</v>
      </c>
      <c r="E21" s="16">
        <v>627.7900000000001</v>
      </c>
      <c r="F21" s="25">
        <v>49</v>
      </c>
      <c r="G21" s="16">
        <v>576.92</v>
      </c>
      <c r="H21" s="25">
        <v>49</v>
      </c>
      <c r="I21" s="16">
        <v>576.47</v>
      </c>
      <c r="J21" s="25">
        <v>49</v>
      </c>
      <c r="K21" s="16">
        <v>582.57</v>
      </c>
      <c r="L21" s="17">
        <v>200</v>
      </c>
      <c r="M21" s="21">
        <v>2363.75</v>
      </c>
    </row>
    <row r="22" spans="1:13" s="7" customFormat="1" ht="19.5" customHeight="1">
      <c r="A22" s="12"/>
      <c r="B22" s="46">
        <v>41323</v>
      </c>
      <c r="C22" s="47"/>
      <c r="D22" s="46">
        <v>41324</v>
      </c>
      <c r="E22" s="47"/>
      <c r="F22" s="46">
        <v>41325</v>
      </c>
      <c r="G22" s="47"/>
      <c r="H22" s="46">
        <v>41326</v>
      </c>
      <c r="I22" s="47"/>
      <c r="J22" s="46">
        <v>41327</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54</v>
      </c>
      <c r="C25" s="29">
        <v>641.74</v>
      </c>
      <c r="D25" s="28">
        <v>54</v>
      </c>
      <c r="E25" s="29">
        <v>643.73</v>
      </c>
      <c r="F25" s="28">
        <v>54</v>
      </c>
      <c r="G25" s="29">
        <v>641.07</v>
      </c>
      <c r="H25" s="28">
        <v>54</v>
      </c>
      <c r="I25" s="29">
        <v>637.4</v>
      </c>
      <c r="J25" s="28">
        <v>54</v>
      </c>
      <c r="K25" s="29">
        <v>638.34</v>
      </c>
      <c r="L25" s="5">
        <v>270</v>
      </c>
      <c r="M25" s="21">
        <v>3202.28</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54</v>
      </c>
      <c r="C27" s="16">
        <v>641.74</v>
      </c>
      <c r="D27" s="25">
        <v>54</v>
      </c>
      <c r="E27" s="16">
        <v>643.73</v>
      </c>
      <c r="F27" s="25">
        <v>54</v>
      </c>
      <c r="G27" s="16">
        <v>641.07</v>
      </c>
      <c r="H27" s="25">
        <v>54</v>
      </c>
      <c r="I27" s="16">
        <v>637.4</v>
      </c>
      <c r="J27" s="25">
        <v>54</v>
      </c>
      <c r="K27" s="16">
        <v>638.34</v>
      </c>
      <c r="L27" s="5">
        <v>270</v>
      </c>
      <c r="M27" s="21">
        <v>3202.28</v>
      </c>
      <c r="O27" s="55" t="s">
        <v>7</v>
      </c>
      <c r="P27" s="55"/>
    </row>
    <row r="28" spans="1:16" ht="19.5" customHeight="1" thickBot="1">
      <c r="A28" s="12"/>
      <c r="B28" s="46">
        <v>41330</v>
      </c>
      <c r="C28" s="47"/>
      <c r="D28" s="46">
        <v>41331</v>
      </c>
      <c r="E28" s="47"/>
      <c r="F28" s="46">
        <v>41332</v>
      </c>
      <c r="G28" s="47"/>
      <c r="H28" s="46">
        <v>41333</v>
      </c>
      <c r="I28" s="47"/>
      <c r="J28" s="46" t="s">
        <v>16</v>
      </c>
      <c r="K28" s="47"/>
      <c r="L28" s="48" t="s">
        <v>3</v>
      </c>
      <c r="M28" s="49"/>
      <c r="N28" s="19"/>
      <c r="O28" s="53" t="s">
        <v>4</v>
      </c>
      <c r="P28" s="54"/>
    </row>
    <row r="29" spans="1:16" ht="19.5" customHeight="1" thickBot="1">
      <c r="A29" s="13" t="s">
        <v>0</v>
      </c>
      <c r="B29" s="50" t="s">
        <v>15</v>
      </c>
      <c r="C29" s="51"/>
      <c r="D29" s="50" t="s">
        <v>15</v>
      </c>
      <c r="E29" s="51"/>
      <c r="F29" s="50" t="s">
        <v>15</v>
      </c>
      <c r="G29" s="51"/>
      <c r="H29" s="50" t="s">
        <v>15</v>
      </c>
      <c r="I29" s="51"/>
      <c r="J29" s="50" t="s">
        <v>16</v>
      </c>
      <c r="K29" s="51"/>
      <c r="L29" s="44">
        <v>4</v>
      </c>
      <c r="M29" s="52"/>
      <c r="N29" s="20" t="s">
        <v>0</v>
      </c>
      <c r="O29" s="44">
        <v>18</v>
      </c>
      <c r="P29" s="45"/>
    </row>
    <row r="30" spans="1:16"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row>
    <row r="31" spans="1:16" ht="19.5" customHeight="1" thickBot="1">
      <c r="A31" s="13" t="s">
        <v>8</v>
      </c>
      <c r="B31" s="28">
        <v>53</v>
      </c>
      <c r="C31" s="29">
        <v>626.99</v>
      </c>
      <c r="D31" s="28">
        <v>54</v>
      </c>
      <c r="E31" s="29">
        <v>635.89</v>
      </c>
      <c r="F31" s="28">
        <v>54</v>
      </c>
      <c r="G31" s="29">
        <v>640.8800000000001</v>
      </c>
      <c r="H31" s="28">
        <v>65</v>
      </c>
      <c r="I31" s="29">
        <v>759.4399999999999</v>
      </c>
      <c r="J31" s="28"/>
      <c r="K31" s="29"/>
      <c r="L31" s="5">
        <v>226</v>
      </c>
      <c r="M31" s="21">
        <v>2663.2000000000003</v>
      </c>
      <c r="N31" s="20" t="s">
        <v>8</v>
      </c>
      <c r="O31" s="26">
        <v>998</v>
      </c>
      <c r="P31" s="23">
        <v>11746.310000000001</v>
      </c>
    </row>
    <row r="32" spans="1:16" ht="19.5" customHeight="1" thickBot="1">
      <c r="A32" s="13"/>
      <c r="B32" s="28"/>
      <c r="C32" s="29"/>
      <c r="D32" s="28"/>
      <c r="E32" s="29"/>
      <c r="F32" s="28"/>
      <c r="G32" s="29"/>
      <c r="H32" s="28"/>
      <c r="I32" s="29"/>
      <c r="J32" s="28"/>
      <c r="K32" s="29"/>
      <c r="L32" s="5"/>
      <c r="M32" s="21"/>
      <c r="N32" s="20"/>
      <c r="O32" s="18"/>
      <c r="P32" s="23"/>
    </row>
    <row r="33" spans="1:16" ht="19.5" customHeight="1" thickBot="1">
      <c r="A33" s="24" t="s">
        <v>5</v>
      </c>
      <c r="B33" s="25">
        <v>53</v>
      </c>
      <c r="C33" s="16">
        <v>626.99</v>
      </c>
      <c r="D33" s="25">
        <v>54</v>
      </c>
      <c r="E33" s="16">
        <v>635.89</v>
      </c>
      <c r="F33" s="25">
        <v>54</v>
      </c>
      <c r="G33" s="16">
        <v>640.8800000000001</v>
      </c>
      <c r="H33" s="25">
        <v>65</v>
      </c>
      <c r="I33" s="16">
        <v>759.4399999999999</v>
      </c>
      <c r="J33" s="25"/>
      <c r="K33" s="16"/>
      <c r="L33" s="17">
        <v>226</v>
      </c>
      <c r="M33" s="22">
        <v>2663.2000000000003</v>
      </c>
      <c r="N33" s="20" t="s">
        <v>4</v>
      </c>
      <c r="O33" s="26">
        <v>998</v>
      </c>
      <c r="P33" s="23">
        <v>11746.310000000001</v>
      </c>
    </row>
    <row r="35" spans="2:10" ht="14.25" hidden="1">
      <c r="B35" s="31">
        <f>$J$4+17</f>
        <v>41323</v>
      </c>
      <c r="C35" s="31"/>
      <c r="D35" s="31">
        <f>$J$4+18</f>
        <v>41324</v>
      </c>
      <c r="E35" s="31"/>
      <c r="F35" s="31">
        <f>$J$4+19</f>
        <v>41325</v>
      </c>
      <c r="G35" s="42"/>
      <c r="H35" s="31">
        <f>$J$4+20</f>
        <v>41326</v>
      </c>
      <c r="I35" s="42"/>
      <c r="J35" s="31">
        <f>$J$4+21</f>
        <v>41327</v>
      </c>
    </row>
    <row r="36" spans="2:10" ht="14.25" hidden="1">
      <c r="B36" s="31">
        <f>$J$4+24</f>
        <v>41330</v>
      </c>
      <c r="C36" s="31"/>
      <c r="D36" s="31">
        <f>$J$4+25</f>
        <v>41331</v>
      </c>
      <c r="E36" s="43"/>
      <c r="F36" s="31">
        <f>$J$4+26</f>
        <v>41332</v>
      </c>
      <c r="G36" s="42"/>
      <c r="H36" s="31">
        <f>$J$4+27</f>
        <v>41333</v>
      </c>
      <c r="I36" s="42"/>
      <c r="J36" s="31">
        <f>$J$4+28</f>
        <v>41334</v>
      </c>
    </row>
    <row r="37" spans="2:10" ht="14.25">
      <c r="B37" s="42"/>
      <c r="C37" s="42"/>
      <c r="D37" s="42"/>
      <c r="E37" s="42"/>
      <c r="F37" s="42"/>
      <c r="G37" s="42"/>
      <c r="H37" s="42"/>
      <c r="I37" s="42"/>
      <c r="J37" s="31"/>
    </row>
  </sheetData>
  <sheetProtection password="CF66" sheet="1" objects="1" scenarios="1"/>
  <mergeCells count="64">
    <mergeCell ref="J5:K5"/>
    <mergeCell ref="L5:M5"/>
    <mergeCell ref="A1:M1"/>
    <mergeCell ref="B4:C4"/>
    <mergeCell ref="D4:E4"/>
    <mergeCell ref="F4:G4"/>
    <mergeCell ref="H4:I4"/>
    <mergeCell ref="J4:K4"/>
    <mergeCell ref="L4:M4"/>
    <mergeCell ref="B5:C5"/>
    <mergeCell ref="D5:E5"/>
    <mergeCell ref="F5:G5"/>
    <mergeCell ref="H5:I5"/>
    <mergeCell ref="J11:K11"/>
    <mergeCell ref="L11:M11"/>
    <mergeCell ref="B10:C10"/>
    <mergeCell ref="D10:E10"/>
    <mergeCell ref="F10:G10"/>
    <mergeCell ref="H10:I10"/>
    <mergeCell ref="J10:K10"/>
    <mergeCell ref="L10:M10"/>
    <mergeCell ref="B11:C11"/>
    <mergeCell ref="D11:E11"/>
    <mergeCell ref="F11:G11"/>
    <mergeCell ref="H11:I11"/>
    <mergeCell ref="J17:K17"/>
    <mergeCell ref="L17:M17"/>
    <mergeCell ref="B16:C16"/>
    <mergeCell ref="D16:E16"/>
    <mergeCell ref="F16:G16"/>
    <mergeCell ref="H16:I16"/>
    <mergeCell ref="J16:K16"/>
    <mergeCell ref="L16:M16"/>
    <mergeCell ref="B17:C17"/>
    <mergeCell ref="D17:E17"/>
    <mergeCell ref="F17:G17"/>
    <mergeCell ref="H17:I17"/>
    <mergeCell ref="J23:K23"/>
    <mergeCell ref="L23:M23"/>
    <mergeCell ref="B22:C22"/>
    <mergeCell ref="D22:E22"/>
    <mergeCell ref="F22:G22"/>
    <mergeCell ref="H22:I22"/>
    <mergeCell ref="J22:K22"/>
    <mergeCell ref="L22:M22"/>
    <mergeCell ref="B23:C23"/>
    <mergeCell ref="D23:E23"/>
    <mergeCell ref="F23:G23"/>
    <mergeCell ref="H23:I23"/>
    <mergeCell ref="O27:P27"/>
    <mergeCell ref="B28:C28"/>
    <mergeCell ref="D28:E28"/>
    <mergeCell ref="F28:G28"/>
    <mergeCell ref="H28:I28"/>
    <mergeCell ref="J28:K28"/>
    <mergeCell ref="L28:M28"/>
    <mergeCell ref="O28:P28"/>
    <mergeCell ref="O29:P29"/>
    <mergeCell ref="B29:C29"/>
    <mergeCell ref="D29:E29"/>
    <mergeCell ref="F29:G29"/>
    <mergeCell ref="H29:I29"/>
    <mergeCell ref="J29:K29"/>
    <mergeCell ref="L29:M29"/>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dimension ref="A1:P37"/>
  <sheetViews>
    <sheetView tabSelected="1" view="pageBreakPreview" zoomScale="60" workbookViewId="0" topLeftCell="A1">
      <selection activeCell="V18" sqref="V18"/>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6384" width="9.00390625" style="41" customWidth="1"/>
  </cols>
  <sheetData>
    <row r="1" spans="1:13" s="1" customFormat="1" ht="22.5" customHeight="1">
      <c r="A1" s="56" t="s">
        <v>18</v>
      </c>
      <c r="B1" s="56"/>
      <c r="C1" s="56"/>
      <c r="D1" s="56"/>
      <c r="E1" s="56"/>
      <c r="F1" s="56"/>
      <c r="G1" s="56"/>
      <c r="H1" s="56"/>
      <c r="I1" s="56"/>
      <c r="J1" s="56"/>
      <c r="K1" s="56"/>
      <c r="L1" s="56"/>
      <c r="M1" s="56"/>
    </row>
    <row r="2" spans="1:15" s="1" customFormat="1" ht="18.75">
      <c r="A2" s="27" t="s">
        <v>36</v>
      </c>
      <c r="B2" s="4"/>
      <c r="C2" s="4"/>
      <c r="D2" s="4"/>
      <c r="E2" s="4"/>
      <c r="F2" s="4"/>
      <c r="G2" s="4"/>
      <c r="H2" s="4"/>
      <c r="I2" s="4"/>
      <c r="J2" s="37"/>
      <c r="K2" s="4"/>
      <c r="L2" s="4"/>
      <c r="M2" s="4"/>
      <c r="O2" s="36"/>
    </row>
    <row r="3" s="7" customFormat="1" ht="19.5" customHeight="1" thickBot="1">
      <c r="A3" s="6" t="s">
        <v>6</v>
      </c>
    </row>
    <row r="4" spans="1:13" s="7" customFormat="1" ht="19.5" customHeight="1">
      <c r="A4" s="12"/>
      <c r="B4" s="46" t="s">
        <v>16</v>
      </c>
      <c r="C4" s="47"/>
      <c r="D4" s="59" t="s">
        <v>16</v>
      </c>
      <c r="E4" s="60"/>
      <c r="F4" s="46" t="s">
        <v>16</v>
      </c>
      <c r="G4" s="47"/>
      <c r="H4" s="46" t="s">
        <v>16</v>
      </c>
      <c r="I4" s="47"/>
      <c r="J4" s="46">
        <v>41334</v>
      </c>
      <c r="K4" s="47"/>
      <c r="L4" s="48" t="s">
        <v>3</v>
      </c>
      <c r="M4" s="49"/>
    </row>
    <row r="5" spans="1:13" s="7" customFormat="1" ht="19.5" customHeight="1">
      <c r="A5" s="13" t="s">
        <v>0</v>
      </c>
      <c r="B5" s="50" t="s">
        <v>16</v>
      </c>
      <c r="C5" s="51"/>
      <c r="D5" s="50" t="s">
        <v>16</v>
      </c>
      <c r="E5" s="51"/>
      <c r="F5" s="50" t="s">
        <v>16</v>
      </c>
      <c r="G5" s="51"/>
      <c r="H5" s="50" t="s">
        <v>16</v>
      </c>
      <c r="I5" s="51"/>
      <c r="J5" s="50" t="s">
        <v>15</v>
      </c>
      <c r="K5" s="51"/>
      <c r="L5" s="44">
        <v>1</v>
      </c>
      <c r="M5" s="52"/>
    </row>
    <row r="6" spans="1:13" s="7" customFormat="1" ht="19.5" customHeight="1">
      <c r="A6" s="13"/>
      <c r="B6" s="9" t="s">
        <v>1</v>
      </c>
      <c r="C6" s="8" t="s">
        <v>2</v>
      </c>
      <c r="D6" s="9" t="s">
        <v>1</v>
      </c>
      <c r="E6" s="9" t="s">
        <v>2</v>
      </c>
      <c r="F6" s="9" t="s">
        <v>1</v>
      </c>
      <c r="G6" s="8" t="s">
        <v>2</v>
      </c>
      <c r="H6" s="9" t="s">
        <v>1</v>
      </c>
      <c r="I6" s="9" t="s">
        <v>2</v>
      </c>
      <c r="J6" s="9" t="s">
        <v>1</v>
      </c>
      <c r="K6" s="9" t="s">
        <v>2</v>
      </c>
      <c r="L6" s="9" t="s">
        <v>1</v>
      </c>
      <c r="M6" s="11" t="s">
        <v>2</v>
      </c>
    </row>
    <row r="7" spans="1:13" s="7" customFormat="1" ht="19.5" customHeight="1">
      <c r="A7" s="13" t="s">
        <v>8</v>
      </c>
      <c r="B7" s="28">
        <v>0</v>
      </c>
      <c r="C7" s="29">
        <v>0</v>
      </c>
      <c r="D7" s="28">
        <v>0</v>
      </c>
      <c r="E7" s="29">
        <v>0</v>
      </c>
      <c r="F7" s="28">
        <v>0</v>
      </c>
      <c r="G7" s="29">
        <v>0</v>
      </c>
      <c r="H7" s="28">
        <v>0</v>
      </c>
      <c r="I7" s="29">
        <v>0</v>
      </c>
      <c r="J7" s="28">
        <v>65</v>
      </c>
      <c r="K7" s="29">
        <v>759.54</v>
      </c>
      <c r="L7" s="5">
        <v>65</v>
      </c>
      <c r="M7" s="21">
        <v>759.54</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0</v>
      </c>
      <c r="E9" s="16">
        <v>0</v>
      </c>
      <c r="F9" s="25">
        <v>0</v>
      </c>
      <c r="G9" s="16">
        <v>0</v>
      </c>
      <c r="H9" s="25">
        <v>0</v>
      </c>
      <c r="I9" s="16">
        <v>0</v>
      </c>
      <c r="J9" s="25">
        <v>65</v>
      </c>
      <c r="K9" s="16">
        <v>759.54</v>
      </c>
      <c r="L9" s="17">
        <v>65</v>
      </c>
      <c r="M9" s="22">
        <v>759.54</v>
      </c>
    </row>
    <row r="10" spans="1:13" s="7" customFormat="1" ht="19.5" customHeight="1">
      <c r="A10" s="12"/>
      <c r="B10" s="46">
        <v>41337</v>
      </c>
      <c r="C10" s="47"/>
      <c r="D10" s="46">
        <v>41338</v>
      </c>
      <c r="E10" s="47"/>
      <c r="F10" s="46">
        <v>41339</v>
      </c>
      <c r="G10" s="47"/>
      <c r="H10" s="46">
        <v>41340</v>
      </c>
      <c r="I10" s="47"/>
      <c r="J10" s="46">
        <v>41341</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61</v>
      </c>
      <c r="C13" s="29">
        <v>707.98</v>
      </c>
      <c r="D13" s="28">
        <v>61</v>
      </c>
      <c r="E13" s="29">
        <v>704.95</v>
      </c>
      <c r="F13" s="28">
        <v>62</v>
      </c>
      <c r="G13" s="29">
        <v>711.92</v>
      </c>
      <c r="H13" s="28">
        <v>61</v>
      </c>
      <c r="I13" s="29">
        <v>709.29</v>
      </c>
      <c r="J13" s="28">
        <v>61</v>
      </c>
      <c r="K13" s="29">
        <v>709.18</v>
      </c>
      <c r="L13" s="5">
        <v>306</v>
      </c>
      <c r="M13" s="21">
        <v>3543.32</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17">
        <v>61</v>
      </c>
      <c r="C15" s="16">
        <v>707.98</v>
      </c>
      <c r="D15" s="25">
        <v>61</v>
      </c>
      <c r="E15" s="16">
        <v>704.95</v>
      </c>
      <c r="F15" s="25">
        <v>62</v>
      </c>
      <c r="G15" s="16">
        <v>711.92</v>
      </c>
      <c r="H15" s="25">
        <v>61</v>
      </c>
      <c r="I15" s="16">
        <v>709.29</v>
      </c>
      <c r="J15" s="25">
        <v>61</v>
      </c>
      <c r="K15" s="16">
        <v>709.18</v>
      </c>
      <c r="L15" s="17">
        <v>306</v>
      </c>
      <c r="M15" s="22">
        <v>3543.32</v>
      </c>
    </row>
    <row r="16" spans="1:13" s="7" customFormat="1" ht="19.5" customHeight="1">
      <c r="A16" s="12"/>
      <c r="B16" s="46">
        <v>41344</v>
      </c>
      <c r="C16" s="47"/>
      <c r="D16" s="46">
        <v>41345</v>
      </c>
      <c r="E16" s="47"/>
      <c r="F16" s="46">
        <v>41346</v>
      </c>
      <c r="G16" s="47"/>
      <c r="H16" s="46">
        <v>41347</v>
      </c>
      <c r="I16" s="47"/>
      <c r="J16" s="46">
        <v>41348</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61</v>
      </c>
      <c r="C19" s="29">
        <v>713.02</v>
      </c>
      <c r="D19" s="28">
        <v>60</v>
      </c>
      <c r="E19" s="29">
        <v>704.73</v>
      </c>
      <c r="F19" s="28">
        <v>61</v>
      </c>
      <c r="G19" s="29">
        <v>716.65</v>
      </c>
      <c r="H19" s="28">
        <v>61</v>
      </c>
      <c r="I19" s="29">
        <v>717.09</v>
      </c>
      <c r="J19" s="28">
        <v>54</v>
      </c>
      <c r="K19" s="29">
        <v>643.93</v>
      </c>
      <c r="L19" s="5">
        <v>297</v>
      </c>
      <c r="M19" s="21">
        <v>3495.42</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61</v>
      </c>
      <c r="C21" s="16">
        <v>713.02</v>
      </c>
      <c r="D21" s="25">
        <v>60</v>
      </c>
      <c r="E21" s="16">
        <v>704.73</v>
      </c>
      <c r="F21" s="25">
        <v>61</v>
      </c>
      <c r="G21" s="16">
        <v>716.65</v>
      </c>
      <c r="H21" s="25">
        <v>61</v>
      </c>
      <c r="I21" s="16">
        <v>717.09</v>
      </c>
      <c r="J21" s="25">
        <v>54</v>
      </c>
      <c r="K21" s="16">
        <v>643.93</v>
      </c>
      <c r="L21" s="17">
        <v>297</v>
      </c>
      <c r="M21" s="21">
        <v>3495.42</v>
      </c>
    </row>
    <row r="22" spans="1:13" s="7" customFormat="1" ht="19.5" customHeight="1">
      <c r="A22" s="12"/>
      <c r="B22" s="46">
        <v>41351</v>
      </c>
      <c r="C22" s="47"/>
      <c r="D22" s="46">
        <v>41352</v>
      </c>
      <c r="E22" s="47"/>
      <c r="F22" s="59">
        <v>41353</v>
      </c>
      <c r="G22" s="60"/>
      <c r="H22" s="46">
        <v>41354</v>
      </c>
      <c r="I22" s="47"/>
      <c r="J22" s="46">
        <v>41355</v>
      </c>
      <c r="K22" s="47"/>
      <c r="L22" s="48" t="s">
        <v>3</v>
      </c>
      <c r="M22" s="49"/>
    </row>
    <row r="23" spans="1:13" s="7" customFormat="1" ht="19.5" customHeight="1">
      <c r="A23" s="13" t="s">
        <v>0</v>
      </c>
      <c r="B23" s="50" t="s">
        <v>15</v>
      </c>
      <c r="C23" s="51"/>
      <c r="D23" s="50" t="s">
        <v>15</v>
      </c>
      <c r="E23" s="51"/>
      <c r="F23" s="50" t="s">
        <v>16</v>
      </c>
      <c r="G23" s="51"/>
      <c r="H23" s="50" t="s">
        <v>15</v>
      </c>
      <c r="I23" s="51"/>
      <c r="J23" s="50" t="s">
        <v>15</v>
      </c>
      <c r="K23" s="51"/>
      <c r="L23" s="44">
        <v>4</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55</v>
      </c>
      <c r="C25" s="29">
        <v>643.9</v>
      </c>
      <c r="D25" s="28">
        <v>54</v>
      </c>
      <c r="E25" s="29">
        <v>644.37</v>
      </c>
      <c r="F25" s="28">
        <v>0</v>
      </c>
      <c r="G25" s="29">
        <v>0</v>
      </c>
      <c r="H25" s="28">
        <v>53</v>
      </c>
      <c r="I25" s="29">
        <v>627.04</v>
      </c>
      <c r="J25" s="28">
        <v>16</v>
      </c>
      <c r="K25" s="29">
        <v>197.97</v>
      </c>
      <c r="L25" s="5">
        <v>178</v>
      </c>
      <c r="M25" s="21">
        <v>2113.28</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55</v>
      </c>
      <c r="C27" s="16">
        <v>643.9</v>
      </c>
      <c r="D27" s="25">
        <v>54</v>
      </c>
      <c r="E27" s="16">
        <v>644.37</v>
      </c>
      <c r="F27" s="25">
        <v>0</v>
      </c>
      <c r="G27" s="16">
        <v>0</v>
      </c>
      <c r="H27" s="25">
        <v>53</v>
      </c>
      <c r="I27" s="16">
        <v>627.04</v>
      </c>
      <c r="J27" s="25">
        <v>16</v>
      </c>
      <c r="K27" s="16">
        <v>197.97</v>
      </c>
      <c r="L27" s="5">
        <v>178</v>
      </c>
      <c r="M27" s="21">
        <v>2113.28</v>
      </c>
      <c r="O27" s="55" t="s">
        <v>7</v>
      </c>
      <c r="P27" s="55"/>
    </row>
    <row r="28" spans="1:16" ht="19.5" customHeight="1" thickBot="1">
      <c r="A28" s="12"/>
      <c r="B28" s="46">
        <v>41358</v>
      </c>
      <c r="C28" s="47"/>
      <c r="D28" s="46">
        <v>41359</v>
      </c>
      <c r="E28" s="47"/>
      <c r="F28" s="46">
        <v>41360</v>
      </c>
      <c r="G28" s="47"/>
      <c r="H28" s="46">
        <v>41361</v>
      </c>
      <c r="I28" s="47"/>
      <c r="J28" s="46">
        <v>41362</v>
      </c>
      <c r="K28" s="47"/>
      <c r="L28" s="48" t="s">
        <v>3</v>
      </c>
      <c r="M28" s="49"/>
      <c r="N28" s="19"/>
      <c r="O28" s="53" t="s">
        <v>4</v>
      </c>
      <c r="P28" s="54"/>
    </row>
    <row r="29" spans="1:16" ht="19.5" customHeight="1" thickBot="1">
      <c r="A29" s="13" t="s">
        <v>0</v>
      </c>
      <c r="B29" s="50" t="s">
        <v>15</v>
      </c>
      <c r="C29" s="51"/>
      <c r="D29" s="50" t="s">
        <v>15</v>
      </c>
      <c r="E29" s="51"/>
      <c r="F29" s="50" t="s">
        <v>15</v>
      </c>
      <c r="G29" s="51"/>
      <c r="H29" s="50" t="s">
        <v>15</v>
      </c>
      <c r="I29" s="51"/>
      <c r="J29" s="50" t="s">
        <v>15</v>
      </c>
      <c r="K29" s="51"/>
      <c r="L29" s="44">
        <v>5</v>
      </c>
      <c r="M29" s="52"/>
      <c r="N29" s="20" t="s">
        <v>0</v>
      </c>
      <c r="O29" s="44">
        <v>20</v>
      </c>
      <c r="P29" s="45"/>
    </row>
    <row r="30" spans="1:16"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row>
    <row r="31" spans="1:16" ht="19.5" customHeight="1" thickBot="1">
      <c r="A31" s="13" t="s">
        <v>8</v>
      </c>
      <c r="B31" s="28">
        <v>55</v>
      </c>
      <c r="C31" s="29">
        <v>648.39</v>
      </c>
      <c r="D31" s="28">
        <v>54</v>
      </c>
      <c r="E31" s="29">
        <v>645.89</v>
      </c>
      <c r="F31" s="28">
        <v>55</v>
      </c>
      <c r="G31" s="29">
        <v>648.54</v>
      </c>
      <c r="H31" s="28">
        <v>54</v>
      </c>
      <c r="I31" s="29">
        <v>646.08</v>
      </c>
      <c r="J31" s="28">
        <v>54</v>
      </c>
      <c r="K31" s="29">
        <v>646.2</v>
      </c>
      <c r="L31" s="5">
        <v>272</v>
      </c>
      <c r="M31" s="21">
        <v>3235.1</v>
      </c>
      <c r="N31" s="20" t="s">
        <v>8</v>
      </c>
      <c r="O31" s="26">
        <v>1118</v>
      </c>
      <c r="P31" s="23">
        <v>13146.66</v>
      </c>
    </row>
    <row r="32" spans="1:16" ht="19.5" customHeight="1" thickBot="1">
      <c r="A32" s="13"/>
      <c r="B32" s="28"/>
      <c r="C32" s="29"/>
      <c r="D32" s="28"/>
      <c r="E32" s="29"/>
      <c r="F32" s="28"/>
      <c r="G32" s="29"/>
      <c r="H32" s="28"/>
      <c r="I32" s="29"/>
      <c r="J32" s="28"/>
      <c r="K32" s="29"/>
      <c r="L32" s="5"/>
      <c r="M32" s="21"/>
      <c r="N32" s="20"/>
      <c r="O32" s="18"/>
      <c r="P32" s="23"/>
    </row>
    <row r="33" spans="1:16" ht="19.5" customHeight="1" thickBot="1">
      <c r="A33" s="24" t="s">
        <v>5</v>
      </c>
      <c r="B33" s="25">
        <v>55</v>
      </c>
      <c r="C33" s="16">
        <v>648.39</v>
      </c>
      <c r="D33" s="25">
        <v>54</v>
      </c>
      <c r="E33" s="16">
        <v>645.89</v>
      </c>
      <c r="F33" s="25">
        <v>55</v>
      </c>
      <c r="G33" s="16">
        <v>648.54</v>
      </c>
      <c r="H33" s="25">
        <v>54</v>
      </c>
      <c r="I33" s="16">
        <v>646.08</v>
      </c>
      <c r="J33" s="25">
        <v>54</v>
      </c>
      <c r="K33" s="16">
        <v>646.2</v>
      </c>
      <c r="L33" s="17">
        <v>272</v>
      </c>
      <c r="M33" s="22">
        <v>3235.1</v>
      </c>
      <c r="N33" s="20" t="s">
        <v>4</v>
      </c>
      <c r="O33" s="26">
        <v>1118</v>
      </c>
      <c r="P33" s="23">
        <v>13146.66</v>
      </c>
    </row>
    <row r="35" spans="2:10" ht="14.25" hidden="1">
      <c r="B35" s="31">
        <v>41351</v>
      </c>
      <c r="C35" s="31"/>
      <c r="D35" s="31">
        <v>41352</v>
      </c>
      <c r="E35" s="31"/>
      <c r="F35" s="31">
        <v>41353</v>
      </c>
      <c r="G35" s="42"/>
      <c r="H35" s="31">
        <v>41354</v>
      </c>
      <c r="I35" s="42"/>
      <c r="J35" s="31">
        <v>41355</v>
      </c>
    </row>
    <row r="36" spans="2:10" ht="14.25" hidden="1">
      <c r="B36" s="31">
        <v>41358</v>
      </c>
      <c r="C36" s="31"/>
      <c r="D36" s="31">
        <v>41359</v>
      </c>
      <c r="E36" s="43"/>
      <c r="F36" s="31">
        <v>41360</v>
      </c>
      <c r="G36" s="42"/>
      <c r="H36" s="31">
        <v>41361</v>
      </c>
      <c r="I36" s="42"/>
      <c r="J36" s="31">
        <v>41362</v>
      </c>
    </row>
    <row r="37" spans="2:10" ht="14.25">
      <c r="B37" s="42"/>
      <c r="C37" s="42"/>
      <c r="D37" s="42"/>
      <c r="E37" s="42"/>
      <c r="F37" s="42"/>
      <c r="G37" s="42"/>
      <c r="H37" s="42"/>
      <c r="I37" s="42"/>
      <c r="J37" s="31"/>
    </row>
  </sheetData>
  <sheetProtection password="CF66" sheet="1" objects="1" scenarios="1"/>
  <mergeCells count="64">
    <mergeCell ref="J29:K29"/>
    <mergeCell ref="L29:M29"/>
    <mergeCell ref="O29:P29"/>
    <mergeCell ref="B29:C29"/>
    <mergeCell ref="D29:E29"/>
    <mergeCell ref="F29:G29"/>
    <mergeCell ref="H29:I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5" right="0.75" top="1" bottom="1" header="0.512" footer="0.512"/>
  <pageSetup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dimension ref="A1:V37"/>
  <sheetViews>
    <sheetView view="pageBreakPreview" zoomScale="70" zoomScaleSheetLayoutView="70" zoomScalePageLayoutView="0" workbookViewId="0" topLeftCell="A1">
      <selection activeCell="A34" sqref="A34:IV34"/>
    </sheetView>
  </sheetViews>
  <sheetFormatPr defaultColWidth="9.00390625" defaultRowHeight="13.5"/>
  <cols>
    <col min="1" max="1" width="10.875" style="38" customWidth="1"/>
    <col min="2" max="2" width="9.375" style="38" bestFit="1" customWidth="1"/>
    <col min="3" max="3" width="10.75390625" style="38" customWidth="1"/>
    <col min="4" max="4" width="9.375" style="38" bestFit="1" customWidth="1"/>
    <col min="5" max="5" width="10.75390625" style="38" customWidth="1"/>
    <col min="6" max="6" width="9.375" style="38" bestFit="1" customWidth="1"/>
    <col min="7" max="7" width="10.75390625" style="38" customWidth="1"/>
    <col min="8" max="8" width="9.375" style="38" bestFit="1" customWidth="1"/>
    <col min="9" max="9" width="10.75390625" style="38" customWidth="1"/>
    <col min="10" max="10" width="9.375" style="38" bestFit="1" customWidth="1"/>
    <col min="11" max="11" width="10.75390625" style="38" customWidth="1"/>
    <col min="12" max="12" width="9.00390625" style="38" customWidth="1"/>
    <col min="13" max="14" width="10.75390625" style="38" customWidth="1"/>
    <col min="15" max="15" width="13.25390625" style="38" customWidth="1"/>
    <col min="16" max="16" width="13.50390625" style="38" customWidth="1"/>
    <col min="17" max="17" width="5.25390625" style="38" customWidth="1"/>
    <col min="18" max="18" width="12.75390625" style="38" customWidth="1"/>
    <col min="19" max="19" width="9.375" style="38" hidden="1" customWidth="1"/>
    <col min="20" max="20" width="9.00390625" style="38" hidden="1" customWidth="1"/>
    <col min="21" max="22" width="9.375" style="38" hidden="1" customWidth="1"/>
    <col min="23" max="16384" width="9.00390625" style="38"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19</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41029</v>
      </c>
      <c r="S3" s="7">
        <v>41030</v>
      </c>
      <c r="T3" s="7">
        <v>41031</v>
      </c>
      <c r="U3" s="7">
        <v>41032</v>
      </c>
      <c r="V3" s="7">
        <v>41033</v>
      </c>
    </row>
    <row r="4" spans="1:22" s="7" customFormat="1" ht="19.5" customHeight="1" thickTop="1">
      <c r="A4" s="12"/>
      <c r="B4" s="46" t="s">
        <v>16</v>
      </c>
      <c r="C4" s="47"/>
      <c r="D4" s="46">
        <v>41030</v>
      </c>
      <c r="E4" s="47"/>
      <c r="F4" s="46">
        <v>41031</v>
      </c>
      <c r="G4" s="47"/>
      <c r="H4" s="46">
        <v>41032</v>
      </c>
      <c r="I4" s="47"/>
      <c r="J4" s="46">
        <v>41033</v>
      </c>
      <c r="K4" s="47"/>
      <c r="L4" s="48" t="s">
        <v>3</v>
      </c>
      <c r="M4" s="49"/>
      <c r="R4" s="33">
        <v>4</v>
      </c>
      <c r="S4" s="30">
        <v>5</v>
      </c>
      <c r="T4" s="30">
        <v>5</v>
      </c>
      <c r="U4" s="30">
        <v>5</v>
      </c>
      <c r="V4" s="30">
        <v>5</v>
      </c>
    </row>
    <row r="5" spans="1:18" s="7" customFormat="1" ht="19.5" customHeight="1">
      <c r="A5" s="13" t="s">
        <v>0</v>
      </c>
      <c r="B5" s="50" t="s">
        <v>16</v>
      </c>
      <c r="C5" s="51"/>
      <c r="D5" s="50" t="s">
        <v>15</v>
      </c>
      <c r="E5" s="51"/>
      <c r="F5" s="50" t="s">
        <v>15</v>
      </c>
      <c r="G5" s="51"/>
      <c r="H5" s="50" t="s">
        <v>16</v>
      </c>
      <c r="I5" s="51"/>
      <c r="J5" s="50" t="s">
        <v>16</v>
      </c>
      <c r="K5" s="51"/>
      <c r="L5" s="44">
        <v>2</v>
      </c>
      <c r="M5" s="45"/>
      <c r="R5" s="33" t="s">
        <v>20</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0</v>
      </c>
      <c r="C7" s="29">
        <v>0</v>
      </c>
      <c r="D7" s="28">
        <v>89</v>
      </c>
      <c r="E7" s="29">
        <v>1066.2600000000002</v>
      </c>
      <c r="F7" s="28">
        <v>51</v>
      </c>
      <c r="G7" s="29">
        <v>606.8000000000001</v>
      </c>
      <c r="H7" s="28">
        <v>0</v>
      </c>
      <c r="I7" s="29">
        <v>0</v>
      </c>
      <c r="J7" s="28">
        <v>0</v>
      </c>
      <c r="K7" s="29">
        <v>0</v>
      </c>
      <c r="L7" s="5">
        <v>140</v>
      </c>
      <c r="M7" s="21">
        <v>1673.0600000000004</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89</v>
      </c>
      <c r="E9" s="16">
        <v>1066.2600000000002</v>
      </c>
      <c r="F9" s="25">
        <v>51</v>
      </c>
      <c r="G9" s="16">
        <v>606.8000000000001</v>
      </c>
      <c r="H9" s="25">
        <v>0</v>
      </c>
      <c r="I9" s="16">
        <v>0</v>
      </c>
      <c r="J9" s="25">
        <v>0</v>
      </c>
      <c r="K9" s="16">
        <v>0</v>
      </c>
      <c r="L9" s="17">
        <v>140</v>
      </c>
      <c r="M9" s="22">
        <v>1673.0600000000004</v>
      </c>
    </row>
    <row r="10" spans="1:13" s="7" customFormat="1" ht="19.5" customHeight="1">
      <c r="A10" s="12"/>
      <c r="B10" s="46">
        <v>41036</v>
      </c>
      <c r="C10" s="47"/>
      <c r="D10" s="46">
        <v>41037</v>
      </c>
      <c r="E10" s="47"/>
      <c r="F10" s="46">
        <v>41038</v>
      </c>
      <c r="G10" s="47"/>
      <c r="H10" s="46">
        <v>41039</v>
      </c>
      <c r="I10" s="47"/>
      <c r="J10" s="46">
        <v>41040</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45"/>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70</v>
      </c>
      <c r="C13" s="29">
        <v>841.72</v>
      </c>
      <c r="D13" s="28">
        <v>69</v>
      </c>
      <c r="E13" s="29">
        <v>839.5799999999999</v>
      </c>
      <c r="F13" s="28">
        <v>70</v>
      </c>
      <c r="G13" s="29">
        <v>842.0600000000001</v>
      </c>
      <c r="H13" s="28">
        <v>69</v>
      </c>
      <c r="I13" s="29">
        <v>837.7900000000001</v>
      </c>
      <c r="J13" s="28">
        <v>69</v>
      </c>
      <c r="K13" s="29">
        <v>828.5099999999999</v>
      </c>
      <c r="L13" s="5">
        <v>347</v>
      </c>
      <c r="M13" s="21">
        <v>4189.66</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70</v>
      </c>
      <c r="C15" s="16">
        <v>841.72</v>
      </c>
      <c r="D15" s="25">
        <v>69</v>
      </c>
      <c r="E15" s="16">
        <v>839.5799999999999</v>
      </c>
      <c r="F15" s="25">
        <v>70</v>
      </c>
      <c r="G15" s="16">
        <v>842.0600000000001</v>
      </c>
      <c r="H15" s="25">
        <v>69</v>
      </c>
      <c r="I15" s="16">
        <v>837.7900000000001</v>
      </c>
      <c r="J15" s="25">
        <v>69</v>
      </c>
      <c r="K15" s="16">
        <v>828.5099999999999</v>
      </c>
      <c r="L15" s="17">
        <v>347</v>
      </c>
      <c r="M15" s="22">
        <v>4189.66</v>
      </c>
    </row>
    <row r="16" spans="1:13" s="7" customFormat="1" ht="19.5" customHeight="1">
      <c r="A16" s="12"/>
      <c r="B16" s="46">
        <v>41043</v>
      </c>
      <c r="C16" s="47"/>
      <c r="D16" s="46">
        <v>41044</v>
      </c>
      <c r="E16" s="47"/>
      <c r="F16" s="46">
        <v>41045</v>
      </c>
      <c r="G16" s="47"/>
      <c r="H16" s="46">
        <v>41046</v>
      </c>
      <c r="I16" s="47"/>
      <c r="J16" s="46">
        <v>41047</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45"/>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68</v>
      </c>
      <c r="C19" s="29">
        <v>817.31</v>
      </c>
      <c r="D19" s="28">
        <v>60</v>
      </c>
      <c r="E19" s="29">
        <v>732.25</v>
      </c>
      <c r="F19" s="28">
        <v>61</v>
      </c>
      <c r="G19" s="29">
        <v>735.8299999999999</v>
      </c>
      <c r="H19" s="28">
        <v>56</v>
      </c>
      <c r="I19" s="29">
        <v>683.12</v>
      </c>
      <c r="J19" s="28">
        <v>57</v>
      </c>
      <c r="K19" s="29">
        <v>686.01</v>
      </c>
      <c r="L19" s="5">
        <v>302</v>
      </c>
      <c r="M19" s="21">
        <v>3654.5199999999995</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68</v>
      </c>
      <c r="C21" s="16">
        <v>817.31</v>
      </c>
      <c r="D21" s="25">
        <v>60</v>
      </c>
      <c r="E21" s="16">
        <v>732.25</v>
      </c>
      <c r="F21" s="25">
        <v>61</v>
      </c>
      <c r="G21" s="16">
        <v>735.8299999999999</v>
      </c>
      <c r="H21" s="25">
        <v>56</v>
      </c>
      <c r="I21" s="16">
        <v>683.12</v>
      </c>
      <c r="J21" s="25">
        <v>57</v>
      </c>
      <c r="K21" s="16">
        <v>686.01</v>
      </c>
      <c r="L21" s="17">
        <v>302</v>
      </c>
      <c r="M21" s="21">
        <v>3654.5199999999995</v>
      </c>
    </row>
    <row r="22" spans="1:13" s="7" customFormat="1" ht="19.5" customHeight="1">
      <c r="A22" s="12"/>
      <c r="B22" s="46">
        <v>41050</v>
      </c>
      <c r="C22" s="47"/>
      <c r="D22" s="46">
        <v>41051</v>
      </c>
      <c r="E22" s="47"/>
      <c r="F22" s="46">
        <v>41052</v>
      </c>
      <c r="G22" s="47"/>
      <c r="H22" s="46">
        <v>41053</v>
      </c>
      <c r="I22" s="47"/>
      <c r="J22" s="46">
        <v>41054</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45"/>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61</v>
      </c>
      <c r="C25" s="29">
        <v>735.93</v>
      </c>
      <c r="D25" s="28">
        <v>60</v>
      </c>
      <c r="E25" s="29">
        <v>733.9399999999999</v>
      </c>
      <c r="F25" s="28">
        <v>69</v>
      </c>
      <c r="G25" s="29">
        <v>827.8900000000001</v>
      </c>
      <c r="H25" s="28">
        <v>68</v>
      </c>
      <c r="I25" s="29">
        <v>825.3299999999999</v>
      </c>
      <c r="J25" s="28">
        <v>69</v>
      </c>
      <c r="K25" s="29">
        <v>827.9499999999999</v>
      </c>
      <c r="L25" s="5">
        <v>327</v>
      </c>
      <c r="M25" s="21">
        <v>3951.04</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61</v>
      </c>
      <c r="C27" s="16">
        <v>735.93</v>
      </c>
      <c r="D27" s="25">
        <v>60</v>
      </c>
      <c r="E27" s="16">
        <v>733.9399999999999</v>
      </c>
      <c r="F27" s="25">
        <v>69</v>
      </c>
      <c r="G27" s="16">
        <v>827.8900000000001</v>
      </c>
      <c r="H27" s="25">
        <v>68</v>
      </c>
      <c r="I27" s="16">
        <v>825.3299999999999</v>
      </c>
      <c r="J27" s="25">
        <v>69</v>
      </c>
      <c r="K27" s="16">
        <v>827.9499999999999</v>
      </c>
      <c r="L27" s="5">
        <v>327</v>
      </c>
      <c r="M27" s="21">
        <v>3951.04</v>
      </c>
      <c r="O27" s="55" t="s">
        <v>7</v>
      </c>
      <c r="P27" s="55"/>
    </row>
    <row r="28" spans="1:19" ht="19.5" customHeight="1" thickBot="1">
      <c r="A28" s="12"/>
      <c r="B28" s="46">
        <v>41057</v>
      </c>
      <c r="C28" s="47"/>
      <c r="D28" s="46">
        <v>41058</v>
      </c>
      <c r="E28" s="47"/>
      <c r="F28" s="46">
        <v>41059</v>
      </c>
      <c r="G28" s="47"/>
      <c r="H28" s="46">
        <v>41060</v>
      </c>
      <c r="I28" s="47"/>
      <c r="J28" s="46" t="s">
        <v>16</v>
      </c>
      <c r="K28" s="47"/>
      <c r="L28" s="48" t="s">
        <v>3</v>
      </c>
      <c r="M28" s="49"/>
      <c r="N28" s="19"/>
      <c r="O28" s="53" t="s">
        <v>4</v>
      </c>
      <c r="P28" s="54"/>
      <c r="Q28" s="7"/>
      <c r="R28" s="7"/>
      <c r="S28" s="7"/>
    </row>
    <row r="29" spans="1:19" ht="19.5" customHeight="1" thickBot="1">
      <c r="A29" s="13" t="s">
        <v>0</v>
      </c>
      <c r="B29" s="50" t="s">
        <v>15</v>
      </c>
      <c r="C29" s="51"/>
      <c r="D29" s="50" t="s">
        <v>15</v>
      </c>
      <c r="E29" s="51"/>
      <c r="F29" s="50" t="s">
        <v>15</v>
      </c>
      <c r="G29" s="51"/>
      <c r="H29" s="50" t="s">
        <v>15</v>
      </c>
      <c r="I29" s="51"/>
      <c r="J29" s="50" t="s">
        <v>16</v>
      </c>
      <c r="K29" s="51"/>
      <c r="L29" s="44">
        <v>4</v>
      </c>
      <c r="M29" s="45"/>
      <c r="N29" s="20" t="s">
        <v>0</v>
      </c>
      <c r="O29" s="57">
        <v>21</v>
      </c>
      <c r="P29" s="58"/>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69</v>
      </c>
      <c r="C31" s="29">
        <v>826.4300000000001</v>
      </c>
      <c r="D31" s="28">
        <v>66</v>
      </c>
      <c r="E31" s="29">
        <v>799.48</v>
      </c>
      <c r="F31" s="28">
        <v>67</v>
      </c>
      <c r="G31" s="29">
        <v>802.7400000000001</v>
      </c>
      <c r="H31" s="28">
        <v>66</v>
      </c>
      <c r="I31" s="29">
        <v>800.4699999999999</v>
      </c>
      <c r="J31" s="28">
        <v>0</v>
      </c>
      <c r="K31" s="29">
        <v>0</v>
      </c>
      <c r="L31" s="5">
        <v>268</v>
      </c>
      <c r="M31" s="21">
        <v>3229.12</v>
      </c>
      <c r="N31" s="20" t="s">
        <v>8</v>
      </c>
      <c r="O31" s="26">
        <v>1384</v>
      </c>
      <c r="P31" s="23">
        <v>16697.399999999998</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69</v>
      </c>
      <c r="C33" s="16">
        <v>826.4300000000001</v>
      </c>
      <c r="D33" s="25">
        <v>66</v>
      </c>
      <c r="E33" s="16">
        <v>799.48</v>
      </c>
      <c r="F33" s="25">
        <v>67</v>
      </c>
      <c r="G33" s="16">
        <v>802.7400000000001</v>
      </c>
      <c r="H33" s="25">
        <v>66</v>
      </c>
      <c r="I33" s="16">
        <v>800.4699999999999</v>
      </c>
      <c r="J33" s="25">
        <v>0</v>
      </c>
      <c r="K33" s="16">
        <v>0</v>
      </c>
      <c r="L33" s="17">
        <v>268</v>
      </c>
      <c r="M33" s="22">
        <v>3229.12</v>
      </c>
      <c r="N33" s="20" t="s">
        <v>4</v>
      </c>
      <c r="O33" s="26">
        <v>1384</v>
      </c>
      <c r="P33" s="23">
        <v>16697.399999999998</v>
      </c>
      <c r="Q33" s="7"/>
      <c r="R33" s="7"/>
      <c r="S33" s="7"/>
    </row>
    <row r="34" s="41" customFormat="1" ht="21" customHeight="1">
      <c r="A34" s="41" t="s">
        <v>30</v>
      </c>
    </row>
    <row r="35" spans="2:10" ht="14.25" customHeight="1" hidden="1">
      <c r="B35" s="31">
        <v>41050</v>
      </c>
      <c r="C35" s="31"/>
      <c r="D35" s="31">
        <v>41051</v>
      </c>
      <c r="E35" s="31"/>
      <c r="F35" s="31">
        <v>41052</v>
      </c>
      <c r="G35" s="39"/>
      <c r="H35" s="31">
        <v>41053</v>
      </c>
      <c r="I35" s="39"/>
      <c r="J35" s="31">
        <v>41054</v>
      </c>
    </row>
    <row r="36" spans="2:10" ht="14.25" customHeight="1" hidden="1">
      <c r="B36" s="31">
        <v>41057</v>
      </c>
      <c r="C36" s="31"/>
      <c r="D36" s="31">
        <v>41058</v>
      </c>
      <c r="E36" s="40"/>
      <c r="F36" s="31">
        <v>41059</v>
      </c>
      <c r="G36" s="39"/>
      <c r="H36" s="31">
        <v>41060</v>
      </c>
      <c r="I36" s="39"/>
      <c r="J36" s="31">
        <v>41061</v>
      </c>
    </row>
    <row r="37" spans="2:10" ht="14.25">
      <c r="B37" s="39"/>
      <c r="C37" s="39"/>
      <c r="D37" s="39"/>
      <c r="E37" s="39"/>
      <c r="F37" s="39"/>
      <c r="G37" s="39"/>
      <c r="H37" s="39"/>
      <c r="I37" s="39"/>
      <c r="J37" s="31"/>
    </row>
  </sheetData>
  <sheetProtection password="CF66" sheet="1" objects="1" scenarios="1"/>
  <mergeCells count="64">
    <mergeCell ref="J5:K5"/>
    <mergeCell ref="L5:M5"/>
    <mergeCell ref="A1:M1"/>
    <mergeCell ref="B4:C4"/>
    <mergeCell ref="D4:E4"/>
    <mergeCell ref="F4:G4"/>
    <mergeCell ref="H4:I4"/>
    <mergeCell ref="J4:K4"/>
    <mergeCell ref="L4:M4"/>
    <mergeCell ref="B5:C5"/>
    <mergeCell ref="D5:E5"/>
    <mergeCell ref="F5:G5"/>
    <mergeCell ref="H5:I5"/>
    <mergeCell ref="J11:K11"/>
    <mergeCell ref="L11:M11"/>
    <mergeCell ref="B10:C10"/>
    <mergeCell ref="D10:E10"/>
    <mergeCell ref="F10:G10"/>
    <mergeCell ref="H10:I10"/>
    <mergeCell ref="J10:K10"/>
    <mergeCell ref="L10:M10"/>
    <mergeCell ref="B11:C11"/>
    <mergeCell ref="D11:E11"/>
    <mergeCell ref="F11:G11"/>
    <mergeCell ref="H11:I11"/>
    <mergeCell ref="J17:K17"/>
    <mergeCell ref="L17:M17"/>
    <mergeCell ref="B16:C16"/>
    <mergeCell ref="D16:E16"/>
    <mergeCell ref="F16:G16"/>
    <mergeCell ref="H16:I16"/>
    <mergeCell ref="J16:K16"/>
    <mergeCell ref="L16:M16"/>
    <mergeCell ref="B17:C17"/>
    <mergeCell ref="D17:E17"/>
    <mergeCell ref="F17:G17"/>
    <mergeCell ref="H17:I17"/>
    <mergeCell ref="J23:K23"/>
    <mergeCell ref="L23:M23"/>
    <mergeCell ref="B22:C22"/>
    <mergeCell ref="D22:E22"/>
    <mergeCell ref="F22:G22"/>
    <mergeCell ref="H22:I22"/>
    <mergeCell ref="J22:K22"/>
    <mergeCell ref="L22:M22"/>
    <mergeCell ref="B23:C23"/>
    <mergeCell ref="D23:E23"/>
    <mergeCell ref="F23:G23"/>
    <mergeCell ref="H23:I23"/>
    <mergeCell ref="O27:P27"/>
    <mergeCell ref="B28:C28"/>
    <mergeCell ref="D28:E28"/>
    <mergeCell ref="F28:G28"/>
    <mergeCell ref="H28:I28"/>
    <mergeCell ref="J28:K28"/>
    <mergeCell ref="L28:M28"/>
    <mergeCell ref="O28:P28"/>
    <mergeCell ref="O29:P29"/>
    <mergeCell ref="B29:C29"/>
    <mergeCell ref="D29:E29"/>
    <mergeCell ref="F29:G29"/>
    <mergeCell ref="H29:I29"/>
    <mergeCell ref="J29:K29"/>
    <mergeCell ref="L29:M29"/>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31496062992125984" right="0.31496062992125984" top="0.35433070866141736" bottom="0.35433070866141736" header="0.31496062992125984" footer="0.31496062992125984"/>
  <pageSetup horizontalDpi="300" verticalDpi="300" orientation="landscape" paperSize="9" scale="80" r:id="rId3"/>
  <colBreaks count="1" manualBreakCount="1">
    <brk id="16" max="32" man="1"/>
  </colBreaks>
  <legacyDrawing r:id="rId2"/>
</worksheet>
</file>

<file path=xl/worksheets/sheet3.xml><?xml version="1.0" encoding="utf-8"?>
<worksheet xmlns="http://schemas.openxmlformats.org/spreadsheetml/2006/main" xmlns:r="http://schemas.openxmlformats.org/officeDocument/2006/relationships">
  <dimension ref="A1:V37"/>
  <sheetViews>
    <sheetView view="pageBreakPreview" zoomScale="60" zoomScalePageLayoutView="0" workbookViewId="0" topLeftCell="A1">
      <selection activeCell="A34" sqref="A34:IV34"/>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bestFit="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7" width="5.25390625" style="41" customWidth="1"/>
    <col min="18" max="18" width="12.75390625" style="41" customWidth="1"/>
    <col min="19" max="19" width="9.375" style="41" hidden="1" customWidth="1"/>
    <col min="20" max="20" width="9.00390625" style="41" hidden="1" customWidth="1"/>
    <col min="21" max="22" width="9.375" style="41" hidden="1" customWidth="1"/>
    <col min="23" max="16384" width="9.00390625" style="41"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21</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41057</v>
      </c>
      <c r="S3" s="7">
        <v>41058</v>
      </c>
      <c r="T3" s="7">
        <v>41059</v>
      </c>
      <c r="U3" s="7">
        <v>41060</v>
      </c>
      <c r="V3" s="7">
        <v>41061</v>
      </c>
    </row>
    <row r="4" spans="1:22" s="7" customFormat="1" ht="19.5" customHeight="1" thickTop="1">
      <c r="A4" s="12"/>
      <c r="B4" s="46" t="s">
        <v>16</v>
      </c>
      <c r="C4" s="47"/>
      <c r="D4" s="46" t="s">
        <v>16</v>
      </c>
      <c r="E4" s="47"/>
      <c r="F4" s="46" t="s">
        <v>16</v>
      </c>
      <c r="G4" s="47"/>
      <c r="H4" s="46" t="s">
        <v>16</v>
      </c>
      <c r="I4" s="47"/>
      <c r="J4" s="46">
        <v>41061</v>
      </c>
      <c r="K4" s="47"/>
      <c r="L4" s="48" t="s">
        <v>3</v>
      </c>
      <c r="M4" s="49"/>
      <c r="R4" s="33">
        <v>5</v>
      </c>
      <c r="S4" s="30">
        <v>5</v>
      </c>
      <c r="T4" s="30">
        <v>5</v>
      </c>
      <c r="U4" s="30">
        <v>5</v>
      </c>
      <c r="V4" s="30">
        <v>6</v>
      </c>
    </row>
    <row r="5" spans="1:18" s="7" customFormat="1" ht="19.5" customHeight="1">
      <c r="A5" s="13" t="s">
        <v>0</v>
      </c>
      <c r="B5" s="50" t="s">
        <v>16</v>
      </c>
      <c r="C5" s="51"/>
      <c r="D5" s="50" t="s">
        <v>16</v>
      </c>
      <c r="E5" s="51"/>
      <c r="F5" s="50" t="s">
        <v>16</v>
      </c>
      <c r="G5" s="51"/>
      <c r="H5" s="50" t="s">
        <v>16</v>
      </c>
      <c r="I5" s="51"/>
      <c r="J5" s="50" t="s">
        <v>15</v>
      </c>
      <c r="K5" s="51"/>
      <c r="L5" s="44">
        <v>1</v>
      </c>
      <c r="M5" s="52"/>
      <c r="R5" s="33" t="s">
        <v>22</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0</v>
      </c>
      <c r="C7" s="29">
        <v>0</v>
      </c>
      <c r="D7" s="28">
        <v>0</v>
      </c>
      <c r="E7" s="29">
        <v>0</v>
      </c>
      <c r="F7" s="28">
        <v>0</v>
      </c>
      <c r="G7" s="29">
        <v>0</v>
      </c>
      <c r="H7" s="28">
        <v>0</v>
      </c>
      <c r="I7" s="29">
        <v>0</v>
      </c>
      <c r="J7" s="28">
        <v>67</v>
      </c>
      <c r="K7" s="29">
        <v>802.76</v>
      </c>
      <c r="L7" s="5">
        <v>67</v>
      </c>
      <c r="M7" s="21">
        <v>802.76</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0</v>
      </c>
      <c r="E9" s="16">
        <v>0</v>
      </c>
      <c r="F9" s="25">
        <v>0</v>
      </c>
      <c r="G9" s="16">
        <v>0</v>
      </c>
      <c r="H9" s="25">
        <v>0</v>
      </c>
      <c r="I9" s="16">
        <v>0</v>
      </c>
      <c r="J9" s="25">
        <v>67</v>
      </c>
      <c r="K9" s="16">
        <v>802.76</v>
      </c>
      <c r="L9" s="17">
        <v>67</v>
      </c>
      <c r="M9" s="22">
        <v>802.76</v>
      </c>
    </row>
    <row r="10" spans="1:13" s="7" customFormat="1" ht="19.5" customHeight="1">
      <c r="A10" s="12"/>
      <c r="B10" s="46">
        <v>41064</v>
      </c>
      <c r="C10" s="47"/>
      <c r="D10" s="46">
        <v>41065</v>
      </c>
      <c r="E10" s="47"/>
      <c r="F10" s="46">
        <v>41066</v>
      </c>
      <c r="G10" s="47"/>
      <c r="H10" s="46">
        <v>41067</v>
      </c>
      <c r="I10" s="47"/>
      <c r="J10" s="46">
        <v>41068</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72</v>
      </c>
      <c r="C13" s="29">
        <v>858.85</v>
      </c>
      <c r="D13" s="28">
        <v>71</v>
      </c>
      <c r="E13" s="29">
        <v>856.4399999999999</v>
      </c>
      <c r="F13" s="28">
        <v>70</v>
      </c>
      <c r="G13" s="29">
        <v>834.98</v>
      </c>
      <c r="H13" s="28">
        <v>66</v>
      </c>
      <c r="I13" s="29">
        <v>798.82</v>
      </c>
      <c r="J13" s="28">
        <v>70</v>
      </c>
      <c r="K13" s="29">
        <v>834.61</v>
      </c>
      <c r="L13" s="5">
        <v>349</v>
      </c>
      <c r="M13" s="21">
        <v>4183.7</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72</v>
      </c>
      <c r="C15" s="16">
        <v>858.85</v>
      </c>
      <c r="D15" s="25">
        <v>71</v>
      </c>
      <c r="E15" s="16">
        <v>856.4399999999999</v>
      </c>
      <c r="F15" s="25">
        <v>70</v>
      </c>
      <c r="G15" s="16">
        <v>834.98</v>
      </c>
      <c r="H15" s="25">
        <v>66</v>
      </c>
      <c r="I15" s="16">
        <v>798.82</v>
      </c>
      <c r="J15" s="25">
        <v>70</v>
      </c>
      <c r="K15" s="16">
        <v>834.61</v>
      </c>
      <c r="L15" s="17">
        <v>349</v>
      </c>
      <c r="M15" s="22">
        <v>4183.7</v>
      </c>
    </row>
    <row r="16" spans="1:13" s="7" customFormat="1" ht="19.5" customHeight="1">
      <c r="A16" s="12"/>
      <c r="B16" s="46">
        <v>41071</v>
      </c>
      <c r="C16" s="47"/>
      <c r="D16" s="46">
        <v>41072</v>
      </c>
      <c r="E16" s="47"/>
      <c r="F16" s="46">
        <v>41073</v>
      </c>
      <c r="G16" s="47"/>
      <c r="H16" s="46">
        <v>41074</v>
      </c>
      <c r="I16" s="47"/>
      <c r="J16" s="46">
        <v>41075</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72</v>
      </c>
      <c r="C19" s="29">
        <v>859.13</v>
      </c>
      <c r="D19" s="28">
        <v>74</v>
      </c>
      <c r="E19" s="29">
        <v>893.26</v>
      </c>
      <c r="F19" s="28">
        <v>75</v>
      </c>
      <c r="G19" s="29">
        <v>895.4999999999999</v>
      </c>
      <c r="H19" s="28">
        <v>74</v>
      </c>
      <c r="I19" s="29">
        <v>891.84</v>
      </c>
      <c r="J19" s="28">
        <v>75</v>
      </c>
      <c r="K19" s="29">
        <v>894.4999999999999</v>
      </c>
      <c r="L19" s="5">
        <v>370</v>
      </c>
      <c r="M19" s="21">
        <v>4434.23</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72</v>
      </c>
      <c r="C21" s="16">
        <v>859.13</v>
      </c>
      <c r="D21" s="25">
        <v>74</v>
      </c>
      <c r="E21" s="16">
        <v>893.26</v>
      </c>
      <c r="F21" s="25">
        <v>75</v>
      </c>
      <c r="G21" s="16">
        <v>895.4999999999999</v>
      </c>
      <c r="H21" s="25">
        <v>74</v>
      </c>
      <c r="I21" s="16">
        <v>891.84</v>
      </c>
      <c r="J21" s="25">
        <v>75</v>
      </c>
      <c r="K21" s="16">
        <v>894.4999999999999</v>
      </c>
      <c r="L21" s="17">
        <v>370</v>
      </c>
      <c r="M21" s="21">
        <v>4434.23</v>
      </c>
    </row>
    <row r="22" spans="1:13" s="7" customFormat="1" ht="19.5" customHeight="1">
      <c r="A22" s="12"/>
      <c r="B22" s="46">
        <v>41078</v>
      </c>
      <c r="C22" s="47"/>
      <c r="D22" s="46">
        <v>41079</v>
      </c>
      <c r="E22" s="47"/>
      <c r="F22" s="46">
        <v>41080</v>
      </c>
      <c r="G22" s="47"/>
      <c r="H22" s="46">
        <v>41081</v>
      </c>
      <c r="I22" s="47"/>
      <c r="J22" s="46">
        <v>41082</v>
      </c>
      <c r="K22" s="47"/>
      <c r="L22" s="48" t="s">
        <v>3</v>
      </c>
      <c r="M22" s="49"/>
    </row>
    <row r="23" spans="1:13" s="7" customFormat="1" ht="19.5" customHeight="1">
      <c r="A23" s="13" t="s">
        <v>0</v>
      </c>
      <c r="B23" s="50" t="s">
        <v>15</v>
      </c>
      <c r="C23" s="51"/>
      <c r="D23" s="50" t="s">
        <v>15</v>
      </c>
      <c r="E23" s="51"/>
      <c r="F23" s="50" t="s">
        <v>16</v>
      </c>
      <c r="G23" s="51"/>
      <c r="H23" s="50" t="s">
        <v>15</v>
      </c>
      <c r="I23" s="51"/>
      <c r="J23" s="50" t="s">
        <v>15</v>
      </c>
      <c r="K23" s="51"/>
      <c r="L23" s="44">
        <v>4</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75</v>
      </c>
      <c r="C25" s="29">
        <v>894.2200000000001</v>
      </c>
      <c r="D25" s="28">
        <v>44</v>
      </c>
      <c r="E25" s="29">
        <v>529.0899999999999</v>
      </c>
      <c r="F25" s="28">
        <v>0</v>
      </c>
      <c r="G25" s="29">
        <v>0</v>
      </c>
      <c r="H25" s="28">
        <v>58</v>
      </c>
      <c r="I25" s="29">
        <v>703.02</v>
      </c>
      <c r="J25" s="28">
        <v>68</v>
      </c>
      <c r="K25" s="29">
        <v>817.52</v>
      </c>
      <c r="L25" s="5">
        <v>245</v>
      </c>
      <c r="M25" s="21">
        <v>2943.85</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75</v>
      </c>
      <c r="C27" s="16">
        <v>894.2200000000001</v>
      </c>
      <c r="D27" s="25">
        <v>44</v>
      </c>
      <c r="E27" s="16">
        <v>529.0899999999999</v>
      </c>
      <c r="F27" s="25">
        <v>0</v>
      </c>
      <c r="G27" s="16">
        <v>0</v>
      </c>
      <c r="H27" s="25">
        <v>58</v>
      </c>
      <c r="I27" s="16">
        <v>703.02</v>
      </c>
      <c r="J27" s="25">
        <v>68</v>
      </c>
      <c r="K27" s="16">
        <v>817.52</v>
      </c>
      <c r="L27" s="5">
        <v>245</v>
      </c>
      <c r="M27" s="21">
        <v>2943.85</v>
      </c>
      <c r="O27" s="55" t="s">
        <v>7</v>
      </c>
      <c r="P27" s="55"/>
    </row>
    <row r="28" spans="1:19" ht="19.5" customHeight="1" thickBot="1">
      <c r="A28" s="12"/>
      <c r="B28" s="46">
        <v>41085</v>
      </c>
      <c r="C28" s="47"/>
      <c r="D28" s="46">
        <v>41086</v>
      </c>
      <c r="E28" s="47"/>
      <c r="F28" s="46">
        <v>41087</v>
      </c>
      <c r="G28" s="47"/>
      <c r="H28" s="46">
        <v>41088</v>
      </c>
      <c r="I28" s="47"/>
      <c r="J28" s="46">
        <v>41089</v>
      </c>
      <c r="K28" s="47"/>
      <c r="L28" s="48" t="s">
        <v>3</v>
      </c>
      <c r="M28" s="49"/>
      <c r="N28" s="19"/>
      <c r="O28" s="53" t="s">
        <v>4</v>
      </c>
      <c r="P28" s="54"/>
      <c r="Q28" s="7"/>
      <c r="R28" s="7"/>
      <c r="S28" s="7"/>
    </row>
    <row r="29" spans="1:19" ht="19.5" customHeight="1" thickBot="1">
      <c r="A29" s="13" t="s">
        <v>0</v>
      </c>
      <c r="B29" s="50" t="s">
        <v>15</v>
      </c>
      <c r="C29" s="51"/>
      <c r="D29" s="50" t="s">
        <v>15</v>
      </c>
      <c r="E29" s="51"/>
      <c r="F29" s="50" t="s">
        <v>15</v>
      </c>
      <c r="G29" s="51"/>
      <c r="H29" s="50" t="s">
        <v>15</v>
      </c>
      <c r="I29" s="51"/>
      <c r="J29" s="50" t="s">
        <v>15</v>
      </c>
      <c r="K29" s="51"/>
      <c r="L29" s="44">
        <v>5</v>
      </c>
      <c r="M29" s="52"/>
      <c r="N29" s="20" t="s">
        <v>0</v>
      </c>
      <c r="O29" s="44">
        <v>20</v>
      </c>
      <c r="P29" s="45"/>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67</v>
      </c>
      <c r="C31" s="29">
        <v>814.9200000000001</v>
      </c>
      <c r="D31" s="28">
        <v>67</v>
      </c>
      <c r="E31" s="29">
        <v>815.02</v>
      </c>
      <c r="F31" s="28">
        <v>74</v>
      </c>
      <c r="G31" s="29">
        <v>893.8299999999999</v>
      </c>
      <c r="H31" s="28">
        <v>78</v>
      </c>
      <c r="I31" s="29">
        <v>932.2299999999999</v>
      </c>
      <c r="J31" s="28">
        <v>78</v>
      </c>
      <c r="K31" s="29">
        <v>928.99</v>
      </c>
      <c r="L31" s="5">
        <v>364</v>
      </c>
      <c r="M31" s="21">
        <v>4384.99</v>
      </c>
      <c r="N31" s="20" t="s">
        <v>8</v>
      </c>
      <c r="O31" s="26">
        <v>1395</v>
      </c>
      <c r="P31" s="23">
        <v>16749.53</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67</v>
      </c>
      <c r="C33" s="16">
        <v>814.9200000000001</v>
      </c>
      <c r="D33" s="25">
        <v>67</v>
      </c>
      <c r="E33" s="16">
        <v>815.02</v>
      </c>
      <c r="F33" s="25">
        <v>74</v>
      </c>
      <c r="G33" s="16">
        <v>893.8299999999999</v>
      </c>
      <c r="H33" s="25">
        <v>78</v>
      </c>
      <c r="I33" s="16">
        <v>932.2299999999999</v>
      </c>
      <c r="J33" s="25">
        <v>78</v>
      </c>
      <c r="K33" s="16">
        <v>928.99</v>
      </c>
      <c r="L33" s="17">
        <v>364</v>
      </c>
      <c r="M33" s="22">
        <v>4384.99</v>
      </c>
      <c r="N33" s="20" t="s">
        <v>4</v>
      </c>
      <c r="O33" s="26">
        <v>1395</v>
      </c>
      <c r="P33" s="23">
        <v>16749.53</v>
      </c>
      <c r="Q33" s="7"/>
      <c r="R33" s="7"/>
      <c r="S33" s="7"/>
    </row>
    <row r="34" ht="21" customHeight="1">
      <c r="A34" s="41" t="s">
        <v>30</v>
      </c>
    </row>
    <row r="35" spans="2:10" ht="14.25" hidden="1">
      <c r="B35" s="31">
        <v>41078</v>
      </c>
      <c r="C35" s="31"/>
      <c r="D35" s="31">
        <v>41079</v>
      </c>
      <c r="E35" s="31"/>
      <c r="F35" s="31">
        <v>41080</v>
      </c>
      <c r="G35" s="42"/>
      <c r="H35" s="31">
        <v>41081</v>
      </c>
      <c r="I35" s="42"/>
      <c r="J35" s="31">
        <v>41082</v>
      </c>
    </row>
    <row r="36" spans="2:10" ht="14.25" hidden="1">
      <c r="B36" s="31">
        <v>41085</v>
      </c>
      <c r="C36" s="31"/>
      <c r="D36" s="31">
        <v>41086</v>
      </c>
      <c r="E36" s="43"/>
      <c r="F36" s="31">
        <v>41087</v>
      </c>
      <c r="G36" s="42"/>
      <c r="H36" s="31">
        <v>41088</v>
      </c>
      <c r="I36" s="42"/>
      <c r="J36" s="31">
        <v>41089</v>
      </c>
    </row>
    <row r="37" spans="2:10" ht="14.25">
      <c r="B37" s="42"/>
      <c r="C37" s="42"/>
      <c r="D37" s="42"/>
      <c r="E37" s="42"/>
      <c r="F37" s="42"/>
      <c r="G37" s="42"/>
      <c r="H37" s="42"/>
      <c r="I37" s="42"/>
      <c r="J37" s="31"/>
    </row>
  </sheetData>
  <sheetProtection password="CF66" sheet="1" objects="1" scenarios="1"/>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horizontalCentered="1" verticalCentered="1"/>
  <pageMargins left="0.7086614173228347" right="0.7086614173228347" top="0.7480314960629921" bottom="0.7480314960629921" header="0.31496062992125984" footer="0.31496062992125984"/>
  <pageSetup horizontalDpi="300" verticalDpi="300" orientation="landscape" paperSize="9" scale="75" r:id="rId3"/>
  <colBreaks count="1" manualBreakCount="1">
    <brk id="16" max="32" man="1"/>
  </colBreaks>
  <legacyDrawing r:id="rId2"/>
</worksheet>
</file>

<file path=xl/worksheets/sheet4.xml><?xml version="1.0" encoding="utf-8"?>
<worksheet xmlns="http://schemas.openxmlformats.org/spreadsheetml/2006/main" xmlns:r="http://schemas.openxmlformats.org/officeDocument/2006/relationships">
  <dimension ref="A1:V37"/>
  <sheetViews>
    <sheetView zoomScale="80" zoomScaleNormal="80" zoomScalePageLayoutView="0" workbookViewId="0" topLeftCell="A1">
      <selection activeCell="A34" sqref="A34:IV34"/>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7" width="5.25390625" style="41" customWidth="1"/>
    <col min="18" max="18" width="12.75390625" style="41" customWidth="1"/>
    <col min="19" max="19" width="9.375" style="41" hidden="1" customWidth="1"/>
    <col min="20" max="20" width="9.00390625" style="41" hidden="1" customWidth="1"/>
    <col min="21" max="22" width="9.375" style="41" hidden="1" customWidth="1"/>
    <col min="23" max="16384" width="9.00390625" style="41"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23</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41092</v>
      </c>
      <c r="S3" s="7">
        <v>41093</v>
      </c>
      <c r="T3" s="7">
        <v>41094</v>
      </c>
      <c r="U3" s="7">
        <v>41095</v>
      </c>
      <c r="V3" s="7">
        <v>41096</v>
      </c>
    </row>
    <row r="4" spans="1:22" s="7" customFormat="1" ht="19.5" customHeight="1" thickTop="1">
      <c r="A4" s="12"/>
      <c r="B4" s="46">
        <v>41092</v>
      </c>
      <c r="C4" s="47"/>
      <c r="D4" s="46">
        <v>41093</v>
      </c>
      <c r="E4" s="47"/>
      <c r="F4" s="46">
        <v>41094</v>
      </c>
      <c r="G4" s="47"/>
      <c r="H4" s="46">
        <v>41095</v>
      </c>
      <c r="I4" s="47"/>
      <c r="J4" s="46">
        <v>41096</v>
      </c>
      <c r="K4" s="47"/>
      <c r="L4" s="48" t="s">
        <v>3</v>
      </c>
      <c r="M4" s="49"/>
      <c r="R4" s="33">
        <v>7</v>
      </c>
      <c r="S4" s="30">
        <v>7</v>
      </c>
      <c r="T4" s="30">
        <v>7</v>
      </c>
      <c r="U4" s="30">
        <v>7</v>
      </c>
      <c r="V4" s="30">
        <v>7</v>
      </c>
    </row>
    <row r="5" spans="1:18" s="7" customFormat="1" ht="19.5" customHeight="1">
      <c r="A5" s="13" t="s">
        <v>0</v>
      </c>
      <c r="B5" s="50" t="s">
        <v>15</v>
      </c>
      <c r="C5" s="51"/>
      <c r="D5" s="50" t="s">
        <v>15</v>
      </c>
      <c r="E5" s="51"/>
      <c r="F5" s="50" t="s">
        <v>15</v>
      </c>
      <c r="G5" s="51"/>
      <c r="H5" s="50" t="s">
        <v>15</v>
      </c>
      <c r="I5" s="51"/>
      <c r="J5" s="50" t="s">
        <v>15</v>
      </c>
      <c r="K5" s="51"/>
      <c r="L5" s="44">
        <v>5</v>
      </c>
      <c r="M5" s="52"/>
      <c r="R5" s="33" t="s">
        <v>24</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77</v>
      </c>
      <c r="C7" s="29">
        <v>919.01</v>
      </c>
      <c r="D7" s="28">
        <v>77</v>
      </c>
      <c r="E7" s="29">
        <v>918.98</v>
      </c>
      <c r="F7" s="28">
        <v>80</v>
      </c>
      <c r="G7" s="29">
        <v>938.1299999999999</v>
      </c>
      <c r="H7" s="28">
        <v>70</v>
      </c>
      <c r="I7" s="29">
        <v>826.8100000000001</v>
      </c>
      <c r="J7" s="28">
        <v>70</v>
      </c>
      <c r="K7" s="29">
        <v>827.7099999999999</v>
      </c>
      <c r="L7" s="5">
        <v>374</v>
      </c>
      <c r="M7" s="21">
        <v>4430.639999999999</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77</v>
      </c>
      <c r="C9" s="16">
        <v>919.01</v>
      </c>
      <c r="D9" s="25">
        <v>77</v>
      </c>
      <c r="E9" s="16">
        <v>918.98</v>
      </c>
      <c r="F9" s="25">
        <v>80</v>
      </c>
      <c r="G9" s="16">
        <v>938.1299999999999</v>
      </c>
      <c r="H9" s="25">
        <v>70</v>
      </c>
      <c r="I9" s="16">
        <v>826.8100000000001</v>
      </c>
      <c r="J9" s="25">
        <v>70</v>
      </c>
      <c r="K9" s="16">
        <v>827.7099999999999</v>
      </c>
      <c r="L9" s="17">
        <v>374</v>
      </c>
      <c r="M9" s="22">
        <v>4430.639999999999</v>
      </c>
    </row>
    <row r="10" spans="1:13" s="7" customFormat="1" ht="19.5" customHeight="1">
      <c r="A10" s="12"/>
      <c r="B10" s="46">
        <v>41099</v>
      </c>
      <c r="C10" s="47"/>
      <c r="D10" s="46">
        <v>41100</v>
      </c>
      <c r="E10" s="47"/>
      <c r="F10" s="46">
        <v>41101</v>
      </c>
      <c r="G10" s="47"/>
      <c r="H10" s="46">
        <v>41102</v>
      </c>
      <c r="I10" s="47"/>
      <c r="J10" s="46">
        <v>41103</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79</v>
      </c>
      <c r="C13" s="29">
        <v>931.7099999999999</v>
      </c>
      <c r="D13" s="28">
        <v>71</v>
      </c>
      <c r="E13" s="29">
        <v>850.79</v>
      </c>
      <c r="F13" s="28">
        <v>43</v>
      </c>
      <c r="G13" s="29">
        <v>510.89000000000004</v>
      </c>
      <c r="H13" s="28">
        <v>43</v>
      </c>
      <c r="I13" s="29">
        <v>511.02000000000004</v>
      </c>
      <c r="J13" s="28">
        <v>44</v>
      </c>
      <c r="K13" s="29">
        <v>509.75000000000006</v>
      </c>
      <c r="L13" s="5">
        <v>280</v>
      </c>
      <c r="M13" s="21">
        <v>3314.16</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79</v>
      </c>
      <c r="C15" s="16">
        <v>931.7099999999999</v>
      </c>
      <c r="D15" s="25">
        <v>71</v>
      </c>
      <c r="E15" s="16">
        <v>850.79</v>
      </c>
      <c r="F15" s="25">
        <v>43</v>
      </c>
      <c r="G15" s="16">
        <v>510.89000000000004</v>
      </c>
      <c r="H15" s="25">
        <v>43</v>
      </c>
      <c r="I15" s="16">
        <v>511.02000000000004</v>
      </c>
      <c r="J15" s="25">
        <v>44</v>
      </c>
      <c r="K15" s="16">
        <v>509.75000000000006</v>
      </c>
      <c r="L15" s="17">
        <v>280</v>
      </c>
      <c r="M15" s="22">
        <v>3314.16</v>
      </c>
    </row>
    <row r="16" spans="1:13" s="7" customFormat="1" ht="19.5" customHeight="1">
      <c r="A16" s="12"/>
      <c r="B16" s="46">
        <v>41106</v>
      </c>
      <c r="C16" s="47"/>
      <c r="D16" s="46">
        <v>41107</v>
      </c>
      <c r="E16" s="47"/>
      <c r="F16" s="46">
        <v>41108</v>
      </c>
      <c r="G16" s="47"/>
      <c r="H16" s="46">
        <v>41109</v>
      </c>
      <c r="I16" s="47"/>
      <c r="J16" s="46">
        <v>41110</v>
      </c>
      <c r="K16" s="47"/>
      <c r="L16" s="48" t="s">
        <v>3</v>
      </c>
      <c r="M16" s="49"/>
    </row>
    <row r="17" spans="1:13" s="7" customFormat="1" ht="19.5" customHeight="1">
      <c r="A17" s="13" t="s">
        <v>0</v>
      </c>
      <c r="B17" s="50" t="s">
        <v>16</v>
      </c>
      <c r="C17" s="51"/>
      <c r="D17" s="50" t="s">
        <v>15</v>
      </c>
      <c r="E17" s="51"/>
      <c r="F17" s="50" t="s">
        <v>15</v>
      </c>
      <c r="G17" s="51"/>
      <c r="H17" s="50" t="s">
        <v>15</v>
      </c>
      <c r="I17" s="51"/>
      <c r="J17" s="50" t="s">
        <v>15</v>
      </c>
      <c r="K17" s="51"/>
      <c r="L17" s="44">
        <v>4</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0</v>
      </c>
      <c r="C19" s="29">
        <v>0</v>
      </c>
      <c r="D19" s="28">
        <v>44</v>
      </c>
      <c r="E19" s="29">
        <v>512.82</v>
      </c>
      <c r="F19" s="28">
        <v>48</v>
      </c>
      <c r="G19" s="29">
        <v>551.1500000000001</v>
      </c>
      <c r="H19" s="28">
        <v>47</v>
      </c>
      <c r="I19" s="29">
        <v>549.45</v>
      </c>
      <c r="J19" s="28">
        <v>48</v>
      </c>
      <c r="K19" s="29">
        <v>551.86</v>
      </c>
      <c r="L19" s="5">
        <v>187</v>
      </c>
      <c r="M19" s="21">
        <v>2165.28</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0</v>
      </c>
      <c r="C21" s="16">
        <v>0</v>
      </c>
      <c r="D21" s="25">
        <v>44</v>
      </c>
      <c r="E21" s="16">
        <v>512.82</v>
      </c>
      <c r="F21" s="25">
        <v>48</v>
      </c>
      <c r="G21" s="16">
        <v>551.1500000000001</v>
      </c>
      <c r="H21" s="25">
        <v>47</v>
      </c>
      <c r="I21" s="16">
        <v>549.45</v>
      </c>
      <c r="J21" s="25">
        <v>48</v>
      </c>
      <c r="K21" s="16">
        <v>551.86</v>
      </c>
      <c r="L21" s="17">
        <v>187</v>
      </c>
      <c r="M21" s="21">
        <v>2165.28</v>
      </c>
    </row>
    <row r="22" spans="1:13" s="7" customFormat="1" ht="19.5" customHeight="1">
      <c r="A22" s="12"/>
      <c r="B22" s="46">
        <v>41113</v>
      </c>
      <c r="C22" s="47"/>
      <c r="D22" s="46">
        <v>41114</v>
      </c>
      <c r="E22" s="47"/>
      <c r="F22" s="46">
        <v>41115</v>
      </c>
      <c r="G22" s="47"/>
      <c r="H22" s="46">
        <v>41116</v>
      </c>
      <c r="I22" s="47"/>
      <c r="J22" s="46">
        <v>41117</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47</v>
      </c>
      <c r="C25" s="29">
        <v>548.81</v>
      </c>
      <c r="D25" s="28">
        <v>33</v>
      </c>
      <c r="E25" s="29">
        <v>381.55</v>
      </c>
      <c r="F25" s="28">
        <v>47</v>
      </c>
      <c r="G25" s="29">
        <v>549.21</v>
      </c>
      <c r="H25" s="28">
        <v>47</v>
      </c>
      <c r="I25" s="29">
        <v>549.39</v>
      </c>
      <c r="J25" s="28">
        <v>36</v>
      </c>
      <c r="K25" s="29">
        <v>404.27</v>
      </c>
      <c r="L25" s="5">
        <v>210</v>
      </c>
      <c r="M25" s="21">
        <v>2433.23</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47</v>
      </c>
      <c r="C27" s="16">
        <v>548.81</v>
      </c>
      <c r="D27" s="25">
        <v>33</v>
      </c>
      <c r="E27" s="16">
        <v>381.55</v>
      </c>
      <c r="F27" s="25">
        <v>47</v>
      </c>
      <c r="G27" s="16">
        <v>549.21</v>
      </c>
      <c r="H27" s="25">
        <v>47</v>
      </c>
      <c r="I27" s="16">
        <v>549.39</v>
      </c>
      <c r="J27" s="25">
        <v>36</v>
      </c>
      <c r="K27" s="16">
        <v>404.27</v>
      </c>
      <c r="L27" s="5">
        <v>210</v>
      </c>
      <c r="M27" s="21">
        <v>2433.23</v>
      </c>
      <c r="O27" s="55" t="s">
        <v>7</v>
      </c>
      <c r="P27" s="55"/>
    </row>
    <row r="28" spans="1:19" ht="19.5" customHeight="1" thickBot="1">
      <c r="A28" s="12"/>
      <c r="B28" s="46">
        <v>41120</v>
      </c>
      <c r="C28" s="47"/>
      <c r="D28" s="46">
        <v>41121</v>
      </c>
      <c r="E28" s="47"/>
      <c r="F28" s="46" t="s">
        <v>16</v>
      </c>
      <c r="G28" s="47"/>
      <c r="H28" s="46" t="s">
        <v>16</v>
      </c>
      <c r="I28" s="47"/>
      <c r="J28" s="46" t="s">
        <v>16</v>
      </c>
      <c r="K28" s="47"/>
      <c r="L28" s="48" t="s">
        <v>3</v>
      </c>
      <c r="M28" s="49"/>
      <c r="N28" s="19"/>
      <c r="O28" s="53" t="s">
        <v>4</v>
      </c>
      <c r="P28" s="54"/>
      <c r="Q28" s="7"/>
      <c r="R28" s="7"/>
      <c r="S28" s="7"/>
    </row>
    <row r="29" spans="1:19" ht="19.5" customHeight="1" thickBot="1">
      <c r="A29" s="13" t="s">
        <v>0</v>
      </c>
      <c r="B29" s="50" t="s">
        <v>15</v>
      </c>
      <c r="C29" s="51"/>
      <c r="D29" s="50" t="s">
        <v>15</v>
      </c>
      <c r="E29" s="51"/>
      <c r="F29" s="50" t="s">
        <v>16</v>
      </c>
      <c r="G29" s="51"/>
      <c r="H29" s="50" t="s">
        <v>16</v>
      </c>
      <c r="I29" s="51"/>
      <c r="J29" s="50" t="s">
        <v>16</v>
      </c>
      <c r="K29" s="51"/>
      <c r="L29" s="44">
        <v>2</v>
      </c>
      <c r="M29" s="52"/>
      <c r="N29" s="20" t="s">
        <v>0</v>
      </c>
      <c r="O29" s="44">
        <v>21</v>
      </c>
      <c r="P29" s="45"/>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36</v>
      </c>
      <c r="C31" s="29">
        <v>404.2900000000001</v>
      </c>
      <c r="D31" s="28">
        <v>29</v>
      </c>
      <c r="E31" s="29">
        <v>346.01</v>
      </c>
      <c r="F31" s="28">
        <v>0</v>
      </c>
      <c r="G31" s="29">
        <v>0</v>
      </c>
      <c r="H31" s="28">
        <v>0</v>
      </c>
      <c r="I31" s="29">
        <v>0</v>
      </c>
      <c r="J31" s="28">
        <v>0</v>
      </c>
      <c r="K31" s="29">
        <v>0</v>
      </c>
      <c r="L31" s="5">
        <v>65</v>
      </c>
      <c r="M31" s="21">
        <v>750.3000000000001</v>
      </c>
      <c r="N31" s="20" t="s">
        <v>8</v>
      </c>
      <c r="O31" s="26">
        <v>1116</v>
      </c>
      <c r="P31" s="23">
        <v>13093.609999999999</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36</v>
      </c>
      <c r="C33" s="16">
        <v>404.2900000000001</v>
      </c>
      <c r="D33" s="25">
        <v>29</v>
      </c>
      <c r="E33" s="16">
        <v>346.01</v>
      </c>
      <c r="F33" s="25">
        <v>0</v>
      </c>
      <c r="G33" s="16">
        <v>0</v>
      </c>
      <c r="H33" s="25">
        <v>0</v>
      </c>
      <c r="I33" s="16">
        <v>0</v>
      </c>
      <c r="J33" s="25">
        <v>0</v>
      </c>
      <c r="K33" s="16">
        <v>0</v>
      </c>
      <c r="L33" s="17">
        <v>65</v>
      </c>
      <c r="M33" s="22">
        <v>750.3000000000001</v>
      </c>
      <c r="N33" s="20" t="s">
        <v>4</v>
      </c>
      <c r="O33" s="26">
        <v>1116</v>
      </c>
      <c r="P33" s="23">
        <v>13093.609999999999</v>
      </c>
      <c r="Q33" s="7"/>
      <c r="R33" s="7"/>
      <c r="S33" s="7"/>
    </row>
    <row r="34" ht="21" customHeight="1">
      <c r="A34" s="41" t="s">
        <v>30</v>
      </c>
    </row>
    <row r="35" spans="2:10" ht="14.25" hidden="1">
      <c r="B35" s="31">
        <v>41113</v>
      </c>
      <c r="C35" s="31"/>
      <c r="D35" s="31">
        <v>41114</v>
      </c>
      <c r="E35" s="31"/>
      <c r="F35" s="31">
        <v>41115</v>
      </c>
      <c r="G35" s="42"/>
      <c r="H35" s="31">
        <v>41116</v>
      </c>
      <c r="I35" s="42"/>
      <c r="J35" s="31">
        <v>41117</v>
      </c>
    </row>
    <row r="36" spans="2:10" ht="14.25" hidden="1">
      <c r="B36" s="31">
        <v>41120</v>
      </c>
      <c r="C36" s="31"/>
      <c r="D36" s="31">
        <v>41121</v>
      </c>
      <c r="E36" s="43"/>
      <c r="F36" s="31">
        <v>41122</v>
      </c>
      <c r="G36" s="42"/>
      <c r="H36" s="31">
        <v>41123</v>
      </c>
      <c r="I36" s="42"/>
      <c r="J36" s="31">
        <v>41124</v>
      </c>
    </row>
    <row r="37" spans="2:10" ht="14.25">
      <c r="B37" s="42"/>
      <c r="C37" s="42"/>
      <c r="D37" s="42"/>
      <c r="E37" s="42"/>
      <c r="F37" s="42"/>
      <c r="G37" s="42"/>
      <c r="H37" s="42"/>
      <c r="I37" s="42"/>
      <c r="J37" s="31"/>
    </row>
  </sheetData>
  <sheetProtection password="CF66" sheet="1" objects="1" scenarios="1"/>
  <mergeCells count="64">
    <mergeCell ref="J5:K5"/>
    <mergeCell ref="L5:M5"/>
    <mergeCell ref="A1:M1"/>
    <mergeCell ref="B4:C4"/>
    <mergeCell ref="D4:E4"/>
    <mergeCell ref="F4:G4"/>
    <mergeCell ref="H4:I4"/>
    <mergeCell ref="J4:K4"/>
    <mergeCell ref="L4:M4"/>
    <mergeCell ref="B5:C5"/>
    <mergeCell ref="D5:E5"/>
    <mergeCell ref="F5:G5"/>
    <mergeCell ref="H5:I5"/>
    <mergeCell ref="J11:K11"/>
    <mergeCell ref="L11:M11"/>
    <mergeCell ref="B10:C10"/>
    <mergeCell ref="D10:E10"/>
    <mergeCell ref="F10:G10"/>
    <mergeCell ref="H10:I10"/>
    <mergeCell ref="J10:K10"/>
    <mergeCell ref="L10:M10"/>
    <mergeCell ref="B11:C11"/>
    <mergeCell ref="D11:E11"/>
    <mergeCell ref="F11:G11"/>
    <mergeCell ref="H11:I11"/>
    <mergeCell ref="J17:K17"/>
    <mergeCell ref="L17:M17"/>
    <mergeCell ref="B16:C16"/>
    <mergeCell ref="D16:E16"/>
    <mergeCell ref="F16:G16"/>
    <mergeCell ref="H16:I16"/>
    <mergeCell ref="J16:K16"/>
    <mergeCell ref="L16:M16"/>
    <mergeCell ref="B17:C17"/>
    <mergeCell ref="D17:E17"/>
    <mergeCell ref="F17:G17"/>
    <mergeCell ref="H17:I17"/>
    <mergeCell ref="J23:K23"/>
    <mergeCell ref="L23:M23"/>
    <mergeCell ref="B22:C22"/>
    <mergeCell ref="D22:E22"/>
    <mergeCell ref="F22:G22"/>
    <mergeCell ref="H22:I22"/>
    <mergeCell ref="J22:K22"/>
    <mergeCell ref="L22:M22"/>
    <mergeCell ref="B23:C23"/>
    <mergeCell ref="D23:E23"/>
    <mergeCell ref="F23:G23"/>
    <mergeCell ref="H23:I23"/>
    <mergeCell ref="O27:P27"/>
    <mergeCell ref="B28:C28"/>
    <mergeCell ref="D28:E28"/>
    <mergeCell ref="F28:G28"/>
    <mergeCell ref="H28:I28"/>
    <mergeCell ref="J28:K28"/>
    <mergeCell ref="L28:M28"/>
    <mergeCell ref="O28:P28"/>
    <mergeCell ref="O29:P29"/>
    <mergeCell ref="B29:C29"/>
    <mergeCell ref="D29:E29"/>
    <mergeCell ref="F29:G29"/>
    <mergeCell ref="H29:I29"/>
    <mergeCell ref="J29:K29"/>
    <mergeCell ref="L29:M29"/>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5" r:id="rId3"/>
  <legacyDrawing r:id="rId2"/>
</worksheet>
</file>

<file path=xl/worksheets/sheet5.xml><?xml version="1.0" encoding="utf-8"?>
<worksheet xmlns="http://schemas.openxmlformats.org/spreadsheetml/2006/main" xmlns:r="http://schemas.openxmlformats.org/officeDocument/2006/relationships">
  <dimension ref="A1:V37"/>
  <sheetViews>
    <sheetView view="pageBreakPreview" zoomScale="60" zoomScalePageLayoutView="0" workbookViewId="0" topLeftCell="A1">
      <selection activeCell="A34" sqref="A34:IV34"/>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7" width="5.25390625" style="41" customWidth="1"/>
    <col min="18" max="18" width="12.75390625" style="41" customWidth="1"/>
    <col min="19" max="19" width="9.375" style="41" hidden="1" customWidth="1"/>
    <col min="20" max="20" width="9.00390625" style="41" hidden="1" customWidth="1"/>
    <col min="21" max="22" width="9.375" style="41" hidden="1" customWidth="1"/>
    <col min="23" max="16384" width="9.00390625" style="41" customWidth="1"/>
  </cols>
  <sheetData>
    <row r="1" spans="1:19" s="1" customFormat="1" ht="22.5" customHeight="1" thickBot="1">
      <c r="A1" s="56" t="s">
        <v>25</v>
      </c>
      <c r="B1" s="56"/>
      <c r="C1" s="56"/>
      <c r="D1" s="56"/>
      <c r="E1" s="56"/>
      <c r="F1" s="56"/>
      <c r="G1" s="56"/>
      <c r="H1" s="56"/>
      <c r="I1" s="56"/>
      <c r="J1" s="56"/>
      <c r="K1" s="56"/>
      <c r="L1" s="56"/>
      <c r="M1" s="56"/>
      <c r="Q1" s="2"/>
      <c r="R1" s="2"/>
      <c r="S1" s="2"/>
    </row>
    <row r="2" spans="1:22" s="1" customFormat="1" ht="20.25" thickBot="1" thickTop="1">
      <c r="A2" s="27" t="s">
        <v>26</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41120</v>
      </c>
      <c r="S3" s="7">
        <v>41121</v>
      </c>
      <c r="T3" s="7">
        <v>41122</v>
      </c>
      <c r="U3" s="7">
        <v>41123</v>
      </c>
      <c r="V3" s="7">
        <v>41124</v>
      </c>
    </row>
    <row r="4" spans="1:22" s="7" customFormat="1" ht="19.5" customHeight="1" thickTop="1">
      <c r="A4" s="12"/>
      <c r="B4" s="46" t="s">
        <v>16</v>
      </c>
      <c r="C4" s="47"/>
      <c r="D4" s="46" t="s">
        <v>16</v>
      </c>
      <c r="E4" s="47"/>
      <c r="F4" s="46">
        <v>41122</v>
      </c>
      <c r="G4" s="47"/>
      <c r="H4" s="46">
        <v>41123</v>
      </c>
      <c r="I4" s="47"/>
      <c r="J4" s="46">
        <v>41124</v>
      </c>
      <c r="K4" s="47"/>
      <c r="L4" s="48" t="s">
        <v>3</v>
      </c>
      <c r="M4" s="49"/>
      <c r="R4" s="33">
        <v>7</v>
      </c>
      <c r="S4" s="30">
        <v>7</v>
      </c>
      <c r="T4" s="30">
        <v>8</v>
      </c>
      <c r="U4" s="30">
        <v>8</v>
      </c>
      <c r="V4" s="30">
        <v>8</v>
      </c>
    </row>
    <row r="5" spans="1:18" s="7" customFormat="1" ht="19.5" customHeight="1">
      <c r="A5" s="13" t="s">
        <v>0</v>
      </c>
      <c r="B5" s="50" t="s">
        <v>16</v>
      </c>
      <c r="C5" s="51"/>
      <c r="D5" s="50" t="s">
        <v>16</v>
      </c>
      <c r="E5" s="51"/>
      <c r="F5" s="50" t="s">
        <v>15</v>
      </c>
      <c r="G5" s="51"/>
      <c r="H5" s="50" t="s">
        <v>15</v>
      </c>
      <c r="I5" s="51"/>
      <c r="J5" s="50" t="s">
        <v>15</v>
      </c>
      <c r="K5" s="51"/>
      <c r="L5" s="44">
        <v>3</v>
      </c>
      <c r="M5" s="52"/>
      <c r="R5" s="33" t="s">
        <v>27</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0</v>
      </c>
      <c r="C7" s="29">
        <v>0</v>
      </c>
      <c r="D7" s="28">
        <v>0</v>
      </c>
      <c r="E7" s="29">
        <v>0</v>
      </c>
      <c r="F7" s="28">
        <v>20</v>
      </c>
      <c r="G7" s="29">
        <v>243.24</v>
      </c>
      <c r="H7" s="28">
        <v>21</v>
      </c>
      <c r="I7" s="29">
        <v>252.48999999999998</v>
      </c>
      <c r="J7" s="28">
        <v>21</v>
      </c>
      <c r="K7" s="29">
        <v>244.95</v>
      </c>
      <c r="L7" s="5">
        <v>62</v>
      </c>
      <c r="M7" s="21">
        <v>740.6800000000001</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0</v>
      </c>
      <c r="E9" s="16">
        <v>0</v>
      </c>
      <c r="F9" s="25">
        <v>20</v>
      </c>
      <c r="G9" s="16">
        <v>243.24</v>
      </c>
      <c r="H9" s="25">
        <v>21</v>
      </c>
      <c r="I9" s="16">
        <v>252.48999999999998</v>
      </c>
      <c r="J9" s="25">
        <v>21</v>
      </c>
      <c r="K9" s="16">
        <v>244.95</v>
      </c>
      <c r="L9" s="17">
        <v>62</v>
      </c>
      <c r="M9" s="22">
        <v>740.6800000000001</v>
      </c>
    </row>
    <row r="10" spans="1:13" s="7" customFormat="1" ht="19.5" customHeight="1">
      <c r="A10" s="12"/>
      <c r="B10" s="46">
        <v>41127</v>
      </c>
      <c r="C10" s="47"/>
      <c r="D10" s="46">
        <v>41128</v>
      </c>
      <c r="E10" s="47"/>
      <c r="F10" s="46">
        <v>41129</v>
      </c>
      <c r="G10" s="47"/>
      <c r="H10" s="46">
        <v>41130</v>
      </c>
      <c r="I10" s="47"/>
      <c r="J10" s="46">
        <v>41131</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26</v>
      </c>
      <c r="C13" s="29">
        <v>315.76</v>
      </c>
      <c r="D13" s="28">
        <v>54</v>
      </c>
      <c r="E13" s="29">
        <v>660.75</v>
      </c>
      <c r="F13" s="28">
        <v>57</v>
      </c>
      <c r="G13" s="29">
        <v>687.89</v>
      </c>
      <c r="H13" s="28">
        <v>55</v>
      </c>
      <c r="I13" s="29">
        <v>673.8</v>
      </c>
      <c r="J13" s="28">
        <v>56</v>
      </c>
      <c r="K13" s="29">
        <v>685.41</v>
      </c>
      <c r="L13" s="5">
        <v>248</v>
      </c>
      <c r="M13" s="21">
        <v>3023.6099999999997</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26</v>
      </c>
      <c r="C15" s="16">
        <v>315.76</v>
      </c>
      <c r="D15" s="25">
        <v>54</v>
      </c>
      <c r="E15" s="16">
        <v>660.75</v>
      </c>
      <c r="F15" s="25">
        <v>57</v>
      </c>
      <c r="G15" s="16">
        <v>687.89</v>
      </c>
      <c r="H15" s="25">
        <v>55</v>
      </c>
      <c r="I15" s="16">
        <v>673.8</v>
      </c>
      <c r="J15" s="25">
        <v>56</v>
      </c>
      <c r="K15" s="16">
        <v>685.41</v>
      </c>
      <c r="L15" s="17">
        <v>248</v>
      </c>
      <c r="M15" s="22">
        <v>3023.6099999999997</v>
      </c>
    </row>
    <row r="16" spans="1:13" s="7" customFormat="1" ht="19.5" customHeight="1">
      <c r="A16" s="12"/>
      <c r="B16" s="46">
        <v>41134</v>
      </c>
      <c r="C16" s="47"/>
      <c r="D16" s="46">
        <v>41135</v>
      </c>
      <c r="E16" s="47"/>
      <c r="F16" s="46">
        <v>41136</v>
      </c>
      <c r="G16" s="47"/>
      <c r="H16" s="46">
        <v>41137</v>
      </c>
      <c r="I16" s="47"/>
      <c r="J16" s="46">
        <v>41138</v>
      </c>
      <c r="K16" s="47"/>
      <c r="L16" s="48" t="s">
        <v>3</v>
      </c>
      <c r="M16" s="49"/>
    </row>
    <row r="17" spans="1:13" s="7" customFormat="1" ht="19.5" customHeight="1">
      <c r="A17" s="13" t="s">
        <v>0</v>
      </c>
      <c r="B17" s="50" t="s">
        <v>16</v>
      </c>
      <c r="C17" s="51"/>
      <c r="D17" s="50" t="s">
        <v>16</v>
      </c>
      <c r="E17" s="51"/>
      <c r="F17" s="50" t="s">
        <v>16</v>
      </c>
      <c r="G17" s="51"/>
      <c r="H17" s="50" t="s">
        <v>16</v>
      </c>
      <c r="I17" s="51"/>
      <c r="J17" s="50" t="s">
        <v>15</v>
      </c>
      <c r="K17" s="51"/>
      <c r="L17" s="44">
        <v>1</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0</v>
      </c>
      <c r="C19" s="29">
        <v>0</v>
      </c>
      <c r="D19" s="28">
        <v>0</v>
      </c>
      <c r="E19" s="29">
        <v>0</v>
      </c>
      <c r="F19" s="28">
        <v>0</v>
      </c>
      <c r="G19" s="29">
        <v>0</v>
      </c>
      <c r="H19" s="28">
        <v>0</v>
      </c>
      <c r="I19" s="29">
        <v>0</v>
      </c>
      <c r="J19" s="28">
        <v>49</v>
      </c>
      <c r="K19" s="29">
        <v>598.89</v>
      </c>
      <c r="L19" s="5">
        <v>49</v>
      </c>
      <c r="M19" s="21">
        <v>598.89</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0</v>
      </c>
      <c r="C21" s="16">
        <v>0</v>
      </c>
      <c r="D21" s="25">
        <v>0</v>
      </c>
      <c r="E21" s="16">
        <v>0</v>
      </c>
      <c r="F21" s="25">
        <v>0</v>
      </c>
      <c r="G21" s="16">
        <v>0</v>
      </c>
      <c r="H21" s="25">
        <v>0</v>
      </c>
      <c r="I21" s="16">
        <v>0</v>
      </c>
      <c r="J21" s="25">
        <v>49</v>
      </c>
      <c r="K21" s="16">
        <v>598.89</v>
      </c>
      <c r="L21" s="17">
        <v>49</v>
      </c>
      <c r="M21" s="21">
        <v>598.89</v>
      </c>
    </row>
    <row r="22" spans="1:13" s="7" customFormat="1" ht="19.5" customHeight="1">
      <c r="A22" s="12"/>
      <c r="B22" s="46">
        <v>41141</v>
      </c>
      <c r="C22" s="47"/>
      <c r="D22" s="46">
        <v>41142</v>
      </c>
      <c r="E22" s="47"/>
      <c r="F22" s="46">
        <v>41143</v>
      </c>
      <c r="G22" s="47"/>
      <c r="H22" s="46">
        <v>41144</v>
      </c>
      <c r="I22" s="47"/>
      <c r="J22" s="46">
        <v>41145</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57</v>
      </c>
      <c r="C25" s="29">
        <v>691.84</v>
      </c>
      <c r="D25" s="28">
        <v>52</v>
      </c>
      <c r="E25" s="29">
        <v>628.8400000000001</v>
      </c>
      <c r="F25" s="28">
        <v>57</v>
      </c>
      <c r="G25" s="29">
        <v>691.9300000000001</v>
      </c>
      <c r="H25" s="28">
        <v>52</v>
      </c>
      <c r="I25" s="29">
        <v>628.95</v>
      </c>
      <c r="J25" s="28">
        <v>52</v>
      </c>
      <c r="K25" s="29">
        <v>628.3199999999999</v>
      </c>
      <c r="L25" s="5">
        <v>270</v>
      </c>
      <c r="M25" s="21">
        <v>3269.88</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57</v>
      </c>
      <c r="C27" s="16">
        <v>691.84</v>
      </c>
      <c r="D27" s="25">
        <v>52</v>
      </c>
      <c r="E27" s="16">
        <v>628.8400000000001</v>
      </c>
      <c r="F27" s="25">
        <v>57</v>
      </c>
      <c r="G27" s="16">
        <v>691.9300000000001</v>
      </c>
      <c r="H27" s="25">
        <v>52</v>
      </c>
      <c r="I27" s="16">
        <v>628.95</v>
      </c>
      <c r="J27" s="25">
        <v>52</v>
      </c>
      <c r="K27" s="16">
        <v>628.3199999999999</v>
      </c>
      <c r="L27" s="5">
        <v>270</v>
      </c>
      <c r="M27" s="21">
        <v>3269.88</v>
      </c>
      <c r="O27" s="55" t="s">
        <v>7</v>
      </c>
      <c r="P27" s="55"/>
    </row>
    <row r="28" spans="1:19" ht="19.5" customHeight="1" thickBot="1">
      <c r="A28" s="12"/>
      <c r="B28" s="46">
        <v>41148</v>
      </c>
      <c r="C28" s="47"/>
      <c r="D28" s="46">
        <v>41149</v>
      </c>
      <c r="E28" s="47"/>
      <c r="F28" s="46">
        <v>41150</v>
      </c>
      <c r="G28" s="47"/>
      <c r="H28" s="46">
        <v>41151</v>
      </c>
      <c r="I28" s="47"/>
      <c r="J28" s="46">
        <v>41152</v>
      </c>
      <c r="K28" s="47"/>
      <c r="L28" s="48" t="s">
        <v>3</v>
      </c>
      <c r="M28" s="49"/>
      <c r="N28" s="19"/>
      <c r="O28" s="53" t="s">
        <v>4</v>
      </c>
      <c r="P28" s="54"/>
      <c r="Q28" s="7"/>
      <c r="R28" s="7"/>
      <c r="S28" s="7"/>
    </row>
    <row r="29" spans="1:19" ht="19.5" customHeight="1" thickBot="1">
      <c r="A29" s="13" t="s">
        <v>0</v>
      </c>
      <c r="B29" s="50" t="s">
        <v>15</v>
      </c>
      <c r="C29" s="51"/>
      <c r="D29" s="50" t="s">
        <v>15</v>
      </c>
      <c r="E29" s="51"/>
      <c r="F29" s="50" t="s">
        <v>15</v>
      </c>
      <c r="G29" s="51"/>
      <c r="H29" s="50" t="s">
        <v>15</v>
      </c>
      <c r="I29" s="51"/>
      <c r="J29" s="50" t="s">
        <v>15</v>
      </c>
      <c r="K29" s="51"/>
      <c r="L29" s="44">
        <v>5</v>
      </c>
      <c r="M29" s="52"/>
      <c r="N29" s="20" t="s">
        <v>0</v>
      </c>
      <c r="O29" s="44">
        <v>19</v>
      </c>
      <c r="P29" s="45"/>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51</v>
      </c>
      <c r="C31" s="29">
        <v>616.87</v>
      </c>
      <c r="D31" s="28">
        <v>52</v>
      </c>
      <c r="E31" s="29">
        <v>630.54</v>
      </c>
      <c r="F31" s="28">
        <v>57</v>
      </c>
      <c r="G31" s="29">
        <v>693.73</v>
      </c>
      <c r="H31" s="28">
        <v>57</v>
      </c>
      <c r="I31" s="29">
        <v>692.3299999999999</v>
      </c>
      <c r="J31" s="28">
        <v>42</v>
      </c>
      <c r="K31" s="29">
        <v>513.35</v>
      </c>
      <c r="L31" s="5">
        <v>259</v>
      </c>
      <c r="M31" s="21">
        <v>3146.8199999999997</v>
      </c>
      <c r="N31" s="20" t="s">
        <v>8</v>
      </c>
      <c r="O31" s="26">
        <v>888</v>
      </c>
      <c r="P31" s="23">
        <v>10779.880000000001</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51</v>
      </c>
      <c r="C33" s="16">
        <v>616.87</v>
      </c>
      <c r="D33" s="25">
        <v>52</v>
      </c>
      <c r="E33" s="16">
        <v>630.54</v>
      </c>
      <c r="F33" s="25">
        <v>57</v>
      </c>
      <c r="G33" s="16">
        <v>693.73</v>
      </c>
      <c r="H33" s="25">
        <v>57</v>
      </c>
      <c r="I33" s="16">
        <v>692.3299999999999</v>
      </c>
      <c r="J33" s="25">
        <v>42</v>
      </c>
      <c r="K33" s="16">
        <v>513.35</v>
      </c>
      <c r="L33" s="17">
        <v>259</v>
      </c>
      <c r="M33" s="22">
        <v>3146.8199999999997</v>
      </c>
      <c r="N33" s="20" t="s">
        <v>4</v>
      </c>
      <c r="O33" s="26">
        <v>888</v>
      </c>
      <c r="P33" s="23">
        <v>10779.880000000001</v>
      </c>
      <c r="Q33" s="7"/>
      <c r="R33" s="7"/>
      <c r="S33" s="7"/>
    </row>
    <row r="34" ht="21" customHeight="1">
      <c r="A34" s="41" t="s">
        <v>30</v>
      </c>
    </row>
    <row r="35" spans="2:10" ht="14.25" hidden="1">
      <c r="B35" s="31">
        <v>41141</v>
      </c>
      <c r="C35" s="31"/>
      <c r="D35" s="31">
        <v>41142</v>
      </c>
      <c r="E35" s="31"/>
      <c r="F35" s="31">
        <v>41143</v>
      </c>
      <c r="G35" s="42"/>
      <c r="H35" s="31">
        <v>41144</v>
      </c>
      <c r="I35" s="42"/>
      <c r="J35" s="31">
        <v>41145</v>
      </c>
    </row>
    <row r="36" spans="2:10" ht="14.25" hidden="1">
      <c r="B36" s="31">
        <v>41148</v>
      </c>
      <c r="C36" s="31"/>
      <c r="D36" s="31">
        <v>41149</v>
      </c>
      <c r="E36" s="43"/>
      <c r="F36" s="31">
        <v>41150</v>
      </c>
      <c r="G36" s="42"/>
      <c r="H36" s="31">
        <v>41151</v>
      </c>
      <c r="I36" s="42"/>
      <c r="J36" s="31">
        <v>41152</v>
      </c>
    </row>
    <row r="37" spans="2:10" ht="14.25">
      <c r="B37" s="42"/>
      <c r="C37" s="42"/>
      <c r="D37" s="42"/>
      <c r="E37" s="42"/>
      <c r="F37" s="42"/>
      <c r="G37" s="42"/>
      <c r="H37" s="42"/>
      <c r="I37" s="42"/>
      <c r="J37" s="31"/>
    </row>
  </sheetData>
  <sheetProtection password="CF66" sheet="1"/>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5" r:id="rId3"/>
  <legacyDrawing r:id="rId2"/>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3">
      <selection activeCell="A34" sqref="A34"/>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7" width="5.25390625" style="41" customWidth="1"/>
    <col min="18" max="18" width="12.75390625" style="41" customWidth="1"/>
    <col min="19" max="19" width="9.375" style="41" hidden="1" customWidth="1"/>
    <col min="20" max="20" width="9.00390625" style="41" hidden="1" customWidth="1"/>
    <col min="21" max="22" width="9.375" style="41" hidden="1" customWidth="1"/>
    <col min="23" max="16384" width="9.00390625" style="41"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28</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41155</v>
      </c>
      <c r="S3" s="7">
        <v>41156</v>
      </c>
      <c r="T3" s="7">
        <v>41157</v>
      </c>
      <c r="U3" s="7">
        <v>41158</v>
      </c>
      <c r="V3" s="7">
        <v>41159</v>
      </c>
    </row>
    <row r="4" spans="1:22" s="7" customFormat="1" ht="19.5" customHeight="1" thickTop="1">
      <c r="A4" s="12"/>
      <c r="B4" s="46">
        <v>41155</v>
      </c>
      <c r="C4" s="47"/>
      <c r="D4" s="46">
        <v>41156</v>
      </c>
      <c r="E4" s="47"/>
      <c r="F4" s="46">
        <v>41157</v>
      </c>
      <c r="G4" s="47"/>
      <c r="H4" s="46">
        <v>41158</v>
      </c>
      <c r="I4" s="47"/>
      <c r="J4" s="46">
        <v>41159</v>
      </c>
      <c r="K4" s="47"/>
      <c r="L4" s="48" t="s">
        <v>3</v>
      </c>
      <c r="M4" s="49"/>
      <c r="R4" s="33">
        <v>9</v>
      </c>
      <c r="S4" s="30">
        <v>9</v>
      </c>
      <c r="T4" s="30">
        <v>9</v>
      </c>
      <c r="U4" s="30">
        <v>9</v>
      </c>
      <c r="V4" s="30">
        <v>9</v>
      </c>
    </row>
    <row r="5" spans="1:18" s="7" customFormat="1" ht="19.5" customHeight="1">
      <c r="A5" s="13" t="s">
        <v>0</v>
      </c>
      <c r="B5" s="50" t="s">
        <v>15</v>
      </c>
      <c r="C5" s="51"/>
      <c r="D5" s="50" t="s">
        <v>15</v>
      </c>
      <c r="E5" s="51"/>
      <c r="F5" s="50" t="s">
        <v>15</v>
      </c>
      <c r="G5" s="51"/>
      <c r="H5" s="50" t="s">
        <v>15</v>
      </c>
      <c r="I5" s="51"/>
      <c r="J5" s="50" t="s">
        <v>15</v>
      </c>
      <c r="K5" s="51"/>
      <c r="L5" s="44">
        <v>5</v>
      </c>
      <c r="M5" s="52"/>
      <c r="R5" s="33" t="s">
        <v>29</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v>38</v>
      </c>
      <c r="C7" s="29">
        <v>451.75000000000006</v>
      </c>
      <c r="D7" s="28">
        <v>48</v>
      </c>
      <c r="E7" s="29">
        <v>577.59</v>
      </c>
      <c r="F7" s="28">
        <v>48</v>
      </c>
      <c r="G7" s="29">
        <v>571.22</v>
      </c>
      <c r="H7" s="28">
        <v>52</v>
      </c>
      <c r="I7" s="29">
        <v>628.6999999999999</v>
      </c>
      <c r="J7" s="28">
        <v>52</v>
      </c>
      <c r="K7" s="29">
        <v>619.53</v>
      </c>
      <c r="L7" s="5">
        <v>238</v>
      </c>
      <c r="M7" s="21">
        <v>2848.79</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38</v>
      </c>
      <c r="C9" s="16">
        <v>451.75000000000006</v>
      </c>
      <c r="D9" s="25">
        <v>48</v>
      </c>
      <c r="E9" s="16">
        <v>577.59</v>
      </c>
      <c r="F9" s="25">
        <v>48</v>
      </c>
      <c r="G9" s="16">
        <v>571.22</v>
      </c>
      <c r="H9" s="25">
        <v>52</v>
      </c>
      <c r="I9" s="16">
        <v>628.6999999999999</v>
      </c>
      <c r="J9" s="25">
        <v>52</v>
      </c>
      <c r="K9" s="16">
        <v>619.53</v>
      </c>
      <c r="L9" s="17">
        <v>238</v>
      </c>
      <c r="M9" s="22">
        <v>2848.79</v>
      </c>
    </row>
    <row r="10" spans="1:13" s="7" customFormat="1" ht="19.5" customHeight="1">
      <c r="A10" s="12"/>
      <c r="B10" s="46">
        <v>41162</v>
      </c>
      <c r="C10" s="47"/>
      <c r="D10" s="46">
        <v>41163</v>
      </c>
      <c r="E10" s="47"/>
      <c r="F10" s="46">
        <v>41164</v>
      </c>
      <c r="G10" s="47"/>
      <c r="H10" s="46">
        <v>41165</v>
      </c>
      <c r="I10" s="47"/>
      <c r="J10" s="46">
        <v>41166</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53</v>
      </c>
      <c r="C13" s="29">
        <v>630.64</v>
      </c>
      <c r="D13" s="28">
        <v>53</v>
      </c>
      <c r="E13" s="29">
        <v>634.59</v>
      </c>
      <c r="F13" s="28">
        <v>54</v>
      </c>
      <c r="G13" s="29">
        <v>651.3</v>
      </c>
      <c r="H13" s="28">
        <v>62</v>
      </c>
      <c r="I13" s="29">
        <v>746.52</v>
      </c>
      <c r="J13" s="28">
        <v>47</v>
      </c>
      <c r="K13" s="29">
        <v>566.5899999999999</v>
      </c>
      <c r="L13" s="5">
        <v>269</v>
      </c>
      <c r="M13" s="21">
        <v>3229.6400000000003</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53</v>
      </c>
      <c r="C15" s="16">
        <v>630.64</v>
      </c>
      <c r="D15" s="25">
        <v>53</v>
      </c>
      <c r="E15" s="16">
        <v>634.59</v>
      </c>
      <c r="F15" s="25">
        <v>54</v>
      </c>
      <c r="G15" s="16">
        <v>651.3</v>
      </c>
      <c r="H15" s="25">
        <v>62</v>
      </c>
      <c r="I15" s="16">
        <v>746.52</v>
      </c>
      <c r="J15" s="25">
        <v>47</v>
      </c>
      <c r="K15" s="16">
        <v>566.5899999999999</v>
      </c>
      <c r="L15" s="17">
        <v>269</v>
      </c>
      <c r="M15" s="22">
        <v>3229.6400000000003</v>
      </c>
    </row>
    <row r="16" spans="1:13" s="7" customFormat="1" ht="19.5" customHeight="1">
      <c r="A16" s="12"/>
      <c r="B16" s="46">
        <v>41169</v>
      </c>
      <c r="C16" s="47"/>
      <c r="D16" s="46">
        <v>41170</v>
      </c>
      <c r="E16" s="47"/>
      <c r="F16" s="46">
        <v>41171</v>
      </c>
      <c r="G16" s="47"/>
      <c r="H16" s="46">
        <v>41172</v>
      </c>
      <c r="I16" s="47"/>
      <c r="J16" s="46">
        <v>41173</v>
      </c>
      <c r="K16" s="47"/>
      <c r="L16" s="48" t="s">
        <v>3</v>
      </c>
      <c r="M16" s="49"/>
    </row>
    <row r="17" spans="1:13" s="7" customFormat="1" ht="19.5" customHeight="1">
      <c r="A17" s="13" t="s">
        <v>0</v>
      </c>
      <c r="B17" s="50" t="s">
        <v>16</v>
      </c>
      <c r="C17" s="51"/>
      <c r="D17" s="50" t="s">
        <v>15</v>
      </c>
      <c r="E17" s="51"/>
      <c r="F17" s="50" t="s">
        <v>15</v>
      </c>
      <c r="G17" s="51"/>
      <c r="H17" s="50" t="s">
        <v>15</v>
      </c>
      <c r="I17" s="51"/>
      <c r="J17" s="50" t="s">
        <v>15</v>
      </c>
      <c r="K17" s="51"/>
      <c r="L17" s="44">
        <v>4</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0</v>
      </c>
      <c r="C19" s="29">
        <v>0</v>
      </c>
      <c r="D19" s="28">
        <v>49</v>
      </c>
      <c r="E19" s="29">
        <v>574.82</v>
      </c>
      <c r="F19" s="28">
        <v>63</v>
      </c>
      <c r="G19" s="29">
        <v>749.54</v>
      </c>
      <c r="H19" s="28">
        <v>62</v>
      </c>
      <c r="I19" s="29">
        <v>745.15</v>
      </c>
      <c r="J19" s="28">
        <v>58</v>
      </c>
      <c r="K19" s="29">
        <v>686.45</v>
      </c>
      <c r="L19" s="5">
        <v>232</v>
      </c>
      <c r="M19" s="21">
        <v>2755.96</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0</v>
      </c>
      <c r="C21" s="16">
        <v>0</v>
      </c>
      <c r="D21" s="25">
        <v>49</v>
      </c>
      <c r="E21" s="16">
        <v>574.82</v>
      </c>
      <c r="F21" s="25">
        <v>63</v>
      </c>
      <c r="G21" s="16">
        <v>749.54</v>
      </c>
      <c r="H21" s="25">
        <v>62</v>
      </c>
      <c r="I21" s="16">
        <v>745.15</v>
      </c>
      <c r="J21" s="25">
        <v>58</v>
      </c>
      <c r="K21" s="16">
        <v>686.45</v>
      </c>
      <c r="L21" s="17">
        <v>232</v>
      </c>
      <c r="M21" s="21">
        <v>2755.96</v>
      </c>
    </row>
    <row r="22" spans="1:13" s="7" customFormat="1" ht="19.5" customHeight="1">
      <c r="A22" s="12"/>
      <c r="B22" s="46">
        <v>41176</v>
      </c>
      <c r="C22" s="47"/>
      <c r="D22" s="46">
        <v>41177</v>
      </c>
      <c r="E22" s="47"/>
      <c r="F22" s="46">
        <v>41178</v>
      </c>
      <c r="G22" s="47"/>
      <c r="H22" s="46">
        <v>41179</v>
      </c>
      <c r="I22" s="47"/>
      <c r="J22" s="46">
        <v>41180</v>
      </c>
      <c r="K22" s="47"/>
      <c r="L22" s="48" t="s">
        <v>3</v>
      </c>
      <c r="M22" s="49"/>
    </row>
    <row r="23" spans="1:13" s="7" customFormat="1" ht="19.5" customHeight="1">
      <c r="A23" s="13" t="s">
        <v>0</v>
      </c>
      <c r="B23" s="50" t="s">
        <v>15</v>
      </c>
      <c r="C23" s="51"/>
      <c r="D23" s="50" t="s">
        <v>15</v>
      </c>
      <c r="E23" s="51"/>
      <c r="F23" s="50" t="s">
        <v>15</v>
      </c>
      <c r="G23" s="51"/>
      <c r="H23" s="50" t="s">
        <v>15</v>
      </c>
      <c r="I23" s="51"/>
      <c r="J23" s="50" t="s">
        <v>15</v>
      </c>
      <c r="K23" s="51"/>
      <c r="L23" s="44">
        <v>5</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69</v>
      </c>
      <c r="C25" s="29">
        <v>822.5300000000001</v>
      </c>
      <c r="D25" s="28">
        <v>69</v>
      </c>
      <c r="E25" s="29">
        <v>826.7300000000001</v>
      </c>
      <c r="F25" s="28">
        <v>69</v>
      </c>
      <c r="G25" s="29">
        <v>822.9200000000001</v>
      </c>
      <c r="H25" s="28">
        <v>60</v>
      </c>
      <c r="I25" s="29">
        <v>731.4399999999999</v>
      </c>
      <c r="J25" s="28">
        <v>68</v>
      </c>
      <c r="K25" s="29">
        <v>820.38</v>
      </c>
      <c r="L25" s="5">
        <v>335</v>
      </c>
      <c r="M25" s="21">
        <v>4024.0000000000005</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69</v>
      </c>
      <c r="C27" s="16">
        <v>822.5300000000001</v>
      </c>
      <c r="D27" s="25">
        <v>69</v>
      </c>
      <c r="E27" s="16">
        <v>826.7300000000001</v>
      </c>
      <c r="F27" s="25">
        <v>69</v>
      </c>
      <c r="G27" s="16">
        <v>822.9200000000001</v>
      </c>
      <c r="H27" s="25">
        <v>60</v>
      </c>
      <c r="I27" s="16">
        <v>731.4399999999999</v>
      </c>
      <c r="J27" s="25">
        <v>68</v>
      </c>
      <c r="K27" s="16">
        <v>820.38</v>
      </c>
      <c r="L27" s="5">
        <v>335</v>
      </c>
      <c r="M27" s="21">
        <v>4024.0000000000005</v>
      </c>
      <c r="O27" s="55" t="s">
        <v>7</v>
      </c>
      <c r="P27" s="55"/>
    </row>
    <row r="28" spans="1:19" ht="19.5" customHeight="1" thickBot="1">
      <c r="A28" s="12"/>
      <c r="B28" s="46" t="s">
        <v>16</v>
      </c>
      <c r="C28" s="47"/>
      <c r="D28" s="46" t="s">
        <v>16</v>
      </c>
      <c r="E28" s="47"/>
      <c r="F28" s="46" t="s">
        <v>16</v>
      </c>
      <c r="G28" s="47"/>
      <c r="H28" s="46" t="s">
        <v>16</v>
      </c>
      <c r="I28" s="47"/>
      <c r="J28" s="46" t="s">
        <v>16</v>
      </c>
      <c r="K28" s="47"/>
      <c r="L28" s="48" t="s">
        <v>3</v>
      </c>
      <c r="M28" s="49"/>
      <c r="N28" s="19"/>
      <c r="O28" s="53" t="s">
        <v>4</v>
      </c>
      <c r="P28" s="54"/>
      <c r="Q28" s="7"/>
      <c r="R28" s="7"/>
      <c r="S28" s="7"/>
    </row>
    <row r="29" spans="1:19" ht="19.5" customHeight="1" thickBot="1">
      <c r="A29" s="13" t="s">
        <v>0</v>
      </c>
      <c r="B29" s="50" t="s">
        <v>16</v>
      </c>
      <c r="C29" s="51"/>
      <c r="D29" s="50" t="s">
        <v>16</v>
      </c>
      <c r="E29" s="51"/>
      <c r="F29" s="50" t="s">
        <v>16</v>
      </c>
      <c r="G29" s="51"/>
      <c r="H29" s="50" t="s">
        <v>16</v>
      </c>
      <c r="I29" s="51"/>
      <c r="J29" s="50" t="s">
        <v>16</v>
      </c>
      <c r="K29" s="51"/>
      <c r="L29" s="44">
        <v>0</v>
      </c>
      <c r="M29" s="52"/>
      <c r="N29" s="20" t="s">
        <v>0</v>
      </c>
      <c r="O29" s="44">
        <v>19</v>
      </c>
      <c r="P29" s="45"/>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v>0</v>
      </c>
      <c r="C31" s="29">
        <v>0</v>
      </c>
      <c r="D31" s="28">
        <v>0</v>
      </c>
      <c r="E31" s="29">
        <v>0</v>
      </c>
      <c r="F31" s="28">
        <v>0</v>
      </c>
      <c r="G31" s="29">
        <v>0</v>
      </c>
      <c r="H31" s="28">
        <v>0</v>
      </c>
      <c r="I31" s="29">
        <v>0</v>
      </c>
      <c r="J31" s="28">
        <v>0</v>
      </c>
      <c r="K31" s="29">
        <v>0</v>
      </c>
      <c r="L31" s="5">
        <v>0</v>
      </c>
      <c r="M31" s="21">
        <v>0</v>
      </c>
      <c r="N31" s="20" t="s">
        <v>8</v>
      </c>
      <c r="O31" s="26">
        <v>1074</v>
      </c>
      <c r="P31" s="23">
        <v>12858.39</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v>0</v>
      </c>
      <c r="C33" s="16">
        <v>0</v>
      </c>
      <c r="D33" s="25">
        <v>0</v>
      </c>
      <c r="E33" s="16">
        <v>0</v>
      </c>
      <c r="F33" s="25">
        <v>0</v>
      </c>
      <c r="G33" s="16">
        <v>0</v>
      </c>
      <c r="H33" s="25">
        <v>0</v>
      </c>
      <c r="I33" s="16">
        <v>0</v>
      </c>
      <c r="J33" s="25">
        <v>0</v>
      </c>
      <c r="K33" s="16">
        <v>0</v>
      </c>
      <c r="L33" s="17">
        <v>0</v>
      </c>
      <c r="M33" s="22">
        <v>0</v>
      </c>
      <c r="N33" s="20" t="s">
        <v>4</v>
      </c>
      <c r="O33" s="26">
        <v>1074</v>
      </c>
      <c r="P33" s="23">
        <v>12858.39</v>
      </c>
      <c r="Q33" s="7"/>
      <c r="R33" s="7"/>
      <c r="S33" s="7"/>
    </row>
    <row r="34" ht="21" customHeight="1">
      <c r="A34" s="41" t="s">
        <v>30</v>
      </c>
    </row>
    <row r="35" spans="2:10" ht="14.25" hidden="1">
      <c r="B35" s="31">
        <v>41176</v>
      </c>
      <c r="C35" s="31"/>
      <c r="D35" s="31">
        <v>41177</v>
      </c>
      <c r="E35" s="31"/>
      <c r="F35" s="31">
        <v>41178</v>
      </c>
      <c r="G35" s="42"/>
      <c r="H35" s="31">
        <v>41179</v>
      </c>
      <c r="I35" s="42"/>
      <c r="J35" s="31">
        <v>41180</v>
      </c>
    </row>
    <row r="36" spans="2:10" ht="14.25" hidden="1">
      <c r="B36" s="31">
        <v>41183</v>
      </c>
      <c r="C36" s="31"/>
      <c r="D36" s="31">
        <v>41184</v>
      </c>
      <c r="E36" s="43"/>
      <c r="F36" s="31">
        <v>41185</v>
      </c>
      <c r="G36" s="42"/>
      <c r="H36" s="31">
        <v>41186</v>
      </c>
      <c r="I36" s="42"/>
      <c r="J36" s="31">
        <v>41187</v>
      </c>
    </row>
    <row r="37" spans="2:10" ht="14.25">
      <c r="B37" s="42"/>
      <c r="C37" s="42"/>
      <c r="D37" s="42"/>
      <c r="E37" s="42"/>
      <c r="F37" s="42"/>
      <c r="G37" s="42"/>
      <c r="H37" s="42"/>
      <c r="I37" s="42"/>
      <c r="J37" s="31"/>
    </row>
  </sheetData>
  <sheetProtection password="CF66" sheet="1"/>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5" r:id="rId3"/>
  <legacyDrawing r:id="rId2"/>
</worksheet>
</file>

<file path=xl/worksheets/sheet7.xml><?xml version="1.0" encoding="utf-8"?>
<worksheet xmlns="http://schemas.openxmlformats.org/spreadsheetml/2006/main" xmlns:r="http://schemas.openxmlformats.org/officeDocument/2006/relationships">
  <dimension ref="A1:V37"/>
  <sheetViews>
    <sheetView view="pageBreakPreview" zoomScale="60" zoomScalePageLayoutView="0" workbookViewId="0" topLeftCell="A1">
      <selection activeCell="O11" sqref="O11"/>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7" width="5.25390625" style="41" customWidth="1"/>
    <col min="18" max="18" width="12.75390625" style="41" customWidth="1"/>
    <col min="19" max="19" width="9.375" style="41" hidden="1" customWidth="1"/>
    <col min="20" max="20" width="9.00390625" style="41" hidden="1" customWidth="1"/>
    <col min="21" max="22" width="9.375" style="41" hidden="1" customWidth="1"/>
    <col min="23" max="16384" width="9.00390625" style="41" customWidth="1"/>
  </cols>
  <sheetData>
    <row r="1" spans="1:19" s="1" customFormat="1" ht="22.5" customHeight="1" thickBot="1">
      <c r="A1" s="56" t="s">
        <v>18</v>
      </c>
      <c r="B1" s="56"/>
      <c r="C1" s="56"/>
      <c r="D1" s="56"/>
      <c r="E1" s="56"/>
      <c r="F1" s="56"/>
      <c r="G1" s="56"/>
      <c r="H1" s="56"/>
      <c r="I1" s="56"/>
      <c r="J1" s="56"/>
      <c r="K1" s="56"/>
      <c r="L1" s="56"/>
      <c r="M1" s="56"/>
      <c r="Q1" s="2"/>
      <c r="R1" s="2"/>
      <c r="S1" s="2"/>
    </row>
    <row r="2" spans="1:22" s="1" customFormat="1" ht="20.25" thickBot="1" thickTop="1">
      <c r="A2" s="27" t="s">
        <v>31</v>
      </c>
      <c r="B2" s="4"/>
      <c r="C2" s="4"/>
      <c r="D2" s="4"/>
      <c r="E2" s="4"/>
      <c r="F2" s="4"/>
      <c r="G2" s="4"/>
      <c r="H2" s="4"/>
      <c r="I2" s="4"/>
      <c r="J2" s="37"/>
      <c r="K2" s="4"/>
      <c r="L2" s="4"/>
      <c r="M2" s="4"/>
      <c r="O2" s="36"/>
      <c r="Q2" s="2"/>
      <c r="R2" s="32" t="s">
        <v>9</v>
      </c>
      <c r="S2" s="3" t="s">
        <v>10</v>
      </c>
      <c r="T2" s="3" t="s">
        <v>11</v>
      </c>
      <c r="U2" s="3" t="s">
        <v>13</v>
      </c>
      <c r="V2" s="3" t="s">
        <v>12</v>
      </c>
    </row>
    <row r="3" spans="1:22" s="7" customFormat="1" ht="19.5" customHeight="1" thickBot="1" thickTop="1">
      <c r="A3" s="6" t="s">
        <v>6</v>
      </c>
      <c r="R3" s="35">
        <v>41183</v>
      </c>
      <c r="S3" s="7">
        <f>$R$3+1</f>
        <v>41184</v>
      </c>
      <c r="T3" s="7">
        <f>$R$3+2</f>
        <v>41185</v>
      </c>
      <c r="U3" s="7">
        <f>$R$3+3</f>
        <v>41186</v>
      </c>
      <c r="V3" s="7">
        <f>$R$3+4</f>
        <v>41187</v>
      </c>
    </row>
    <row r="4" spans="1:22" s="7" customFormat="1" ht="19.5" customHeight="1" thickTop="1">
      <c r="A4" s="12"/>
      <c r="B4" s="46">
        <f>IF($R$5-R4=-11,"",IF($R$5-R4=1,"",R3))</f>
        <v>41183</v>
      </c>
      <c r="C4" s="47"/>
      <c r="D4" s="46">
        <f>IF($R$5-S4=-11,"",IF($R$5-S4=1,"",S3))</f>
        <v>41184</v>
      </c>
      <c r="E4" s="47"/>
      <c r="F4" s="46">
        <f>IF($R$5-T4=-11,"",IF($R$5-T4=1,"",T3))</f>
        <v>41185</v>
      </c>
      <c r="G4" s="47"/>
      <c r="H4" s="46">
        <f>IF($R$5-U4=-11,"",IF($R$5-U4=1,"",U3))</f>
        <v>41186</v>
      </c>
      <c r="I4" s="47"/>
      <c r="J4" s="46">
        <f>IF($R$5-U4=-11,"",IF($R$5-V4=1,"",V3))</f>
        <v>41187</v>
      </c>
      <c r="K4" s="47"/>
      <c r="L4" s="48" t="s">
        <v>3</v>
      </c>
      <c r="M4" s="49"/>
      <c r="R4" s="33">
        <f>MONTH(R3)</f>
        <v>10</v>
      </c>
      <c r="S4" s="30">
        <f>MONTH(S3)</f>
        <v>10</v>
      </c>
      <c r="T4" s="30">
        <f>MONTH(T3)</f>
        <v>10</v>
      </c>
      <c r="U4" s="30">
        <f>MONTH(U3)</f>
        <v>10</v>
      </c>
      <c r="V4" s="30">
        <f>MONTH(V3)</f>
        <v>10</v>
      </c>
    </row>
    <row r="5" spans="1:18" s="7" customFormat="1" ht="19.5" customHeight="1">
      <c r="A5" s="13" t="s">
        <v>0</v>
      </c>
      <c r="B5" s="50" t="str">
        <f>IF(B7&gt;0,"○","")</f>
        <v>○</v>
      </c>
      <c r="C5" s="51"/>
      <c r="D5" s="50" t="str">
        <f>IF(D7&gt;0,"○","")</f>
        <v>○</v>
      </c>
      <c r="E5" s="51"/>
      <c r="F5" s="50" t="str">
        <f>IF(F7&gt;0,"○","")</f>
        <v>○</v>
      </c>
      <c r="G5" s="51"/>
      <c r="H5" s="50" t="str">
        <f>IF(H7&gt;0,"○","")</f>
        <v>○</v>
      </c>
      <c r="I5" s="51"/>
      <c r="J5" s="50" t="str">
        <f>IF(J7&gt;0,"○","")</f>
        <v>○</v>
      </c>
      <c r="K5" s="51"/>
      <c r="L5" s="44">
        <f>COUNTIF(B5:K5,"○")</f>
        <v>5</v>
      </c>
      <c r="M5" s="45"/>
      <c r="R5" s="33" t="str">
        <f>ASC(IF(SEARCH("月",A2,1)=2,LEFT(A2,1),LEFT(A2,2)))</f>
        <v>10</v>
      </c>
    </row>
    <row r="6" spans="1:18" s="7" customFormat="1" ht="19.5" customHeight="1">
      <c r="A6" s="13"/>
      <c r="B6" s="9" t="s">
        <v>1</v>
      </c>
      <c r="C6" s="8" t="s">
        <v>2</v>
      </c>
      <c r="D6" s="9" t="s">
        <v>1</v>
      </c>
      <c r="E6" s="9" t="s">
        <v>2</v>
      </c>
      <c r="F6" s="9" t="s">
        <v>1</v>
      </c>
      <c r="G6" s="8" t="s">
        <v>2</v>
      </c>
      <c r="H6" s="9" t="s">
        <v>1</v>
      </c>
      <c r="I6" s="9" t="s">
        <v>2</v>
      </c>
      <c r="J6" s="9" t="s">
        <v>1</v>
      </c>
      <c r="K6" s="9" t="s">
        <v>2</v>
      </c>
      <c r="L6" s="9" t="s">
        <v>1</v>
      </c>
      <c r="M6" s="11" t="s">
        <v>2</v>
      </c>
      <c r="R6" s="34"/>
    </row>
    <row r="7" spans="1:13" s="7" customFormat="1" ht="19.5" customHeight="1">
      <c r="A7" s="13" t="s">
        <v>8</v>
      </c>
      <c r="B7" s="28">
        <f>'[1]青森ＲＥＲ'!B7+'[1]八戸セメント'!B7+'[1]普通（庄司）'!B7+'[1]普通（三戸ウィズ） '!B7+'[1]奥羽'!B7+'[1]青森クリーン'!B7+'[1]マテリアル'!B7+'[1]八戸セメント（汚染土壌）'!B7+'[1]エコシステム秋田'!B7</f>
        <v>14</v>
      </c>
      <c r="C7" s="29">
        <f>'[1]青森ＲＥＲ'!C7+'[1]八戸セメント'!C7+'[1]普通（庄司）'!C7+'[1]普通（三戸ウィズ） '!C7+'[1]奥羽'!C7+'[1]青森クリーン'!C7+'[1]マテリアル'!C7+'[1]八戸セメント（汚染土壌）'!C7+'[1]エコシステム秋田'!C7</f>
        <v>168.85</v>
      </c>
      <c r="D7" s="28">
        <f>'[1]青森ＲＥＲ'!D7+'[1]八戸セメント'!D7+'[1]普通（庄司）'!D7+'[1]普通（三戸ウィズ） '!D7+'[1]奥羽'!D7+'[1]青森クリーン'!D7+'[1]マテリアル'!D7+'[1]八戸セメント（汚染土壌）'!D7+'[1]エコシステム秋田'!D7</f>
        <v>60</v>
      </c>
      <c r="E7" s="29">
        <f>'[1]青森ＲＥＲ'!E7+'[1]八戸セメント'!E7+'[1]普通（庄司）'!E7+'[1]普通（三戸ウィズ） '!E7+'[1]奥羽'!E7+'[1]青森クリーン'!E7+'[1]マテリアル'!E7+'[1]八戸セメント（汚染土壌）'!E7+'[1]エコシステム秋田'!E7</f>
        <v>729.24</v>
      </c>
      <c r="F7" s="28">
        <f>'[1]青森ＲＥＲ'!F7+'[1]八戸セメント'!F7+'[1]普通（庄司）'!F7+'[1]普通（三戸ウィズ） '!F7+'[1]奥羽'!F7+'[1]青森クリーン'!F7+'[1]マテリアル'!F7+'[1]八戸セメント（汚染土壌）'!F7+'[1]エコシステム秋田'!F7</f>
        <v>60</v>
      </c>
      <c r="G7" s="29">
        <f>'[1]青森ＲＥＲ'!G7+'[1]八戸セメント'!G7+'[1]普通（庄司）'!G7+'[1]普通（三戸ウィズ） '!G7+'[1]奥羽'!G7+'[1]青森クリーン'!G7+'[1]マテリアル'!G7+'[1]八戸セメント（汚染土壌）'!G7+'[1]エコシステム秋田'!G7</f>
        <v>725.1700000000001</v>
      </c>
      <c r="H7" s="28">
        <f>'[1]青森ＲＥＲ'!H7+'[1]八戸セメント'!H7+'[1]普通（庄司）'!H7+'[1]普通（三戸ウィズ） '!H7+'[1]奥羽'!H7+'[1]青森クリーン'!H7+'[1]マテリアル'!H7+'[1]八戸セメント（汚染土壌）'!H7+'[1]エコシステム秋田'!H7</f>
        <v>59</v>
      </c>
      <c r="I7" s="29">
        <f>'[1]青森ＲＥＲ'!I7+'[1]八戸セメント'!I7+'[1]普通（庄司）'!I7+'[1]普通（三戸ウィズ） '!I7+'[1]奥羽'!I7+'[1]青森クリーン'!I7+'[1]マテリアル'!I7+'[1]八戸セメント（汚染土壌）'!I7+'[1]エコシステム秋田'!I7</f>
        <v>721.67</v>
      </c>
      <c r="J7" s="28">
        <f>'[1]青森ＲＥＲ'!J7+'[1]八戸セメント'!J7+'[1]普通（庄司）'!J7+'[1]普通（三戸ウィズ） '!J7+'[1]奥羽'!J7+'[1]青森クリーン'!J7+'[1]マテリアル'!J7+'[1]八戸セメント（汚染土壌）'!J7+'[1]エコシステム秋田'!J7</f>
        <v>60</v>
      </c>
      <c r="K7" s="29">
        <f>'[1]青森ＲＥＲ'!K7+'[1]八戸セメント'!K7+'[1]普通（庄司）'!K7+'[1]普通（三戸ウィズ） '!K7+'[1]奥羽'!K7+'[1]青森クリーン'!K7+'[1]マテリアル'!K7+'[1]八戸セメント（汚染土壌）'!K7+'[1]エコシステム秋田'!K7</f>
        <v>731.75</v>
      </c>
      <c r="L7" s="5">
        <f>SUM(B7,D7,F7,H7,J7)</f>
        <v>253</v>
      </c>
      <c r="M7" s="21">
        <f>SUM(C7,E7,G7,I7,K7)</f>
        <v>3076.6800000000003</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f aca="true" t="shared" si="0" ref="B9:M9">SUM(B7:B8)</f>
        <v>14</v>
      </c>
      <c r="C9" s="16">
        <f t="shared" si="0"/>
        <v>168.85</v>
      </c>
      <c r="D9" s="25">
        <f t="shared" si="0"/>
        <v>60</v>
      </c>
      <c r="E9" s="16">
        <f t="shared" si="0"/>
        <v>729.24</v>
      </c>
      <c r="F9" s="25">
        <f t="shared" si="0"/>
        <v>60</v>
      </c>
      <c r="G9" s="16">
        <f t="shared" si="0"/>
        <v>725.1700000000001</v>
      </c>
      <c r="H9" s="25">
        <f t="shared" si="0"/>
        <v>59</v>
      </c>
      <c r="I9" s="16">
        <f t="shared" si="0"/>
        <v>721.67</v>
      </c>
      <c r="J9" s="25">
        <f>SUM(J7:J8)</f>
        <v>60</v>
      </c>
      <c r="K9" s="16">
        <f>SUM(K7:K8)</f>
        <v>731.75</v>
      </c>
      <c r="L9" s="17">
        <f t="shared" si="0"/>
        <v>253</v>
      </c>
      <c r="M9" s="22">
        <f t="shared" si="0"/>
        <v>3076.6800000000003</v>
      </c>
    </row>
    <row r="10" spans="1:13" s="7" customFormat="1" ht="19.5" customHeight="1">
      <c r="A10" s="12"/>
      <c r="B10" s="46">
        <f>$J$4+3</f>
        <v>41190</v>
      </c>
      <c r="C10" s="47"/>
      <c r="D10" s="46">
        <f>$J$4+4</f>
        <v>41191</v>
      </c>
      <c r="E10" s="47"/>
      <c r="F10" s="46">
        <f>$J$4+5</f>
        <v>41192</v>
      </c>
      <c r="G10" s="47"/>
      <c r="H10" s="46">
        <f>$J$4+6</f>
        <v>41193</v>
      </c>
      <c r="I10" s="47"/>
      <c r="J10" s="46">
        <f>$J$4+7</f>
        <v>41194</v>
      </c>
      <c r="K10" s="47"/>
      <c r="L10" s="48" t="s">
        <v>3</v>
      </c>
      <c r="M10" s="49"/>
    </row>
    <row r="11" spans="1:13" s="7" customFormat="1" ht="19.5" customHeight="1">
      <c r="A11" s="13" t="s">
        <v>0</v>
      </c>
      <c r="B11" s="50">
        <f>IF(B13&gt;0,"○","")</f>
      </c>
      <c r="C11" s="51"/>
      <c r="D11" s="50" t="str">
        <f>IF(D13&gt;0,"○","")</f>
        <v>○</v>
      </c>
      <c r="E11" s="51"/>
      <c r="F11" s="50" t="str">
        <f>IF(F13&gt;0,"○","")</f>
        <v>○</v>
      </c>
      <c r="G11" s="51"/>
      <c r="H11" s="50" t="str">
        <f>IF(H13&gt;0,"○","")</f>
        <v>○</v>
      </c>
      <c r="I11" s="51"/>
      <c r="J11" s="50" t="str">
        <f>IF(J13&gt;0,"○","")</f>
        <v>○</v>
      </c>
      <c r="K11" s="51"/>
      <c r="L11" s="44">
        <f>COUNTIF(B11:K11,"○")</f>
        <v>4</v>
      </c>
      <c r="M11" s="45"/>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f>'[1]青森ＲＥＲ'!B13+'[1]八戸セメント'!B13+'[1]普通（庄司）'!B13+'[1]普通（三戸ウィズ） '!B13+'[1]奥羽'!B13+'[1]青森クリーン'!B13+'[1]マテリアル'!B13+'[1]八戸セメント（汚染土壌）'!B13+'[1]エコシステム秋田'!B13</f>
        <v>0</v>
      </c>
      <c r="C13" s="29">
        <f>'[1]青森ＲＥＲ'!C13+'[1]八戸セメント'!C13+'[1]普通（庄司）'!C13+'[1]普通（三戸ウィズ） '!C13+'[1]奥羽'!C13+'[1]青森クリーン'!C13+'[1]マテリアル'!C13+'[1]八戸セメント（汚染土壌）'!C13+'[1]エコシステム秋田'!C13</f>
        <v>0</v>
      </c>
      <c r="D13" s="28">
        <f>'[1]青森ＲＥＲ'!D13+'[1]八戸セメント'!D13+'[1]普通（庄司）'!D13+'[1]普通（三戸ウィズ） '!D13+'[1]奥羽'!D13+'[1]青森クリーン'!D13+'[1]マテリアル'!D13+'[1]八戸セメント（汚染土壌）'!D13+'[1]エコシステム秋田'!D13</f>
        <v>63</v>
      </c>
      <c r="E13" s="29">
        <f>'[1]青森ＲＥＲ'!E13+'[1]八戸セメント'!E13+'[1]普通（庄司）'!E13+'[1]普通（三戸ウィズ） '!E13+'[1]奥羽'!E13+'[1]青森クリーン'!E13+'[1]マテリアル'!E13+'[1]八戸セメント（汚染土壌）'!E13+'[1]エコシステム秋田'!E13</f>
        <v>753.37</v>
      </c>
      <c r="F13" s="28">
        <f>'[1]青森ＲＥＲ'!F13+'[1]八戸セメント'!F13+'[1]普通（庄司）'!F13+'[1]普通（三戸ウィズ） '!F13+'[1]奥羽'!F13+'[1]青森クリーン'!F13+'[1]マテリアル'!F13+'[1]八戸セメント（汚染土壌）'!F13+'[1]エコシステム秋田'!F13</f>
        <v>37</v>
      </c>
      <c r="G13" s="29">
        <f>'[1]青森ＲＥＲ'!G13+'[1]八戸セメント'!G13+'[1]普通（庄司）'!G13+'[1]普通（三戸ウィズ） '!G13+'[1]奥羽'!G13+'[1]青森クリーン'!G13+'[1]マテリアル'!G13+'[1]八戸セメント（汚染土壌）'!G13+'[1]エコシステム秋田'!G13</f>
        <v>445.76</v>
      </c>
      <c r="H13" s="28">
        <f>'[1]青森ＲＥＲ'!H13+'[1]八戸セメント'!H13+'[1]普通（庄司）'!H13+'[1]普通（三戸ウィズ） '!H13+'[1]奥羽'!H13+'[1]青森クリーン'!H13+'[1]マテリアル'!H13+'[1]八戸セメント（汚染土壌）'!H13+'[1]エコシステム秋田'!H13</f>
        <v>61</v>
      </c>
      <c r="I13" s="29">
        <f>'[1]青森ＲＥＲ'!I13+'[1]八戸セメント'!I13+'[1]普通（庄司）'!I13+'[1]普通（三戸ウィズ） '!I13+'[1]奥羽'!I13+'[1]青森クリーン'!I13+'[1]マテリアル'!I13+'[1]八戸セメント（汚染土壌）'!I13+'[1]エコシステム秋田'!I13</f>
        <v>742.4000000000001</v>
      </c>
      <c r="J13" s="28">
        <f>'[1]青森ＲＥＲ'!J13+'[1]八戸セメント'!J13+'[1]普通（庄司）'!J13+'[1]普通（三戸ウィズ） '!J13+'[1]奥羽'!J13+'[1]青森クリーン'!J13+'[1]マテリアル'!J13+'[1]八戸セメント（汚染土壌）'!J13+'[1]エコシステム秋田'!J13</f>
        <v>62</v>
      </c>
      <c r="K13" s="29">
        <f>'[1]青森ＲＥＲ'!K13+'[1]八戸セメント'!K13+'[1]普通（庄司）'!K13+'[1]普通（三戸ウィズ） '!K13+'[1]奥羽'!K13+'[1]青森クリーン'!K13+'[1]マテリアル'!K13+'[1]八戸セメント（汚染土壌）'!K13+'[1]エコシステム秋田'!K13</f>
        <v>744.8300000000002</v>
      </c>
      <c r="L13" s="5">
        <f>SUM(B13,D13,F13,H13,J13)</f>
        <v>223</v>
      </c>
      <c r="M13" s="21">
        <f>SUM(C13,E13,G13,I13,K13)</f>
        <v>2686.3600000000006</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f aca="true" t="shared" si="1" ref="B15:K15">SUM(B13:B14)</f>
        <v>0</v>
      </c>
      <c r="C15" s="16">
        <f t="shared" si="1"/>
        <v>0</v>
      </c>
      <c r="D15" s="25">
        <f>SUM(D13:D14)</f>
        <v>63</v>
      </c>
      <c r="E15" s="16">
        <f>SUM(E13:E14)</f>
        <v>753.37</v>
      </c>
      <c r="F15" s="25">
        <f t="shared" si="1"/>
        <v>37</v>
      </c>
      <c r="G15" s="16">
        <f t="shared" si="1"/>
        <v>445.76</v>
      </c>
      <c r="H15" s="25">
        <f t="shared" si="1"/>
        <v>61</v>
      </c>
      <c r="I15" s="16">
        <f t="shared" si="1"/>
        <v>742.4000000000001</v>
      </c>
      <c r="J15" s="25">
        <f t="shared" si="1"/>
        <v>62</v>
      </c>
      <c r="K15" s="16">
        <f t="shared" si="1"/>
        <v>744.8300000000002</v>
      </c>
      <c r="L15" s="17">
        <f>SUM(L13:L14)</f>
        <v>223</v>
      </c>
      <c r="M15" s="22">
        <f>SUM(M13:M14)</f>
        <v>2686.3600000000006</v>
      </c>
    </row>
    <row r="16" spans="1:13" s="7" customFormat="1" ht="19.5" customHeight="1">
      <c r="A16" s="12"/>
      <c r="B16" s="46">
        <f>$J$4+10</f>
        <v>41197</v>
      </c>
      <c r="C16" s="47"/>
      <c r="D16" s="46">
        <f>$J$4+11</f>
        <v>41198</v>
      </c>
      <c r="E16" s="47"/>
      <c r="F16" s="46">
        <f>$J$4+12</f>
        <v>41199</v>
      </c>
      <c r="G16" s="47"/>
      <c r="H16" s="46">
        <f>$J$4+13</f>
        <v>41200</v>
      </c>
      <c r="I16" s="47"/>
      <c r="J16" s="46">
        <f>$J$4+14</f>
        <v>41201</v>
      </c>
      <c r="K16" s="47"/>
      <c r="L16" s="48" t="s">
        <v>3</v>
      </c>
      <c r="M16" s="49"/>
    </row>
    <row r="17" spans="1:13" s="7" customFormat="1" ht="19.5" customHeight="1">
      <c r="A17" s="13" t="s">
        <v>0</v>
      </c>
      <c r="B17" s="50" t="str">
        <f>IF(B19&gt;0,"○","")</f>
        <v>○</v>
      </c>
      <c r="C17" s="51"/>
      <c r="D17" s="50" t="str">
        <f>IF(D19&gt;0,"○","")</f>
        <v>○</v>
      </c>
      <c r="E17" s="51"/>
      <c r="F17" s="50" t="str">
        <f>IF(F19&gt;0,"○","")</f>
        <v>○</v>
      </c>
      <c r="G17" s="51"/>
      <c r="H17" s="50" t="str">
        <f>IF(H19&gt;0,"○","")</f>
        <v>○</v>
      </c>
      <c r="I17" s="51"/>
      <c r="J17" s="50" t="str">
        <f>IF(J19&gt;0,"○","")</f>
        <v>○</v>
      </c>
      <c r="K17" s="51"/>
      <c r="L17" s="44">
        <f>COUNTIF(B17:K17,"○")</f>
        <v>5</v>
      </c>
      <c r="M17" s="45"/>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f>'[1]青森ＲＥＲ'!B19+'[1]八戸セメント'!B19+'[1]普通（庄司）'!B19+'[1]普通（三戸ウィズ） '!B19+'[1]奥羽'!B19+'[1]青森クリーン'!B19+'[1]マテリアル'!B19+'[1]八戸セメント（汚染土壌）'!B19+'[1]エコシステム秋田'!B19</f>
        <v>59</v>
      </c>
      <c r="C19" s="29">
        <f>'[1]青森ＲＥＲ'!C19+'[1]八戸セメント'!C19+'[1]普通（庄司）'!C19+'[1]普通（三戸ウィズ） '!C19+'[1]奥羽'!C19+'[1]青森クリーン'!C19+'[1]マテリアル'!C19+'[1]八戸セメント（汚染土壌）'!C19+'[1]エコシステム秋田'!C19</f>
        <v>704.09</v>
      </c>
      <c r="D19" s="28">
        <f>'[1]青森ＲＥＲ'!D19+'[1]八戸セメント'!D19+'[1]普通（庄司）'!D19+'[1]普通（三戸ウィズ） '!D19+'[1]奥羽'!D19+'[1]青森クリーン'!D19+'[1]マテリアル'!D19+'[1]八戸セメント（汚染土壌）'!D19+'[1]エコシステム秋田'!D19</f>
        <v>59</v>
      </c>
      <c r="E19" s="29">
        <f>'[1]青森ＲＥＲ'!E19+'[1]八戸セメント'!E19+'[1]普通（庄司）'!E19+'[1]普通（三戸ウィズ） '!E19+'[1]奥羽'!E19+'[1]青森クリーン'!E19+'[1]マテリアル'!E19+'[1]八戸セメント（汚染土壌）'!E19+'[1]エコシステム秋田'!E19</f>
        <v>713.42</v>
      </c>
      <c r="F19" s="28">
        <f>'[1]青森ＲＥＲ'!F19+'[1]八戸セメント'!F19+'[1]普通（庄司）'!F19+'[1]普通（三戸ウィズ） '!F19+'[1]奥羽'!F19+'[1]青森クリーン'!F19+'[1]マテリアル'!F19+'[1]八戸セメント（汚染土壌）'!F19+'[1]エコシステム秋田'!F19</f>
        <v>58</v>
      </c>
      <c r="G19" s="29">
        <f>'[1]青森ＲＥＲ'!G19+'[1]八戸セメント'!G19+'[1]普通（庄司）'!G19+'[1]普通（三戸ウィズ） '!G19+'[1]奥羽'!G19+'[1]青森クリーン'!G19+'[1]マテリアル'!G19+'[1]八戸セメント（汚染土壌）'!G19+'[1]エコシステム秋田'!G19</f>
        <v>702.1800000000001</v>
      </c>
      <c r="H19" s="28">
        <f>'[1]青森ＲＥＲ'!H19+'[1]八戸セメント'!H19+'[1]普通（庄司）'!H19+'[1]普通（三戸ウィズ） '!H19+'[1]奥羽'!H19+'[1]青森クリーン'!H19+'[1]マテリアル'!H19+'[1]八戸セメント（汚染土壌）'!H19+'[1]エコシステム秋田'!H19</f>
        <v>58</v>
      </c>
      <c r="I19" s="29">
        <f>'[1]青森ＲＥＲ'!I19+'[1]八戸セメント'!I19+'[1]普通（庄司）'!I19+'[1]普通（三戸ウィズ） '!I19+'[1]奥羽'!I19+'[1]青森クリーン'!I19+'[1]マテリアル'!I19+'[1]八戸セメント（汚染土壌）'!I19+'[1]エコシステム秋田'!I19</f>
        <v>701.8699999999999</v>
      </c>
      <c r="J19" s="28">
        <f>'[1]青森ＲＥＲ'!J19+'[1]八戸セメント'!J19+'[1]普通（庄司）'!J19+'[1]普通（三戸ウィズ） '!J19+'[1]奥羽'!J19+'[1]青森クリーン'!J19+'[1]マテリアル'!J19+'[1]八戸セメント（汚染土壌）'!J19+'[1]エコシステム秋田'!J19</f>
        <v>58</v>
      </c>
      <c r="K19" s="29">
        <f>'[1]青森ＲＥＲ'!K19+'[1]八戸セメント'!K19+'[1]普通（庄司）'!K19+'[1]普通（三戸ウィズ） '!K19+'[1]奥羽'!K19+'[1]青森クリーン'!K19+'[1]マテリアル'!K19+'[1]八戸セメント（汚染土壌）'!K19+'[1]エコシステム秋田'!K19</f>
        <v>702.2</v>
      </c>
      <c r="L19" s="5">
        <f>SUM(B19,D19,F19,H19,J19)</f>
        <v>292</v>
      </c>
      <c r="M19" s="21">
        <f>SUM(C19,E19,G19,I19,K19)</f>
        <v>3523.76</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f aca="true" t="shared" si="2" ref="B21:M21">SUM(B19:B20)</f>
        <v>59</v>
      </c>
      <c r="C21" s="16">
        <f t="shared" si="2"/>
        <v>704.09</v>
      </c>
      <c r="D21" s="25">
        <f t="shared" si="2"/>
        <v>59</v>
      </c>
      <c r="E21" s="16">
        <f t="shared" si="2"/>
        <v>713.42</v>
      </c>
      <c r="F21" s="25">
        <f t="shared" si="2"/>
        <v>58</v>
      </c>
      <c r="G21" s="16">
        <f t="shared" si="2"/>
        <v>702.1800000000001</v>
      </c>
      <c r="H21" s="25">
        <f t="shared" si="2"/>
        <v>58</v>
      </c>
      <c r="I21" s="16">
        <f t="shared" si="2"/>
        <v>701.8699999999999</v>
      </c>
      <c r="J21" s="25">
        <f t="shared" si="2"/>
        <v>58</v>
      </c>
      <c r="K21" s="16">
        <f t="shared" si="2"/>
        <v>702.2</v>
      </c>
      <c r="L21" s="17">
        <f t="shared" si="2"/>
        <v>292</v>
      </c>
      <c r="M21" s="21">
        <f t="shared" si="2"/>
        <v>3523.76</v>
      </c>
    </row>
    <row r="22" spans="1:13" s="7" customFormat="1" ht="19.5" customHeight="1">
      <c r="A22" s="12"/>
      <c r="B22" s="46">
        <f>IF(MONTH($J$4)-11=MONTH(F35),"",IF(MONTH($J$4)&lt;MONTH(B35),"",B35))</f>
        <v>41204</v>
      </c>
      <c r="C22" s="47"/>
      <c r="D22" s="46">
        <f>IF(MONTH($J$4)-11=MONTH(D35),"",IF(MONTH($J$4)&lt;MONTH(D35),"",D35))</f>
        <v>41205</v>
      </c>
      <c r="E22" s="47"/>
      <c r="F22" s="46">
        <f>IF(MONTH($J$4)-11=MONTH(F35),"",IF(MONTH($J$4)&lt;MONTH(F35),"",F35))</f>
        <v>41206</v>
      </c>
      <c r="G22" s="47"/>
      <c r="H22" s="46">
        <f>IF(MONTH($J$4)-11=MONTH(H35),"",IF(MONTH($J$4)&lt;MONTH(H35),"",H35))</f>
        <v>41207</v>
      </c>
      <c r="I22" s="47"/>
      <c r="J22" s="46">
        <f>IF(MONTH($J$4)-11=MONTH(J35),"",IF(MONTH($J$4)&lt;MONTH(J35),"",J35))</f>
        <v>41208</v>
      </c>
      <c r="K22" s="47"/>
      <c r="L22" s="48" t="s">
        <v>3</v>
      </c>
      <c r="M22" s="49"/>
    </row>
    <row r="23" spans="1:13" s="7" customFormat="1" ht="19.5" customHeight="1">
      <c r="A23" s="13" t="s">
        <v>0</v>
      </c>
      <c r="B23" s="50" t="str">
        <f>IF(B25&gt;0,"○","")</f>
        <v>○</v>
      </c>
      <c r="C23" s="51"/>
      <c r="D23" s="50" t="str">
        <f>IF(D25&gt;0,"○","")</f>
        <v>○</v>
      </c>
      <c r="E23" s="51"/>
      <c r="F23" s="50" t="str">
        <f>IF(F25&gt;0,"○","")</f>
        <v>○</v>
      </c>
      <c r="G23" s="51"/>
      <c r="H23" s="50" t="str">
        <f>IF(H25&gt;0,"○","")</f>
        <v>○</v>
      </c>
      <c r="I23" s="51"/>
      <c r="J23" s="50" t="str">
        <f>IF(J25&gt;0,"○","")</f>
        <v>○</v>
      </c>
      <c r="K23" s="51"/>
      <c r="L23" s="44">
        <f>COUNTIF(B23:K23,"○")</f>
        <v>5</v>
      </c>
      <c r="M23" s="45"/>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f>'[1]青森ＲＥＲ'!B25+'[1]八戸セメント'!B25+'[1]普通（庄司）'!B25+'[1]普通（三戸ウィズ） '!B25+'[1]奥羽'!B25+'[1]青森クリーン'!B25+'[1]マテリアル'!B25+'[1]八戸セメント（汚染土壌）'!B25+'[1]エコシステム秋田'!B25</f>
        <v>57</v>
      </c>
      <c r="C25" s="29">
        <f>'[1]青森ＲＥＲ'!C25+'[1]八戸セメント'!C25+'[1]普通（庄司）'!C25+'[1]普通（三戸ウィズ） '!C25+'[1]奥羽'!C25+'[1]青森クリーン'!C25+'[1]マテリアル'!C25+'[1]八戸セメント（汚染土壌）'!C25+'[1]エコシステム秋田'!C25</f>
        <v>681.93</v>
      </c>
      <c r="D25" s="28">
        <f>'[1]青森ＲＥＲ'!D25+'[1]八戸セメント'!D25+'[1]普通（庄司）'!D25+'[1]普通（三戸ウィズ） '!D25+'[1]奥羽'!D25+'[1]青森クリーン'!D25+'[1]マテリアル'!D25+'[1]八戸セメント（汚染土壌）'!D25+'[1]エコシステム秋田'!D25</f>
        <v>56</v>
      </c>
      <c r="E25" s="29">
        <f>'[1]青森ＲＥＲ'!E25+'[1]八戸セメント'!E25+'[1]普通（庄司）'!E25+'[1]普通（三戸ウィズ） '!E25+'[1]奥羽'!E25+'[1]青森クリーン'!E25+'[1]マテリアル'!E25+'[1]八戸セメント（汚染土壌）'!E25+'[1]エコシステム秋田'!E25</f>
        <v>681.24</v>
      </c>
      <c r="F25" s="28">
        <f>'[1]青森ＲＥＲ'!F25+'[1]八戸セメント'!F25+'[1]普通（庄司）'!F25+'[1]普通（三戸ウィズ） '!F25+'[1]奥羽'!F25+'[1]青森クリーン'!F25+'[1]マテリアル'!F25+'[1]八戸セメント（汚染土壌）'!F25+'[1]エコシステム秋田'!F25</f>
        <v>57</v>
      </c>
      <c r="G25" s="29">
        <f>'[1]青森ＲＥＲ'!G25+'[1]八戸セメント'!G25+'[1]普通（庄司）'!G25+'[1]普通（三戸ウィズ） '!G25+'[1]奥羽'!G25+'[1]青森クリーン'!G25+'[1]マテリアル'!G25+'[1]八戸セメント（汚染土壌）'!G25+'[1]エコシステム秋田'!G25</f>
        <v>684.23</v>
      </c>
      <c r="H25" s="28">
        <f>'[1]青森ＲＥＲ'!H25+'[1]八戸セメント'!H25+'[1]普通（庄司）'!H25+'[1]普通（三戸ウィズ） '!H25+'[1]奥羽'!H25+'[1]青森クリーン'!H25+'[1]マテリアル'!H25+'[1]八戸セメント（汚染土壌）'!H25+'[1]エコシステム秋田'!H25</f>
        <v>58</v>
      </c>
      <c r="I25" s="29">
        <f>'[1]青森ＲＥＲ'!I25+'[1]八戸セメント'!I25+'[1]普通（庄司）'!I25+'[1]普通（三戸ウィズ） '!I25+'[1]奥羽'!I25+'[1]青森クリーン'!I25+'[1]マテリアル'!I25+'[1]八戸セメント（汚染土壌）'!I25+'[1]エコシステム秋田'!I25</f>
        <v>705.65</v>
      </c>
      <c r="J25" s="28">
        <f>'[1]青森ＲＥＲ'!J25+'[1]八戸セメント'!J25+'[1]普通（庄司）'!J25+'[1]普通（三戸ウィズ） '!J25+'[1]奥羽'!J25+'[1]青森クリーン'!J25+'[1]マテリアル'!J25+'[1]八戸セメント（汚染土壌）'!J25+'[1]エコシステム秋田'!J25</f>
        <v>57</v>
      </c>
      <c r="K25" s="29">
        <f>'[1]青森ＲＥＲ'!K25+'[1]八戸セメント'!K25+'[1]普通（庄司）'!K25+'[1]普通（三戸ウィズ） '!K25+'[1]奥羽'!K25+'[1]青森クリーン'!K25+'[1]マテリアル'!K25+'[1]八戸セメント（汚染土壌）'!K25+'[1]エコシステム秋田'!K25</f>
        <v>693.9300000000001</v>
      </c>
      <c r="L25" s="5">
        <f>SUM(B25,D25,F25,H25,J25)</f>
        <v>285</v>
      </c>
      <c r="M25" s="21">
        <f>SUM(C25,E25,G25,I25,K25)</f>
        <v>3446.9800000000005</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f aca="true" t="shared" si="3" ref="B27:M27">SUM(B25:B26)</f>
        <v>57</v>
      </c>
      <c r="C27" s="16">
        <f t="shared" si="3"/>
        <v>681.93</v>
      </c>
      <c r="D27" s="25">
        <f t="shared" si="3"/>
        <v>56</v>
      </c>
      <c r="E27" s="16">
        <f t="shared" si="3"/>
        <v>681.24</v>
      </c>
      <c r="F27" s="25">
        <f t="shared" si="3"/>
        <v>57</v>
      </c>
      <c r="G27" s="16">
        <f t="shared" si="3"/>
        <v>684.23</v>
      </c>
      <c r="H27" s="25">
        <f t="shared" si="3"/>
        <v>58</v>
      </c>
      <c r="I27" s="16">
        <f t="shared" si="3"/>
        <v>705.65</v>
      </c>
      <c r="J27" s="25">
        <f t="shared" si="3"/>
        <v>57</v>
      </c>
      <c r="K27" s="16">
        <f t="shared" si="3"/>
        <v>693.9300000000001</v>
      </c>
      <c r="L27" s="5">
        <f t="shared" si="3"/>
        <v>285</v>
      </c>
      <c r="M27" s="21">
        <f t="shared" si="3"/>
        <v>3446.9800000000005</v>
      </c>
      <c r="O27" s="55" t="s">
        <v>7</v>
      </c>
      <c r="P27" s="55"/>
    </row>
    <row r="28" spans="1:19" ht="19.5" customHeight="1" thickBot="1">
      <c r="A28" s="12"/>
      <c r="B28" s="46">
        <f>IF(MONTH($J$4)-11=MONTH(B36),"",IF(MONTH($J$4)&lt;MONTH(B36),"",B36))</f>
        <v>41211</v>
      </c>
      <c r="C28" s="47"/>
      <c r="D28" s="46">
        <f>IF(MONTH($J$4)-11=MONTH(D36),"",IF(MONTH($J$4)&lt;MONTH(D36),"",D36))</f>
        <v>41212</v>
      </c>
      <c r="E28" s="47"/>
      <c r="F28" s="46">
        <f>IF(MONTH($J$4)-11=MONTH(F36),"",IF(MONTH($J$4)&lt;MONTH(F36),"",F36))</f>
        <v>41213</v>
      </c>
      <c r="G28" s="47"/>
      <c r="H28" s="46">
        <f>IF(MONTH($J$4)-11=MONTH(H36),"",IF(MONTH($J$4)&lt;MONTH(H36),"",H36))</f>
      </c>
      <c r="I28" s="47"/>
      <c r="J28" s="46">
        <f>IF(MONTH($J$4)-11=MONTH(J36),"",IF(MONTH($J$4)&lt;MONTH(J36),"",J36))</f>
      </c>
      <c r="K28" s="47"/>
      <c r="L28" s="48" t="s">
        <v>3</v>
      </c>
      <c r="M28" s="49"/>
      <c r="N28" s="19"/>
      <c r="O28" s="53" t="s">
        <v>4</v>
      </c>
      <c r="P28" s="54"/>
      <c r="Q28" s="7"/>
      <c r="R28" s="7"/>
      <c r="S28" s="7"/>
    </row>
    <row r="29" spans="1:19" ht="19.5" customHeight="1" thickBot="1">
      <c r="A29" s="13" t="s">
        <v>0</v>
      </c>
      <c r="B29" s="50" t="str">
        <f>IF(B31&gt;0,"○","")</f>
        <v>○</v>
      </c>
      <c r="C29" s="51"/>
      <c r="D29" s="50" t="str">
        <f>IF(D31&gt;0,"○","")</f>
        <v>○</v>
      </c>
      <c r="E29" s="51"/>
      <c r="F29" s="50" t="str">
        <f>IF(F31&gt;0,"○","")</f>
        <v>○</v>
      </c>
      <c r="G29" s="51"/>
      <c r="H29" s="50">
        <f>IF(H31&gt;0,"○","")</f>
      </c>
      <c r="I29" s="51"/>
      <c r="J29" s="50">
        <f>IF(J31&gt;0,"○","")</f>
      </c>
      <c r="K29" s="51"/>
      <c r="L29" s="44">
        <f>COUNTIF(B29:K29,"○")</f>
        <v>3</v>
      </c>
      <c r="M29" s="45"/>
      <c r="N29" s="20" t="s">
        <v>0</v>
      </c>
      <c r="O29" s="57">
        <f>SUM(L5,L11,L17,L23,L29)</f>
        <v>22</v>
      </c>
      <c r="P29" s="58"/>
      <c r="Q29" s="7"/>
      <c r="R29" s="7"/>
      <c r="S29" s="7"/>
    </row>
    <row r="30" spans="1:19"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c r="Q30" s="7"/>
      <c r="R30" s="7"/>
      <c r="S30" s="7"/>
    </row>
    <row r="31" spans="1:19" ht="19.5" customHeight="1" thickBot="1">
      <c r="A31" s="13" t="s">
        <v>8</v>
      </c>
      <c r="B31" s="28">
        <f>'[1]青森ＲＥＲ'!B31+'[1]八戸セメント'!B31+'[1]普通（庄司）'!B31+'[1]普通（三戸ウィズ） '!B31+'[1]奥羽'!B31+'[1]青森クリーン'!B31+'[1]マテリアル'!B31+'[1]八戸セメント（汚染土壌）'!B31+'[1]エコシステム秋田'!B31</f>
        <v>57</v>
      </c>
      <c r="C31" s="29">
        <f>'[1]青森ＲＥＲ'!C31+'[1]八戸セメント'!C31+'[1]普通（庄司）'!C31+'[1]普通（三戸ウィズ） '!C31+'[1]奥羽'!C31+'[1]青森クリーン'!C31+'[1]マテリアル'!C31+'[1]八戸セメント（汚染土壌）'!C31+'[1]エコシステム秋田'!C31</f>
        <v>684.03</v>
      </c>
      <c r="D31" s="28">
        <f>'[1]青森ＲＥＲ'!D31+'[1]八戸セメント'!D31+'[1]普通（庄司）'!D31+'[1]普通（三戸ウィズ） '!D31+'[1]奥羽'!D31+'[1]青森クリーン'!D31+'[1]マテリアル'!D31+'[1]八戸セメント（汚染土壌）'!D31+'[1]エコシステム秋田'!D31</f>
        <v>56</v>
      </c>
      <c r="E31" s="29">
        <f>'[1]青森ＲＥＲ'!E31+'[1]八戸セメント'!E31+'[1]普通（庄司）'!E31+'[1]普通（三戸ウィズ） '!E31+'[1]奥羽'!E31+'[1]青森クリーン'!E31+'[1]マテリアル'!E31+'[1]八戸セメント（汚染土壌）'!E31+'[1]エコシステム秋田'!E31</f>
        <v>681.4</v>
      </c>
      <c r="F31" s="28">
        <f>'[1]青森ＲＥＲ'!F31+'[1]八戸セメント'!F31+'[1]普通（庄司）'!F31+'[1]普通（三戸ウィズ） '!F31+'[1]奥羽'!F31+'[1]青森クリーン'!F31+'[1]マテリアル'!F31+'[1]八戸セメント（汚染土壌）'!F31+'[1]エコシステム秋田'!F31</f>
        <v>56</v>
      </c>
      <c r="G31" s="29">
        <f>'[1]青森ＲＥＲ'!G31+'[1]八戸セメント'!G31+'[1]普通（庄司）'!G31+'[1]普通（三戸ウィズ） '!G31+'[1]奥羽'!G31+'[1]青森クリーン'!G31+'[1]マテリアル'!G31+'[1]八戸セメント（汚染土壌）'!G31+'[1]エコシステム秋田'!G31</f>
        <v>681.49</v>
      </c>
      <c r="H31" s="28">
        <f>'[1]青森ＲＥＲ'!H31+'[1]八戸セメント'!H31+'[1]普通（庄司）'!H31+'[1]普通（三戸ウィズ） '!H31+'[1]奥羽'!H31+'[1]青森クリーン'!H31+'[1]マテリアル'!H31+'[1]八戸セメント（汚染土壌）'!H31+'[1]エコシステム秋田'!H31</f>
        <v>0</v>
      </c>
      <c r="I31" s="29">
        <f>'[1]青森ＲＥＲ'!I31+'[1]八戸セメント'!I31+'[1]普通（庄司）'!I31+'[1]普通（三戸ウィズ） '!I31+'[1]奥羽'!I31+'[1]青森クリーン'!I31+'[1]マテリアル'!I31+'[1]八戸セメント（汚染土壌）'!I31+'[1]エコシステム秋田'!I31</f>
        <v>0</v>
      </c>
      <c r="J31" s="28">
        <f>'[1]青森ＲＥＲ'!J31+'[1]八戸セメント'!J31+'[1]普通（庄司）'!J31+'[1]普通（三戸ウィズ） '!J31+'[1]奥羽'!J31+'[1]青森クリーン'!J31+'[1]マテリアル'!J31+'[1]八戸セメント（汚染土壌）'!J31+'[1]エコシステム秋田'!J31</f>
        <v>0</v>
      </c>
      <c r="K31" s="29">
        <f>'[1]青森ＲＥＲ'!K31+'[1]八戸セメント'!K31+'[1]普通（庄司）'!K31+'[1]普通（三戸ウィズ） '!K31+'[1]奥羽'!K31+'[1]青森クリーン'!K31+'[1]マテリアル'!K31+'[1]八戸セメント（汚染土壌）'!K31+'[1]エコシステム秋田'!K31</f>
        <v>0</v>
      </c>
      <c r="L31" s="5">
        <f>SUM(B31,D31,F31,H31,J31)</f>
        <v>169</v>
      </c>
      <c r="M31" s="21">
        <f>SUM(C31,E31,G31,I31,K31)</f>
        <v>2046.9199999999998</v>
      </c>
      <c r="N31" s="20" t="s">
        <v>8</v>
      </c>
      <c r="O31" s="26">
        <f>SUM(L7,L13,L19,L25,L31)</f>
        <v>1222</v>
      </c>
      <c r="P31" s="23">
        <f>SUM(M7,M13,M19,M25,M31)</f>
        <v>14780.700000000003</v>
      </c>
      <c r="Q31" s="7"/>
      <c r="R31" s="7"/>
      <c r="S31" s="7"/>
    </row>
    <row r="32" spans="1:19" ht="19.5" customHeight="1" thickBot="1">
      <c r="A32" s="13"/>
      <c r="B32" s="28"/>
      <c r="C32" s="29"/>
      <c r="D32" s="28"/>
      <c r="E32" s="29"/>
      <c r="F32" s="28"/>
      <c r="G32" s="29"/>
      <c r="H32" s="28"/>
      <c r="I32" s="29"/>
      <c r="J32" s="28"/>
      <c r="K32" s="29"/>
      <c r="L32" s="5"/>
      <c r="M32" s="21"/>
      <c r="N32" s="20"/>
      <c r="O32" s="18"/>
      <c r="P32" s="23"/>
      <c r="Q32" s="7"/>
      <c r="R32" s="7"/>
      <c r="S32" s="7"/>
    </row>
    <row r="33" spans="1:19" ht="19.5" customHeight="1" thickBot="1">
      <c r="A33" s="24" t="s">
        <v>5</v>
      </c>
      <c r="B33" s="25">
        <f aca="true" t="shared" si="4" ref="B33:M33">SUM(B31:B32)</f>
        <v>57</v>
      </c>
      <c r="C33" s="16">
        <f t="shared" si="4"/>
        <v>684.03</v>
      </c>
      <c r="D33" s="25">
        <f t="shared" si="4"/>
        <v>56</v>
      </c>
      <c r="E33" s="16">
        <f t="shared" si="4"/>
        <v>681.4</v>
      </c>
      <c r="F33" s="25">
        <f t="shared" si="4"/>
        <v>56</v>
      </c>
      <c r="G33" s="16">
        <f t="shared" si="4"/>
        <v>681.49</v>
      </c>
      <c r="H33" s="25">
        <f t="shared" si="4"/>
        <v>0</v>
      </c>
      <c r="I33" s="16">
        <f t="shared" si="4"/>
        <v>0</v>
      </c>
      <c r="J33" s="25">
        <f t="shared" si="4"/>
        <v>0</v>
      </c>
      <c r="K33" s="16">
        <f t="shared" si="4"/>
        <v>0</v>
      </c>
      <c r="L33" s="17">
        <f t="shared" si="4"/>
        <v>169</v>
      </c>
      <c r="M33" s="22">
        <f t="shared" si="4"/>
        <v>2046.9199999999998</v>
      </c>
      <c r="N33" s="20" t="s">
        <v>4</v>
      </c>
      <c r="O33" s="26">
        <f>SUM(O31:O32)</f>
        <v>1222</v>
      </c>
      <c r="P33" s="23">
        <f>SUM(P31:P32)</f>
        <v>14780.700000000003</v>
      </c>
      <c r="Q33" s="7"/>
      <c r="R33" s="7"/>
      <c r="S33" s="7"/>
    </row>
    <row r="34" ht="13.5">
      <c r="A34" s="41" t="s">
        <v>30</v>
      </c>
    </row>
    <row r="35" spans="2:10" ht="14.25" customHeight="1" hidden="1">
      <c r="B35" s="31">
        <f>$J$4+17</f>
        <v>41204</v>
      </c>
      <c r="C35" s="31"/>
      <c r="D35" s="31">
        <f>$J$4+18</f>
        <v>41205</v>
      </c>
      <c r="E35" s="31"/>
      <c r="F35" s="31">
        <f>$J$4+19</f>
        <v>41206</v>
      </c>
      <c r="G35" s="42"/>
      <c r="H35" s="31">
        <f>$J$4+20</f>
        <v>41207</v>
      </c>
      <c r="I35" s="42"/>
      <c r="J35" s="31">
        <f>$J$4+21</f>
        <v>41208</v>
      </c>
    </row>
    <row r="36" spans="2:10" ht="14.25" customHeight="1" hidden="1">
      <c r="B36" s="31">
        <f>$J$4+24</f>
        <v>41211</v>
      </c>
      <c r="C36" s="31"/>
      <c r="D36" s="31">
        <f>$J$4+25</f>
        <v>41212</v>
      </c>
      <c r="E36" s="43"/>
      <c r="F36" s="31">
        <f>$J$4+26</f>
        <v>41213</v>
      </c>
      <c r="G36" s="42"/>
      <c r="H36" s="31">
        <f>$J$4+27</f>
        <v>41214</v>
      </c>
      <c r="I36" s="42"/>
      <c r="J36" s="31">
        <f>$J$4+28</f>
        <v>41215</v>
      </c>
    </row>
    <row r="37" spans="2:10" ht="14.25">
      <c r="B37" s="42"/>
      <c r="C37" s="42"/>
      <c r="D37" s="42"/>
      <c r="E37" s="42"/>
      <c r="F37" s="42"/>
      <c r="G37" s="42"/>
      <c r="H37" s="42"/>
      <c r="I37" s="42"/>
      <c r="J37" s="31"/>
    </row>
  </sheetData>
  <sheetProtection password="CF66" sheet="1" objects="1" scenarios="1"/>
  <mergeCells count="64">
    <mergeCell ref="J5:K5"/>
    <mergeCell ref="L5:M5"/>
    <mergeCell ref="A1:M1"/>
    <mergeCell ref="B4:C4"/>
    <mergeCell ref="D4:E4"/>
    <mergeCell ref="F4:G4"/>
    <mergeCell ref="H4:I4"/>
    <mergeCell ref="J4:K4"/>
    <mergeCell ref="L4:M4"/>
    <mergeCell ref="B5:C5"/>
    <mergeCell ref="D5:E5"/>
    <mergeCell ref="F5:G5"/>
    <mergeCell ref="H5:I5"/>
    <mergeCell ref="J11:K11"/>
    <mergeCell ref="L11:M11"/>
    <mergeCell ref="B10:C10"/>
    <mergeCell ref="D10:E10"/>
    <mergeCell ref="F10:G10"/>
    <mergeCell ref="H10:I10"/>
    <mergeCell ref="J10:K10"/>
    <mergeCell ref="L10:M10"/>
    <mergeCell ref="B11:C11"/>
    <mergeCell ref="D11:E11"/>
    <mergeCell ref="F11:G11"/>
    <mergeCell ref="H11:I11"/>
    <mergeCell ref="J17:K17"/>
    <mergeCell ref="L17:M17"/>
    <mergeCell ref="B16:C16"/>
    <mergeCell ref="D16:E16"/>
    <mergeCell ref="F16:G16"/>
    <mergeCell ref="H16:I16"/>
    <mergeCell ref="J16:K16"/>
    <mergeCell ref="L16:M16"/>
    <mergeCell ref="B17:C17"/>
    <mergeCell ref="D17:E17"/>
    <mergeCell ref="F17:G17"/>
    <mergeCell ref="H17:I17"/>
    <mergeCell ref="J23:K23"/>
    <mergeCell ref="L23:M23"/>
    <mergeCell ref="B22:C22"/>
    <mergeCell ref="D22:E22"/>
    <mergeCell ref="F22:G22"/>
    <mergeCell ref="H22:I22"/>
    <mergeCell ref="J22:K22"/>
    <mergeCell ref="L22:M22"/>
    <mergeCell ref="B23:C23"/>
    <mergeCell ref="D23:E23"/>
    <mergeCell ref="F23:G23"/>
    <mergeCell ref="H23:I23"/>
    <mergeCell ref="O27:P27"/>
    <mergeCell ref="B28:C28"/>
    <mergeCell ref="D28:E28"/>
    <mergeCell ref="F28:G28"/>
    <mergeCell ref="H28:I28"/>
    <mergeCell ref="J28:K28"/>
    <mergeCell ref="L28:M28"/>
    <mergeCell ref="O28:P28"/>
    <mergeCell ref="O29:P29"/>
    <mergeCell ref="B29:C29"/>
    <mergeCell ref="D29:E29"/>
    <mergeCell ref="F29:G29"/>
    <mergeCell ref="H29:I29"/>
    <mergeCell ref="J29:K29"/>
    <mergeCell ref="L29:M29"/>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7" r:id="rId3"/>
  <legacyDrawing r:id="rId2"/>
</worksheet>
</file>

<file path=xl/worksheets/sheet8.xml><?xml version="1.0" encoding="utf-8"?>
<worksheet xmlns="http://schemas.openxmlformats.org/spreadsheetml/2006/main" xmlns:r="http://schemas.openxmlformats.org/officeDocument/2006/relationships">
  <dimension ref="A1:P37"/>
  <sheetViews>
    <sheetView view="pageBreakPreview" zoomScale="60" zoomScalePageLayoutView="0" workbookViewId="0" topLeftCell="A1">
      <selection activeCell="O40" sqref="O40"/>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6384" width="9.00390625" style="41" customWidth="1"/>
  </cols>
  <sheetData>
    <row r="1" spans="1:13" s="1" customFormat="1" ht="22.5" customHeight="1">
      <c r="A1" s="56" t="s">
        <v>18</v>
      </c>
      <c r="B1" s="56"/>
      <c r="C1" s="56"/>
      <c r="D1" s="56"/>
      <c r="E1" s="56"/>
      <c r="F1" s="56"/>
      <c r="G1" s="56"/>
      <c r="H1" s="56"/>
      <c r="I1" s="56"/>
      <c r="J1" s="56"/>
      <c r="K1" s="56"/>
      <c r="L1" s="56"/>
      <c r="M1" s="56"/>
    </row>
    <row r="2" spans="1:15" s="1" customFormat="1" ht="18.75">
      <c r="A2" s="27" t="s">
        <v>32</v>
      </c>
      <c r="B2" s="4"/>
      <c r="C2" s="4"/>
      <c r="D2" s="4"/>
      <c r="E2" s="4"/>
      <c r="F2" s="4"/>
      <c r="G2" s="4"/>
      <c r="H2" s="4"/>
      <c r="I2" s="4"/>
      <c r="J2" s="37"/>
      <c r="K2" s="4"/>
      <c r="L2" s="4"/>
      <c r="M2" s="4"/>
      <c r="O2" s="36"/>
    </row>
    <row r="3" s="7" customFormat="1" ht="19.5" customHeight="1" thickBot="1">
      <c r="A3" s="6" t="s">
        <v>6</v>
      </c>
    </row>
    <row r="4" spans="1:13" s="7" customFormat="1" ht="19.5" customHeight="1">
      <c r="A4" s="12"/>
      <c r="B4" s="46" t="s">
        <v>16</v>
      </c>
      <c r="C4" s="47"/>
      <c r="D4" s="46" t="s">
        <v>16</v>
      </c>
      <c r="E4" s="47"/>
      <c r="F4" s="46" t="s">
        <v>16</v>
      </c>
      <c r="G4" s="47"/>
      <c r="H4" s="46">
        <v>41214</v>
      </c>
      <c r="I4" s="47"/>
      <c r="J4" s="46">
        <v>41215</v>
      </c>
      <c r="K4" s="47"/>
      <c r="L4" s="48" t="s">
        <v>3</v>
      </c>
      <c r="M4" s="49"/>
    </row>
    <row r="5" spans="1:13" s="7" customFormat="1" ht="19.5" customHeight="1">
      <c r="A5" s="13" t="s">
        <v>0</v>
      </c>
      <c r="B5" s="50" t="s">
        <v>16</v>
      </c>
      <c r="C5" s="51"/>
      <c r="D5" s="50" t="s">
        <v>16</v>
      </c>
      <c r="E5" s="51"/>
      <c r="F5" s="50" t="s">
        <v>16</v>
      </c>
      <c r="G5" s="51"/>
      <c r="H5" s="50" t="s">
        <v>15</v>
      </c>
      <c r="I5" s="51"/>
      <c r="J5" s="50" t="s">
        <v>15</v>
      </c>
      <c r="K5" s="51"/>
      <c r="L5" s="44">
        <v>2</v>
      </c>
      <c r="M5" s="52"/>
    </row>
    <row r="6" spans="1:13" s="7" customFormat="1" ht="19.5" customHeight="1">
      <c r="A6" s="13"/>
      <c r="B6" s="9" t="s">
        <v>1</v>
      </c>
      <c r="C6" s="8" t="s">
        <v>2</v>
      </c>
      <c r="D6" s="9" t="s">
        <v>1</v>
      </c>
      <c r="E6" s="9" t="s">
        <v>2</v>
      </c>
      <c r="F6" s="9" t="s">
        <v>1</v>
      </c>
      <c r="G6" s="8" t="s">
        <v>2</v>
      </c>
      <c r="H6" s="9" t="s">
        <v>1</v>
      </c>
      <c r="I6" s="9" t="s">
        <v>2</v>
      </c>
      <c r="J6" s="9" t="s">
        <v>1</v>
      </c>
      <c r="K6" s="9" t="s">
        <v>2</v>
      </c>
      <c r="L6" s="9" t="s">
        <v>1</v>
      </c>
      <c r="M6" s="11" t="s">
        <v>2</v>
      </c>
    </row>
    <row r="7" spans="1:13" s="7" customFormat="1" ht="19.5" customHeight="1">
      <c r="A7" s="13" t="s">
        <v>8</v>
      </c>
      <c r="B7" s="28">
        <v>0</v>
      </c>
      <c r="C7" s="29">
        <v>0</v>
      </c>
      <c r="D7" s="28">
        <v>0</v>
      </c>
      <c r="E7" s="29">
        <v>0</v>
      </c>
      <c r="F7" s="28">
        <v>0</v>
      </c>
      <c r="G7" s="29">
        <v>0</v>
      </c>
      <c r="H7" s="28">
        <v>56</v>
      </c>
      <c r="I7" s="29">
        <v>674.53</v>
      </c>
      <c r="J7" s="28">
        <v>54</v>
      </c>
      <c r="K7" s="29">
        <v>652.2600000000001</v>
      </c>
      <c r="L7" s="5">
        <v>110</v>
      </c>
      <c r="M7" s="21">
        <v>1326.79</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0</v>
      </c>
      <c r="C9" s="16">
        <v>0</v>
      </c>
      <c r="D9" s="25">
        <v>0</v>
      </c>
      <c r="E9" s="16">
        <v>0</v>
      </c>
      <c r="F9" s="25">
        <v>0</v>
      </c>
      <c r="G9" s="16">
        <v>0</v>
      </c>
      <c r="H9" s="25">
        <v>56</v>
      </c>
      <c r="I9" s="16">
        <v>674.53</v>
      </c>
      <c r="J9" s="25">
        <v>54</v>
      </c>
      <c r="K9" s="16">
        <v>652.2600000000001</v>
      </c>
      <c r="L9" s="17">
        <v>110</v>
      </c>
      <c r="M9" s="22">
        <v>1326.79</v>
      </c>
    </row>
    <row r="10" spans="1:13" s="7" customFormat="1" ht="19.5" customHeight="1">
      <c r="A10" s="12"/>
      <c r="B10" s="46">
        <v>41218</v>
      </c>
      <c r="C10" s="47"/>
      <c r="D10" s="46">
        <v>41219</v>
      </c>
      <c r="E10" s="47"/>
      <c r="F10" s="46">
        <v>41220</v>
      </c>
      <c r="G10" s="47"/>
      <c r="H10" s="46">
        <v>41221</v>
      </c>
      <c r="I10" s="47"/>
      <c r="J10" s="46">
        <v>41222</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51</v>
      </c>
      <c r="C13" s="29">
        <v>606.7600000000001</v>
      </c>
      <c r="D13" s="28">
        <v>56</v>
      </c>
      <c r="E13" s="29">
        <v>678.71</v>
      </c>
      <c r="F13" s="28">
        <v>51</v>
      </c>
      <c r="G13" s="29">
        <v>591.76</v>
      </c>
      <c r="H13" s="28">
        <v>50</v>
      </c>
      <c r="I13" s="29">
        <v>588.95</v>
      </c>
      <c r="J13" s="28">
        <v>51</v>
      </c>
      <c r="K13" s="29">
        <v>601.4399999999999</v>
      </c>
      <c r="L13" s="5">
        <v>259</v>
      </c>
      <c r="M13" s="21">
        <v>3067.6200000000003</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51</v>
      </c>
      <c r="C15" s="16">
        <v>606.7600000000001</v>
      </c>
      <c r="D15" s="25">
        <v>56</v>
      </c>
      <c r="E15" s="16">
        <v>678.71</v>
      </c>
      <c r="F15" s="25">
        <v>51</v>
      </c>
      <c r="G15" s="16">
        <v>591.76</v>
      </c>
      <c r="H15" s="25">
        <v>50</v>
      </c>
      <c r="I15" s="16">
        <v>588.95</v>
      </c>
      <c r="J15" s="25">
        <v>51</v>
      </c>
      <c r="K15" s="16">
        <v>601.4399999999999</v>
      </c>
      <c r="L15" s="17">
        <v>259</v>
      </c>
      <c r="M15" s="22">
        <v>3067.6200000000003</v>
      </c>
    </row>
    <row r="16" spans="1:13" s="7" customFormat="1" ht="19.5" customHeight="1">
      <c r="A16" s="12"/>
      <c r="B16" s="46">
        <v>41225</v>
      </c>
      <c r="C16" s="47"/>
      <c r="D16" s="46">
        <v>41226</v>
      </c>
      <c r="E16" s="47"/>
      <c r="F16" s="46">
        <v>41227</v>
      </c>
      <c r="G16" s="47"/>
      <c r="H16" s="46">
        <v>41228</v>
      </c>
      <c r="I16" s="47"/>
      <c r="J16" s="46">
        <v>41229</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43</v>
      </c>
      <c r="C19" s="29">
        <v>512.52</v>
      </c>
      <c r="D19" s="28">
        <v>43</v>
      </c>
      <c r="E19" s="29">
        <v>515.94</v>
      </c>
      <c r="F19" s="28">
        <v>43</v>
      </c>
      <c r="G19" s="29">
        <v>515.91</v>
      </c>
      <c r="H19" s="28">
        <v>43</v>
      </c>
      <c r="I19" s="29">
        <v>516.1899999999999</v>
      </c>
      <c r="J19" s="28">
        <v>43</v>
      </c>
      <c r="K19" s="29">
        <v>515.53</v>
      </c>
      <c r="L19" s="5">
        <v>215</v>
      </c>
      <c r="M19" s="21">
        <v>2576.09</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43</v>
      </c>
      <c r="C21" s="16">
        <v>512.52</v>
      </c>
      <c r="D21" s="25">
        <v>43</v>
      </c>
      <c r="E21" s="16">
        <v>515.94</v>
      </c>
      <c r="F21" s="25">
        <v>43</v>
      </c>
      <c r="G21" s="16">
        <v>515.91</v>
      </c>
      <c r="H21" s="25">
        <v>43</v>
      </c>
      <c r="I21" s="16">
        <v>516.1899999999999</v>
      </c>
      <c r="J21" s="25">
        <v>43</v>
      </c>
      <c r="K21" s="16">
        <v>515.53</v>
      </c>
      <c r="L21" s="17">
        <v>215</v>
      </c>
      <c r="M21" s="21">
        <v>2576.09</v>
      </c>
    </row>
    <row r="22" spans="1:13" s="7" customFormat="1" ht="19.5" customHeight="1">
      <c r="A22" s="12"/>
      <c r="B22" s="46">
        <v>41232</v>
      </c>
      <c r="C22" s="47"/>
      <c r="D22" s="46">
        <v>41233</v>
      </c>
      <c r="E22" s="47"/>
      <c r="F22" s="46">
        <v>41234</v>
      </c>
      <c r="G22" s="47"/>
      <c r="H22" s="46">
        <v>41235</v>
      </c>
      <c r="I22" s="47"/>
      <c r="J22" s="59">
        <v>41236</v>
      </c>
      <c r="K22" s="60"/>
      <c r="L22" s="48" t="s">
        <v>3</v>
      </c>
      <c r="M22" s="49"/>
    </row>
    <row r="23" spans="1:13" s="7" customFormat="1" ht="19.5" customHeight="1">
      <c r="A23" s="13" t="s">
        <v>0</v>
      </c>
      <c r="B23" s="50" t="s">
        <v>15</v>
      </c>
      <c r="C23" s="51"/>
      <c r="D23" s="50" t="s">
        <v>15</v>
      </c>
      <c r="E23" s="51"/>
      <c r="F23" s="50" t="s">
        <v>15</v>
      </c>
      <c r="G23" s="51"/>
      <c r="H23" s="50" t="s">
        <v>15</v>
      </c>
      <c r="I23" s="51"/>
      <c r="J23" s="50" t="s">
        <v>16</v>
      </c>
      <c r="K23" s="51"/>
      <c r="L23" s="44">
        <v>4</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51</v>
      </c>
      <c r="C25" s="29">
        <v>599.58</v>
      </c>
      <c r="D25" s="28">
        <v>52</v>
      </c>
      <c r="E25" s="29">
        <v>610.88</v>
      </c>
      <c r="F25" s="28">
        <v>51</v>
      </c>
      <c r="G25" s="29">
        <v>599.64</v>
      </c>
      <c r="H25" s="28">
        <v>50</v>
      </c>
      <c r="I25" s="29">
        <v>587.54</v>
      </c>
      <c r="J25" s="28">
        <v>0</v>
      </c>
      <c r="K25" s="29">
        <v>0</v>
      </c>
      <c r="L25" s="5">
        <v>204</v>
      </c>
      <c r="M25" s="21">
        <v>2397.64</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51</v>
      </c>
      <c r="C27" s="16">
        <v>599.58</v>
      </c>
      <c r="D27" s="25">
        <v>52</v>
      </c>
      <c r="E27" s="16">
        <v>610.88</v>
      </c>
      <c r="F27" s="25">
        <v>51</v>
      </c>
      <c r="G27" s="16">
        <v>599.64</v>
      </c>
      <c r="H27" s="25">
        <v>50</v>
      </c>
      <c r="I27" s="16">
        <v>587.54</v>
      </c>
      <c r="J27" s="25">
        <v>0</v>
      </c>
      <c r="K27" s="16">
        <v>0</v>
      </c>
      <c r="L27" s="5">
        <v>204</v>
      </c>
      <c r="M27" s="21">
        <v>2397.64</v>
      </c>
      <c r="O27" s="55" t="s">
        <v>7</v>
      </c>
      <c r="P27" s="55"/>
    </row>
    <row r="28" spans="1:16" ht="19.5" customHeight="1" thickBot="1">
      <c r="A28" s="12"/>
      <c r="B28" s="46">
        <v>41239</v>
      </c>
      <c r="C28" s="47"/>
      <c r="D28" s="46">
        <v>41240</v>
      </c>
      <c r="E28" s="47"/>
      <c r="F28" s="46">
        <v>41241</v>
      </c>
      <c r="G28" s="47"/>
      <c r="H28" s="46">
        <v>41242</v>
      </c>
      <c r="I28" s="47"/>
      <c r="J28" s="46">
        <v>41243</v>
      </c>
      <c r="K28" s="47"/>
      <c r="L28" s="48" t="s">
        <v>3</v>
      </c>
      <c r="M28" s="49"/>
      <c r="N28" s="19"/>
      <c r="O28" s="53" t="s">
        <v>4</v>
      </c>
      <c r="P28" s="54"/>
    </row>
    <row r="29" spans="1:16" ht="19.5" customHeight="1" thickBot="1">
      <c r="A29" s="13" t="s">
        <v>0</v>
      </c>
      <c r="B29" s="50" t="s">
        <v>15</v>
      </c>
      <c r="C29" s="51"/>
      <c r="D29" s="50" t="s">
        <v>15</v>
      </c>
      <c r="E29" s="51"/>
      <c r="F29" s="50" t="s">
        <v>15</v>
      </c>
      <c r="G29" s="51"/>
      <c r="H29" s="50" t="s">
        <v>15</v>
      </c>
      <c r="I29" s="51"/>
      <c r="J29" s="50" t="s">
        <v>15</v>
      </c>
      <c r="K29" s="51"/>
      <c r="L29" s="44">
        <v>5</v>
      </c>
      <c r="M29" s="52"/>
      <c r="N29" s="20" t="s">
        <v>0</v>
      </c>
      <c r="O29" s="44">
        <v>21</v>
      </c>
      <c r="P29" s="45"/>
    </row>
    <row r="30" spans="1:16"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row>
    <row r="31" spans="1:16" ht="19.5" customHeight="1" thickBot="1">
      <c r="A31" s="13" t="s">
        <v>8</v>
      </c>
      <c r="B31" s="28">
        <v>58</v>
      </c>
      <c r="C31" s="29">
        <v>682.3900000000001</v>
      </c>
      <c r="D31" s="28">
        <v>58</v>
      </c>
      <c r="E31" s="29">
        <v>679.43</v>
      </c>
      <c r="F31" s="28">
        <v>59</v>
      </c>
      <c r="G31" s="29">
        <v>685.01</v>
      </c>
      <c r="H31" s="28">
        <v>51</v>
      </c>
      <c r="I31" s="29">
        <v>611.83</v>
      </c>
      <c r="J31" s="28">
        <v>58</v>
      </c>
      <c r="K31" s="29">
        <v>683.2500000000001</v>
      </c>
      <c r="L31" s="5">
        <v>284</v>
      </c>
      <c r="M31" s="21">
        <v>3341.9100000000003</v>
      </c>
      <c r="N31" s="20" t="s">
        <v>8</v>
      </c>
      <c r="O31" s="26">
        <v>1072</v>
      </c>
      <c r="P31" s="23">
        <v>12710.05</v>
      </c>
    </row>
    <row r="32" spans="1:16" ht="19.5" customHeight="1" thickBot="1">
      <c r="A32" s="13"/>
      <c r="B32" s="28"/>
      <c r="C32" s="29"/>
      <c r="D32" s="28"/>
      <c r="E32" s="29"/>
      <c r="F32" s="28"/>
      <c r="G32" s="29"/>
      <c r="H32" s="28"/>
      <c r="I32" s="29"/>
      <c r="J32" s="28"/>
      <c r="K32" s="29"/>
      <c r="L32" s="5"/>
      <c r="M32" s="21"/>
      <c r="N32" s="20"/>
      <c r="O32" s="18"/>
      <c r="P32" s="23"/>
    </row>
    <row r="33" spans="1:16" ht="19.5" customHeight="1" thickBot="1">
      <c r="A33" s="24" t="s">
        <v>5</v>
      </c>
      <c r="B33" s="25">
        <v>58</v>
      </c>
      <c r="C33" s="16">
        <v>682.3900000000001</v>
      </c>
      <c r="D33" s="25">
        <v>58</v>
      </c>
      <c r="E33" s="16">
        <v>679.43</v>
      </c>
      <c r="F33" s="25">
        <v>59</v>
      </c>
      <c r="G33" s="16">
        <v>685.01</v>
      </c>
      <c r="H33" s="25">
        <v>51</v>
      </c>
      <c r="I33" s="16">
        <v>611.83</v>
      </c>
      <c r="J33" s="25">
        <v>58</v>
      </c>
      <c r="K33" s="16">
        <v>683.2500000000001</v>
      </c>
      <c r="L33" s="17">
        <v>284</v>
      </c>
      <c r="M33" s="22">
        <v>3341.9100000000003</v>
      </c>
      <c r="N33" s="20" t="s">
        <v>4</v>
      </c>
      <c r="O33" s="26">
        <v>1072</v>
      </c>
      <c r="P33" s="23">
        <v>12710.05</v>
      </c>
    </row>
    <row r="35" spans="2:10" ht="14.25" hidden="1">
      <c r="B35" s="31">
        <f>$J$4+17</f>
        <v>41232</v>
      </c>
      <c r="C35" s="31"/>
      <c r="D35" s="31">
        <f>$J$4+18</f>
        <v>41233</v>
      </c>
      <c r="E35" s="31"/>
      <c r="F35" s="31">
        <f>$J$4+19</f>
        <v>41234</v>
      </c>
      <c r="G35" s="42"/>
      <c r="H35" s="31">
        <f>$J$4+20</f>
        <v>41235</v>
      </c>
      <c r="I35" s="42"/>
      <c r="J35" s="31">
        <f>$J$4+21</f>
        <v>41236</v>
      </c>
    </row>
    <row r="36" spans="2:10" ht="14.25" hidden="1">
      <c r="B36" s="31">
        <f>$J$4+24</f>
        <v>41239</v>
      </c>
      <c r="C36" s="31"/>
      <c r="D36" s="31">
        <f>$J$4+25</f>
        <v>41240</v>
      </c>
      <c r="E36" s="43"/>
      <c r="F36" s="31">
        <f>$J$4+26</f>
        <v>41241</v>
      </c>
      <c r="G36" s="42"/>
      <c r="H36" s="31">
        <f>$J$4+27</f>
        <v>41242</v>
      </c>
      <c r="I36" s="42"/>
      <c r="J36" s="31">
        <f>$J$4+28</f>
        <v>41243</v>
      </c>
    </row>
    <row r="37" spans="2:10" ht="14.25">
      <c r="B37" s="42"/>
      <c r="C37" s="42"/>
      <c r="D37" s="42"/>
      <c r="E37" s="42"/>
      <c r="F37" s="42"/>
      <c r="G37" s="42"/>
      <c r="H37" s="42"/>
      <c r="I37" s="42"/>
      <c r="J37" s="31"/>
    </row>
  </sheetData>
  <sheetProtection password="CF66" sheet="1"/>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9" r:id="rId1"/>
</worksheet>
</file>

<file path=xl/worksheets/sheet9.xml><?xml version="1.0" encoding="utf-8"?>
<worksheet xmlns="http://schemas.openxmlformats.org/spreadsheetml/2006/main" xmlns:r="http://schemas.openxmlformats.org/officeDocument/2006/relationships">
  <dimension ref="A1:P37"/>
  <sheetViews>
    <sheetView view="pageBreakPreview" zoomScale="60" zoomScalePageLayoutView="0" workbookViewId="0" topLeftCell="A1">
      <selection activeCell="Y16" sqref="Y16"/>
    </sheetView>
  </sheetViews>
  <sheetFormatPr defaultColWidth="9.00390625" defaultRowHeight="13.5"/>
  <cols>
    <col min="1" max="1" width="10.875" style="41" customWidth="1"/>
    <col min="2" max="2" width="9.375" style="41" bestFit="1" customWidth="1"/>
    <col min="3" max="3" width="10.75390625" style="41" customWidth="1"/>
    <col min="4" max="4" width="9.375" style="41" bestFit="1" customWidth="1"/>
    <col min="5" max="5" width="10.75390625" style="41" customWidth="1"/>
    <col min="6" max="6" width="9.375" style="41" bestFit="1" customWidth="1"/>
    <col min="7" max="7" width="10.75390625" style="41" customWidth="1"/>
    <col min="8" max="8" width="9.375" style="41" bestFit="1" customWidth="1"/>
    <col min="9" max="9" width="10.75390625" style="41" customWidth="1"/>
    <col min="10" max="10" width="9.375" style="41" customWidth="1"/>
    <col min="11" max="11" width="10.75390625" style="41" customWidth="1"/>
    <col min="12" max="12" width="9.00390625" style="41" customWidth="1"/>
    <col min="13" max="14" width="10.75390625" style="41" customWidth="1"/>
    <col min="15" max="15" width="13.25390625" style="41" customWidth="1"/>
    <col min="16" max="16" width="13.50390625" style="41" customWidth="1"/>
    <col min="17" max="16384" width="9.00390625" style="41" customWidth="1"/>
  </cols>
  <sheetData>
    <row r="1" spans="1:13" s="1" customFormat="1" ht="22.5" customHeight="1">
      <c r="A1" s="56" t="s">
        <v>18</v>
      </c>
      <c r="B1" s="56"/>
      <c r="C1" s="56"/>
      <c r="D1" s="56"/>
      <c r="E1" s="56"/>
      <c r="F1" s="56"/>
      <c r="G1" s="56"/>
      <c r="H1" s="56"/>
      <c r="I1" s="56"/>
      <c r="J1" s="56"/>
      <c r="K1" s="56"/>
      <c r="L1" s="56"/>
      <c r="M1" s="56"/>
    </row>
    <row r="2" spans="1:15" s="1" customFormat="1" ht="18.75">
      <c r="A2" s="27" t="s">
        <v>33</v>
      </c>
      <c r="B2" s="4"/>
      <c r="C2" s="4"/>
      <c r="D2" s="4"/>
      <c r="E2" s="4"/>
      <c r="F2" s="4"/>
      <c r="G2" s="4"/>
      <c r="H2" s="4"/>
      <c r="I2" s="4"/>
      <c r="J2" s="37"/>
      <c r="K2" s="4"/>
      <c r="L2" s="4"/>
      <c r="M2" s="4"/>
      <c r="O2" s="36"/>
    </row>
    <row r="3" s="7" customFormat="1" ht="19.5" customHeight="1" thickBot="1">
      <c r="A3" s="6" t="s">
        <v>6</v>
      </c>
    </row>
    <row r="4" spans="1:13" s="7" customFormat="1" ht="19.5" customHeight="1">
      <c r="A4" s="12"/>
      <c r="B4" s="46">
        <v>41246</v>
      </c>
      <c r="C4" s="47"/>
      <c r="D4" s="46">
        <v>41247</v>
      </c>
      <c r="E4" s="47"/>
      <c r="F4" s="46">
        <v>41248</v>
      </c>
      <c r="G4" s="47"/>
      <c r="H4" s="46">
        <v>41249</v>
      </c>
      <c r="I4" s="47"/>
      <c r="J4" s="46">
        <v>41250</v>
      </c>
      <c r="K4" s="47"/>
      <c r="L4" s="48" t="s">
        <v>3</v>
      </c>
      <c r="M4" s="49"/>
    </row>
    <row r="5" spans="1:13" s="7" customFormat="1" ht="19.5" customHeight="1">
      <c r="A5" s="13" t="s">
        <v>0</v>
      </c>
      <c r="B5" s="50" t="s">
        <v>15</v>
      </c>
      <c r="C5" s="51"/>
      <c r="D5" s="50" t="s">
        <v>15</v>
      </c>
      <c r="E5" s="51"/>
      <c r="F5" s="50" t="s">
        <v>15</v>
      </c>
      <c r="G5" s="51"/>
      <c r="H5" s="50" t="s">
        <v>15</v>
      </c>
      <c r="I5" s="51"/>
      <c r="J5" s="50" t="s">
        <v>15</v>
      </c>
      <c r="K5" s="51"/>
      <c r="L5" s="44">
        <v>5</v>
      </c>
      <c r="M5" s="52"/>
    </row>
    <row r="6" spans="1:13" s="7" customFormat="1" ht="19.5" customHeight="1">
      <c r="A6" s="13"/>
      <c r="B6" s="9" t="s">
        <v>1</v>
      </c>
      <c r="C6" s="8" t="s">
        <v>2</v>
      </c>
      <c r="D6" s="9" t="s">
        <v>1</v>
      </c>
      <c r="E6" s="9" t="s">
        <v>2</v>
      </c>
      <c r="F6" s="9" t="s">
        <v>1</v>
      </c>
      <c r="G6" s="8" t="s">
        <v>2</v>
      </c>
      <c r="H6" s="9" t="s">
        <v>1</v>
      </c>
      <c r="I6" s="9" t="s">
        <v>2</v>
      </c>
      <c r="J6" s="9" t="s">
        <v>1</v>
      </c>
      <c r="K6" s="9" t="s">
        <v>2</v>
      </c>
      <c r="L6" s="9" t="s">
        <v>1</v>
      </c>
      <c r="M6" s="11" t="s">
        <v>2</v>
      </c>
    </row>
    <row r="7" spans="1:13" s="7" customFormat="1" ht="19.5" customHeight="1">
      <c r="A7" s="13" t="s">
        <v>8</v>
      </c>
      <c r="B7" s="28">
        <v>49</v>
      </c>
      <c r="C7" s="29">
        <v>585.3299999999999</v>
      </c>
      <c r="D7" s="28">
        <v>50</v>
      </c>
      <c r="E7" s="29">
        <v>597.57</v>
      </c>
      <c r="F7" s="28">
        <v>50</v>
      </c>
      <c r="G7" s="29">
        <v>596.6700000000001</v>
      </c>
      <c r="H7" s="28">
        <v>58</v>
      </c>
      <c r="I7" s="29">
        <v>682</v>
      </c>
      <c r="J7" s="28">
        <v>57</v>
      </c>
      <c r="K7" s="29">
        <v>668.4100000000001</v>
      </c>
      <c r="L7" s="5">
        <v>264</v>
      </c>
      <c r="M7" s="21">
        <v>3129.9800000000005</v>
      </c>
    </row>
    <row r="8" spans="1:13" s="7" customFormat="1" ht="19.5" customHeight="1">
      <c r="A8" s="13"/>
      <c r="B8" s="28"/>
      <c r="C8" s="29"/>
      <c r="D8" s="28"/>
      <c r="E8" s="29"/>
      <c r="F8" s="28"/>
      <c r="G8" s="29"/>
      <c r="H8" s="28"/>
      <c r="I8" s="29"/>
      <c r="J8" s="28"/>
      <c r="K8" s="29"/>
      <c r="L8" s="5"/>
      <c r="M8" s="21"/>
    </row>
    <row r="9" spans="1:13" s="7" customFormat="1" ht="19.5" customHeight="1" thickBot="1">
      <c r="A9" s="14" t="s">
        <v>5</v>
      </c>
      <c r="B9" s="25">
        <v>49</v>
      </c>
      <c r="C9" s="16">
        <v>585.3299999999999</v>
      </c>
      <c r="D9" s="25">
        <v>50</v>
      </c>
      <c r="E9" s="16">
        <v>597.57</v>
      </c>
      <c r="F9" s="25">
        <v>50</v>
      </c>
      <c r="G9" s="16">
        <v>596.6700000000001</v>
      </c>
      <c r="H9" s="25">
        <v>58</v>
      </c>
      <c r="I9" s="16">
        <v>682</v>
      </c>
      <c r="J9" s="25">
        <v>57</v>
      </c>
      <c r="K9" s="16">
        <v>668.4100000000001</v>
      </c>
      <c r="L9" s="17">
        <v>264</v>
      </c>
      <c r="M9" s="22">
        <v>3129.9800000000005</v>
      </c>
    </row>
    <row r="10" spans="1:13" s="7" customFormat="1" ht="19.5" customHeight="1">
      <c r="A10" s="12"/>
      <c r="B10" s="46">
        <v>41253</v>
      </c>
      <c r="C10" s="47"/>
      <c r="D10" s="46">
        <v>41254</v>
      </c>
      <c r="E10" s="47"/>
      <c r="F10" s="46">
        <v>41255</v>
      </c>
      <c r="G10" s="47"/>
      <c r="H10" s="46">
        <v>41256</v>
      </c>
      <c r="I10" s="47"/>
      <c r="J10" s="46">
        <v>41257</v>
      </c>
      <c r="K10" s="47"/>
      <c r="L10" s="48" t="s">
        <v>3</v>
      </c>
      <c r="M10" s="49"/>
    </row>
    <row r="11" spans="1:13" s="7" customFormat="1" ht="19.5" customHeight="1">
      <c r="A11" s="13" t="s">
        <v>0</v>
      </c>
      <c r="B11" s="50" t="s">
        <v>15</v>
      </c>
      <c r="C11" s="51"/>
      <c r="D11" s="50" t="s">
        <v>15</v>
      </c>
      <c r="E11" s="51"/>
      <c r="F11" s="50" t="s">
        <v>15</v>
      </c>
      <c r="G11" s="51"/>
      <c r="H11" s="50" t="s">
        <v>15</v>
      </c>
      <c r="I11" s="51"/>
      <c r="J11" s="50" t="s">
        <v>15</v>
      </c>
      <c r="K11" s="51"/>
      <c r="L11" s="44">
        <v>5</v>
      </c>
      <c r="M11" s="52"/>
    </row>
    <row r="12" spans="1:13" s="7" customFormat="1" ht="19.5" customHeight="1">
      <c r="A12" s="13"/>
      <c r="B12" s="9" t="s">
        <v>1</v>
      </c>
      <c r="C12" s="8" t="s">
        <v>2</v>
      </c>
      <c r="D12" s="9" t="s">
        <v>1</v>
      </c>
      <c r="E12" s="9" t="s">
        <v>2</v>
      </c>
      <c r="F12" s="10" t="s">
        <v>1</v>
      </c>
      <c r="G12" s="8" t="s">
        <v>2</v>
      </c>
      <c r="H12" s="9" t="s">
        <v>1</v>
      </c>
      <c r="I12" s="9" t="s">
        <v>2</v>
      </c>
      <c r="J12" s="9" t="s">
        <v>1</v>
      </c>
      <c r="K12" s="9" t="s">
        <v>2</v>
      </c>
      <c r="L12" s="9" t="s">
        <v>1</v>
      </c>
      <c r="M12" s="11" t="s">
        <v>2</v>
      </c>
    </row>
    <row r="13" spans="1:13" s="7" customFormat="1" ht="19.5" customHeight="1">
      <c r="A13" s="13" t="s">
        <v>8</v>
      </c>
      <c r="B13" s="28">
        <v>30</v>
      </c>
      <c r="C13" s="29">
        <v>353.57</v>
      </c>
      <c r="D13" s="28">
        <v>51</v>
      </c>
      <c r="E13" s="29">
        <v>610.1500000000001</v>
      </c>
      <c r="F13" s="28">
        <v>59</v>
      </c>
      <c r="G13" s="29">
        <v>682.97</v>
      </c>
      <c r="H13" s="28">
        <v>53</v>
      </c>
      <c r="I13" s="29">
        <v>618.14</v>
      </c>
      <c r="J13" s="28">
        <v>59</v>
      </c>
      <c r="K13" s="29">
        <v>683.0500000000001</v>
      </c>
      <c r="L13" s="5">
        <v>252</v>
      </c>
      <c r="M13" s="21">
        <v>2947.88</v>
      </c>
    </row>
    <row r="14" spans="1:13" s="7" customFormat="1" ht="19.5" customHeight="1">
      <c r="A14" s="13"/>
      <c r="B14" s="28"/>
      <c r="C14" s="29"/>
      <c r="D14" s="28"/>
      <c r="E14" s="29"/>
      <c r="F14" s="28"/>
      <c r="G14" s="29"/>
      <c r="H14" s="28"/>
      <c r="I14" s="29"/>
      <c r="J14" s="28"/>
      <c r="K14" s="29"/>
      <c r="L14" s="5"/>
      <c r="M14" s="21"/>
    </row>
    <row r="15" spans="1:13" s="7" customFormat="1" ht="19.5" customHeight="1" thickBot="1">
      <c r="A15" s="14" t="s">
        <v>5</v>
      </c>
      <c r="B15" s="25">
        <v>30</v>
      </c>
      <c r="C15" s="16">
        <v>353.57</v>
      </c>
      <c r="D15" s="25">
        <v>51</v>
      </c>
      <c r="E15" s="16">
        <v>610.1500000000001</v>
      </c>
      <c r="F15" s="25">
        <v>59</v>
      </c>
      <c r="G15" s="16">
        <v>682.97</v>
      </c>
      <c r="H15" s="25">
        <v>53</v>
      </c>
      <c r="I15" s="16">
        <v>618.14</v>
      </c>
      <c r="J15" s="25">
        <v>59</v>
      </c>
      <c r="K15" s="16">
        <v>683.0500000000001</v>
      </c>
      <c r="L15" s="17">
        <v>252</v>
      </c>
      <c r="M15" s="22">
        <v>2947.88</v>
      </c>
    </row>
    <row r="16" spans="1:13" s="7" customFormat="1" ht="19.5" customHeight="1">
      <c r="A16" s="12"/>
      <c r="B16" s="46">
        <v>41260</v>
      </c>
      <c r="C16" s="47"/>
      <c r="D16" s="46">
        <v>41261</v>
      </c>
      <c r="E16" s="47"/>
      <c r="F16" s="46">
        <v>41262</v>
      </c>
      <c r="G16" s="47"/>
      <c r="H16" s="46">
        <v>41263</v>
      </c>
      <c r="I16" s="47"/>
      <c r="J16" s="46">
        <v>41264</v>
      </c>
      <c r="K16" s="47"/>
      <c r="L16" s="48" t="s">
        <v>3</v>
      </c>
      <c r="M16" s="49"/>
    </row>
    <row r="17" spans="1:13" s="7" customFormat="1" ht="19.5" customHeight="1">
      <c r="A17" s="13" t="s">
        <v>0</v>
      </c>
      <c r="B17" s="50" t="s">
        <v>15</v>
      </c>
      <c r="C17" s="51"/>
      <c r="D17" s="50" t="s">
        <v>15</v>
      </c>
      <c r="E17" s="51"/>
      <c r="F17" s="50" t="s">
        <v>15</v>
      </c>
      <c r="G17" s="51"/>
      <c r="H17" s="50" t="s">
        <v>15</v>
      </c>
      <c r="I17" s="51"/>
      <c r="J17" s="50" t="s">
        <v>15</v>
      </c>
      <c r="K17" s="51"/>
      <c r="L17" s="44">
        <v>5</v>
      </c>
      <c r="M17" s="52"/>
    </row>
    <row r="18" spans="1:13" s="7" customFormat="1" ht="19.5" customHeight="1">
      <c r="A18" s="13"/>
      <c r="B18" s="9" t="s">
        <v>1</v>
      </c>
      <c r="C18" s="8" t="s">
        <v>2</v>
      </c>
      <c r="D18" s="9" t="s">
        <v>1</v>
      </c>
      <c r="E18" s="10" t="s">
        <v>2</v>
      </c>
      <c r="F18" s="10" t="s">
        <v>1</v>
      </c>
      <c r="G18" s="8" t="s">
        <v>2</v>
      </c>
      <c r="H18" s="9" t="s">
        <v>1</v>
      </c>
      <c r="I18" s="9" t="s">
        <v>2</v>
      </c>
      <c r="J18" s="9" t="s">
        <v>1</v>
      </c>
      <c r="K18" s="9" t="s">
        <v>2</v>
      </c>
      <c r="L18" s="9" t="s">
        <v>1</v>
      </c>
      <c r="M18" s="11" t="s">
        <v>2</v>
      </c>
    </row>
    <row r="19" spans="1:13" s="7" customFormat="1" ht="19.5" customHeight="1">
      <c r="A19" s="13" t="s">
        <v>8</v>
      </c>
      <c r="B19" s="28">
        <v>59</v>
      </c>
      <c r="C19" s="29">
        <v>684.4</v>
      </c>
      <c r="D19" s="28">
        <v>60</v>
      </c>
      <c r="E19" s="29">
        <v>697.0300000000001</v>
      </c>
      <c r="F19" s="28">
        <v>60</v>
      </c>
      <c r="G19" s="29">
        <v>684.5699999999999</v>
      </c>
      <c r="H19" s="28">
        <v>61</v>
      </c>
      <c r="I19" s="29">
        <v>694.9000000000001</v>
      </c>
      <c r="J19" s="28">
        <v>58</v>
      </c>
      <c r="K19" s="29">
        <v>679.98</v>
      </c>
      <c r="L19" s="5">
        <v>298</v>
      </c>
      <c r="M19" s="21">
        <v>3440.88</v>
      </c>
    </row>
    <row r="20" spans="1:13" s="7" customFormat="1" ht="19.5" customHeight="1">
      <c r="A20" s="13"/>
      <c r="B20" s="28"/>
      <c r="C20" s="29"/>
      <c r="D20" s="28"/>
      <c r="E20" s="29"/>
      <c r="F20" s="28"/>
      <c r="G20" s="29"/>
      <c r="H20" s="28"/>
      <c r="I20" s="29"/>
      <c r="J20" s="28"/>
      <c r="K20" s="29"/>
      <c r="L20" s="5"/>
      <c r="M20" s="21"/>
    </row>
    <row r="21" spans="1:13" s="7" customFormat="1" ht="19.5" customHeight="1" thickBot="1">
      <c r="A21" s="14" t="s">
        <v>5</v>
      </c>
      <c r="B21" s="25">
        <v>59</v>
      </c>
      <c r="C21" s="16">
        <v>684.4</v>
      </c>
      <c r="D21" s="25">
        <v>60</v>
      </c>
      <c r="E21" s="16">
        <v>697.0300000000001</v>
      </c>
      <c r="F21" s="25">
        <v>60</v>
      </c>
      <c r="G21" s="16">
        <v>684.5699999999999</v>
      </c>
      <c r="H21" s="25">
        <v>61</v>
      </c>
      <c r="I21" s="16">
        <v>694.9000000000001</v>
      </c>
      <c r="J21" s="25">
        <v>58</v>
      </c>
      <c r="K21" s="16">
        <v>679.98</v>
      </c>
      <c r="L21" s="17">
        <v>298</v>
      </c>
      <c r="M21" s="21">
        <v>3440.88</v>
      </c>
    </row>
    <row r="22" spans="1:13" s="7" customFormat="1" ht="19.5" customHeight="1">
      <c r="A22" s="12"/>
      <c r="B22" s="59">
        <v>41267</v>
      </c>
      <c r="C22" s="60"/>
      <c r="D22" s="46">
        <v>41268</v>
      </c>
      <c r="E22" s="47"/>
      <c r="F22" s="46">
        <v>41269</v>
      </c>
      <c r="G22" s="47"/>
      <c r="H22" s="46">
        <v>41270</v>
      </c>
      <c r="I22" s="47"/>
      <c r="J22" s="46">
        <v>41271</v>
      </c>
      <c r="K22" s="47"/>
      <c r="L22" s="48" t="s">
        <v>3</v>
      </c>
      <c r="M22" s="49"/>
    </row>
    <row r="23" spans="1:13" s="7" customFormat="1" ht="19.5" customHeight="1">
      <c r="A23" s="13" t="s">
        <v>0</v>
      </c>
      <c r="B23" s="50" t="s">
        <v>16</v>
      </c>
      <c r="C23" s="51"/>
      <c r="D23" s="50" t="s">
        <v>15</v>
      </c>
      <c r="E23" s="51"/>
      <c r="F23" s="50" t="s">
        <v>15</v>
      </c>
      <c r="G23" s="51"/>
      <c r="H23" s="50" t="s">
        <v>15</v>
      </c>
      <c r="I23" s="51"/>
      <c r="J23" s="50" t="s">
        <v>15</v>
      </c>
      <c r="K23" s="51"/>
      <c r="L23" s="44">
        <v>4</v>
      </c>
      <c r="M23" s="52"/>
    </row>
    <row r="24" spans="1:13" s="7" customFormat="1" ht="19.5" customHeight="1">
      <c r="A24" s="13"/>
      <c r="B24" s="9" t="s">
        <v>1</v>
      </c>
      <c r="C24" s="8" t="s">
        <v>2</v>
      </c>
      <c r="D24" s="9" t="s">
        <v>1</v>
      </c>
      <c r="E24" s="9" t="s">
        <v>2</v>
      </c>
      <c r="F24" s="10" t="s">
        <v>1</v>
      </c>
      <c r="G24" s="8" t="s">
        <v>2</v>
      </c>
      <c r="H24" s="9" t="s">
        <v>1</v>
      </c>
      <c r="I24" s="9" t="s">
        <v>2</v>
      </c>
      <c r="J24" s="9" t="s">
        <v>1</v>
      </c>
      <c r="K24" s="9" t="s">
        <v>2</v>
      </c>
      <c r="L24" s="9" t="s">
        <v>1</v>
      </c>
      <c r="M24" s="11" t="s">
        <v>2</v>
      </c>
    </row>
    <row r="25" spans="1:13" s="7" customFormat="1" ht="19.5" customHeight="1">
      <c r="A25" s="13" t="s">
        <v>8</v>
      </c>
      <c r="B25" s="28">
        <v>0</v>
      </c>
      <c r="C25" s="29">
        <v>0</v>
      </c>
      <c r="D25" s="28">
        <v>62</v>
      </c>
      <c r="E25" s="29">
        <v>730.7800000000001</v>
      </c>
      <c r="F25" s="28">
        <v>62</v>
      </c>
      <c r="G25" s="29">
        <v>716.94</v>
      </c>
      <c r="H25" s="28">
        <v>51</v>
      </c>
      <c r="I25" s="29">
        <v>610.71</v>
      </c>
      <c r="J25" s="28">
        <v>56</v>
      </c>
      <c r="K25" s="29">
        <v>655.88</v>
      </c>
      <c r="L25" s="5">
        <v>231</v>
      </c>
      <c r="M25" s="21">
        <v>2714.3100000000004</v>
      </c>
    </row>
    <row r="26" spans="1:13" s="7" customFormat="1" ht="19.5" customHeight="1">
      <c r="A26" s="13"/>
      <c r="B26" s="28"/>
      <c r="C26" s="29"/>
      <c r="D26" s="28"/>
      <c r="E26" s="29"/>
      <c r="F26" s="28"/>
      <c r="G26" s="29"/>
      <c r="H26" s="28"/>
      <c r="I26" s="29"/>
      <c r="J26" s="28"/>
      <c r="K26" s="29"/>
      <c r="L26" s="5"/>
      <c r="M26" s="21"/>
    </row>
    <row r="27" spans="1:16" s="7" customFormat="1" ht="19.5" customHeight="1" thickBot="1">
      <c r="A27" s="14" t="s">
        <v>5</v>
      </c>
      <c r="B27" s="25">
        <v>0</v>
      </c>
      <c r="C27" s="16">
        <v>0</v>
      </c>
      <c r="D27" s="25">
        <v>62</v>
      </c>
      <c r="E27" s="16">
        <v>730.7800000000001</v>
      </c>
      <c r="F27" s="25">
        <v>62</v>
      </c>
      <c r="G27" s="16">
        <v>716.94</v>
      </c>
      <c r="H27" s="25">
        <v>51</v>
      </c>
      <c r="I27" s="16">
        <v>610.71</v>
      </c>
      <c r="J27" s="25">
        <v>56</v>
      </c>
      <c r="K27" s="16">
        <v>655.88</v>
      </c>
      <c r="L27" s="5">
        <v>231</v>
      </c>
      <c r="M27" s="21">
        <v>2714.3100000000004</v>
      </c>
      <c r="O27" s="55" t="s">
        <v>7</v>
      </c>
      <c r="P27" s="55"/>
    </row>
    <row r="28" spans="1:16" ht="19.5" customHeight="1" thickBot="1">
      <c r="A28" s="12"/>
      <c r="B28" s="46">
        <v>41274</v>
      </c>
      <c r="C28" s="47"/>
      <c r="D28" s="46" t="s">
        <v>16</v>
      </c>
      <c r="E28" s="47"/>
      <c r="F28" s="46" t="s">
        <v>16</v>
      </c>
      <c r="G28" s="47"/>
      <c r="H28" s="46" t="s">
        <v>16</v>
      </c>
      <c r="I28" s="47"/>
      <c r="J28" s="46" t="s">
        <v>16</v>
      </c>
      <c r="K28" s="47"/>
      <c r="L28" s="48" t="s">
        <v>3</v>
      </c>
      <c r="M28" s="49"/>
      <c r="N28" s="19"/>
      <c r="O28" s="53" t="s">
        <v>4</v>
      </c>
      <c r="P28" s="54"/>
    </row>
    <row r="29" spans="1:16" ht="19.5" customHeight="1" thickBot="1">
      <c r="A29" s="13" t="s">
        <v>0</v>
      </c>
      <c r="B29" s="50" t="s">
        <v>16</v>
      </c>
      <c r="C29" s="51"/>
      <c r="D29" s="50" t="s">
        <v>16</v>
      </c>
      <c r="E29" s="51"/>
      <c r="F29" s="50" t="s">
        <v>16</v>
      </c>
      <c r="G29" s="51"/>
      <c r="H29" s="50" t="s">
        <v>16</v>
      </c>
      <c r="I29" s="51"/>
      <c r="J29" s="50" t="s">
        <v>16</v>
      </c>
      <c r="K29" s="51"/>
      <c r="L29" s="44">
        <v>0</v>
      </c>
      <c r="M29" s="52"/>
      <c r="N29" s="20" t="s">
        <v>0</v>
      </c>
      <c r="O29" s="44">
        <v>19</v>
      </c>
      <c r="P29" s="45"/>
    </row>
    <row r="30" spans="1:16" ht="19.5" customHeight="1" thickBot="1">
      <c r="A30" s="13"/>
      <c r="B30" s="9" t="s">
        <v>1</v>
      </c>
      <c r="C30" s="8" t="s">
        <v>2</v>
      </c>
      <c r="D30" s="9" t="s">
        <v>1</v>
      </c>
      <c r="E30" s="9" t="s">
        <v>2</v>
      </c>
      <c r="F30" s="10" t="s">
        <v>1</v>
      </c>
      <c r="G30" s="8" t="s">
        <v>2</v>
      </c>
      <c r="H30" s="9" t="s">
        <v>1</v>
      </c>
      <c r="I30" s="9" t="s">
        <v>2</v>
      </c>
      <c r="J30" s="9" t="s">
        <v>1</v>
      </c>
      <c r="K30" s="9" t="s">
        <v>2</v>
      </c>
      <c r="L30" s="9" t="s">
        <v>1</v>
      </c>
      <c r="M30" s="11" t="s">
        <v>2</v>
      </c>
      <c r="N30" s="20"/>
      <c r="O30" s="15" t="s">
        <v>1</v>
      </c>
      <c r="P30" s="15" t="s">
        <v>2</v>
      </c>
    </row>
    <row r="31" spans="1:16" ht="19.5" customHeight="1" thickBot="1">
      <c r="A31" s="13" t="s">
        <v>8</v>
      </c>
      <c r="B31" s="28">
        <v>0</v>
      </c>
      <c r="C31" s="29">
        <v>0</v>
      </c>
      <c r="D31" s="28">
        <v>0</v>
      </c>
      <c r="E31" s="29">
        <v>0</v>
      </c>
      <c r="F31" s="28">
        <v>0</v>
      </c>
      <c r="G31" s="29">
        <v>0</v>
      </c>
      <c r="H31" s="28">
        <v>0</v>
      </c>
      <c r="I31" s="29">
        <v>0</v>
      </c>
      <c r="J31" s="28">
        <v>0</v>
      </c>
      <c r="K31" s="29">
        <v>0</v>
      </c>
      <c r="L31" s="5">
        <v>0</v>
      </c>
      <c r="M31" s="21">
        <v>0</v>
      </c>
      <c r="N31" s="20" t="s">
        <v>8</v>
      </c>
      <c r="O31" s="26">
        <v>1045</v>
      </c>
      <c r="P31" s="23">
        <v>12233.050000000003</v>
      </c>
    </row>
    <row r="32" spans="1:16" ht="19.5" customHeight="1" thickBot="1">
      <c r="A32" s="13"/>
      <c r="B32" s="28"/>
      <c r="C32" s="29"/>
      <c r="D32" s="28"/>
      <c r="E32" s="29"/>
      <c r="F32" s="28"/>
      <c r="G32" s="29"/>
      <c r="H32" s="28"/>
      <c r="I32" s="29"/>
      <c r="J32" s="28"/>
      <c r="K32" s="29"/>
      <c r="L32" s="5"/>
      <c r="M32" s="21"/>
      <c r="N32" s="20"/>
      <c r="O32" s="18"/>
      <c r="P32" s="23"/>
    </row>
    <row r="33" spans="1:16" ht="19.5" customHeight="1" thickBot="1">
      <c r="A33" s="24" t="s">
        <v>5</v>
      </c>
      <c r="B33" s="25">
        <v>0</v>
      </c>
      <c r="C33" s="16">
        <v>0</v>
      </c>
      <c r="D33" s="25">
        <v>0</v>
      </c>
      <c r="E33" s="16">
        <v>0</v>
      </c>
      <c r="F33" s="25">
        <v>0</v>
      </c>
      <c r="G33" s="16">
        <v>0</v>
      </c>
      <c r="H33" s="25">
        <v>0</v>
      </c>
      <c r="I33" s="16">
        <v>0</v>
      </c>
      <c r="J33" s="25">
        <v>0</v>
      </c>
      <c r="K33" s="16">
        <v>0</v>
      </c>
      <c r="L33" s="17">
        <v>0</v>
      </c>
      <c r="M33" s="22">
        <v>0</v>
      </c>
      <c r="N33" s="20" t="s">
        <v>4</v>
      </c>
      <c r="O33" s="26">
        <v>1045</v>
      </c>
      <c r="P33" s="23">
        <v>12233.050000000003</v>
      </c>
    </row>
    <row r="35" spans="2:10" ht="14.25" hidden="1">
      <c r="B35" s="31">
        <f>$J$4+17</f>
        <v>41267</v>
      </c>
      <c r="C35" s="31"/>
      <c r="D35" s="31">
        <f>$J$4+18</f>
        <v>41268</v>
      </c>
      <c r="E35" s="31"/>
      <c r="F35" s="31">
        <f>$J$4+19</f>
        <v>41269</v>
      </c>
      <c r="G35" s="42"/>
      <c r="H35" s="31">
        <f>$J$4+20</f>
        <v>41270</v>
      </c>
      <c r="I35" s="42"/>
      <c r="J35" s="31">
        <f>$J$4+21</f>
        <v>41271</v>
      </c>
    </row>
    <row r="36" spans="2:10" ht="14.25" hidden="1">
      <c r="B36" s="31">
        <f>$J$4+24</f>
        <v>41274</v>
      </c>
      <c r="C36" s="31"/>
      <c r="D36" s="31">
        <f>$J$4+25</f>
        <v>41275</v>
      </c>
      <c r="E36" s="43"/>
      <c r="F36" s="31">
        <f>$J$4+26</f>
        <v>41276</v>
      </c>
      <c r="G36" s="42"/>
      <c r="H36" s="31">
        <f>$J$4+27</f>
        <v>41277</v>
      </c>
      <c r="I36" s="42"/>
      <c r="J36" s="31">
        <f>$J$4+28</f>
        <v>41278</v>
      </c>
    </row>
    <row r="37" spans="2:10" ht="14.25">
      <c r="B37" s="42"/>
      <c r="C37" s="42"/>
      <c r="D37" s="42"/>
      <c r="E37" s="42"/>
      <c r="F37" s="42"/>
      <c r="G37" s="42"/>
      <c r="H37" s="42"/>
      <c r="I37" s="42"/>
      <c r="J37" s="31"/>
    </row>
  </sheetData>
  <sheetProtection/>
  <mergeCells count="64">
    <mergeCell ref="O29:P29"/>
    <mergeCell ref="B29:C29"/>
    <mergeCell ref="D29:E29"/>
    <mergeCell ref="F29:G29"/>
    <mergeCell ref="H29:I29"/>
    <mergeCell ref="J29:K29"/>
    <mergeCell ref="L29:M29"/>
    <mergeCell ref="J23:K23"/>
    <mergeCell ref="L23:M23"/>
    <mergeCell ref="O27:P27"/>
    <mergeCell ref="B28:C28"/>
    <mergeCell ref="D28:E28"/>
    <mergeCell ref="F28:G28"/>
    <mergeCell ref="H28:I28"/>
    <mergeCell ref="J28:K28"/>
    <mergeCell ref="L28:M28"/>
    <mergeCell ref="O28:P28"/>
    <mergeCell ref="B23:C23"/>
    <mergeCell ref="D23:E23"/>
    <mergeCell ref="F23:G23"/>
    <mergeCell ref="H23:I23"/>
    <mergeCell ref="J17:K17"/>
    <mergeCell ref="L17:M17"/>
    <mergeCell ref="B22:C22"/>
    <mergeCell ref="D22:E22"/>
    <mergeCell ref="F22:G22"/>
    <mergeCell ref="H22:I22"/>
    <mergeCell ref="J22:K22"/>
    <mergeCell ref="L22:M22"/>
    <mergeCell ref="B17:C17"/>
    <mergeCell ref="D17:E17"/>
    <mergeCell ref="F17:G17"/>
    <mergeCell ref="H17:I17"/>
    <mergeCell ref="J11:K11"/>
    <mergeCell ref="L11:M11"/>
    <mergeCell ref="B16:C16"/>
    <mergeCell ref="D16:E16"/>
    <mergeCell ref="F16:G16"/>
    <mergeCell ref="H16:I16"/>
    <mergeCell ref="J16:K16"/>
    <mergeCell ref="L16:M16"/>
    <mergeCell ref="B11:C11"/>
    <mergeCell ref="D11:E11"/>
    <mergeCell ref="F11:G11"/>
    <mergeCell ref="H11:I11"/>
    <mergeCell ref="J5:K5"/>
    <mergeCell ref="L5:M5"/>
    <mergeCell ref="B10:C10"/>
    <mergeCell ref="D10:E10"/>
    <mergeCell ref="F10:G10"/>
    <mergeCell ref="H10:I10"/>
    <mergeCell ref="J10:K10"/>
    <mergeCell ref="L10:M10"/>
    <mergeCell ref="B5:C5"/>
    <mergeCell ref="D5:E5"/>
    <mergeCell ref="F5:G5"/>
    <mergeCell ref="H5:I5"/>
    <mergeCell ref="A1:M1"/>
    <mergeCell ref="B4:C4"/>
    <mergeCell ref="D4:E4"/>
    <mergeCell ref="F4:G4"/>
    <mergeCell ref="H4:I4"/>
    <mergeCell ref="J4:K4"/>
    <mergeCell ref="L4:M4"/>
  </mergeCells>
  <dataValidations count="1">
    <dataValidation type="list" allowBlank="1" showInputMessage="1" showErrorMessage="1" sqref="A2">
      <formula1>"１月分,２月分,３月分,４月分,５月分,６月分,７月分,８月分,９月分,１０月分,１１月分,１２月分"</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aomoriken</dc:creator>
  <cp:keywords/>
  <dc:description/>
  <cp:lastModifiedBy>aomoriken</cp:lastModifiedBy>
  <cp:lastPrinted>2013-04-01T06:11:47Z</cp:lastPrinted>
  <dcterms:created xsi:type="dcterms:W3CDTF">2004-12-13T04:38:59Z</dcterms:created>
  <dcterms:modified xsi:type="dcterms:W3CDTF">2013-04-01T06:13:28Z</dcterms:modified>
  <cp:category/>
  <cp:version/>
  <cp:contentType/>
  <cp:contentStatus/>
</cp:coreProperties>
</file>