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11"/>
  </bookViews>
  <sheets>
    <sheet name="4月" sheetId="1" r:id="rId1"/>
    <sheet name="５月" sheetId="2" r:id="rId2"/>
    <sheet name="６月" sheetId="3" r:id="rId3"/>
    <sheet name="７月" sheetId="4" r:id="rId4"/>
    <sheet name="8月" sheetId="5" r:id="rId5"/>
    <sheet name="９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6">'10月'!$A$1:$P$33</definedName>
    <definedName name="_xlnm.Print_Area" localSheetId="7">'11月'!$A$1:$P$33</definedName>
    <definedName name="_xlnm.Print_Area" localSheetId="8">'12月'!$A$1:$P$33</definedName>
    <definedName name="_xlnm.Print_Area" localSheetId="9">'1月'!$A$1:$P$33</definedName>
    <definedName name="_xlnm.Print_Area" localSheetId="10">'2月'!$A$1:$P$33</definedName>
    <definedName name="_xlnm.Print_Area" localSheetId="11">'3月'!$A$1:$P$33</definedName>
    <definedName name="_xlnm.Print_Area" localSheetId="0">'4月'!$A$1:$P$33</definedName>
    <definedName name="_xlnm.Print_Area" localSheetId="1">'５月'!$A$1:$P$33</definedName>
    <definedName name="_xlnm.Print_Area" localSheetId="2">'６月'!$A$1:$P$33</definedName>
    <definedName name="_xlnm.Print_Area" localSheetId="3">'７月'!$A$1:$P$33</definedName>
    <definedName name="_xlnm.Print_Area" localSheetId="4">'8月'!$A$1:$P$33</definedName>
    <definedName name="_xlnm.Print_Area" localSheetId="5">'９月'!$A$1:$P$33</definedName>
  </definedNames>
  <calcPr fullCalcOnLoad="1"/>
</workbook>
</file>

<file path=xl/comments1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10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11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12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2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3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4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5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6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7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8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comments9.xml><?xml version="1.0" encoding="utf-8"?>
<comments xmlns="http://schemas.openxmlformats.org/spreadsheetml/2006/main">
  <authors>
    <author>aomoriken</author>
  </authors>
  <commentList>
    <comment ref="R3" authorId="0">
      <text>
        <r>
          <rPr>
            <b/>
            <sz val="11"/>
            <rFont val="ＭＳ Ｐゴシック"/>
            <family val="3"/>
          </rPr>
          <t>カレンダー上、１週目の月曜日（前月可）を入力して下さい。
※４月分→H21.3.30（月）</t>
        </r>
      </text>
    </comment>
  </commentList>
</comments>
</file>

<file path=xl/sharedStrings.xml><?xml version="1.0" encoding="utf-8"?>
<sst xmlns="http://schemas.openxmlformats.org/spreadsheetml/2006/main" count="1144" uniqueCount="30">
  <si>
    <t>４月分</t>
  </si>
  <si>
    <t>起点</t>
  </si>
  <si>
    <t>火</t>
  </si>
  <si>
    <t>水</t>
  </si>
  <si>
    <t>木</t>
  </si>
  <si>
    <t>金</t>
  </si>
  <si>
    <t>日報計</t>
  </si>
  <si>
    <t>週合計</t>
  </si>
  <si>
    <t>作業日数</t>
  </si>
  <si>
    <t>台数</t>
  </si>
  <si>
    <t>撤去量</t>
  </si>
  <si>
    <t>廃棄物量</t>
  </si>
  <si>
    <t>日合計</t>
  </si>
  <si>
    <t>（単位：トン）</t>
  </si>
  <si>
    <t>月合計</t>
  </si>
  <si>
    <t>県境不法投棄産業廃棄物撤去実施状況（日量計）</t>
  </si>
  <si>
    <t>２　県境不法投棄産業廃棄物撤去実施状況（日量計）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</si>
  <si>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</si>
  <si>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</si>
  <si>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</si>
  <si>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</si>
  <si>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</si>
  <si>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</si>
  <si>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</si>
  <si>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</si>
  <si>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</si>
  <si>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２月分</t>
  </si>
  <si>
    <t>３月分</t>
  </si>
  <si>
    <t/>
  </si>
  <si>
    <t>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</si>
</sst>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[Red]\(0\)"/>
    <numFmt numFmtId="178" formatCode="0.00_);[Red]\(0.00\)"/>
    <numFmt numFmtId="179" formatCode="#,##0.00_);[Red]\(#,##0.00\)"/>
    <numFmt numFmtId="180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14" fontId="2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>
      <alignment vertical="center" shrinkToFit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NumberFormat="1" applyFont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7" fontId="4" fillId="0" borderId="13" xfId="0" applyNumberFormat="1" applyFont="1" applyBorder="1" applyAlignment="1" applyProtection="1">
      <alignment vertical="center"/>
      <protection/>
    </xf>
    <xf numFmtId="178" fontId="4" fillId="0" borderId="13" xfId="0" applyNumberFormat="1" applyFont="1" applyBorder="1" applyAlignment="1" applyProtection="1">
      <alignment vertical="center"/>
      <protection/>
    </xf>
    <xf numFmtId="177" fontId="4" fillId="33" borderId="14" xfId="0" applyNumberFormat="1" applyFont="1" applyFill="1" applyBorder="1" applyAlignment="1">
      <alignment vertical="center"/>
    </xf>
    <xf numFmtId="179" fontId="4" fillId="33" borderId="15" xfId="0" applyNumberFormat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 shrinkToFit="1"/>
    </xf>
    <xf numFmtId="177" fontId="4" fillId="33" borderId="17" xfId="0" applyNumberFormat="1" applyFont="1" applyFill="1" applyBorder="1" applyAlignment="1">
      <alignment vertical="center"/>
    </xf>
    <xf numFmtId="178" fontId="4" fillId="33" borderId="18" xfId="0" applyNumberFormat="1" applyFont="1" applyFill="1" applyBorder="1" applyAlignment="1">
      <alignment vertical="center"/>
    </xf>
    <xf numFmtId="177" fontId="4" fillId="33" borderId="18" xfId="0" applyNumberFormat="1" applyFont="1" applyFill="1" applyBorder="1" applyAlignment="1">
      <alignment vertical="center"/>
    </xf>
    <xf numFmtId="179" fontId="4" fillId="33" borderId="19" xfId="0" applyNumberFormat="1" applyFont="1" applyFill="1" applyBorder="1" applyAlignment="1">
      <alignment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/>
    </xf>
    <xf numFmtId="180" fontId="4" fillId="33" borderId="22" xfId="0" applyNumberFormat="1" applyFont="1" applyFill="1" applyBorder="1" applyAlignment="1">
      <alignment vertical="center"/>
    </xf>
    <xf numFmtId="179" fontId="4" fillId="33" borderId="22" xfId="0" applyNumberFormat="1" applyFont="1" applyFill="1" applyBorder="1" applyAlignment="1">
      <alignment vertical="center"/>
    </xf>
    <xf numFmtId="177" fontId="4" fillId="33" borderId="22" xfId="0" applyNumberFormat="1" applyFont="1" applyFill="1" applyBorder="1" applyAlignment="1">
      <alignment vertical="center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7" fontId="4" fillId="0" borderId="14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 applyProtection="1">
      <alignment horizontal="center" vertical="center"/>
      <protection hidden="1"/>
    </xf>
    <xf numFmtId="176" fontId="4" fillId="0" borderId="27" xfId="0" applyNumberFormat="1" applyFont="1" applyBorder="1" applyAlignment="1" applyProtection="1">
      <alignment horizontal="center" vertical="center"/>
      <protection hidden="1"/>
    </xf>
    <xf numFmtId="176" fontId="44" fillId="0" borderId="26" xfId="0" applyNumberFormat="1" applyFont="1" applyBorder="1" applyAlignment="1" applyProtection="1">
      <alignment horizontal="center" vertical="center"/>
      <protection hidden="1"/>
    </xf>
    <xf numFmtId="176" fontId="44" fillId="0" borderId="27" xfId="0" applyNumberFormat="1" applyFont="1" applyBorder="1" applyAlignment="1" applyProtection="1">
      <alignment horizontal="center" vertical="center"/>
      <protection hidden="1"/>
    </xf>
    <xf numFmtId="176" fontId="4" fillId="0" borderId="26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5" fillId="0" borderId="26" xfId="0" applyNumberFormat="1" applyFont="1" applyBorder="1" applyAlignment="1" applyProtection="1">
      <alignment horizontal="center" vertical="center"/>
      <protection hidden="1"/>
    </xf>
    <xf numFmtId="176" fontId="45" fillId="0" borderId="27" xfId="0" applyNumberFormat="1" applyFont="1" applyBorder="1" applyAlignment="1" applyProtection="1">
      <alignment horizontal="center" vertical="center"/>
      <protection hidden="1"/>
    </xf>
    <xf numFmtId="176" fontId="9" fillId="0" borderId="26" xfId="0" applyNumberFormat="1" applyFont="1" applyBorder="1" applyAlignment="1" applyProtection="1">
      <alignment horizontal="center" vertical="center"/>
      <protection hidden="1"/>
    </xf>
    <xf numFmtId="176" fontId="9" fillId="0" borderId="27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4&#26376;&#20998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1&#26376;&#20998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2&#26376;&#20998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3&#26376;&#2099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5&#26376;&#2099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6&#26376;&#20998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7&#26376;&#20998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8&#26376;&#20998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9&#26376;&#20998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10&#26376;&#20998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11&#26376;&#20998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2304;200&#30058;&#21488;&#21608;&#36794;&#29983;&#27963;&#23433;&#20840;&#25285;&#24403;&#12305;\&#24179;&#25104;&#65298;&#65299;&#24180;&#24230;-&#25764;&#21435;&#23455;&#26045;&#29366;&#27841;\&#65298;&#65299;&#25764;&#21435;&#37327;&#23455;&#32318;\23&#25764;&#21435;&#23455;&#26045;&#29366;&#27841;&#65288;12&#26376;&#2099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25">
          <cell r="F25">
            <v>15</v>
          </cell>
          <cell r="G25">
            <v>179.16</v>
          </cell>
          <cell r="H25">
            <v>15</v>
          </cell>
          <cell r="I25">
            <v>180.28</v>
          </cell>
          <cell r="J25">
            <v>15</v>
          </cell>
          <cell r="K25">
            <v>180.28</v>
          </cell>
        </row>
        <row r="31">
          <cell r="B31">
            <v>15</v>
          </cell>
          <cell r="C31">
            <v>180.02</v>
          </cell>
          <cell r="F31">
            <v>15</v>
          </cell>
          <cell r="G31">
            <v>180.04</v>
          </cell>
          <cell r="H31">
            <v>15</v>
          </cell>
          <cell r="I31">
            <v>180.2</v>
          </cell>
        </row>
      </sheetData>
      <sheetData sheetId="5">
        <row r="31">
          <cell r="H31">
            <v>20</v>
          </cell>
          <cell r="I31">
            <v>227.66</v>
          </cell>
        </row>
      </sheetData>
      <sheetData sheetId="6">
        <row r="25">
          <cell r="F25">
            <v>1</v>
          </cell>
          <cell r="G25">
            <v>2.48</v>
          </cell>
          <cell r="H25">
            <v>1</v>
          </cell>
          <cell r="I25">
            <v>2.54</v>
          </cell>
          <cell r="J25">
            <v>1</v>
          </cell>
          <cell r="K25">
            <v>2.54</v>
          </cell>
        </row>
        <row r="31">
          <cell r="B31">
            <v>1</v>
          </cell>
          <cell r="C31">
            <v>2.52</v>
          </cell>
          <cell r="F31">
            <v>1</v>
          </cell>
          <cell r="G31">
            <v>2.54</v>
          </cell>
          <cell r="H31">
            <v>1</v>
          </cell>
          <cell r="I31">
            <v>2.51</v>
          </cell>
        </row>
      </sheetData>
      <sheetData sheetId="10">
        <row r="25">
          <cell r="F25">
            <v>7</v>
          </cell>
          <cell r="G25">
            <v>77.58</v>
          </cell>
          <cell r="H25">
            <v>7</v>
          </cell>
          <cell r="I25">
            <v>77.71</v>
          </cell>
          <cell r="J25">
            <v>7</v>
          </cell>
          <cell r="K25">
            <v>77.74</v>
          </cell>
        </row>
        <row r="31">
          <cell r="B31">
            <v>7</v>
          </cell>
          <cell r="C31">
            <v>78.25</v>
          </cell>
          <cell r="F31">
            <v>7</v>
          </cell>
          <cell r="G31">
            <v>78.04</v>
          </cell>
          <cell r="H31">
            <v>7</v>
          </cell>
          <cell r="I31">
            <v>78.13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7">
          <cell r="H7">
            <v>15</v>
          </cell>
          <cell r="I7">
            <v>176.8</v>
          </cell>
          <cell r="J7">
            <v>15</v>
          </cell>
          <cell r="K7">
            <v>177.86</v>
          </cell>
        </row>
        <row r="13">
          <cell r="D13">
            <v>16</v>
          </cell>
          <cell r="E13">
            <v>189.08</v>
          </cell>
          <cell r="F13">
            <v>16</v>
          </cell>
          <cell r="G13">
            <v>190.28</v>
          </cell>
          <cell r="H13">
            <v>16</v>
          </cell>
          <cell r="I13">
            <v>187.34</v>
          </cell>
          <cell r="J13">
            <v>16</v>
          </cell>
          <cell r="K13">
            <v>186.74</v>
          </cell>
        </row>
        <row r="19">
          <cell r="B19">
            <v>16</v>
          </cell>
          <cell r="C19">
            <v>187.96</v>
          </cell>
          <cell r="D19">
            <v>16</v>
          </cell>
          <cell r="E19">
            <v>188.64</v>
          </cell>
          <cell r="F19">
            <v>16</v>
          </cell>
          <cell r="G19">
            <v>190.48</v>
          </cell>
          <cell r="H19">
            <v>16</v>
          </cell>
          <cell r="I19">
            <v>190.48</v>
          </cell>
          <cell r="J19">
            <v>16</v>
          </cell>
          <cell r="K19">
            <v>190.84</v>
          </cell>
        </row>
        <row r="25">
          <cell r="B25">
            <v>16</v>
          </cell>
          <cell r="C25">
            <v>190.56</v>
          </cell>
          <cell r="D25">
            <v>16</v>
          </cell>
          <cell r="E25">
            <v>190.54</v>
          </cell>
          <cell r="F25">
            <v>16</v>
          </cell>
          <cell r="G25">
            <v>190.18</v>
          </cell>
          <cell r="H25">
            <v>16</v>
          </cell>
          <cell r="I25">
            <v>188.34</v>
          </cell>
          <cell r="J25">
            <v>16</v>
          </cell>
          <cell r="K25">
            <v>188.18</v>
          </cell>
        </row>
        <row r="31">
          <cell r="B31">
            <v>16</v>
          </cell>
          <cell r="C31">
            <v>186.42</v>
          </cell>
          <cell r="D31">
            <v>16</v>
          </cell>
          <cell r="E31">
            <v>187.24</v>
          </cell>
        </row>
      </sheetData>
      <sheetData sheetId="5">
        <row r="7">
          <cell r="H7">
            <v>16</v>
          </cell>
          <cell r="I7">
            <v>184.28</v>
          </cell>
          <cell r="J7">
            <v>16</v>
          </cell>
          <cell r="K7">
            <v>184.8</v>
          </cell>
        </row>
        <row r="13">
          <cell r="D13">
            <v>10</v>
          </cell>
          <cell r="E13">
            <v>117.75</v>
          </cell>
          <cell r="F13">
            <v>10</v>
          </cell>
          <cell r="G13">
            <v>117.59</v>
          </cell>
          <cell r="H13">
            <v>10</v>
          </cell>
          <cell r="I13">
            <v>116.98</v>
          </cell>
          <cell r="J13">
            <v>10</v>
          </cell>
          <cell r="K13">
            <v>117.59</v>
          </cell>
        </row>
        <row r="19">
          <cell r="B19">
            <v>10</v>
          </cell>
          <cell r="C19">
            <v>117.46</v>
          </cell>
          <cell r="D19">
            <v>10</v>
          </cell>
          <cell r="E19">
            <v>117.74</v>
          </cell>
          <cell r="F19">
            <v>10</v>
          </cell>
          <cell r="G19">
            <v>117.87</v>
          </cell>
          <cell r="J19">
            <v>10</v>
          </cell>
          <cell r="K19">
            <v>117.77</v>
          </cell>
        </row>
        <row r="25">
          <cell r="B25">
            <v>10</v>
          </cell>
          <cell r="C25">
            <v>117.71</v>
          </cell>
          <cell r="D25">
            <v>10</v>
          </cell>
          <cell r="E25">
            <v>113.79</v>
          </cell>
          <cell r="F25">
            <v>10</v>
          </cell>
          <cell r="G25">
            <v>113.64</v>
          </cell>
          <cell r="H25">
            <v>8</v>
          </cell>
          <cell r="I25">
            <v>90.95</v>
          </cell>
          <cell r="J25">
            <v>8</v>
          </cell>
          <cell r="K25">
            <v>90.68</v>
          </cell>
        </row>
        <row r="31">
          <cell r="B31">
            <v>10</v>
          </cell>
          <cell r="C31">
            <v>112.77</v>
          </cell>
          <cell r="D31">
            <v>10</v>
          </cell>
          <cell r="E31">
            <v>112.84</v>
          </cell>
        </row>
      </sheetData>
      <sheetData sheetId="6">
        <row r="13">
          <cell r="F13">
            <v>1</v>
          </cell>
          <cell r="G13">
            <v>2.55</v>
          </cell>
          <cell r="J13">
            <v>1</v>
          </cell>
          <cell r="K13">
            <v>2.55</v>
          </cell>
        </row>
        <row r="19">
          <cell r="B19">
            <v>1</v>
          </cell>
          <cell r="C19">
            <v>2.54</v>
          </cell>
          <cell r="F19">
            <v>1</v>
          </cell>
          <cell r="G19">
            <v>2.57</v>
          </cell>
          <cell r="J19">
            <v>1</v>
          </cell>
          <cell r="K19">
            <v>2.58</v>
          </cell>
        </row>
        <row r="25">
          <cell r="B25">
            <v>1</v>
          </cell>
          <cell r="C25">
            <v>2.58</v>
          </cell>
          <cell r="F25">
            <v>1</v>
          </cell>
          <cell r="G25">
            <v>2.56</v>
          </cell>
          <cell r="J25">
            <v>1</v>
          </cell>
          <cell r="K25">
            <v>2.55</v>
          </cell>
        </row>
        <row r="31">
          <cell r="B31">
            <v>1</v>
          </cell>
          <cell r="C31">
            <v>2.53</v>
          </cell>
        </row>
      </sheetData>
      <sheetData sheetId="7">
        <row r="7">
          <cell r="H7">
            <v>26</v>
          </cell>
          <cell r="I7">
            <v>300.39</v>
          </cell>
          <cell r="J7">
            <v>26</v>
          </cell>
          <cell r="K7">
            <v>300.79</v>
          </cell>
        </row>
        <row r="13">
          <cell r="D13">
            <v>34</v>
          </cell>
          <cell r="E13">
            <v>391.77</v>
          </cell>
          <cell r="F13">
            <v>34</v>
          </cell>
          <cell r="G13">
            <v>392.24</v>
          </cell>
          <cell r="H13">
            <v>34</v>
          </cell>
          <cell r="I13">
            <v>389.97</v>
          </cell>
          <cell r="J13">
            <v>34</v>
          </cell>
          <cell r="K13">
            <v>390.68</v>
          </cell>
        </row>
        <row r="19">
          <cell r="B19">
            <v>34</v>
          </cell>
          <cell r="C19">
            <v>391.8</v>
          </cell>
          <cell r="D19">
            <v>34</v>
          </cell>
          <cell r="E19">
            <v>391.61</v>
          </cell>
          <cell r="F19">
            <v>34</v>
          </cell>
          <cell r="G19">
            <v>392.81</v>
          </cell>
          <cell r="H19">
            <v>34</v>
          </cell>
          <cell r="I19">
            <v>392.86</v>
          </cell>
          <cell r="J19">
            <v>34</v>
          </cell>
          <cell r="K19">
            <v>393.64</v>
          </cell>
        </row>
        <row r="25">
          <cell r="B25">
            <v>34</v>
          </cell>
          <cell r="C25">
            <v>393.1</v>
          </cell>
          <cell r="D25">
            <v>34</v>
          </cell>
          <cell r="E25">
            <v>393.29</v>
          </cell>
          <cell r="F25">
            <v>34</v>
          </cell>
          <cell r="G25">
            <v>392.87</v>
          </cell>
          <cell r="H25">
            <v>34</v>
          </cell>
          <cell r="I25">
            <v>391.59</v>
          </cell>
          <cell r="J25">
            <v>34</v>
          </cell>
          <cell r="K25">
            <v>389.99</v>
          </cell>
        </row>
        <row r="31">
          <cell r="B31">
            <v>34</v>
          </cell>
          <cell r="C31">
            <v>389.19</v>
          </cell>
          <cell r="D31">
            <v>33</v>
          </cell>
          <cell r="E31">
            <v>376.56</v>
          </cell>
        </row>
      </sheetData>
      <sheetData sheetId="8">
        <row r="7">
          <cell r="H7">
            <v>6</v>
          </cell>
          <cell r="I7">
            <v>74.89</v>
          </cell>
          <cell r="J7">
            <v>6</v>
          </cell>
          <cell r="K7">
            <v>75.16</v>
          </cell>
        </row>
        <row r="13">
          <cell r="D13">
            <v>8</v>
          </cell>
          <cell r="E13">
            <v>99.82</v>
          </cell>
          <cell r="F13">
            <v>8</v>
          </cell>
          <cell r="G13">
            <v>100.25</v>
          </cell>
          <cell r="H13">
            <v>8</v>
          </cell>
          <cell r="I13">
            <v>99.41</v>
          </cell>
          <cell r="J13">
            <v>8</v>
          </cell>
          <cell r="K13">
            <v>99.93</v>
          </cell>
        </row>
        <row r="19">
          <cell r="B19">
            <v>8</v>
          </cell>
          <cell r="C19">
            <v>99.72</v>
          </cell>
          <cell r="D19">
            <v>8</v>
          </cell>
          <cell r="E19">
            <v>100.25</v>
          </cell>
          <cell r="F19">
            <v>8</v>
          </cell>
          <cell r="G19">
            <v>100.2</v>
          </cell>
          <cell r="H19">
            <v>8</v>
          </cell>
          <cell r="I19">
            <v>100.15</v>
          </cell>
          <cell r="J19">
            <v>8</v>
          </cell>
          <cell r="K19">
            <v>100.13</v>
          </cell>
        </row>
        <row r="25">
          <cell r="B25">
            <v>6</v>
          </cell>
          <cell r="C25">
            <v>75.21</v>
          </cell>
          <cell r="D25">
            <v>6</v>
          </cell>
          <cell r="E25">
            <v>75.06</v>
          </cell>
          <cell r="F25">
            <v>6</v>
          </cell>
          <cell r="G25">
            <v>75.24</v>
          </cell>
          <cell r="H25">
            <v>6</v>
          </cell>
          <cell r="I25">
            <v>74.65</v>
          </cell>
          <cell r="J25">
            <v>6</v>
          </cell>
          <cell r="K25">
            <v>74.52</v>
          </cell>
        </row>
        <row r="31">
          <cell r="B31">
            <v>8</v>
          </cell>
          <cell r="C31">
            <v>96.49</v>
          </cell>
          <cell r="D31">
            <v>8</v>
          </cell>
          <cell r="E31">
            <v>99.57</v>
          </cell>
        </row>
      </sheetData>
      <sheetData sheetId="9">
        <row r="7">
          <cell r="H7">
            <v>10</v>
          </cell>
          <cell r="I7">
            <v>119.36</v>
          </cell>
          <cell r="J7">
            <v>10</v>
          </cell>
          <cell r="K7">
            <v>119.47</v>
          </cell>
        </row>
        <row r="13">
          <cell r="D13">
            <v>14</v>
          </cell>
          <cell r="E13">
            <v>159.13</v>
          </cell>
          <cell r="F13">
            <v>14</v>
          </cell>
          <cell r="G13">
            <v>158.96</v>
          </cell>
          <cell r="H13">
            <v>14</v>
          </cell>
          <cell r="I13">
            <v>157.57</v>
          </cell>
          <cell r="J13">
            <v>14</v>
          </cell>
          <cell r="K13">
            <v>157.67</v>
          </cell>
        </row>
        <row r="19">
          <cell r="B19">
            <v>16</v>
          </cell>
          <cell r="C19">
            <v>182.11</v>
          </cell>
          <cell r="D19">
            <v>16</v>
          </cell>
          <cell r="E19">
            <v>181.81</v>
          </cell>
          <cell r="F19">
            <v>16</v>
          </cell>
          <cell r="G19">
            <v>182.92</v>
          </cell>
          <cell r="H19">
            <v>16</v>
          </cell>
          <cell r="I19">
            <v>183.03</v>
          </cell>
          <cell r="J19">
            <v>16</v>
          </cell>
          <cell r="K19">
            <v>183.36</v>
          </cell>
        </row>
        <row r="25">
          <cell r="B25">
            <v>16</v>
          </cell>
          <cell r="C25">
            <v>180.83</v>
          </cell>
          <cell r="D25">
            <v>16</v>
          </cell>
          <cell r="E25">
            <v>181.18</v>
          </cell>
          <cell r="F25">
            <v>16</v>
          </cell>
          <cell r="G25">
            <v>180.28</v>
          </cell>
          <cell r="H25">
            <v>16</v>
          </cell>
          <cell r="I25">
            <v>179.44</v>
          </cell>
          <cell r="J25">
            <v>16</v>
          </cell>
          <cell r="K25">
            <v>178.14</v>
          </cell>
        </row>
        <row r="31">
          <cell r="B31">
            <v>16</v>
          </cell>
          <cell r="C31">
            <v>175.02</v>
          </cell>
          <cell r="D31">
            <v>16</v>
          </cell>
          <cell r="E31">
            <v>175.47</v>
          </cell>
        </row>
      </sheetData>
      <sheetData sheetId="10">
        <row r="31">
          <cell r="B31">
            <v>7</v>
          </cell>
          <cell r="C31">
            <v>76.83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7">
          <cell r="F7">
            <v>15</v>
          </cell>
          <cell r="G7">
            <v>175</v>
          </cell>
          <cell r="J7">
            <v>15</v>
          </cell>
          <cell r="K7">
            <v>175.04</v>
          </cell>
        </row>
        <row r="13">
          <cell r="B13">
            <v>17</v>
          </cell>
          <cell r="C13">
            <v>201.16</v>
          </cell>
          <cell r="D13">
            <v>17</v>
          </cell>
          <cell r="E13">
            <v>202.72</v>
          </cell>
          <cell r="F13">
            <v>17</v>
          </cell>
          <cell r="G13">
            <v>201.08</v>
          </cell>
          <cell r="H13">
            <v>17</v>
          </cell>
          <cell r="I13">
            <v>200.94</v>
          </cell>
          <cell r="J13">
            <v>17</v>
          </cell>
          <cell r="K13">
            <v>199.38</v>
          </cell>
        </row>
        <row r="19">
          <cell r="B19">
            <v>17</v>
          </cell>
          <cell r="C19">
            <v>199.92</v>
          </cell>
          <cell r="D19">
            <v>17</v>
          </cell>
          <cell r="E19">
            <v>202.46</v>
          </cell>
          <cell r="F19">
            <v>17</v>
          </cell>
          <cell r="G19">
            <v>202.1</v>
          </cell>
          <cell r="H19">
            <v>17</v>
          </cell>
          <cell r="I19">
            <v>202.2</v>
          </cell>
          <cell r="J19">
            <v>17</v>
          </cell>
          <cell r="K19">
            <v>201.88</v>
          </cell>
        </row>
        <row r="25">
          <cell r="B25">
            <v>17</v>
          </cell>
          <cell r="C25">
            <v>199.76</v>
          </cell>
          <cell r="D25">
            <v>17</v>
          </cell>
          <cell r="E25">
            <v>201.68</v>
          </cell>
          <cell r="F25">
            <v>17</v>
          </cell>
          <cell r="G25">
            <v>202.1</v>
          </cell>
          <cell r="H25">
            <v>17</v>
          </cell>
          <cell r="I25">
            <v>202.86</v>
          </cell>
          <cell r="J25">
            <v>17</v>
          </cell>
          <cell r="K25">
            <v>200.78</v>
          </cell>
        </row>
        <row r="31">
          <cell r="B31">
            <v>16</v>
          </cell>
          <cell r="C31">
            <v>188.94</v>
          </cell>
          <cell r="D31">
            <v>16</v>
          </cell>
          <cell r="E31">
            <v>188.44</v>
          </cell>
        </row>
      </sheetData>
      <sheetData sheetId="5">
        <row r="7">
          <cell r="F7">
            <v>10</v>
          </cell>
          <cell r="G7">
            <v>112.28</v>
          </cell>
          <cell r="J7">
            <v>10</v>
          </cell>
          <cell r="K7">
            <v>112.43</v>
          </cell>
        </row>
      </sheetData>
      <sheetData sheetId="6">
        <row r="7">
          <cell r="F7">
            <v>1</v>
          </cell>
          <cell r="G7">
            <v>2.52</v>
          </cell>
        </row>
        <row r="13">
          <cell r="B13">
            <v>1</v>
          </cell>
          <cell r="C13">
            <v>2.58</v>
          </cell>
          <cell r="F13">
            <v>1</v>
          </cell>
          <cell r="G13">
            <v>2.57</v>
          </cell>
        </row>
        <row r="19">
          <cell r="B19">
            <v>1</v>
          </cell>
          <cell r="C19">
            <v>2.6</v>
          </cell>
          <cell r="F19">
            <v>1</v>
          </cell>
          <cell r="G19">
            <v>2.54</v>
          </cell>
        </row>
        <row r="25">
          <cell r="B25">
            <v>1</v>
          </cell>
          <cell r="C25">
            <v>2.55</v>
          </cell>
        </row>
        <row r="31">
          <cell r="B31">
            <v>1</v>
          </cell>
          <cell r="C31">
            <v>1.95</v>
          </cell>
          <cell r="F31">
            <v>1</v>
          </cell>
          <cell r="G31">
            <v>2.59</v>
          </cell>
        </row>
      </sheetData>
      <sheetData sheetId="7">
        <row r="7">
          <cell r="F7">
            <v>33</v>
          </cell>
          <cell r="G7">
            <v>374.79</v>
          </cell>
          <cell r="J7">
            <v>34</v>
          </cell>
          <cell r="K7">
            <v>387.99</v>
          </cell>
        </row>
        <row r="13">
          <cell r="B13">
            <v>34</v>
          </cell>
          <cell r="C13">
            <v>391.48</v>
          </cell>
          <cell r="D13">
            <v>34</v>
          </cell>
          <cell r="E13">
            <v>393.28</v>
          </cell>
          <cell r="F13">
            <v>34</v>
          </cell>
          <cell r="G13">
            <v>388.77</v>
          </cell>
          <cell r="H13">
            <v>34</v>
          </cell>
          <cell r="I13">
            <v>387.9</v>
          </cell>
          <cell r="J13">
            <v>34</v>
          </cell>
          <cell r="K13">
            <v>390.77</v>
          </cell>
        </row>
        <row r="19">
          <cell r="B19">
            <v>25</v>
          </cell>
          <cell r="C19">
            <v>287.57</v>
          </cell>
          <cell r="D19">
            <v>34</v>
          </cell>
          <cell r="E19">
            <v>392.85</v>
          </cell>
          <cell r="F19">
            <v>34</v>
          </cell>
          <cell r="G19">
            <v>392.19</v>
          </cell>
          <cell r="H19">
            <v>34</v>
          </cell>
          <cell r="I19">
            <v>392.05</v>
          </cell>
          <cell r="J19">
            <v>34</v>
          </cell>
          <cell r="K19">
            <v>391.54</v>
          </cell>
        </row>
        <row r="25">
          <cell r="B25">
            <v>34</v>
          </cell>
          <cell r="C25">
            <v>394.38</v>
          </cell>
          <cell r="D25">
            <v>34</v>
          </cell>
          <cell r="E25">
            <v>400.88</v>
          </cell>
          <cell r="F25">
            <v>34</v>
          </cell>
          <cell r="G25">
            <v>401.43</v>
          </cell>
          <cell r="H25">
            <v>34</v>
          </cell>
          <cell r="I25">
            <v>401.03</v>
          </cell>
          <cell r="J25">
            <v>34</v>
          </cell>
          <cell r="K25">
            <v>401.01</v>
          </cell>
        </row>
        <row r="31">
          <cell r="B31">
            <v>34</v>
          </cell>
          <cell r="C31">
            <v>395.24</v>
          </cell>
          <cell r="D31">
            <v>34</v>
          </cell>
          <cell r="E31">
            <v>400.01</v>
          </cell>
          <cell r="F31">
            <v>34</v>
          </cell>
          <cell r="G31">
            <v>402.17</v>
          </cell>
        </row>
      </sheetData>
      <sheetData sheetId="8">
        <row r="7">
          <cell r="F7">
            <v>8</v>
          </cell>
          <cell r="G7">
            <v>99.22</v>
          </cell>
          <cell r="J7">
            <v>8</v>
          </cell>
          <cell r="K7">
            <v>99.4</v>
          </cell>
        </row>
        <row r="13">
          <cell r="B13">
            <v>8</v>
          </cell>
          <cell r="C13">
            <v>99.99</v>
          </cell>
          <cell r="D13">
            <v>8</v>
          </cell>
          <cell r="E13">
            <v>100.15</v>
          </cell>
          <cell r="F13">
            <v>8</v>
          </cell>
          <cell r="G13">
            <v>100.09</v>
          </cell>
          <cell r="H13">
            <v>8</v>
          </cell>
          <cell r="I13">
            <v>99.94</v>
          </cell>
          <cell r="J13">
            <v>8</v>
          </cell>
          <cell r="K13">
            <v>99.77</v>
          </cell>
        </row>
        <row r="19">
          <cell r="B19">
            <v>6</v>
          </cell>
          <cell r="C19">
            <v>74.91</v>
          </cell>
          <cell r="D19">
            <v>6</v>
          </cell>
          <cell r="E19">
            <v>75</v>
          </cell>
          <cell r="F19">
            <v>6</v>
          </cell>
          <cell r="G19">
            <v>75.13</v>
          </cell>
          <cell r="H19">
            <v>6</v>
          </cell>
          <cell r="I19">
            <v>74.89</v>
          </cell>
          <cell r="J19">
            <v>6</v>
          </cell>
          <cell r="K19">
            <v>74.86</v>
          </cell>
        </row>
        <row r="25">
          <cell r="B25">
            <v>8</v>
          </cell>
          <cell r="C25">
            <v>100.01</v>
          </cell>
          <cell r="D25">
            <v>8</v>
          </cell>
          <cell r="E25">
            <v>100.16</v>
          </cell>
          <cell r="H25">
            <v>8</v>
          </cell>
          <cell r="I25">
            <v>98.98</v>
          </cell>
          <cell r="J25">
            <v>8</v>
          </cell>
          <cell r="K25">
            <v>100.04</v>
          </cell>
        </row>
        <row r="31">
          <cell r="B31">
            <v>6</v>
          </cell>
          <cell r="C31">
            <v>74.52</v>
          </cell>
          <cell r="D31">
            <v>6</v>
          </cell>
          <cell r="E31">
            <v>74.82</v>
          </cell>
          <cell r="F31">
            <v>6</v>
          </cell>
          <cell r="G31">
            <v>75.06</v>
          </cell>
        </row>
      </sheetData>
      <sheetData sheetId="9">
        <row r="7">
          <cell r="F7">
            <v>16</v>
          </cell>
          <cell r="G7">
            <v>176.37</v>
          </cell>
        </row>
        <row r="13">
          <cell r="B13">
            <v>16</v>
          </cell>
          <cell r="C13">
            <v>183.11</v>
          </cell>
          <cell r="D13">
            <v>16</v>
          </cell>
          <cell r="E13">
            <v>182.77</v>
          </cell>
          <cell r="F13">
            <v>16</v>
          </cell>
          <cell r="G13">
            <v>180.52</v>
          </cell>
          <cell r="H13">
            <v>16</v>
          </cell>
          <cell r="I13">
            <v>180.04</v>
          </cell>
          <cell r="J13">
            <v>16</v>
          </cell>
          <cell r="K13">
            <v>178.99</v>
          </cell>
        </row>
        <row r="19">
          <cell r="B19">
            <v>16</v>
          </cell>
          <cell r="C19">
            <v>187.83</v>
          </cell>
          <cell r="D19">
            <v>16</v>
          </cell>
          <cell r="E19">
            <v>190.17</v>
          </cell>
          <cell r="F19">
            <v>16</v>
          </cell>
          <cell r="G19">
            <v>189.32</v>
          </cell>
          <cell r="H19">
            <v>16</v>
          </cell>
          <cell r="I19">
            <v>189.16</v>
          </cell>
          <cell r="J19">
            <v>16</v>
          </cell>
          <cell r="K19">
            <v>188.87</v>
          </cell>
        </row>
        <row r="25">
          <cell r="B25">
            <v>16</v>
          </cell>
          <cell r="C25">
            <v>188.45</v>
          </cell>
          <cell r="D25">
            <v>16</v>
          </cell>
          <cell r="E25">
            <v>189.01</v>
          </cell>
          <cell r="F25">
            <v>16</v>
          </cell>
          <cell r="G25">
            <v>189.32</v>
          </cell>
          <cell r="H25">
            <v>16</v>
          </cell>
          <cell r="I25">
            <v>189.88</v>
          </cell>
          <cell r="J25">
            <v>16</v>
          </cell>
          <cell r="K25">
            <v>188.65</v>
          </cell>
        </row>
        <row r="31">
          <cell r="B31">
            <v>16</v>
          </cell>
          <cell r="C31">
            <v>185.01</v>
          </cell>
          <cell r="D31">
            <v>16</v>
          </cell>
          <cell r="E31">
            <v>187.84</v>
          </cell>
          <cell r="F31">
            <v>16</v>
          </cell>
          <cell r="G31">
            <v>188.92</v>
          </cell>
        </row>
      </sheetData>
      <sheetData sheetId="10">
        <row r="13">
          <cell r="B13">
            <v>7</v>
          </cell>
          <cell r="C13">
            <v>77.34</v>
          </cell>
          <cell r="D13">
            <v>7</v>
          </cell>
          <cell r="E13">
            <v>77.51</v>
          </cell>
          <cell r="F13">
            <v>7</v>
          </cell>
          <cell r="G13">
            <v>77.31</v>
          </cell>
          <cell r="H13">
            <v>6</v>
          </cell>
          <cell r="I13">
            <v>66.88</v>
          </cell>
          <cell r="J13">
            <v>6</v>
          </cell>
          <cell r="K13">
            <v>66.47</v>
          </cell>
        </row>
        <row r="19">
          <cell r="B19">
            <v>7</v>
          </cell>
          <cell r="C19">
            <v>76.02</v>
          </cell>
          <cell r="D19">
            <v>7</v>
          </cell>
          <cell r="E19">
            <v>77.04</v>
          </cell>
          <cell r="F19">
            <v>7</v>
          </cell>
          <cell r="G19">
            <v>76.99</v>
          </cell>
          <cell r="H19">
            <v>7</v>
          </cell>
          <cell r="I19">
            <v>76.95</v>
          </cell>
          <cell r="J19">
            <v>5</v>
          </cell>
          <cell r="K19">
            <v>54.61</v>
          </cell>
        </row>
        <row r="25">
          <cell r="B25">
            <v>7</v>
          </cell>
          <cell r="C25">
            <v>76.07</v>
          </cell>
          <cell r="D25">
            <v>7</v>
          </cell>
          <cell r="E25">
            <v>76.96</v>
          </cell>
          <cell r="F25">
            <v>7</v>
          </cell>
          <cell r="G25">
            <v>76.91</v>
          </cell>
          <cell r="H25">
            <v>7</v>
          </cell>
          <cell r="I25">
            <v>77.82</v>
          </cell>
          <cell r="J25">
            <v>7</v>
          </cell>
          <cell r="K25">
            <v>76.7</v>
          </cell>
        </row>
        <row r="31">
          <cell r="B31">
            <v>7</v>
          </cell>
          <cell r="C31">
            <v>76.78</v>
          </cell>
          <cell r="D31">
            <v>7</v>
          </cell>
          <cell r="E31">
            <v>75.86</v>
          </cell>
          <cell r="F31">
            <v>7</v>
          </cell>
          <cell r="G31">
            <v>75.97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7">
          <cell r="J7">
            <v>17</v>
          </cell>
          <cell r="K7">
            <v>202.1</v>
          </cell>
        </row>
        <row r="13">
          <cell r="B13">
            <v>16</v>
          </cell>
          <cell r="C13">
            <v>190.4</v>
          </cell>
          <cell r="D13">
            <v>16</v>
          </cell>
          <cell r="E13">
            <v>190.42</v>
          </cell>
          <cell r="F13">
            <v>17</v>
          </cell>
          <cell r="G13">
            <v>202.38</v>
          </cell>
          <cell r="H13">
            <v>17</v>
          </cell>
          <cell r="I13">
            <v>203.14</v>
          </cell>
          <cell r="J13">
            <v>17</v>
          </cell>
          <cell r="K13">
            <v>202.62</v>
          </cell>
        </row>
        <row r="19">
          <cell r="B19">
            <v>7</v>
          </cell>
          <cell r="C19">
            <v>83.34</v>
          </cell>
          <cell r="D19">
            <v>16</v>
          </cell>
          <cell r="E19">
            <v>189.1</v>
          </cell>
          <cell r="F19">
            <v>17</v>
          </cell>
          <cell r="G19">
            <v>201.92</v>
          </cell>
          <cell r="H19">
            <v>17</v>
          </cell>
          <cell r="I19">
            <v>201.88</v>
          </cell>
          <cell r="J19">
            <v>17</v>
          </cell>
          <cell r="K19">
            <v>202.84</v>
          </cell>
        </row>
        <row r="25">
          <cell r="B25">
            <v>17</v>
          </cell>
          <cell r="C25">
            <v>201.88</v>
          </cell>
          <cell r="F25">
            <v>17</v>
          </cell>
          <cell r="G25">
            <v>202.3</v>
          </cell>
          <cell r="H25">
            <v>17</v>
          </cell>
          <cell r="I25">
            <v>202.82</v>
          </cell>
          <cell r="J25">
            <v>17</v>
          </cell>
          <cell r="K25">
            <v>202.84</v>
          </cell>
        </row>
        <row r="31">
          <cell r="B31">
            <v>17</v>
          </cell>
          <cell r="C31">
            <v>201.66</v>
          </cell>
          <cell r="D31">
            <v>15</v>
          </cell>
          <cell r="E31">
            <v>179</v>
          </cell>
          <cell r="F31">
            <v>17</v>
          </cell>
          <cell r="G31">
            <v>202.78</v>
          </cell>
          <cell r="H31">
            <v>16</v>
          </cell>
          <cell r="I31">
            <v>191.14</v>
          </cell>
          <cell r="J31">
            <v>17</v>
          </cell>
          <cell r="K31">
            <v>203.16</v>
          </cell>
        </row>
      </sheetData>
      <sheetData sheetId="5">
        <row r="7">
          <cell r="H7">
            <v>10</v>
          </cell>
          <cell r="I7">
            <v>115.81</v>
          </cell>
          <cell r="J7">
            <v>10</v>
          </cell>
          <cell r="K7">
            <v>116</v>
          </cell>
        </row>
        <row r="13">
          <cell r="B13">
            <v>10</v>
          </cell>
          <cell r="C13">
            <v>115.3</v>
          </cell>
          <cell r="D13">
            <v>10</v>
          </cell>
          <cell r="E13">
            <v>115.96</v>
          </cell>
          <cell r="F13">
            <v>10</v>
          </cell>
          <cell r="G13">
            <v>115.83</v>
          </cell>
          <cell r="H13">
            <v>12</v>
          </cell>
          <cell r="I13">
            <v>133.8</v>
          </cell>
          <cell r="J13">
            <v>12</v>
          </cell>
          <cell r="K13">
            <v>133.81</v>
          </cell>
        </row>
        <row r="19">
          <cell r="D19">
            <v>13</v>
          </cell>
          <cell r="E19">
            <v>142.49</v>
          </cell>
          <cell r="F19">
            <v>13</v>
          </cell>
          <cell r="G19">
            <v>143.2</v>
          </cell>
          <cell r="H19">
            <v>12</v>
          </cell>
          <cell r="I19">
            <v>133.75</v>
          </cell>
          <cell r="J19">
            <v>12</v>
          </cell>
          <cell r="K19">
            <v>133.94</v>
          </cell>
        </row>
        <row r="25">
          <cell r="B25">
            <v>12</v>
          </cell>
          <cell r="C25">
            <v>136.88</v>
          </cell>
          <cell r="F25">
            <v>10</v>
          </cell>
          <cell r="G25">
            <v>116.22</v>
          </cell>
          <cell r="H25">
            <v>10</v>
          </cell>
          <cell r="I25">
            <v>116.2</v>
          </cell>
          <cell r="J25">
            <v>10</v>
          </cell>
          <cell r="K25">
            <v>116.28</v>
          </cell>
        </row>
        <row r="31">
          <cell r="B31">
            <v>10</v>
          </cell>
          <cell r="C31">
            <v>115.91</v>
          </cell>
          <cell r="D31">
            <v>10</v>
          </cell>
          <cell r="E31">
            <v>116.17</v>
          </cell>
          <cell r="F31">
            <v>10</v>
          </cell>
          <cell r="G31">
            <v>115.98</v>
          </cell>
          <cell r="H31">
            <v>10</v>
          </cell>
          <cell r="I31">
            <v>116.27</v>
          </cell>
          <cell r="J31">
            <v>10</v>
          </cell>
          <cell r="K31">
            <v>116.2</v>
          </cell>
        </row>
      </sheetData>
      <sheetData sheetId="6">
        <row r="7">
          <cell r="J7">
            <v>1</v>
          </cell>
          <cell r="K7">
            <v>2.56</v>
          </cell>
        </row>
        <row r="13">
          <cell r="B13">
            <v>1</v>
          </cell>
          <cell r="C13">
            <v>1.86</v>
          </cell>
          <cell r="F13">
            <v>1</v>
          </cell>
          <cell r="G13">
            <v>2.6</v>
          </cell>
        </row>
        <row r="25">
          <cell r="B25">
            <v>1</v>
          </cell>
          <cell r="C25">
            <v>2.57</v>
          </cell>
          <cell r="J25">
            <v>1</v>
          </cell>
          <cell r="K25">
            <v>2.56</v>
          </cell>
        </row>
        <row r="31">
          <cell r="B31">
            <v>1</v>
          </cell>
          <cell r="C31">
            <v>2.58</v>
          </cell>
          <cell r="J31">
            <v>1</v>
          </cell>
          <cell r="K31">
            <v>2.62</v>
          </cell>
        </row>
      </sheetData>
      <sheetData sheetId="7">
        <row r="7">
          <cell r="H7">
            <v>34</v>
          </cell>
          <cell r="I7">
            <v>403.64</v>
          </cell>
          <cell r="J7">
            <v>34</v>
          </cell>
          <cell r="K7">
            <v>408.32</v>
          </cell>
        </row>
        <row r="13">
          <cell r="B13">
            <v>34</v>
          </cell>
          <cell r="C13">
            <v>407.06</v>
          </cell>
          <cell r="D13">
            <v>34</v>
          </cell>
          <cell r="E13">
            <v>407.61</v>
          </cell>
          <cell r="F13">
            <v>34</v>
          </cell>
          <cell r="G13">
            <v>408.62</v>
          </cell>
          <cell r="H13">
            <v>34</v>
          </cell>
          <cell r="I13">
            <v>408.5</v>
          </cell>
          <cell r="J13">
            <v>34</v>
          </cell>
          <cell r="K13">
            <v>408.34</v>
          </cell>
        </row>
        <row r="19">
          <cell r="B19">
            <v>8</v>
          </cell>
          <cell r="C19">
            <v>95.59</v>
          </cell>
          <cell r="F19">
            <v>34</v>
          </cell>
          <cell r="G19">
            <v>408</v>
          </cell>
          <cell r="H19">
            <v>34</v>
          </cell>
          <cell r="I19">
            <v>408.1</v>
          </cell>
          <cell r="J19">
            <v>34</v>
          </cell>
          <cell r="K19">
            <v>408.44</v>
          </cell>
        </row>
        <row r="25">
          <cell r="B25">
            <v>34</v>
          </cell>
          <cell r="C25">
            <v>404.3</v>
          </cell>
          <cell r="F25">
            <v>34</v>
          </cell>
          <cell r="G25">
            <v>408.45</v>
          </cell>
          <cell r="H25">
            <v>34</v>
          </cell>
          <cell r="I25">
            <v>402.32</v>
          </cell>
          <cell r="J25">
            <v>34</v>
          </cell>
          <cell r="K25">
            <v>408.79</v>
          </cell>
        </row>
        <row r="31">
          <cell r="B31">
            <v>34</v>
          </cell>
          <cell r="C31">
            <v>407.47</v>
          </cell>
          <cell r="D31">
            <v>34</v>
          </cell>
          <cell r="E31">
            <v>407.99</v>
          </cell>
          <cell r="F31">
            <v>34</v>
          </cell>
          <cell r="G31">
            <v>403.26</v>
          </cell>
          <cell r="H31">
            <v>34</v>
          </cell>
          <cell r="I31">
            <v>402.25</v>
          </cell>
          <cell r="J31">
            <v>34</v>
          </cell>
          <cell r="K31">
            <v>402.63</v>
          </cell>
        </row>
      </sheetData>
      <sheetData sheetId="8">
        <row r="7">
          <cell r="H7">
            <v>6</v>
          </cell>
          <cell r="I7">
            <v>74.83</v>
          </cell>
          <cell r="J7">
            <v>6</v>
          </cell>
          <cell r="K7">
            <v>75.04</v>
          </cell>
        </row>
        <row r="13">
          <cell r="B13">
            <v>8</v>
          </cell>
          <cell r="C13">
            <v>98.97</v>
          </cell>
          <cell r="D13">
            <v>8</v>
          </cell>
          <cell r="E13">
            <v>100.06</v>
          </cell>
          <cell r="F13">
            <v>8</v>
          </cell>
          <cell r="G13">
            <v>100.16</v>
          </cell>
          <cell r="H13">
            <v>8</v>
          </cell>
          <cell r="I13">
            <v>99.94</v>
          </cell>
          <cell r="J13">
            <v>8</v>
          </cell>
          <cell r="K13">
            <v>100.1</v>
          </cell>
        </row>
        <row r="19">
          <cell r="D19">
            <v>8</v>
          </cell>
          <cell r="E19">
            <v>99.41</v>
          </cell>
          <cell r="F19">
            <v>9</v>
          </cell>
          <cell r="G19">
            <v>112.64</v>
          </cell>
          <cell r="H19">
            <v>9</v>
          </cell>
          <cell r="I19">
            <v>112.51</v>
          </cell>
          <cell r="J19">
            <v>9</v>
          </cell>
          <cell r="K19">
            <v>112.9</v>
          </cell>
        </row>
        <row r="25">
          <cell r="B25">
            <v>9</v>
          </cell>
          <cell r="C25">
            <v>112.54</v>
          </cell>
          <cell r="F25">
            <v>9</v>
          </cell>
          <cell r="G25">
            <v>112.85</v>
          </cell>
          <cell r="H25">
            <v>9</v>
          </cell>
          <cell r="I25">
            <v>112.48</v>
          </cell>
          <cell r="J25">
            <v>9</v>
          </cell>
          <cell r="K25">
            <v>112.85</v>
          </cell>
        </row>
        <row r="31">
          <cell r="B31">
            <v>9</v>
          </cell>
          <cell r="C31">
            <v>112.32</v>
          </cell>
          <cell r="D31">
            <v>9</v>
          </cell>
          <cell r="E31">
            <v>112.79</v>
          </cell>
        </row>
      </sheetData>
      <sheetData sheetId="9">
        <row r="7">
          <cell r="H7">
            <v>16</v>
          </cell>
          <cell r="I7">
            <v>189.69</v>
          </cell>
          <cell r="J7">
            <v>16</v>
          </cell>
          <cell r="K7">
            <v>189.88</v>
          </cell>
        </row>
        <row r="13">
          <cell r="B13">
            <v>16</v>
          </cell>
          <cell r="C13">
            <v>189.3</v>
          </cell>
          <cell r="D13">
            <v>16</v>
          </cell>
          <cell r="E13">
            <v>189.11</v>
          </cell>
          <cell r="F13">
            <v>16</v>
          </cell>
          <cell r="G13">
            <v>189.75</v>
          </cell>
          <cell r="H13">
            <v>16</v>
          </cell>
          <cell r="I13">
            <v>189.91</v>
          </cell>
          <cell r="J13">
            <v>16</v>
          </cell>
          <cell r="K13">
            <v>189.87</v>
          </cell>
        </row>
        <row r="19">
          <cell r="D19">
            <v>6</v>
          </cell>
          <cell r="E19">
            <v>70.8</v>
          </cell>
          <cell r="F19">
            <v>16</v>
          </cell>
          <cell r="G19">
            <v>188.42</v>
          </cell>
          <cell r="H19">
            <v>16</v>
          </cell>
          <cell r="I19">
            <v>189.37</v>
          </cell>
          <cell r="J19">
            <v>16</v>
          </cell>
          <cell r="K19">
            <v>189.98</v>
          </cell>
        </row>
        <row r="25">
          <cell r="B25">
            <v>16</v>
          </cell>
          <cell r="C25">
            <v>185.72</v>
          </cell>
          <cell r="F25">
            <v>16</v>
          </cell>
          <cell r="G25">
            <v>189.42</v>
          </cell>
          <cell r="H25">
            <v>16</v>
          </cell>
          <cell r="I25">
            <v>190.07</v>
          </cell>
          <cell r="J25">
            <v>16</v>
          </cell>
          <cell r="K25">
            <v>189.97</v>
          </cell>
        </row>
        <row r="31">
          <cell r="B31">
            <v>16</v>
          </cell>
          <cell r="C31">
            <v>188.91</v>
          </cell>
          <cell r="D31">
            <v>16</v>
          </cell>
          <cell r="E31">
            <v>189.05</v>
          </cell>
          <cell r="F31">
            <v>16</v>
          </cell>
          <cell r="G31">
            <v>189.41</v>
          </cell>
          <cell r="H31">
            <v>16</v>
          </cell>
          <cell r="I31">
            <v>189.84</v>
          </cell>
          <cell r="J31">
            <v>16</v>
          </cell>
          <cell r="K31">
            <v>189.99</v>
          </cell>
        </row>
      </sheetData>
      <sheetData sheetId="10">
        <row r="7">
          <cell r="H7">
            <v>7</v>
          </cell>
          <cell r="I7">
            <v>76.37</v>
          </cell>
          <cell r="J7">
            <v>7</v>
          </cell>
          <cell r="K7">
            <v>76.46</v>
          </cell>
        </row>
        <row r="13">
          <cell r="B13">
            <v>7</v>
          </cell>
          <cell r="C13">
            <v>77.35</v>
          </cell>
          <cell r="D13">
            <v>7</v>
          </cell>
          <cell r="E13">
            <v>77.01</v>
          </cell>
          <cell r="F13">
            <v>6</v>
          </cell>
          <cell r="G13">
            <v>66.92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7">
          <cell r="B7">
            <v>15</v>
          </cell>
          <cell r="C7">
            <v>180.14</v>
          </cell>
          <cell r="J7">
            <v>15</v>
          </cell>
          <cell r="K7">
            <v>180.22</v>
          </cell>
        </row>
        <row r="13">
          <cell r="B13">
            <v>15</v>
          </cell>
          <cell r="C13">
            <v>180.5</v>
          </cell>
          <cell r="D13">
            <v>15</v>
          </cell>
          <cell r="E13">
            <v>180.46</v>
          </cell>
          <cell r="F13">
            <v>15</v>
          </cell>
          <cell r="G13">
            <v>180.3</v>
          </cell>
          <cell r="H13">
            <v>15</v>
          </cell>
          <cell r="I13">
            <v>180.28</v>
          </cell>
          <cell r="J13">
            <v>15</v>
          </cell>
          <cell r="K13">
            <v>180.2</v>
          </cell>
        </row>
        <row r="19">
          <cell r="B19">
            <v>15</v>
          </cell>
          <cell r="C19">
            <v>180.26</v>
          </cell>
          <cell r="D19">
            <v>15</v>
          </cell>
          <cell r="E19">
            <v>180.38</v>
          </cell>
          <cell r="F19">
            <v>15</v>
          </cell>
          <cell r="G19">
            <v>180.52</v>
          </cell>
          <cell r="H19">
            <v>15</v>
          </cell>
          <cell r="I19">
            <v>180.36</v>
          </cell>
          <cell r="J19">
            <v>15</v>
          </cell>
          <cell r="K19">
            <v>180.82</v>
          </cell>
        </row>
        <row r="25">
          <cell r="B25">
            <v>15</v>
          </cell>
          <cell r="C25">
            <v>180.36</v>
          </cell>
          <cell r="D25">
            <v>15</v>
          </cell>
          <cell r="E25">
            <v>180.48</v>
          </cell>
          <cell r="F25">
            <v>15</v>
          </cell>
          <cell r="G25">
            <v>180.1</v>
          </cell>
          <cell r="H25">
            <v>15</v>
          </cell>
          <cell r="I25">
            <v>180.56</v>
          </cell>
          <cell r="J25">
            <v>15</v>
          </cell>
          <cell r="K25">
            <v>180.44</v>
          </cell>
        </row>
        <row r="31">
          <cell r="B31">
            <v>15</v>
          </cell>
          <cell r="C31">
            <v>179.82</v>
          </cell>
          <cell r="D31">
            <v>15</v>
          </cell>
          <cell r="E31">
            <v>180.7</v>
          </cell>
        </row>
      </sheetData>
      <sheetData sheetId="5">
        <row r="7">
          <cell r="J7">
            <v>20</v>
          </cell>
          <cell r="K7">
            <v>228</v>
          </cell>
        </row>
        <row r="13">
          <cell r="B13">
            <v>12</v>
          </cell>
          <cell r="C13">
            <v>148.18</v>
          </cell>
          <cell r="D13">
            <v>12</v>
          </cell>
          <cell r="E13">
            <v>148.31</v>
          </cell>
          <cell r="F13">
            <v>8</v>
          </cell>
          <cell r="G13">
            <v>98.36</v>
          </cell>
          <cell r="H13">
            <v>8</v>
          </cell>
          <cell r="I13">
            <v>98.46</v>
          </cell>
          <cell r="J13">
            <v>8</v>
          </cell>
          <cell r="K13">
            <v>98.47</v>
          </cell>
        </row>
        <row r="19">
          <cell r="B19">
            <v>12</v>
          </cell>
          <cell r="C19">
            <v>145.06</v>
          </cell>
          <cell r="D19">
            <v>12</v>
          </cell>
          <cell r="E19">
            <v>144.95</v>
          </cell>
          <cell r="F19">
            <v>12</v>
          </cell>
          <cell r="G19">
            <v>145.1</v>
          </cell>
          <cell r="H19">
            <v>14</v>
          </cell>
          <cell r="I19">
            <v>166.24</v>
          </cell>
          <cell r="J19">
            <v>14</v>
          </cell>
          <cell r="K19">
            <v>166.44</v>
          </cell>
        </row>
        <row r="25">
          <cell r="B25">
            <v>10</v>
          </cell>
          <cell r="C25">
            <v>123.93</v>
          </cell>
        </row>
      </sheetData>
      <sheetData sheetId="6">
        <row r="7">
          <cell r="B7">
            <v>1</v>
          </cell>
          <cell r="C7">
            <v>2.56</v>
          </cell>
          <cell r="J7">
            <v>1</v>
          </cell>
          <cell r="K7">
            <v>2.56</v>
          </cell>
        </row>
        <row r="13">
          <cell r="B13">
            <v>1</v>
          </cell>
          <cell r="C13">
            <v>2.56</v>
          </cell>
          <cell r="F13">
            <v>1</v>
          </cell>
          <cell r="G13">
            <v>2.53</v>
          </cell>
          <cell r="J13">
            <v>1</v>
          </cell>
          <cell r="K13">
            <v>2.56</v>
          </cell>
        </row>
        <row r="19">
          <cell r="B19">
            <v>1</v>
          </cell>
          <cell r="C19">
            <v>2.57</v>
          </cell>
          <cell r="F19">
            <v>1</v>
          </cell>
          <cell r="G19">
            <v>2.55</v>
          </cell>
          <cell r="J19">
            <v>1</v>
          </cell>
          <cell r="K19">
            <v>2.52</v>
          </cell>
        </row>
        <row r="25">
          <cell r="B25">
            <v>1</v>
          </cell>
          <cell r="C25">
            <v>2.57</v>
          </cell>
          <cell r="F25">
            <v>1</v>
          </cell>
          <cell r="G25">
            <v>2.54</v>
          </cell>
          <cell r="H25">
            <v>1</v>
          </cell>
          <cell r="I25">
            <v>2.53</v>
          </cell>
          <cell r="J25">
            <v>1</v>
          </cell>
          <cell r="K25">
            <v>2.55</v>
          </cell>
        </row>
        <row r="31">
          <cell r="B31">
            <v>1</v>
          </cell>
          <cell r="C31">
            <v>2.58</v>
          </cell>
          <cell r="D31">
            <v>1</v>
          </cell>
          <cell r="E31">
            <v>2.53</v>
          </cell>
        </row>
      </sheetData>
      <sheetData sheetId="7">
        <row r="13">
          <cell r="F13">
            <v>28</v>
          </cell>
          <cell r="G13">
            <v>334.89</v>
          </cell>
          <cell r="H13">
            <v>28</v>
          </cell>
          <cell r="I13">
            <v>334.85</v>
          </cell>
          <cell r="J13">
            <v>28</v>
          </cell>
          <cell r="K13">
            <v>334.86</v>
          </cell>
        </row>
        <row r="19">
          <cell r="H19">
            <v>28</v>
          </cell>
          <cell r="I19">
            <v>334.8</v>
          </cell>
          <cell r="J19">
            <v>28</v>
          </cell>
          <cell r="K19">
            <v>335.21</v>
          </cell>
        </row>
      </sheetData>
      <sheetData sheetId="8">
        <row r="13">
          <cell r="D13">
            <v>10</v>
          </cell>
          <cell r="E13">
            <v>125.59</v>
          </cell>
          <cell r="F13">
            <v>10</v>
          </cell>
          <cell r="G13">
            <v>125.7</v>
          </cell>
          <cell r="H13">
            <v>10</v>
          </cell>
          <cell r="I13">
            <v>125.25</v>
          </cell>
          <cell r="J13">
            <v>10</v>
          </cell>
          <cell r="K13">
            <v>125.71</v>
          </cell>
        </row>
        <row r="19">
          <cell r="B19">
            <v>10</v>
          </cell>
          <cell r="C19">
            <v>125.51</v>
          </cell>
          <cell r="D19">
            <v>10</v>
          </cell>
          <cell r="E19">
            <v>125.37</v>
          </cell>
          <cell r="F19">
            <v>10</v>
          </cell>
          <cell r="G19">
            <v>125.93</v>
          </cell>
          <cell r="H19">
            <v>12</v>
          </cell>
          <cell r="I19">
            <v>150.84</v>
          </cell>
          <cell r="J19">
            <v>12</v>
          </cell>
          <cell r="K19">
            <v>150.9</v>
          </cell>
        </row>
        <row r="25">
          <cell r="B25">
            <v>12</v>
          </cell>
          <cell r="C25">
            <v>150.66</v>
          </cell>
          <cell r="D25">
            <v>12</v>
          </cell>
          <cell r="E25">
            <v>150.86</v>
          </cell>
          <cell r="F25">
            <v>12</v>
          </cell>
          <cell r="G25">
            <v>150.86</v>
          </cell>
          <cell r="J25">
            <v>12</v>
          </cell>
          <cell r="K25">
            <v>150.82</v>
          </cell>
        </row>
        <row r="31">
          <cell r="B31">
            <v>13</v>
          </cell>
          <cell r="C31">
            <v>163.33</v>
          </cell>
          <cell r="D31">
            <v>13</v>
          </cell>
          <cell r="E31">
            <v>163.36</v>
          </cell>
        </row>
      </sheetData>
      <sheetData sheetId="9">
        <row r="13">
          <cell r="F13">
            <v>10</v>
          </cell>
          <cell r="G13">
            <v>118.16</v>
          </cell>
          <cell r="H13">
            <v>10</v>
          </cell>
          <cell r="I13">
            <v>118.22</v>
          </cell>
          <cell r="J13">
            <v>10</v>
          </cell>
          <cell r="K13">
            <v>118.25</v>
          </cell>
        </row>
        <row r="19">
          <cell r="H19">
            <v>10</v>
          </cell>
          <cell r="I19">
            <v>118.29</v>
          </cell>
          <cell r="J19">
            <v>10</v>
          </cell>
          <cell r="K19">
            <v>118.36</v>
          </cell>
        </row>
      </sheetData>
      <sheetData sheetId="10">
        <row r="7">
          <cell r="B7">
            <v>7</v>
          </cell>
          <cell r="C7">
            <v>78.36</v>
          </cell>
          <cell r="J7">
            <v>7</v>
          </cell>
          <cell r="K7">
            <v>78.22</v>
          </cell>
        </row>
        <row r="13">
          <cell r="B13">
            <v>7</v>
          </cell>
          <cell r="C13">
            <v>78.18</v>
          </cell>
          <cell r="D13">
            <v>7</v>
          </cell>
          <cell r="E13">
            <v>78.3</v>
          </cell>
          <cell r="F13">
            <v>7</v>
          </cell>
          <cell r="G13">
            <v>78.23</v>
          </cell>
          <cell r="H13">
            <v>4</v>
          </cell>
          <cell r="I13">
            <v>45.44</v>
          </cell>
          <cell r="J13">
            <v>7</v>
          </cell>
          <cell r="K13">
            <v>78.36</v>
          </cell>
        </row>
        <row r="31">
          <cell r="B31">
            <v>7</v>
          </cell>
          <cell r="C31">
            <v>78.25</v>
          </cell>
          <cell r="D31">
            <v>7</v>
          </cell>
          <cell r="E31">
            <v>78.24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25">
          <cell r="H25">
            <v>9</v>
          </cell>
          <cell r="I25">
            <v>108.58</v>
          </cell>
        </row>
        <row r="31">
          <cell r="B31">
            <v>9</v>
          </cell>
          <cell r="C31">
            <v>108.76</v>
          </cell>
          <cell r="D31">
            <v>9</v>
          </cell>
          <cell r="E31">
            <v>108.42</v>
          </cell>
          <cell r="F31">
            <v>9</v>
          </cell>
          <cell r="G31">
            <v>108.54</v>
          </cell>
          <cell r="H31">
            <v>9</v>
          </cell>
          <cell r="I31">
            <v>109.3</v>
          </cell>
        </row>
      </sheetData>
      <sheetData sheetId="5">
        <row r="25">
          <cell r="F25">
            <v>12</v>
          </cell>
          <cell r="G25">
            <v>144.48</v>
          </cell>
        </row>
        <row r="31">
          <cell r="B31">
            <v>12</v>
          </cell>
          <cell r="C31">
            <v>144.31</v>
          </cell>
          <cell r="F31">
            <v>12</v>
          </cell>
          <cell r="G31">
            <v>144.42</v>
          </cell>
          <cell r="H31">
            <v>6</v>
          </cell>
          <cell r="I31">
            <v>72.65</v>
          </cell>
        </row>
      </sheetData>
      <sheetData sheetId="6">
        <row r="25">
          <cell r="F25">
            <v>1</v>
          </cell>
          <cell r="G25">
            <v>2.63</v>
          </cell>
          <cell r="H25">
            <v>1</v>
          </cell>
          <cell r="I25">
            <v>2.52</v>
          </cell>
        </row>
        <row r="31">
          <cell r="B31">
            <v>1</v>
          </cell>
          <cell r="C31">
            <v>2.56</v>
          </cell>
          <cell r="D31">
            <v>1</v>
          </cell>
          <cell r="E31">
            <v>2.56</v>
          </cell>
          <cell r="F31">
            <v>1</v>
          </cell>
          <cell r="G31">
            <v>2.48</v>
          </cell>
        </row>
      </sheetData>
      <sheetData sheetId="7">
        <row r="31">
          <cell r="B31">
            <v>18</v>
          </cell>
          <cell r="C31">
            <v>220.02</v>
          </cell>
          <cell r="D31">
            <v>18</v>
          </cell>
          <cell r="E31">
            <v>220.21</v>
          </cell>
          <cell r="F31">
            <v>18</v>
          </cell>
          <cell r="G31">
            <v>220.36</v>
          </cell>
          <cell r="H31">
            <v>18</v>
          </cell>
          <cell r="I31">
            <v>220.27</v>
          </cell>
        </row>
      </sheetData>
      <sheetData sheetId="8">
        <row r="25">
          <cell r="H25">
            <v>9</v>
          </cell>
          <cell r="I25">
            <v>113.21</v>
          </cell>
        </row>
        <row r="31">
          <cell r="B31">
            <v>9</v>
          </cell>
          <cell r="C31">
            <v>113.12</v>
          </cell>
          <cell r="D31">
            <v>9</v>
          </cell>
          <cell r="E31">
            <v>113.8</v>
          </cell>
          <cell r="F31">
            <v>9</v>
          </cell>
          <cell r="G31">
            <v>113.32</v>
          </cell>
          <cell r="H31">
            <v>9</v>
          </cell>
          <cell r="I31">
            <v>113.15</v>
          </cell>
        </row>
      </sheetData>
      <sheetData sheetId="9">
        <row r="31">
          <cell r="B31">
            <v>8</v>
          </cell>
          <cell r="C31">
            <v>96.98</v>
          </cell>
          <cell r="D31">
            <v>8</v>
          </cell>
          <cell r="E31">
            <v>96.92</v>
          </cell>
          <cell r="F31">
            <v>8</v>
          </cell>
          <cell r="G31">
            <v>96.95</v>
          </cell>
          <cell r="H31">
            <v>8</v>
          </cell>
          <cell r="I31">
            <v>96.96</v>
          </cell>
        </row>
      </sheetData>
      <sheetData sheetId="10">
        <row r="25">
          <cell r="F25">
            <v>5</v>
          </cell>
          <cell r="G25">
            <v>55.78</v>
          </cell>
          <cell r="H25">
            <v>5</v>
          </cell>
          <cell r="I25">
            <v>55.81</v>
          </cell>
        </row>
        <row r="31">
          <cell r="B31">
            <v>5</v>
          </cell>
          <cell r="C31">
            <v>55.82</v>
          </cell>
          <cell r="D31">
            <v>5</v>
          </cell>
          <cell r="E31">
            <v>55.78</v>
          </cell>
          <cell r="F31">
            <v>5</v>
          </cell>
          <cell r="G31">
            <v>55.83</v>
          </cell>
          <cell r="H31">
            <v>5</v>
          </cell>
          <cell r="I31">
            <v>55.85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7">
          <cell r="J7">
            <v>9</v>
          </cell>
          <cell r="K7">
            <v>107.94</v>
          </cell>
        </row>
        <row r="13">
          <cell r="B13">
            <v>6</v>
          </cell>
          <cell r="C13">
            <v>73.18</v>
          </cell>
          <cell r="D13">
            <v>6</v>
          </cell>
          <cell r="E13">
            <v>72.7</v>
          </cell>
          <cell r="F13">
            <v>6</v>
          </cell>
          <cell r="G13">
            <v>72.8</v>
          </cell>
          <cell r="H13">
            <v>6</v>
          </cell>
          <cell r="I13">
            <v>72.66</v>
          </cell>
          <cell r="J13">
            <v>6</v>
          </cell>
          <cell r="K13">
            <v>72.78</v>
          </cell>
        </row>
        <row r="19">
          <cell r="B19">
            <v>6</v>
          </cell>
          <cell r="C19">
            <v>72.76</v>
          </cell>
          <cell r="F19">
            <v>6</v>
          </cell>
          <cell r="G19">
            <v>73</v>
          </cell>
          <cell r="H19">
            <v>6</v>
          </cell>
          <cell r="I19">
            <v>72.56</v>
          </cell>
          <cell r="J19">
            <v>6</v>
          </cell>
          <cell r="K19">
            <v>72.84</v>
          </cell>
        </row>
        <row r="25">
          <cell r="D25">
            <v>6</v>
          </cell>
          <cell r="E25">
            <v>72.94</v>
          </cell>
          <cell r="F25">
            <v>6</v>
          </cell>
          <cell r="G25">
            <v>72.86</v>
          </cell>
          <cell r="H25">
            <v>6</v>
          </cell>
          <cell r="I25">
            <v>72.8</v>
          </cell>
          <cell r="J25">
            <v>6</v>
          </cell>
          <cell r="K25">
            <v>72.82</v>
          </cell>
        </row>
        <row r="31">
          <cell r="B31">
            <v>6</v>
          </cell>
          <cell r="C31">
            <v>72.7</v>
          </cell>
          <cell r="D31">
            <v>6</v>
          </cell>
          <cell r="E31">
            <v>73.2</v>
          </cell>
          <cell r="F31">
            <v>6</v>
          </cell>
          <cell r="G31">
            <v>72.58</v>
          </cell>
        </row>
      </sheetData>
      <sheetData sheetId="5">
        <row r="7">
          <cell r="J7">
            <v>6</v>
          </cell>
          <cell r="K7">
            <v>72.63</v>
          </cell>
        </row>
        <row r="13">
          <cell r="B13">
            <v>6</v>
          </cell>
          <cell r="C13">
            <v>72.68</v>
          </cell>
          <cell r="D13">
            <v>6</v>
          </cell>
          <cell r="E13">
            <v>72.58</v>
          </cell>
          <cell r="F13">
            <v>6</v>
          </cell>
          <cell r="G13">
            <v>72.67</v>
          </cell>
          <cell r="J13">
            <v>6</v>
          </cell>
          <cell r="K13">
            <v>72.02</v>
          </cell>
        </row>
        <row r="19">
          <cell r="B19">
            <v>6</v>
          </cell>
          <cell r="C19">
            <v>72.66</v>
          </cell>
          <cell r="D19">
            <v>6</v>
          </cell>
          <cell r="E19">
            <v>72.62</v>
          </cell>
          <cell r="F19">
            <v>6</v>
          </cell>
          <cell r="G19">
            <v>72.77</v>
          </cell>
          <cell r="H19">
            <v>6</v>
          </cell>
          <cell r="I19">
            <v>72.75</v>
          </cell>
          <cell r="J19">
            <v>6</v>
          </cell>
          <cell r="K19">
            <v>72.66</v>
          </cell>
        </row>
        <row r="25">
          <cell r="D25">
            <v>6</v>
          </cell>
          <cell r="E25">
            <v>72.7</v>
          </cell>
          <cell r="F25">
            <v>6</v>
          </cell>
          <cell r="G25">
            <v>72.74</v>
          </cell>
          <cell r="H25">
            <v>6</v>
          </cell>
          <cell r="I25">
            <v>72.55</v>
          </cell>
          <cell r="J25">
            <v>6</v>
          </cell>
          <cell r="K25">
            <v>72.65</v>
          </cell>
        </row>
        <row r="31">
          <cell r="B31">
            <v>6</v>
          </cell>
          <cell r="C31">
            <v>72.63</v>
          </cell>
          <cell r="D31">
            <v>6</v>
          </cell>
          <cell r="E31">
            <v>72.63</v>
          </cell>
          <cell r="F31">
            <v>6</v>
          </cell>
          <cell r="G31">
            <v>72.59</v>
          </cell>
          <cell r="H31">
            <v>6</v>
          </cell>
          <cell r="I31">
            <v>72.64</v>
          </cell>
          <cell r="J31">
            <v>6</v>
          </cell>
          <cell r="K31">
            <v>72.65</v>
          </cell>
        </row>
      </sheetData>
      <sheetData sheetId="6">
        <row r="13">
          <cell r="B13">
            <v>1</v>
          </cell>
          <cell r="C13">
            <v>2.55</v>
          </cell>
          <cell r="F13">
            <v>1</v>
          </cell>
          <cell r="G13">
            <v>2.58</v>
          </cell>
          <cell r="J13">
            <v>1</v>
          </cell>
          <cell r="K13">
            <v>2.58</v>
          </cell>
        </row>
        <row r="19">
          <cell r="B19">
            <v>1</v>
          </cell>
          <cell r="C19">
            <v>2.55</v>
          </cell>
          <cell r="F19">
            <v>1</v>
          </cell>
          <cell r="G19">
            <v>2.57</v>
          </cell>
          <cell r="J19">
            <v>1</v>
          </cell>
          <cell r="K19">
            <v>2.58</v>
          </cell>
        </row>
        <row r="25">
          <cell r="D25">
            <v>1</v>
          </cell>
          <cell r="E25">
            <v>2.56</v>
          </cell>
          <cell r="F25">
            <v>1</v>
          </cell>
          <cell r="G25">
            <v>2.58</v>
          </cell>
          <cell r="J25">
            <v>1</v>
          </cell>
          <cell r="K25">
            <v>2.54</v>
          </cell>
        </row>
        <row r="31">
          <cell r="B31">
            <v>1</v>
          </cell>
          <cell r="C31">
            <v>2.58</v>
          </cell>
          <cell r="F31">
            <v>1</v>
          </cell>
          <cell r="G31">
            <v>2.6</v>
          </cell>
          <cell r="J31">
            <v>1</v>
          </cell>
          <cell r="K31">
            <v>2.6</v>
          </cell>
        </row>
      </sheetData>
      <sheetData sheetId="7">
        <row r="7">
          <cell r="J7">
            <v>18</v>
          </cell>
          <cell r="K7">
            <v>220.12</v>
          </cell>
        </row>
        <row r="13">
          <cell r="B13">
            <v>20</v>
          </cell>
          <cell r="C13">
            <v>245.66</v>
          </cell>
          <cell r="D13">
            <v>20</v>
          </cell>
          <cell r="E13">
            <v>245.72</v>
          </cell>
          <cell r="F13">
            <v>20</v>
          </cell>
          <cell r="G13">
            <v>241.17</v>
          </cell>
          <cell r="H13">
            <v>10</v>
          </cell>
          <cell r="I13">
            <v>120.53</v>
          </cell>
          <cell r="J13">
            <v>20</v>
          </cell>
          <cell r="K13">
            <v>245.33</v>
          </cell>
        </row>
        <row r="19">
          <cell r="B19">
            <v>20</v>
          </cell>
          <cell r="C19">
            <v>245.85</v>
          </cell>
          <cell r="D19">
            <v>10</v>
          </cell>
          <cell r="E19">
            <v>122.75</v>
          </cell>
          <cell r="F19">
            <v>20</v>
          </cell>
          <cell r="G19">
            <v>245.81</v>
          </cell>
          <cell r="H19">
            <v>20</v>
          </cell>
          <cell r="I19">
            <v>246.08</v>
          </cell>
          <cell r="J19">
            <v>20</v>
          </cell>
          <cell r="K19">
            <v>245.97</v>
          </cell>
        </row>
        <row r="25">
          <cell r="D25">
            <v>24</v>
          </cell>
          <cell r="E25">
            <v>286.37</v>
          </cell>
          <cell r="F25">
            <v>24</v>
          </cell>
          <cell r="G25">
            <v>286.24</v>
          </cell>
          <cell r="H25">
            <v>24</v>
          </cell>
          <cell r="I25">
            <v>286.29</v>
          </cell>
          <cell r="J25">
            <v>24</v>
          </cell>
          <cell r="K25">
            <v>286.56</v>
          </cell>
        </row>
        <row r="31">
          <cell r="B31">
            <v>22</v>
          </cell>
          <cell r="C31">
            <v>267.6</v>
          </cell>
          <cell r="D31">
            <v>24</v>
          </cell>
          <cell r="E31">
            <v>292.96</v>
          </cell>
          <cell r="F31">
            <v>24</v>
          </cell>
          <cell r="G31">
            <v>290.92</v>
          </cell>
          <cell r="H31">
            <v>24</v>
          </cell>
          <cell r="I31">
            <v>291.24</v>
          </cell>
          <cell r="J31">
            <v>24</v>
          </cell>
          <cell r="K31">
            <v>291.25</v>
          </cell>
        </row>
      </sheetData>
      <sheetData sheetId="8">
        <row r="7">
          <cell r="J7">
            <v>9</v>
          </cell>
          <cell r="K7">
            <v>113.38</v>
          </cell>
        </row>
        <row r="13">
          <cell r="B13">
            <v>6</v>
          </cell>
          <cell r="C13">
            <v>75.54</v>
          </cell>
          <cell r="D13">
            <v>6</v>
          </cell>
          <cell r="E13">
            <v>75.61</v>
          </cell>
          <cell r="F13">
            <v>6</v>
          </cell>
          <cell r="G13">
            <v>75.7</v>
          </cell>
          <cell r="J13">
            <v>6</v>
          </cell>
          <cell r="K13">
            <v>75.4</v>
          </cell>
        </row>
        <row r="19">
          <cell r="B19">
            <v>6</v>
          </cell>
          <cell r="C19">
            <v>75.42</v>
          </cell>
          <cell r="D19">
            <v>6</v>
          </cell>
          <cell r="E19">
            <v>75.68</v>
          </cell>
          <cell r="F19">
            <v>6</v>
          </cell>
          <cell r="G19">
            <v>75.59</v>
          </cell>
          <cell r="H19">
            <v>6</v>
          </cell>
          <cell r="I19">
            <v>75.55</v>
          </cell>
          <cell r="J19">
            <v>6</v>
          </cell>
          <cell r="K19">
            <v>75.71</v>
          </cell>
        </row>
        <row r="25">
          <cell r="D25">
            <v>6</v>
          </cell>
          <cell r="E25">
            <v>75.45</v>
          </cell>
          <cell r="F25">
            <v>6</v>
          </cell>
          <cell r="G25">
            <v>75.68</v>
          </cell>
          <cell r="H25">
            <v>6</v>
          </cell>
          <cell r="I25">
            <v>75.58</v>
          </cell>
          <cell r="J25">
            <v>6</v>
          </cell>
          <cell r="K25">
            <v>75.47</v>
          </cell>
        </row>
        <row r="31">
          <cell r="B31">
            <v>6</v>
          </cell>
          <cell r="C31">
            <v>75.56</v>
          </cell>
          <cell r="D31">
            <v>6</v>
          </cell>
          <cell r="E31">
            <v>75.55</v>
          </cell>
          <cell r="F31">
            <v>6</v>
          </cell>
          <cell r="G31">
            <v>75.65</v>
          </cell>
        </row>
      </sheetData>
      <sheetData sheetId="9">
        <row r="7">
          <cell r="J7">
            <v>8</v>
          </cell>
          <cell r="K7">
            <v>96.92</v>
          </cell>
        </row>
        <row r="13">
          <cell r="B13">
            <v>8</v>
          </cell>
          <cell r="C13">
            <v>96.92</v>
          </cell>
          <cell r="D13">
            <v>8</v>
          </cell>
          <cell r="E13">
            <v>97.01</v>
          </cell>
          <cell r="F13">
            <v>8</v>
          </cell>
          <cell r="G13">
            <v>97.06</v>
          </cell>
          <cell r="H13">
            <v>8</v>
          </cell>
          <cell r="I13">
            <v>97.09</v>
          </cell>
          <cell r="J13">
            <v>8</v>
          </cell>
          <cell r="K13">
            <v>97.05</v>
          </cell>
        </row>
        <row r="19">
          <cell r="B19">
            <v>8</v>
          </cell>
          <cell r="C19">
            <v>97.09</v>
          </cell>
          <cell r="F19">
            <v>8</v>
          </cell>
          <cell r="G19">
            <v>96.38</v>
          </cell>
          <cell r="H19">
            <v>8</v>
          </cell>
          <cell r="I19">
            <v>96.49</v>
          </cell>
          <cell r="J19">
            <v>8</v>
          </cell>
          <cell r="K19">
            <v>96.46</v>
          </cell>
        </row>
        <row r="25">
          <cell r="D25">
            <v>10</v>
          </cell>
          <cell r="E25">
            <v>118.33</v>
          </cell>
          <cell r="F25">
            <v>10</v>
          </cell>
          <cell r="G25">
            <v>118.33</v>
          </cell>
          <cell r="H25">
            <v>10</v>
          </cell>
          <cell r="I25">
            <v>118.32</v>
          </cell>
          <cell r="J25">
            <v>10</v>
          </cell>
          <cell r="K25">
            <v>118.41</v>
          </cell>
        </row>
        <row r="31">
          <cell r="B31">
            <v>10</v>
          </cell>
          <cell r="C31">
            <v>118.23</v>
          </cell>
          <cell r="D31">
            <v>10</v>
          </cell>
          <cell r="E31">
            <v>118.18</v>
          </cell>
          <cell r="F31">
            <v>10</v>
          </cell>
          <cell r="G31">
            <v>118.21</v>
          </cell>
          <cell r="H31">
            <v>10</v>
          </cell>
          <cell r="I31">
            <v>118.37</v>
          </cell>
          <cell r="J31">
            <v>10</v>
          </cell>
          <cell r="K31">
            <v>118.26</v>
          </cell>
        </row>
      </sheetData>
      <sheetData sheetId="10">
        <row r="7">
          <cell r="J7">
            <v>5</v>
          </cell>
          <cell r="K7">
            <v>55.71</v>
          </cell>
        </row>
        <row r="13">
          <cell r="B13">
            <v>5</v>
          </cell>
          <cell r="C13">
            <v>55.89</v>
          </cell>
          <cell r="D13">
            <v>5</v>
          </cell>
          <cell r="E13">
            <v>55.85</v>
          </cell>
          <cell r="F13">
            <v>5</v>
          </cell>
          <cell r="G13">
            <v>55.81</v>
          </cell>
          <cell r="H13">
            <v>5</v>
          </cell>
          <cell r="I13">
            <v>55.8</v>
          </cell>
          <cell r="J13">
            <v>5</v>
          </cell>
          <cell r="K13">
            <v>55.8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13">
          <cell r="B13">
            <v>6</v>
          </cell>
          <cell r="C13">
            <v>73.08</v>
          </cell>
          <cell r="D13">
            <v>6</v>
          </cell>
          <cell r="E13">
            <v>72.78</v>
          </cell>
          <cell r="F13">
            <v>6</v>
          </cell>
          <cell r="G13">
            <v>73.06</v>
          </cell>
          <cell r="H13">
            <v>6</v>
          </cell>
          <cell r="I13">
            <v>72.4</v>
          </cell>
          <cell r="J13">
            <v>6</v>
          </cell>
          <cell r="K13">
            <v>73</v>
          </cell>
        </row>
        <row r="19">
          <cell r="J19">
            <v>6</v>
          </cell>
          <cell r="K19">
            <v>72.42</v>
          </cell>
        </row>
        <row r="25">
          <cell r="B25">
            <v>6</v>
          </cell>
          <cell r="C25">
            <v>73.06</v>
          </cell>
          <cell r="D25">
            <v>6</v>
          </cell>
          <cell r="E25">
            <v>72.74</v>
          </cell>
          <cell r="F25">
            <v>12</v>
          </cell>
          <cell r="G25">
            <v>144.26</v>
          </cell>
          <cell r="H25">
            <v>12</v>
          </cell>
          <cell r="I25">
            <v>144.3</v>
          </cell>
          <cell r="J25">
            <v>12</v>
          </cell>
          <cell r="K25">
            <v>144.46</v>
          </cell>
        </row>
        <row r="31">
          <cell r="B31">
            <v>12</v>
          </cell>
          <cell r="C31">
            <v>144.74</v>
          </cell>
          <cell r="D31">
            <v>12</v>
          </cell>
          <cell r="E31">
            <v>144.44</v>
          </cell>
          <cell r="F31">
            <v>12</v>
          </cell>
          <cell r="G31">
            <v>144.78</v>
          </cell>
        </row>
      </sheetData>
      <sheetData sheetId="5">
        <row r="7">
          <cell r="H7">
            <v>12</v>
          </cell>
          <cell r="I7">
            <v>144.64</v>
          </cell>
          <cell r="J7">
            <v>12</v>
          </cell>
          <cell r="K7">
            <v>144.74</v>
          </cell>
        </row>
        <row r="13">
          <cell r="B13">
            <v>12</v>
          </cell>
          <cell r="C13">
            <v>144.56</v>
          </cell>
          <cell r="D13">
            <v>12</v>
          </cell>
          <cell r="E13">
            <v>144.73</v>
          </cell>
          <cell r="F13">
            <v>12</v>
          </cell>
          <cell r="G13">
            <v>144.52</v>
          </cell>
          <cell r="H13">
            <v>12</v>
          </cell>
          <cell r="I13">
            <v>140.94</v>
          </cell>
          <cell r="J13">
            <v>12</v>
          </cell>
          <cell r="K13">
            <v>141.2</v>
          </cell>
        </row>
      </sheetData>
      <sheetData sheetId="6">
        <row r="7">
          <cell r="B7">
            <v>1</v>
          </cell>
          <cell r="C7">
            <v>2.56</v>
          </cell>
          <cell r="F7">
            <v>1</v>
          </cell>
          <cell r="G7">
            <v>2.58</v>
          </cell>
          <cell r="J7">
            <v>1</v>
          </cell>
          <cell r="K7">
            <v>2.52</v>
          </cell>
        </row>
        <row r="13">
          <cell r="B13">
            <v>1</v>
          </cell>
          <cell r="C13">
            <v>2.61</v>
          </cell>
          <cell r="F13">
            <v>1</v>
          </cell>
          <cell r="G13">
            <v>2.62</v>
          </cell>
          <cell r="J13">
            <v>1</v>
          </cell>
          <cell r="K13">
            <v>2.63</v>
          </cell>
        </row>
        <row r="19">
          <cell r="J19">
            <v>1</v>
          </cell>
          <cell r="K19">
            <v>2.61</v>
          </cell>
        </row>
        <row r="25">
          <cell r="B25">
            <v>1</v>
          </cell>
          <cell r="C25">
            <v>2.63</v>
          </cell>
          <cell r="F25">
            <v>1</v>
          </cell>
          <cell r="G25">
            <v>2.65</v>
          </cell>
          <cell r="J25">
            <v>1</v>
          </cell>
          <cell r="K25">
            <v>2.59</v>
          </cell>
        </row>
        <row r="31">
          <cell r="B31">
            <v>1</v>
          </cell>
          <cell r="C31">
            <v>2.62</v>
          </cell>
          <cell r="F31">
            <v>1</v>
          </cell>
          <cell r="G31">
            <v>2.59</v>
          </cell>
        </row>
      </sheetData>
      <sheetData sheetId="7">
        <row r="7">
          <cell r="B7">
            <v>24</v>
          </cell>
          <cell r="C7">
            <v>291.27</v>
          </cell>
          <cell r="D7">
            <v>24</v>
          </cell>
          <cell r="E7">
            <v>291.28</v>
          </cell>
          <cell r="F7">
            <v>24</v>
          </cell>
          <cell r="G7">
            <v>291.27</v>
          </cell>
          <cell r="H7">
            <v>24</v>
          </cell>
          <cell r="I7">
            <v>291.38</v>
          </cell>
          <cell r="J7">
            <v>24</v>
          </cell>
          <cell r="K7">
            <v>291.36</v>
          </cell>
        </row>
        <row r="13">
          <cell r="B13">
            <v>24</v>
          </cell>
          <cell r="C13">
            <v>291.25</v>
          </cell>
          <cell r="D13">
            <v>24</v>
          </cell>
          <cell r="E13">
            <v>291.4</v>
          </cell>
          <cell r="F13">
            <v>24</v>
          </cell>
          <cell r="G13">
            <v>291.42</v>
          </cell>
          <cell r="H13">
            <v>24</v>
          </cell>
          <cell r="I13">
            <v>291.26</v>
          </cell>
          <cell r="J13">
            <v>24</v>
          </cell>
          <cell r="K13">
            <v>291.33</v>
          </cell>
        </row>
        <row r="19">
          <cell r="J19">
            <v>24</v>
          </cell>
          <cell r="K19">
            <v>291.42</v>
          </cell>
        </row>
        <row r="25">
          <cell r="B25">
            <v>24</v>
          </cell>
          <cell r="C25">
            <v>291.28</v>
          </cell>
          <cell r="D25">
            <v>24</v>
          </cell>
          <cell r="E25">
            <v>290.93</v>
          </cell>
          <cell r="F25">
            <v>24</v>
          </cell>
          <cell r="G25">
            <v>290.34</v>
          </cell>
          <cell r="H25">
            <v>24</v>
          </cell>
          <cell r="I25">
            <v>290.43</v>
          </cell>
          <cell r="J25">
            <v>24</v>
          </cell>
          <cell r="K25">
            <v>290.47</v>
          </cell>
        </row>
        <row r="31">
          <cell r="B31">
            <v>24</v>
          </cell>
          <cell r="C31">
            <v>287.78</v>
          </cell>
          <cell r="D31">
            <v>24</v>
          </cell>
          <cell r="E31">
            <v>288.24</v>
          </cell>
          <cell r="F31">
            <v>24</v>
          </cell>
          <cell r="G31">
            <v>290.79</v>
          </cell>
        </row>
      </sheetData>
      <sheetData sheetId="8">
        <row r="13">
          <cell r="B13">
            <v>6</v>
          </cell>
          <cell r="C13">
            <v>75.48</v>
          </cell>
          <cell r="D13">
            <v>6</v>
          </cell>
          <cell r="E13">
            <v>75.8</v>
          </cell>
          <cell r="F13">
            <v>6</v>
          </cell>
          <cell r="G13">
            <v>75.59</v>
          </cell>
          <cell r="H13">
            <v>6</v>
          </cell>
          <cell r="I13">
            <v>75.55</v>
          </cell>
          <cell r="J13">
            <v>6</v>
          </cell>
          <cell r="K13">
            <v>75.8</v>
          </cell>
        </row>
        <row r="19">
          <cell r="J19">
            <v>6</v>
          </cell>
          <cell r="K19">
            <v>75.56</v>
          </cell>
        </row>
        <row r="25">
          <cell r="B25">
            <v>6</v>
          </cell>
          <cell r="C25">
            <v>75.52</v>
          </cell>
          <cell r="D25">
            <v>6</v>
          </cell>
          <cell r="E25">
            <v>75.68</v>
          </cell>
          <cell r="F25">
            <v>10</v>
          </cell>
          <cell r="G25">
            <v>125.77</v>
          </cell>
          <cell r="H25">
            <v>10</v>
          </cell>
          <cell r="I25">
            <v>125.9</v>
          </cell>
          <cell r="J25">
            <v>10</v>
          </cell>
          <cell r="K25">
            <v>125.98</v>
          </cell>
        </row>
        <row r="31">
          <cell r="B31">
            <v>12</v>
          </cell>
          <cell r="C31">
            <v>150.79</v>
          </cell>
          <cell r="D31">
            <v>12</v>
          </cell>
          <cell r="E31">
            <v>150.98</v>
          </cell>
          <cell r="F31">
            <v>12</v>
          </cell>
          <cell r="G31">
            <v>151.58</v>
          </cell>
        </row>
      </sheetData>
      <sheetData sheetId="9">
        <row r="7">
          <cell r="B7">
            <v>10</v>
          </cell>
          <cell r="C7">
            <v>120.75</v>
          </cell>
          <cell r="D7">
            <v>10</v>
          </cell>
          <cell r="E7">
            <v>120.86</v>
          </cell>
          <cell r="F7">
            <v>10</v>
          </cell>
          <cell r="G7">
            <v>120.86</v>
          </cell>
          <cell r="H7">
            <v>10</v>
          </cell>
          <cell r="I7">
            <v>120.92</v>
          </cell>
          <cell r="J7">
            <v>10</v>
          </cell>
          <cell r="K7">
            <v>121.07</v>
          </cell>
        </row>
        <row r="13">
          <cell r="B13">
            <v>10</v>
          </cell>
          <cell r="C13">
            <v>121.03</v>
          </cell>
          <cell r="D13">
            <v>10</v>
          </cell>
          <cell r="E13">
            <v>121.05</v>
          </cell>
          <cell r="F13">
            <v>10</v>
          </cell>
          <cell r="G13">
            <v>120.93</v>
          </cell>
          <cell r="H13">
            <v>10</v>
          </cell>
          <cell r="I13">
            <v>120.86</v>
          </cell>
          <cell r="J13">
            <v>10</v>
          </cell>
          <cell r="K13">
            <v>120.95</v>
          </cell>
        </row>
        <row r="19">
          <cell r="J19">
            <v>10</v>
          </cell>
          <cell r="K19">
            <v>120.85</v>
          </cell>
        </row>
        <row r="25">
          <cell r="B25">
            <v>10</v>
          </cell>
          <cell r="C25">
            <v>120.92</v>
          </cell>
          <cell r="D25">
            <v>10</v>
          </cell>
          <cell r="E25">
            <v>120.73</v>
          </cell>
          <cell r="F25">
            <v>10</v>
          </cell>
          <cell r="G25">
            <v>120.55</v>
          </cell>
          <cell r="H25">
            <v>10</v>
          </cell>
          <cell r="I25">
            <v>120.69</v>
          </cell>
          <cell r="J25">
            <v>10</v>
          </cell>
          <cell r="K25">
            <v>120.83</v>
          </cell>
        </row>
        <row r="31">
          <cell r="B31">
            <v>10</v>
          </cell>
          <cell r="C31">
            <v>120.95</v>
          </cell>
          <cell r="D31">
            <v>10</v>
          </cell>
          <cell r="E31">
            <v>121</v>
          </cell>
          <cell r="F31">
            <v>10</v>
          </cell>
          <cell r="G31">
            <v>120.94</v>
          </cell>
        </row>
      </sheetData>
      <sheetData sheetId="10">
        <row r="13">
          <cell r="H13">
            <v>5</v>
          </cell>
          <cell r="I13">
            <v>56.69</v>
          </cell>
          <cell r="J13">
            <v>5</v>
          </cell>
          <cell r="K13">
            <v>56.67</v>
          </cell>
        </row>
        <row r="19">
          <cell r="J19">
            <v>7</v>
          </cell>
          <cell r="K19">
            <v>78.33</v>
          </cell>
        </row>
        <row r="25">
          <cell r="B25">
            <v>7</v>
          </cell>
          <cell r="C25">
            <v>78.31</v>
          </cell>
          <cell r="D25">
            <v>7</v>
          </cell>
          <cell r="E25">
            <v>78.34</v>
          </cell>
          <cell r="F25">
            <v>7</v>
          </cell>
          <cell r="G25">
            <v>78.19</v>
          </cell>
          <cell r="H25">
            <v>7</v>
          </cell>
          <cell r="I25">
            <v>78.16</v>
          </cell>
          <cell r="J25">
            <v>7</v>
          </cell>
          <cell r="K25">
            <v>78.24</v>
          </cell>
        </row>
        <row r="31">
          <cell r="B31">
            <v>7</v>
          </cell>
          <cell r="C31">
            <v>78.3</v>
          </cell>
          <cell r="D31">
            <v>7</v>
          </cell>
          <cell r="E31">
            <v>78.22</v>
          </cell>
          <cell r="F31">
            <v>7</v>
          </cell>
          <cell r="G31">
            <v>78.28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13">
          <cell r="D13">
            <v>12</v>
          </cell>
          <cell r="E13">
            <v>144.58</v>
          </cell>
          <cell r="F13">
            <v>12</v>
          </cell>
          <cell r="G13">
            <v>144.46</v>
          </cell>
          <cell r="H13">
            <v>12</v>
          </cell>
          <cell r="I13">
            <v>145.04</v>
          </cell>
          <cell r="J13">
            <v>12</v>
          </cell>
          <cell r="K13">
            <v>144.72</v>
          </cell>
        </row>
        <row r="19">
          <cell r="B19">
            <v>15</v>
          </cell>
          <cell r="C19">
            <v>180.26</v>
          </cell>
          <cell r="F19">
            <v>15</v>
          </cell>
          <cell r="G19">
            <v>180.46</v>
          </cell>
          <cell r="H19">
            <v>15</v>
          </cell>
          <cell r="I19">
            <v>180.56</v>
          </cell>
          <cell r="J19">
            <v>15</v>
          </cell>
          <cell r="K19">
            <v>180.5</v>
          </cell>
        </row>
        <row r="31">
          <cell r="D31">
            <v>15</v>
          </cell>
          <cell r="E31">
            <v>180.38</v>
          </cell>
          <cell r="F31">
            <v>15</v>
          </cell>
          <cell r="G31">
            <v>180.82</v>
          </cell>
          <cell r="H31">
            <v>15</v>
          </cell>
          <cell r="I31">
            <v>180.36</v>
          </cell>
          <cell r="J31">
            <v>15</v>
          </cell>
          <cell r="K31">
            <v>180.54</v>
          </cell>
        </row>
      </sheetData>
      <sheetData sheetId="5">
        <row r="31">
          <cell r="D31">
            <v>16</v>
          </cell>
          <cell r="E31">
            <v>186.81</v>
          </cell>
          <cell r="F31">
            <v>16</v>
          </cell>
          <cell r="G31">
            <v>186.76</v>
          </cell>
          <cell r="H31">
            <v>16</v>
          </cell>
          <cell r="I31">
            <v>186.84</v>
          </cell>
          <cell r="J31">
            <v>16</v>
          </cell>
          <cell r="K31">
            <v>186.79</v>
          </cell>
        </row>
      </sheetData>
      <sheetData sheetId="6">
        <row r="13">
          <cell r="F13">
            <v>1</v>
          </cell>
          <cell r="G13">
            <v>2.58</v>
          </cell>
          <cell r="J13">
            <v>1</v>
          </cell>
          <cell r="K13">
            <v>2.62</v>
          </cell>
        </row>
        <row r="19">
          <cell r="B19">
            <v>1</v>
          </cell>
          <cell r="C19">
            <v>2.65</v>
          </cell>
          <cell r="F19">
            <v>1</v>
          </cell>
          <cell r="G19">
            <v>2.62</v>
          </cell>
          <cell r="J19">
            <v>1</v>
          </cell>
          <cell r="K19">
            <v>2.66</v>
          </cell>
        </row>
        <row r="31">
          <cell r="F31">
            <v>1</v>
          </cell>
          <cell r="G31">
            <v>2.63</v>
          </cell>
        </row>
      </sheetData>
      <sheetData sheetId="7">
        <row r="7">
          <cell r="H7">
            <v>24</v>
          </cell>
          <cell r="I7">
            <v>290.66</v>
          </cell>
          <cell r="J7">
            <v>12</v>
          </cell>
          <cell r="K7">
            <v>145.13</v>
          </cell>
        </row>
        <row r="13">
          <cell r="F13">
            <v>24</v>
          </cell>
          <cell r="G13">
            <v>289.14</v>
          </cell>
          <cell r="H13">
            <v>24</v>
          </cell>
          <cell r="I13">
            <v>290.89</v>
          </cell>
          <cell r="J13">
            <v>24</v>
          </cell>
          <cell r="K13">
            <v>290.73</v>
          </cell>
        </row>
        <row r="19">
          <cell r="B19">
            <v>24</v>
          </cell>
          <cell r="C19">
            <v>290.74</v>
          </cell>
          <cell r="D19">
            <v>24</v>
          </cell>
          <cell r="E19">
            <v>290.23</v>
          </cell>
          <cell r="F19">
            <v>24</v>
          </cell>
          <cell r="G19">
            <v>290.68</v>
          </cell>
          <cell r="H19">
            <v>24</v>
          </cell>
          <cell r="I19">
            <v>290.8</v>
          </cell>
          <cell r="J19">
            <v>24</v>
          </cell>
          <cell r="K19">
            <v>290.87</v>
          </cell>
        </row>
        <row r="31">
          <cell r="F31">
            <v>30</v>
          </cell>
          <cell r="G31">
            <v>357.07</v>
          </cell>
          <cell r="H31">
            <v>30</v>
          </cell>
          <cell r="I31">
            <v>358.79</v>
          </cell>
          <cell r="J31">
            <v>30</v>
          </cell>
          <cell r="K31">
            <v>357.82</v>
          </cell>
        </row>
      </sheetData>
      <sheetData sheetId="8">
        <row r="31">
          <cell r="D31">
            <v>8</v>
          </cell>
          <cell r="E31">
            <v>100.68</v>
          </cell>
          <cell r="F31">
            <v>8</v>
          </cell>
          <cell r="G31">
            <v>100.93</v>
          </cell>
          <cell r="H31">
            <v>8</v>
          </cell>
          <cell r="I31">
            <v>100.6</v>
          </cell>
          <cell r="J31">
            <v>8</v>
          </cell>
          <cell r="K31">
            <v>100.9</v>
          </cell>
        </row>
      </sheetData>
      <sheetData sheetId="9">
        <row r="7">
          <cell r="H7">
            <v>10</v>
          </cell>
          <cell r="I7">
            <v>120.87</v>
          </cell>
          <cell r="J7">
            <v>10</v>
          </cell>
          <cell r="K7">
            <v>120.96</v>
          </cell>
        </row>
        <row r="13">
          <cell r="F13">
            <v>10</v>
          </cell>
          <cell r="G13">
            <v>120.85</v>
          </cell>
          <cell r="H13">
            <v>10</v>
          </cell>
          <cell r="I13">
            <v>120.99</v>
          </cell>
          <cell r="J13">
            <v>10</v>
          </cell>
          <cell r="K13">
            <v>121.01</v>
          </cell>
        </row>
        <row r="19">
          <cell r="B19">
            <v>10</v>
          </cell>
          <cell r="C19">
            <v>120.97</v>
          </cell>
          <cell r="D19">
            <v>10</v>
          </cell>
          <cell r="E19">
            <v>120.62</v>
          </cell>
          <cell r="F19">
            <v>10</v>
          </cell>
          <cell r="G19">
            <v>120.89</v>
          </cell>
          <cell r="H19">
            <v>10</v>
          </cell>
          <cell r="I19">
            <v>120.99</v>
          </cell>
          <cell r="J19">
            <v>10</v>
          </cell>
          <cell r="K19">
            <v>121.05</v>
          </cell>
        </row>
        <row r="31">
          <cell r="F31">
            <v>10</v>
          </cell>
          <cell r="G31">
            <v>120.99</v>
          </cell>
          <cell r="H31">
            <v>10</v>
          </cell>
          <cell r="I31">
            <v>120.94</v>
          </cell>
          <cell r="J31">
            <v>10</v>
          </cell>
          <cell r="K31">
            <v>120.9</v>
          </cell>
        </row>
      </sheetData>
      <sheetData sheetId="10">
        <row r="13">
          <cell r="D13">
            <v>7</v>
          </cell>
          <cell r="E13">
            <v>78.27</v>
          </cell>
          <cell r="F13">
            <v>7</v>
          </cell>
          <cell r="G13">
            <v>78.24</v>
          </cell>
          <cell r="H13">
            <v>7</v>
          </cell>
          <cell r="I13">
            <v>78.38</v>
          </cell>
          <cell r="J13">
            <v>7</v>
          </cell>
          <cell r="K13">
            <v>78.31</v>
          </cell>
        </row>
        <row r="19">
          <cell r="B19">
            <v>7</v>
          </cell>
          <cell r="C19">
            <v>78.32</v>
          </cell>
          <cell r="F19">
            <v>7</v>
          </cell>
          <cell r="G19">
            <v>78.3</v>
          </cell>
          <cell r="H19">
            <v>7</v>
          </cell>
          <cell r="I19">
            <v>78.36</v>
          </cell>
          <cell r="J19">
            <v>7</v>
          </cell>
          <cell r="K19">
            <v>78.28</v>
          </cell>
        </row>
        <row r="31">
          <cell r="D31">
            <v>7</v>
          </cell>
          <cell r="E31">
            <v>78.38</v>
          </cell>
          <cell r="F31">
            <v>7</v>
          </cell>
          <cell r="G31">
            <v>78.33</v>
          </cell>
          <cell r="H31">
            <v>7</v>
          </cell>
          <cell r="I31">
            <v>78.3</v>
          </cell>
          <cell r="J31">
            <v>7</v>
          </cell>
          <cell r="K31">
            <v>78.29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7">
          <cell r="B7">
            <v>10</v>
          </cell>
          <cell r="C7">
            <v>120.62</v>
          </cell>
          <cell r="D7">
            <v>10</v>
          </cell>
          <cell r="E7">
            <v>120.66</v>
          </cell>
          <cell r="F7">
            <v>10</v>
          </cell>
          <cell r="G7">
            <v>120.02</v>
          </cell>
          <cell r="H7">
            <v>10</v>
          </cell>
          <cell r="I7">
            <v>120.52</v>
          </cell>
          <cell r="J7">
            <v>10</v>
          </cell>
          <cell r="K7">
            <v>120.38</v>
          </cell>
        </row>
        <row r="13">
          <cell r="D13">
            <v>10</v>
          </cell>
          <cell r="E13">
            <v>120.78</v>
          </cell>
          <cell r="F13">
            <v>10</v>
          </cell>
          <cell r="G13">
            <v>120.82</v>
          </cell>
          <cell r="H13">
            <v>10</v>
          </cell>
          <cell r="I13">
            <v>120.58</v>
          </cell>
          <cell r="J13">
            <v>10</v>
          </cell>
          <cell r="K13">
            <v>120.9</v>
          </cell>
        </row>
        <row r="19">
          <cell r="B19">
            <v>10</v>
          </cell>
          <cell r="C19">
            <v>120.78</v>
          </cell>
          <cell r="D19">
            <v>10</v>
          </cell>
          <cell r="E19">
            <v>120.36</v>
          </cell>
          <cell r="F19">
            <v>10</v>
          </cell>
          <cell r="G19">
            <v>120.9</v>
          </cell>
          <cell r="H19">
            <v>10</v>
          </cell>
          <cell r="I19">
            <v>120.42</v>
          </cell>
          <cell r="J19">
            <v>10</v>
          </cell>
          <cell r="K19">
            <v>120.5</v>
          </cell>
        </row>
        <row r="25">
          <cell r="B25">
            <v>10</v>
          </cell>
          <cell r="C25">
            <v>120.94</v>
          </cell>
          <cell r="D25">
            <v>10</v>
          </cell>
          <cell r="E25">
            <v>120.68</v>
          </cell>
          <cell r="F25">
            <v>10</v>
          </cell>
          <cell r="G25">
            <v>120.24</v>
          </cell>
          <cell r="H25">
            <v>10</v>
          </cell>
          <cell r="I25">
            <v>120.66</v>
          </cell>
        </row>
      </sheetData>
      <sheetData sheetId="5">
        <row r="7">
          <cell r="B7">
            <v>16</v>
          </cell>
          <cell r="C7">
            <v>186.7</v>
          </cell>
          <cell r="D7">
            <v>16</v>
          </cell>
          <cell r="E7">
            <v>186.96</v>
          </cell>
          <cell r="F7">
            <v>16</v>
          </cell>
          <cell r="G7">
            <v>186.94</v>
          </cell>
          <cell r="H7">
            <v>12</v>
          </cell>
          <cell r="I7">
            <v>144.43</v>
          </cell>
          <cell r="J7">
            <v>12</v>
          </cell>
          <cell r="K7">
            <v>144.35</v>
          </cell>
        </row>
        <row r="13">
          <cell r="D13">
            <v>12</v>
          </cell>
          <cell r="E13">
            <v>144.46</v>
          </cell>
          <cell r="F13">
            <v>12</v>
          </cell>
          <cell r="G13">
            <v>144.4</v>
          </cell>
          <cell r="H13">
            <v>12</v>
          </cell>
          <cell r="I13">
            <v>144.53</v>
          </cell>
          <cell r="J13">
            <v>12</v>
          </cell>
          <cell r="K13">
            <v>144.53</v>
          </cell>
        </row>
        <row r="19">
          <cell r="B19">
            <v>12</v>
          </cell>
          <cell r="C19">
            <v>144.49</v>
          </cell>
          <cell r="D19">
            <v>12</v>
          </cell>
          <cell r="E19">
            <v>144.52</v>
          </cell>
          <cell r="F19">
            <v>12</v>
          </cell>
          <cell r="G19">
            <v>144.5</v>
          </cell>
          <cell r="H19">
            <v>12</v>
          </cell>
          <cell r="I19">
            <v>144.57</v>
          </cell>
          <cell r="J19">
            <v>12</v>
          </cell>
          <cell r="K19">
            <v>144.49</v>
          </cell>
        </row>
        <row r="25">
          <cell r="B25">
            <v>12</v>
          </cell>
          <cell r="C25">
            <v>144.61</v>
          </cell>
          <cell r="D25">
            <v>12</v>
          </cell>
          <cell r="E25">
            <v>144.47</v>
          </cell>
          <cell r="F25">
            <v>12</v>
          </cell>
          <cell r="G25">
            <v>144.62</v>
          </cell>
          <cell r="H25">
            <v>12</v>
          </cell>
          <cell r="I25">
            <v>144.6</v>
          </cell>
          <cell r="J25">
            <v>12</v>
          </cell>
          <cell r="K25">
            <v>144.52</v>
          </cell>
        </row>
        <row r="31">
          <cell r="B31">
            <v>12</v>
          </cell>
          <cell r="C31">
            <v>144.55</v>
          </cell>
        </row>
      </sheetData>
      <sheetData sheetId="6">
        <row r="7">
          <cell r="F7">
            <v>1</v>
          </cell>
          <cell r="G7">
            <v>2.62</v>
          </cell>
        </row>
        <row r="13">
          <cell r="D13">
            <v>1</v>
          </cell>
          <cell r="E13">
            <v>2.61</v>
          </cell>
          <cell r="F13">
            <v>1</v>
          </cell>
          <cell r="G13">
            <v>2.6</v>
          </cell>
          <cell r="J13">
            <v>1</v>
          </cell>
          <cell r="K13">
            <v>2.58</v>
          </cell>
        </row>
        <row r="19">
          <cell r="B19">
            <v>1</v>
          </cell>
          <cell r="C19">
            <v>2.6</v>
          </cell>
          <cell r="F19">
            <v>1</v>
          </cell>
          <cell r="G19">
            <v>2.61</v>
          </cell>
          <cell r="J19">
            <v>1</v>
          </cell>
          <cell r="K19">
            <v>2.62</v>
          </cell>
        </row>
        <row r="25">
          <cell r="B25">
            <v>1</v>
          </cell>
          <cell r="C25">
            <v>2.62</v>
          </cell>
          <cell r="F25">
            <v>1</v>
          </cell>
          <cell r="G25">
            <v>2.63</v>
          </cell>
          <cell r="J25">
            <v>1</v>
          </cell>
          <cell r="K25">
            <v>2.62</v>
          </cell>
        </row>
        <row r="31">
          <cell r="B31">
            <v>1</v>
          </cell>
          <cell r="C31">
            <v>2.61</v>
          </cell>
        </row>
      </sheetData>
      <sheetData sheetId="7">
        <row r="7">
          <cell r="B7">
            <v>30</v>
          </cell>
          <cell r="C7">
            <v>356.3</v>
          </cell>
          <cell r="F7">
            <v>30</v>
          </cell>
          <cell r="G7">
            <v>357.24</v>
          </cell>
          <cell r="H7">
            <v>30</v>
          </cell>
          <cell r="I7">
            <v>356.58</v>
          </cell>
        </row>
        <row r="19">
          <cell r="B19">
            <v>30</v>
          </cell>
          <cell r="C19">
            <v>358.57</v>
          </cell>
          <cell r="D19">
            <v>30</v>
          </cell>
          <cell r="E19">
            <v>358.66</v>
          </cell>
          <cell r="F19">
            <v>30</v>
          </cell>
          <cell r="G19">
            <v>358.55</v>
          </cell>
          <cell r="H19">
            <v>30</v>
          </cell>
          <cell r="I19">
            <v>358.88</v>
          </cell>
          <cell r="J19">
            <v>30</v>
          </cell>
          <cell r="K19">
            <v>358.8</v>
          </cell>
        </row>
        <row r="25">
          <cell r="B25">
            <v>30</v>
          </cell>
          <cell r="C25">
            <v>358.99</v>
          </cell>
          <cell r="D25">
            <v>30</v>
          </cell>
          <cell r="E25">
            <v>356.01</v>
          </cell>
          <cell r="F25">
            <v>30</v>
          </cell>
          <cell r="G25">
            <v>356.1</v>
          </cell>
          <cell r="H25">
            <v>30</v>
          </cell>
          <cell r="I25">
            <v>353.86</v>
          </cell>
          <cell r="J25">
            <v>30</v>
          </cell>
          <cell r="K25">
            <v>358.82</v>
          </cell>
        </row>
        <row r="31">
          <cell r="B31">
            <v>30</v>
          </cell>
          <cell r="C31">
            <v>358.84</v>
          </cell>
        </row>
      </sheetData>
      <sheetData sheetId="8">
        <row r="7">
          <cell r="B7">
            <v>8</v>
          </cell>
          <cell r="C7">
            <v>100.85</v>
          </cell>
          <cell r="D7">
            <v>8</v>
          </cell>
          <cell r="E7">
            <v>100.84</v>
          </cell>
          <cell r="F7">
            <v>8</v>
          </cell>
          <cell r="G7">
            <v>100.98</v>
          </cell>
          <cell r="H7">
            <v>8</v>
          </cell>
          <cell r="I7">
            <v>100.86</v>
          </cell>
          <cell r="J7">
            <v>8</v>
          </cell>
          <cell r="K7">
            <v>100.6</v>
          </cell>
        </row>
        <row r="19">
          <cell r="B19">
            <v>8</v>
          </cell>
          <cell r="C19">
            <v>100.57</v>
          </cell>
          <cell r="D19">
            <v>8</v>
          </cell>
          <cell r="E19">
            <v>100.8</v>
          </cell>
          <cell r="F19">
            <v>8</v>
          </cell>
          <cell r="G19">
            <v>100.82</v>
          </cell>
          <cell r="H19">
            <v>8</v>
          </cell>
          <cell r="I19">
            <v>100.67</v>
          </cell>
          <cell r="J19">
            <v>8</v>
          </cell>
          <cell r="K19">
            <v>100.77</v>
          </cell>
        </row>
        <row r="25">
          <cell r="B25">
            <v>6</v>
          </cell>
          <cell r="C25">
            <v>75.5</v>
          </cell>
          <cell r="D25">
            <v>6</v>
          </cell>
          <cell r="E25">
            <v>75.55</v>
          </cell>
          <cell r="F25">
            <v>6</v>
          </cell>
          <cell r="G25">
            <v>75.8</v>
          </cell>
          <cell r="H25">
            <v>6</v>
          </cell>
          <cell r="I25">
            <v>75.59</v>
          </cell>
          <cell r="J25">
            <v>6</v>
          </cell>
          <cell r="K25">
            <v>75.65</v>
          </cell>
        </row>
        <row r="31">
          <cell r="B31">
            <v>8</v>
          </cell>
          <cell r="C31">
            <v>100.41</v>
          </cell>
        </row>
      </sheetData>
      <sheetData sheetId="9">
        <row r="7">
          <cell r="B7">
            <v>10</v>
          </cell>
          <cell r="C7">
            <v>120.81</v>
          </cell>
          <cell r="F7">
            <v>10</v>
          </cell>
          <cell r="G7">
            <v>120.86</v>
          </cell>
          <cell r="H7">
            <v>10</v>
          </cell>
          <cell r="I7">
            <v>120.83</v>
          </cell>
        </row>
        <row r="19">
          <cell r="B19">
            <v>10</v>
          </cell>
          <cell r="C19">
            <v>120.92</v>
          </cell>
          <cell r="D19">
            <v>10</v>
          </cell>
          <cell r="E19">
            <v>120.93</v>
          </cell>
          <cell r="F19">
            <v>10</v>
          </cell>
          <cell r="G19">
            <v>120.98</v>
          </cell>
          <cell r="H19">
            <v>10</v>
          </cell>
          <cell r="I19">
            <v>121.01</v>
          </cell>
          <cell r="J19">
            <v>10</v>
          </cell>
          <cell r="K19">
            <v>121.02</v>
          </cell>
        </row>
        <row r="25">
          <cell r="B25">
            <v>10</v>
          </cell>
          <cell r="C25">
            <v>120.99</v>
          </cell>
          <cell r="D25">
            <v>10</v>
          </cell>
          <cell r="E25">
            <v>121.09</v>
          </cell>
          <cell r="F25">
            <v>10</v>
          </cell>
          <cell r="G25">
            <v>121</v>
          </cell>
          <cell r="H25">
            <v>10</v>
          </cell>
          <cell r="I25">
            <v>120.93</v>
          </cell>
          <cell r="J25">
            <v>10</v>
          </cell>
          <cell r="K25">
            <v>121.05</v>
          </cell>
        </row>
        <row r="31">
          <cell r="B31">
            <v>10</v>
          </cell>
          <cell r="C31">
            <v>120.96</v>
          </cell>
        </row>
      </sheetData>
      <sheetData sheetId="10">
        <row r="7">
          <cell r="B7">
            <v>7</v>
          </cell>
          <cell r="C7">
            <v>78.22</v>
          </cell>
          <cell r="D7">
            <v>7</v>
          </cell>
          <cell r="E7">
            <v>78.29</v>
          </cell>
          <cell r="F7">
            <v>7</v>
          </cell>
          <cell r="G7">
            <v>78.28</v>
          </cell>
          <cell r="H7">
            <v>7</v>
          </cell>
          <cell r="I7">
            <v>78.14</v>
          </cell>
          <cell r="J7">
            <v>7</v>
          </cell>
          <cell r="K7">
            <v>78.16</v>
          </cell>
        </row>
        <row r="13">
          <cell r="D13">
            <v>7</v>
          </cell>
          <cell r="E13">
            <v>78.31</v>
          </cell>
          <cell r="F13">
            <v>7</v>
          </cell>
          <cell r="G13">
            <v>78.32</v>
          </cell>
          <cell r="H13">
            <v>7</v>
          </cell>
          <cell r="I13">
            <v>78.27</v>
          </cell>
          <cell r="J13">
            <v>7</v>
          </cell>
          <cell r="K13">
            <v>78.29</v>
          </cell>
        </row>
        <row r="19">
          <cell r="B19">
            <v>7</v>
          </cell>
          <cell r="C19">
            <v>78.32</v>
          </cell>
          <cell r="D19">
            <v>7</v>
          </cell>
          <cell r="E19">
            <v>78.21</v>
          </cell>
          <cell r="F19">
            <v>7</v>
          </cell>
          <cell r="G19">
            <v>78.28</v>
          </cell>
          <cell r="H19">
            <v>7</v>
          </cell>
          <cell r="I19">
            <v>78.26</v>
          </cell>
          <cell r="J19">
            <v>7</v>
          </cell>
          <cell r="K19">
            <v>78.33</v>
          </cell>
        </row>
        <row r="25">
          <cell r="B25">
            <v>7</v>
          </cell>
          <cell r="C25">
            <v>78.33</v>
          </cell>
          <cell r="D25">
            <v>7</v>
          </cell>
          <cell r="E25">
            <v>78.31</v>
          </cell>
          <cell r="F25">
            <v>7</v>
          </cell>
          <cell r="G25">
            <v>78.26</v>
          </cell>
          <cell r="J25">
            <v>7</v>
          </cell>
          <cell r="K25">
            <v>78.29</v>
          </cell>
        </row>
        <row r="31">
          <cell r="B31">
            <v>7</v>
          </cell>
          <cell r="C31">
            <v>78.3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25">
          <cell r="B25">
            <v>10</v>
          </cell>
          <cell r="C25">
            <v>119.74</v>
          </cell>
          <cell r="D25">
            <v>10</v>
          </cell>
          <cell r="E25">
            <v>119</v>
          </cell>
          <cell r="H25">
            <v>10</v>
          </cell>
          <cell r="I25">
            <v>119.54</v>
          </cell>
          <cell r="J25">
            <v>10</v>
          </cell>
          <cell r="K25">
            <v>118.5</v>
          </cell>
        </row>
        <row r="31">
          <cell r="B31">
            <v>10</v>
          </cell>
          <cell r="C31">
            <v>120</v>
          </cell>
          <cell r="D31">
            <v>10</v>
          </cell>
          <cell r="E31">
            <v>119.52</v>
          </cell>
          <cell r="F31">
            <v>10</v>
          </cell>
          <cell r="G31">
            <v>120.18</v>
          </cell>
        </row>
      </sheetData>
      <sheetData sheetId="5">
        <row r="7">
          <cell r="D7">
            <v>12</v>
          </cell>
          <cell r="E7">
            <v>144.52</v>
          </cell>
          <cell r="F7">
            <v>12</v>
          </cell>
          <cell r="G7">
            <v>144.55</v>
          </cell>
          <cell r="J7">
            <v>12</v>
          </cell>
          <cell r="K7">
            <v>144.62</v>
          </cell>
        </row>
        <row r="13">
          <cell r="B13">
            <v>12</v>
          </cell>
          <cell r="C13">
            <v>144.37</v>
          </cell>
          <cell r="D13">
            <v>12</v>
          </cell>
          <cell r="E13">
            <v>144.44</v>
          </cell>
          <cell r="F13">
            <v>14</v>
          </cell>
          <cell r="G13">
            <v>165.52</v>
          </cell>
          <cell r="H13">
            <v>14</v>
          </cell>
          <cell r="I13">
            <v>165.37</v>
          </cell>
          <cell r="J13">
            <v>14</v>
          </cell>
          <cell r="K13">
            <v>165.3</v>
          </cell>
        </row>
        <row r="19">
          <cell r="B19">
            <v>14</v>
          </cell>
          <cell r="C19">
            <v>164.2</v>
          </cell>
          <cell r="D19">
            <v>14</v>
          </cell>
          <cell r="E19">
            <v>164.31</v>
          </cell>
          <cell r="F19">
            <v>14</v>
          </cell>
          <cell r="G19">
            <v>164.34</v>
          </cell>
          <cell r="H19">
            <v>14</v>
          </cell>
          <cell r="I19">
            <v>164.38</v>
          </cell>
          <cell r="J19">
            <v>14</v>
          </cell>
          <cell r="K19">
            <v>164.39</v>
          </cell>
        </row>
        <row r="25">
          <cell r="B25">
            <v>14</v>
          </cell>
          <cell r="C25">
            <v>164.35</v>
          </cell>
          <cell r="D25">
            <v>14</v>
          </cell>
          <cell r="E25">
            <v>164.48</v>
          </cell>
          <cell r="H25">
            <v>14</v>
          </cell>
          <cell r="I25">
            <v>164.05</v>
          </cell>
          <cell r="J25">
            <v>14</v>
          </cell>
          <cell r="K25">
            <v>163.97</v>
          </cell>
        </row>
        <row r="31">
          <cell r="B31">
            <v>16</v>
          </cell>
          <cell r="C31">
            <v>185.13</v>
          </cell>
          <cell r="D31">
            <v>16</v>
          </cell>
          <cell r="E31">
            <v>184.98</v>
          </cell>
          <cell r="F31">
            <v>14</v>
          </cell>
          <cell r="G31">
            <v>164.75</v>
          </cell>
        </row>
      </sheetData>
      <sheetData sheetId="6">
        <row r="7">
          <cell r="J7">
            <v>1</v>
          </cell>
          <cell r="K7">
            <v>2.61</v>
          </cell>
        </row>
        <row r="13">
          <cell r="F13">
            <v>1</v>
          </cell>
          <cell r="G13">
            <v>2.61</v>
          </cell>
          <cell r="J13">
            <v>1</v>
          </cell>
          <cell r="K13">
            <v>2.62</v>
          </cell>
        </row>
        <row r="19">
          <cell r="B19">
            <v>1</v>
          </cell>
          <cell r="C19">
            <v>2.62</v>
          </cell>
        </row>
        <row r="25">
          <cell r="B25">
            <v>1</v>
          </cell>
          <cell r="C25">
            <v>2.58</v>
          </cell>
          <cell r="D25">
            <v>1</v>
          </cell>
          <cell r="E25">
            <v>2.58</v>
          </cell>
          <cell r="J25">
            <v>1</v>
          </cell>
          <cell r="K25">
            <v>2.55</v>
          </cell>
        </row>
        <row r="31">
          <cell r="B31">
            <v>1</v>
          </cell>
          <cell r="C31">
            <v>2.54</v>
          </cell>
          <cell r="F31">
            <v>1</v>
          </cell>
          <cell r="G31">
            <v>2.58</v>
          </cell>
        </row>
      </sheetData>
      <sheetData sheetId="7">
        <row r="7">
          <cell r="D7">
            <v>30</v>
          </cell>
          <cell r="E7">
            <v>358.67</v>
          </cell>
          <cell r="F7">
            <v>30</v>
          </cell>
          <cell r="G7">
            <v>358.83</v>
          </cell>
          <cell r="J7">
            <v>30</v>
          </cell>
          <cell r="K7">
            <v>358.36</v>
          </cell>
        </row>
        <row r="13">
          <cell r="B13">
            <v>34</v>
          </cell>
          <cell r="C13">
            <v>395.32</v>
          </cell>
          <cell r="D13">
            <v>34</v>
          </cell>
          <cell r="E13">
            <v>395.44</v>
          </cell>
          <cell r="F13">
            <v>34</v>
          </cell>
          <cell r="G13">
            <v>395.17</v>
          </cell>
          <cell r="H13">
            <v>34</v>
          </cell>
          <cell r="I13">
            <v>395.29</v>
          </cell>
          <cell r="J13">
            <v>34</v>
          </cell>
          <cell r="K13">
            <v>395.08</v>
          </cell>
        </row>
        <row r="19">
          <cell r="B19">
            <v>26</v>
          </cell>
          <cell r="C19">
            <v>314.06</v>
          </cell>
          <cell r="D19">
            <v>26</v>
          </cell>
          <cell r="E19">
            <v>314.03</v>
          </cell>
          <cell r="F19">
            <v>26</v>
          </cell>
          <cell r="G19">
            <v>313.97</v>
          </cell>
          <cell r="H19">
            <v>26</v>
          </cell>
          <cell r="I19">
            <v>314.14</v>
          </cell>
          <cell r="J19">
            <v>26</v>
          </cell>
          <cell r="K19">
            <v>314.27</v>
          </cell>
        </row>
        <row r="25">
          <cell r="B25">
            <v>26</v>
          </cell>
          <cell r="C25">
            <v>314.09</v>
          </cell>
          <cell r="D25">
            <v>26</v>
          </cell>
          <cell r="E25">
            <v>313.75</v>
          </cell>
          <cell r="H25">
            <v>26</v>
          </cell>
          <cell r="I25">
            <v>313.78</v>
          </cell>
          <cell r="J25">
            <v>26</v>
          </cell>
          <cell r="K25">
            <v>312.58</v>
          </cell>
        </row>
        <row r="31">
          <cell r="B31">
            <v>30</v>
          </cell>
          <cell r="C31">
            <v>355.79</v>
          </cell>
          <cell r="D31">
            <v>30</v>
          </cell>
          <cell r="E31">
            <v>355.57</v>
          </cell>
          <cell r="F31">
            <v>30</v>
          </cell>
          <cell r="G31">
            <v>355.91</v>
          </cell>
        </row>
      </sheetData>
      <sheetData sheetId="8">
        <row r="7">
          <cell r="D7">
            <v>8</v>
          </cell>
          <cell r="E7">
            <v>100.59</v>
          </cell>
          <cell r="F7">
            <v>8</v>
          </cell>
          <cell r="G7">
            <v>100.84</v>
          </cell>
          <cell r="J7">
            <v>8</v>
          </cell>
          <cell r="K7">
            <v>100.33</v>
          </cell>
        </row>
        <row r="13">
          <cell r="B13">
            <v>6</v>
          </cell>
          <cell r="C13">
            <v>75.49</v>
          </cell>
          <cell r="D13">
            <v>6</v>
          </cell>
          <cell r="E13">
            <v>75.57</v>
          </cell>
          <cell r="F13">
            <v>6</v>
          </cell>
          <cell r="G13">
            <v>75.53</v>
          </cell>
          <cell r="H13">
            <v>6</v>
          </cell>
          <cell r="I13">
            <v>75.25</v>
          </cell>
          <cell r="J13">
            <v>6</v>
          </cell>
          <cell r="K13">
            <v>75.43</v>
          </cell>
        </row>
        <row r="19">
          <cell r="B19">
            <v>6</v>
          </cell>
          <cell r="C19">
            <v>75.17</v>
          </cell>
          <cell r="D19">
            <v>6</v>
          </cell>
          <cell r="E19">
            <v>75.13</v>
          </cell>
          <cell r="F19">
            <v>6</v>
          </cell>
          <cell r="G19">
            <v>75.26</v>
          </cell>
          <cell r="H19">
            <v>6</v>
          </cell>
          <cell r="I19">
            <v>75.34</v>
          </cell>
          <cell r="J19">
            <v>6</v>
          </cell>
          <cell r="K19">
            <v>75.22</v>
          </cell>
        </row>
        <row r="25">
          <cell r="B25">
            <v>8</v>
          </cell>
          <cell r="C25">
            <v>100.18</v>
          </cell>
          <cell r="D25">
            <v>8</v>
          </cell>
          <cell r="E25">
            <v>100.3</v>
          </cell>
          <cell r="H25">
            <v>8</v>
          </cell>
          <cell r="I25">
            <v>100.1</v>
          </cell>
          <cell r="J25">
            <v>8</v>
          </cell>
          <cell r="K25">
            <v>99.94</v>
          </cell>
        </row>
        <row r="31">
          <cell r="B31">
            <v>6</v>
          </cell>
          <cell r="C31">
            <v>75.17</v>
          </cell>
          <cell r="D31">
            <v>6</v>
          </cell>
          <cell r="E31">
            <v>75.15</v>
          </cell>
          <cell r="F31">
            <v>6</v>
          </cell>
          <cell r="G31">
            <v>75.41</v>
          </cell>
        </row>
      </sheetData>
      <sheetData sheetId="9">
        <row r="7">
          <cell r="D7">
            <v>10</v>
          </cell>
          <cell r="E7">
            <v>120.99</v>
          </cell>
          <cell r="F7">
            <v>10</v>
          </cell>
          <cell r="G7">
            <v>120.96</v>
          </cell>
          <cell r="J7">
            <v>10</v>
          </cell>
          <cell r="K7">
            <v>121</v>
          </cell>
        </row>
        <row r="13">
          <cell r="B13">
            <v>10</v>
          </cell>
          <cell r="C13">
            <v>120.66</v>
          </cell>
          <cell r="D13">
            <v>10</v>
          </cell>
          <cell r="E13">
            <v>120.6</v>
          </cell>
          <cell r="F13">
            <v>10</v>
          </cell>
          <cell r="G13">
            <v>120.79</v>
          </cell>
          <cell r="H13">
            <v>10</v>
          </cell>
          <cell r="I13">
            <v>120.78</v>
          </cell>
          <cell r="J13">
            <v>10</v>
          </cell>
          <cell r="K13">
            <v>120.73</v>
          </cell>
        </row>
        <row r="19">
          <cell r="B19">
            <v>10</v>
          </cell>
          <cell r="C19">
            <v>119.92</v>
          </cell>
          <cell r="D19">
            <v>10</v>
          </cell>
          <cell r="E19">
            <v>119.85</v>
          </cell>
          <cell r="F19">
            <v>10</v>
          </cell>
          <cell r="G19">
            <v>119.8</v>
          </cell>
          <cell r="H19">
            <v>10</v>
          </cell>
          <cell r="I19">
            <v>119.87</v>
          </cell>
          <cell r="J19">
            <v>10</v>
          </cell>
          <cell r="K19">
            <v>120.04</v>
          </cell>
        </row>
        <row r="25">
          <cell r="B25">
            <v>10</v>
          </cell>
          <cell r="C25">
            <v>119.97</v>
          </cell>
          <cell r="D25">
            <v>10</v>
          </cell>
          <cell r="E25">
            <v>119.85</v>
          </cell>
          <cell r="H25">
            <v>10</v>
          </cell>
          <cell r="I25">
            <v>119.77</v>
          </cell>
          <cell r="J25">
            <v>10</v>
          </cell>
          <cell r="K25">
            <v>119.18</v>
          </cell>
        </row>
        <row r="31">
          <cell r="B31">
            <v>10</v>
          </cell>
          <cell r="C31">
            <v>119.72</v>
          </cell>
          <cell r="D31">
            <v>10</v>
          </cell>
          <cell r="E31">
            <v>119.8</v>
          </cell>
          <cell r="F31">
            <v>10</v>
          </cell>
          <cell r="G31">
            <v>119.68</v>
          </cell>
        </row>
      </sheetData>
      <sheetData sheetId="10">
        <row r="7">
          <cell r="D7">
            <v>7</v>
          </cell>
          <cell r="E7">
            <v>78.33</v>
          </cell>
          <cell r="F7">
            <v>7</v>
          </cell>
          <cell r="G7">
            <v>78.34</v>
          </cell>
          <cell r="J7">
            <v>7</v>
          </cell>
          <cell r="K7">
            <v>76.16</v>
          </cell>
        </row>
        <row r="13">
          <cell r="B13">
            <v>7</v>
          </cell>
          <cell r="C13">
            <v>78.19</v>
          </cell>
          <cell r="D13">
            <v>7</v>
          </cell>
          <cell r="E13">
            <v>78.33</v>
          </cell>
          <cell r="F13">
            <v>4</v>
          </cell>
          <cell r="G13">
            <v>45.48</v>
          </cell>
          <cell r="H13">
            <v>7</v>
          </cell>
          <cell r="I13">
            <v>78.28</v>
          </cell>
          <cell r="J13">
            <v>7</v>
          </cell>
          <cell r="K13">
            <v>78.23</v>
          </cell>
        </row>
        <row r="19">
          <cell r="B19">
            <v>7</v>
          </cell>
          <cell r="C19">
            <v>77.55</v>
          </cell>
          <cell r="D19">
            <v>7</v>
          </cell>
          <cell r="E19">
            <v>77.56</v>
          </cell>
          <cell r="F19">
            <v>7</v>
          </cell>
          <cell r="G19">
            <v>77.56</v>
          </cell>
          <cell r="H19">
            <v>7</v>
          </cell>
          <cell r="I19">
            <v>77.57</v>
          </cell>
          <cell r="J19">
            <v>7</v>
          </cell>
          <cell r="K19">
            <v>77.63</v>
          </cell>
        </row>
        <row r="25">
          <cell r="B25">
            <v>7</v>
          </cell>
          <cell r="C25">
            <v>77.58</v>
          </cell>
          <cell r="D25">
            <v>7</v>
          </cell>
          <cell r="E25">
            <v>77.48</v>
          </cell>
          <cell r="H25">
            <v>7</v>
          </cell>
          <cell r="I25">
            <v>77.43</v>
          </cell>
          <cell r="J25">
            <v>7</v>
          </cell>
          <cell r="K25">
            <v>77.1</v>
          </cell>
        </row>
        <row r="31">
          <cell r="B31">
            <v>7</v>
          </cell>
          <cell r="C31">
            <v>77.47</v>
          </cell>
          <cell r="D31">
            <v>7</v>
          </cell>
          <cell r="E31">
            <v>77.61</v>
          </cell>
          <cell r="F31">
            <v>7</v>
          </cell>
          <cell r="G31">
            <v>77.45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日量計"/>
      <sheetName val="青森ＲＥＲ"/>
      <sheetName val="八戸セメント"/>
      <sheetName val="普通（庄司）"/>
      <sheetName val="普通（三戸ウィズ） "/>
      <sheetName val="奥羽"/>
      <sheetName val="青森クリーン"/>
      <sheetName val="マテリアル"/>
      <sheetName val="よび"/>
      <sheetName val="よび２"/>
      <sheetName val="Sheet1"/>
      <sheetName val="Sheet2"/>
    </sheetNames>
    <sheetDataSet>
      <sheetData sheetId="4">
        <row r="7">
          <cell r="H7">
            <v>10</v>
          </cell>
          <cell r="I7">
            <v>118.92</v>
          </cell>
          <cell r="J7">
            <v>10</v>
          </cell>
          <cell r="K7">
            <v>120.12</v>
          </cell>
        </row>
        <row r="13">
          <cell r="B13">
            <v>10</v>
          </cell>
          <cell r="C13">
            <v>118.5</v>
          </cell>
          <cell r="D13">
            <v>10</v>
          </cell>
          <cell r="E13">
            <v>119.84</v>
          </cell>
          <cell r="F13">
            <v>10</v>
          </cell>
          <cell r="G13">
            <v>119.24</v>
          </cell>
          <cell r="H13">
            <v>10</v>
          </cell>
          <cell r="I13">
            <v>120.06</v>
          </cell>
          <cell r="J13">
            <v>10</v>
          </cell>
          <cell r="K13">
            <v>119.42</v>
          </cell>
        </row>
        <row r="19">
          <cell r="B19">
            <v>15</v>
          </cell>
          <cell r="C19">
            <v>178.54</v>
          </cell>
          <cell r="D19">
            <v>10</v>
          </cell>
          <cell r="E19">
            <v>119.38</v>
          </cell>
          <cell r="F19">
            <v>10</v>
          </cell>
          <cell r="G19">
            <v>119.78</v>
          </cell>
          <cell r="H19">
            <v>10</v>
          </cell>
          <cell r="I19">
            <v>119.44</v>
          </cell>
          <cell r="J19">
            <v>15</v>
          </cell>
          <cell r="K19">
            <v>178.04</v>
          </cell>
        </row>
        <row r="25">
          <cell r="B25">
            <v>15</v>
          </cell>
          <cell r="C25">
            <v>176.96</v>
          </cell>
          <cell r="D25">
            <v>15</v>
          </cell>
          <cell r="E25">
            <v>177.18</v>
          </cell>
          <cell r="F25">
            <v>15</v>
          </cell>
          <cell r="G25">
            <v>177.32</v>
          </cell>
          <cell r="H25">
            <v>15</v>
          </cell>
          <cell r="I25">
            <v>178.78</v>
          </cell>
        </row>
        <row r="31">
          <cell r="B31">
            <v>15</v>
          </cell>
          <cell r="C31">
            <v>176.66</v>
          </cell>
          <cell r="D31">
            <v>15</v>
          </cell>
          <cell r="E31">
            <v>177.1</v>
          </cell>
          <cell r="F31">
            <v>15</v>
          </cell>
          <cell r="G31">
            <v>177.62</v>
          </cell>
        </row>
      </sheetData>
      <sheetData sheetId="5">
        <row r="7">
          <cell r="H7">
            <v>14</v>
          </cell>
          <cell r="I7">
            <v>164.19</v>
          </cell>
          <cell r="J7">
            <v>14</v>
          </cell>
          <cell r="K7">
            <v>164.26</v>
          </cell>
        </row>
        <row r="13">
          <cell r="B13">
            <v>16</v>
          </cell>
          <cell r="C13">
            <v>185.19</v>
          </cell>
          <cell r="D13">
            <v>16</v>
          </cell>
          <cell r="E13">
            <v>185.32</v>
          </cell>
          <cell r="H13">
            <v>16</v>
          </cell>
          <cell r="I13">
            <v>185.29</v>
          </cell>
          <cell r="J13">
            <v>16</v>
          </cell>
          <cell r="K13">
            <v>185.25</v>
          </cell>
        </row>
        <row r="19">
          <cell r="B19">
            <v>14</v>
          </cell>
          <cell r="C19">
            <v>164.22</v>
          </cell>
          <cell r="D19">
            <v>14</v>
          </cell>
          <cell r="E19">
            <v>163.96</v>
          </cell>
          <cell r="F19">
            <v>14</v>
          </cell>
          <cell r="G19">
            <v>164.23</v>
          </cell>
          <cell r="H19">
            <v>14</v>
          </cell>
          <cell r="I19">
            <v>163.82</v>
          </cell>
        </row>
        <row r="25">
          <cell r="F25">
            <v>16</v>
          </cell>
          <cell r="G25">
            <v>184.5</v>
          </cell>
          <cell r="H25">
            <v>16</v>
          </cell>
          <cell r="I25">
            <v>184.68</v>
          </cell>
        </row>
        <row r="31">
          <cell r="B31">
            <v>16</v>
          </cell>
          <cell r="C31">
            <v>183.82</v>
          </cell>
          <cell r="D31">
            <v>16</v>
          </cell>
          <cell r="E31">
            <v>184.51</v>
          </cell>
          <cell r="F31">
            <v>16</v>
          </cell>
          <cell r="G31">
            <v>184.55</v>
          </cell>
        </row>
      </sheetData>
      <sheetData sheetId="6">
        <row r="7">
          <cell r="J7">
            <v>1</v>
          </cell>
          <cell r="K7">
            <v>2.55</v>
          </cell>
        </row>
        <row r="13">
          <cell r="B13">
            <v>1</v>
          </cell>
          <cell r="C13">
            <v>2.55</v>
          </cell>
          <cell r="J13">
            <v>1</v>
          </cell>
          <cell r="K13">
            <v>2.55</v>
          </cell>
        </row>
        <row r="19">
          <cell r="B19">
            <v>1</v>
          </cell>
          <cell r="C19">
            <v>2.56</v>
          </cell>
        </row>
        <row r="25">
          <cell r="B25">
            <v>1</v>
          </cell>
          <cell r="C25">
            <v>2.57</v>
          </cell>
          <cell r="F25">
            <v>1</v>
          </cell>
          <cell r="G25">
            <v>2.54</v>
          </cell>
          <cell r="H25">
            <v>1</v>
          </cell>
          <cell r="I25">
            <v>2.53</v>
          </cell>
        </row>
        <row r="31">
          <cell r="B31">
            <v>1</v>
          </cell>
          <cell r="C31">
            <v>2.55</v>
          </cell>
          <cell r="D31">
            <v>1</v>
          </cell>
          <cell r="E31">
            <v>2.58</v>
          </cell>
          <cell r="F31">
            <v>1</v>
          </cell>
          <cell r="G31">
            <v>2.54</v>
          </cell>
        </row>
      </sheetData>
      <sheetData sheetId="7">
        <row r="7">
          <cell r="H7">
            <v>30</v>
          </cell>
          <cell r="I7">
            <v>355.96</v>
          </cell>
          <cell r="J7">
            <v>30</v>
          </cell>
          <cell r="K7">
            <v>356.17</v>
          </cell>
        </row>
        <row r="13">
          <cell r="B13">
            <v>30</v>
          </cell>
          <cell r="C13">
            <v>349.22</v>
          </cell>
          <cell r="D13">
            <v>30</v>
          </cell>
          <cell r="E13">
            <v>355.93</v>
          </cell>
          <cell r="F13">
            <v>15</v>
          </cell>
          <cell r="G13">
            <v>177.66</v>
          </cell>
          <cell r="H13">
            <v>30</v>
          </cell>
          <cell r="I13">
            <v>356.1</v>
          </cell>
          <cell r="J13">
            <v>30</v>
          </cell>
          <cell r="K13">
            <v>348.96</v>
          </cell>
        </row>
        <row r="19">
          <cell r="B19">
            <v>30</v>
          </cell>
          <cell r="C19">
            <v>355.52</v>
          </cell>
          <cell r="D19">
            <v>30</v>
          </cell>
          <cell r="E19">
            <v>355.79</v>
          </cell>
          <cell r="F19">
            <v>30</v>
          </cell>
          <cell r="G19">
            <v>355.81</v>
          </cell>
          <cell r="H19">
            <v>30</v>
          </cell>
          <cell r="I19">
            <v>355.29</v>
          </cell>
          <cell r="J19">
            <v>30</v>
          </cell>
          <cell r="K19">
            <v>355.01</v>
          </cell>
        </row>
        <row r="25">
          <cell r="B25">
            <v>26</v>
          </cell>
          <cell r="C25">
            <v>312.63</v>
          </cell>
          <cell r="D25">
            <v>26</v>
          </cell>
          <cell r="E25">
            <v>312.87</v>
          </cell>
          <cell r="F25">
            <v>26</v>
          </cell>
          <cell r="G25">
            <v>312.69</v>
          </cell>
          <cell r="H25">
            <v>26</v>
          </cell>
          <cell r="I25">
            <v>313.47</v>
          </cell>
        </row>
        <row r="31">
          <cell r="B31">
            <v>26</v>
          </cell>
          <cell r="C31">
            <v>300.19</v>
          </cell>
          <cell r="D31">
            <v>26</v>
          </cell>
          <cell r="E31">
            <v>300.24</v>
          </cell>
          <cell r="F31">
            <v>26</v>
          </cell>
          <cell r="G31">
            <v>300.75</v>
          </cell>
        </row>
      </sheetData>
      <sheetData sheetId="8">
        <row r="7">
          <cell r="H7">
            <v>6</v>
          </cell>
          <cell r="I7">
            <v>75.06</v>
          </cell>
          <cell r="J7">
            <v>6</v>
          </cell>
          <cell r="K7">
            <v>75.16</v>
          </cell>
        </row>
        <row r="13">
          <cell r="B13">
            <v>8</v>
          </cell>
          <cell r="C13">
            <v>100.08</v>
          </cell>
          <cell r="D13">
            <v>8</v>
          </cell>
          <cell r="E13">
            <v>100.49</v>
          </cell>
          <cell r="H13">
            <v>8</v>
          </cell>
          <cell r="I13">
            <v>100.18</v>
          </cell>
          <cell r="J13">
            <v>8</v>
          </cell>
          <cell r="K13">
            <v>100.33</v>
          </cell>
        </row>
        <row r="19">
          <cell r="B19">
            <v>8</v>
          </cell>
          <cell r="C19">
            <v>99.96</v>
          </cell>
          <cell r="D19">
            <v>8</v>
          </cell>
          <cell r="E19">
            <v>100.43</v>
          </cell>
          <cell r="F19">
            <v>8</v>
          </cell>
          <cell r="G19">
            <v>100.59</v>
          </cell>
          <cell r="H19">
            <v>8</v>
          </cell>
          <cell r="I19">
            <v>100.1</v>
          </cell>
          <cell r="J19">
            <v>8</v>
          </cell>
          <cell r="K19">
            <v>100.18</v>
          </cell>
        </row>
        <row r="25">
          <cell r="B25">
            <v>8</v>
          </cell>
          <cell r="C25">
            <v>100.1</v>
          </cell>
          <cell r="D25">
            <v>8</v>
          </cell>
          <cell r="E25">
            <v>100.16</v>
          </cell>
          <cell r="F25">
            <v>8</v>
          </cell>
          <cell r="G25">
            <v>100.6</v>
          </cell>
          <cell r="H25">
            <v>8</v>
          </cell>
          <cell r="I25">
            <v>100.13</v>
          </cell>
        </row>
        <row r="31">
          <cell r="B31">
            <v>6</v>
          </cell>
          <cell r="C31">
            <v>74.95</v>
          </cell>
          <cell r="D31">
            <v>6</v>
          </cell>
          <cell r="E31">
            <v>75.16</v>
          </cell>
          <cell r="F31">
            <v>4</v>
          </cell>
          <cell r="G31">
            <v>50.41</v>
          </cell>
        </row>
      </sheetData>
      <sheetData sheetId="9">
        <row r="7">
          <cell r="H7">
            <v>10</v>
          </cell>
          <cell r="I7">
            <v>119.86</v>
          </cell>
          <cell r="J7">
            <v>10</v>
          </cell>
          <cell r="K7">
            <v>119.9</v>
          </cell>
        </row>
        <row r="13">
          <cell r="B13">
            <v>10</v>
          </cell>
          <cell r="C13">
            <v>119.41</v>
          </cell>
          <cell r="D13">
            <v>10</v>
          </cell>
          <cell r="E13">
            <v>119.85</v>
          </cell>
          <cell r="F13">
            <v>10</v>
          </cell>
          <cell r="G13">
            <v>119.7</v>
          </cell>
          <cell r="H13">
            <v>10</v>
          </cell>
          <cell r="I13">
            <v>119.81</v>
          </cell>
          <cell r="J13">
            <v>10</v>
          </cell>
          <cell r="K13">
            <v>119.79</v>
          </cell>
        </row>
        <row r="19">
          <cell r="B19">
            <v>10</v>
          </cell>
          <cell r="C19">
            <v>119.62</v>
          </cell>
          <cell r="D19">
            <v>10</v>
          </cell>
          <cell r="E19">
            <v>119.77</v>
          </cell>
          <cell r="F19">
            <v>10</v>
          </cell>
          <cell r="G19">
            <v>120</v>
          </cell>
          <cell r="H19">
            <v>10</v>
          </cell>
          <cell r="I19">
            <v>119.71</v>
          </cell>
          <cell r="J19">
            <v>10</v>
          </cell>
          <cell r="K19">
            <v>119.5</v>
          </cell>
        </row>
        <row r="25">
          <cell r="B25">
            <v>10</v>
          </cell>
          <cell r="C25">
            <v>117.05</v>
          </cell>
          <cell r="D25">
            <v>10</v>
          </cell>
          <cell r="E25">
            <v>116.86</v>
          </cell>
          <cell r="F25">
            <v>10</v>
          </cell>
          <cell r="G25">
            <v>116.94</v>
          </cell>
          <cell r="H25">
            <v>10</v>
          </cell>
          <cell r="I25">
            <v>117.33</v>
          </cell>
        </row>
        <row r="31">
          <cell r="B31">
            <v>10</v>
          </cell>
          <cell r="C31">
            <v>116.85</v>
          </cell>
          <cell r="D31">
            <v>9</v>
          </cell>
          <cell r="E31">
            <v>108</v>
          </cell>
          <cell r="F31">
            <v>8</v>
          </cell>
          <cell r="G31">
            <v>96.85</v>
          </cell>
        </row>
      </sheetData>
      <sheetData sheetId="10">
        <row r="7">
          <cell r="H7">
            <v>7</v>
          </cell>
          <cell r="I7">
            <v>77.53</v>
          </cell>
          <cell r="J7">
            <v>7</v>
          </cell>
          <cell r="K7">
            <v>77.57</v>
          </cell>
        </row>
        <row r="13">
          <cell r="B13">
            <v>7</v>
          </cell>
          <cell r="C13">
            <v>77.03</v>
          </cell>
          <cell r="D13">
            <v>7</v>
          </cell>
          <cell r="E13">
            <v>77.48</v>
          </cell>
          <cell r="F13">
            <v>7</v>
          </cell>
          <cell r="G13">
            <v>77.46</v>
          </cell>
          <cell r="H13">
            <v>7</v>
          </cell>
          <cell r="I13">
            <v>77.55</v>
          </cell>
          <cell r="J13">
            <v>7</v>
          </cell>
          <cell r="K13">
            <v>77.55</v>
          </cell>
        </row>
        <row r="19">
          <cell r="B19">
            <v>7</v>
          </cell>
          <cell r="C19">
            <v>77.42</v>
          </cell>
          <cell r="D19">
            <v>7</v>
          </cell>
          <cell r="E19">
            <v>77.48</v>
          </cell>
          <cell r="F19">
            <v>7</v>
          </cell>
          <cell r="G19">
            <v>77.58</v>
          </cell>
          <cell r="H19">
            <v>7</v>
          </cell>
          <cell r="I19">
            <v>77.46</v>
          </cell>
          <cell r="J19">
            <v>7</v>
          </cell>
          <cell r="K19">
            <v>77.29</v>
          </cell>
        </row>
        <row r="25">
          <cell r="B25">
            <v>7</v>
          </cell>
          <cell r="C25">
            <v>77.24</v>
          </cell>
          <cell r="D25">
            <v>7</v>
          </cell>
          <cell r="E25">
            <v>76.79</v>
          </cell>
          <cell r="F25">
            <v>7</v>
          </cell>
          <cell r="G25">
            <v>76.82</v>
          </cell>
          <cell r="H25">
            <v>7</v>
          </cell>
          <cell r="I25">
            <v>77.47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C37" sqref="C37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0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40630</v>
      </c>
      <c r="S3" s="10">
        <f>$R$3+1</f>
        <v>40631</v>
      </c>
      <c r="T3" s="10">
        <f>$R$3+2</f>
        <v>40632</v>
      </c>
      <c r="U3" s="10">
        <f>$R$3+3</f>
        <v>40633</v>
      </c>
      <c r="V3" s="10">
        <f>$R$3+4</f>
        <v>40634</v>
      </c>
    </row>
    <row r="4" spans="1:22" s="10" customFormat="1" ht="19.5" customHeight="1" thickTop="1">
      <c r="A4" s="12"/>
      <c r="B4" s="56">
        <f>IF($R$5-R4=-11,"",IF($R$5-R4=1,"",R3))</f>
      </c>
      <c r="C4" s="57"/>
      <c r="D4" s="56">
        <f>IF($R$5-S4=-11,"",IF($R$5-S4=1,"",S3))</f>
      </c>
      <c r="E4" s="57"/>
      <c r="F4" s="56">
        <f>IF($R$5-T4=-11,"",IF($R$5-T4=1,"",T3))</f>
      </c>
      <c r="G4" s="57"/>
      <c r="H4" s="56">
        <f>IF($R$5-U4=-11,"",IF($R$5-U4=1,"",U3))</f>
      </c>
      <c r="I4" s="57"/>
      <c r="J4" s="47">
        <f>IF($R$5-U4=-11,"",IF($R$5-V4=1,"",V3))</f>
        <v>40634</v>
      </c>
      <c r="K4" s="48"/>
      <c r="L4" s="51" t="s">
        <v>7</v>
      </c>
      <c r="M4" s="52"/>
      <c r="R4" s="13">
        <f>MONTH(R3)</f>
        <v>3</v>
      </c>
      <c r="S4" s="14">
        <f>MONTH(S3)</f>
        <v>3</v>
      </c>
      <c r="T4" s="14">
        <f>MONTH(T3)</f>
        <v>3</v>
      </c>
      <c r="U4" s="14">
        <f>MONTH(U3)</f>
        <v>3</v>
      </c>
      <c r="V4" s="14">
        <f>MONTH(V3)</f>
        <v>4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>
        <f>IF(D7&gt;0,"○","")</f>
      </c>
      <c r="E5" s="44"/>
      <c r="F5" s="43">
        <f>IF(F7&gt;0,"○","")</f>
      </c>
      <c r="G5" s="44"/>
      <c r="H5" s="43">
        <f>IF(H7&gt;0,"○","")</f>
      </c>
      <c r="I5" s="44"/>
      <c r="J5" s="43">
        <f>IF(J7&gt;0,"○","")</f>
      </c>
      <c r="K5" s="44"/>
      <c r="L5" s="41">
        <f>COUNTIF(B5:K5,"○")</f>
        <v>0</v>
      </c>
      <c r="M5" s="45"/>
      <c r="R5" s="13" t="str">
        <f>ASC(IF(SEARCH("月",A2,1)=2,LEFT(A2,1),LEFT(A2,2)))</f>
        <v>4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'[1]青森ＲＥＲ'!B7+'[1]八戸セメント'!B7+'[1]普通（庄司）'!B7+'[1]普通（三戸ウィズ） '!B7+'[1]奥羽'!B7+'[1]青森クリーン'!B7+'[1]マテリアル'!B7+'[1]よび'!B7+'[1]よび２'!B7</f>
        <v>0</v>
      </c>
      <c r="C7" s="21">
        <f>'[1]青森ＲＥＲ'!C7+'[1]八戸セメント'!C7+'[1]普通（庄司）'!C7+'[1]普通（三戸ウィズ） '!C7+'[1]奥羽'!C7+'[1]青森クリーン'!C7+'[1]マテリアル'!C7+'[1]よび'!C7+'[1]よび２'!C7</f>
        <v>0</v>
      </c>
      <c r="D7" s="20">
        <f>'[1]青森ＲＥＲ'!D7+'[1]八戸セメント'!D7+'[1]普通（庄司）'!D7+'[1]普通（三戸ウィズ） '!D7+'[1]奥羽'!D7+'[1]青森クリーン'!D7+'[1]マテリアル'!D7+'[1]よび'!D7+'[1]よび２'!D7</f>
        <v>0</v>
      </c>
      <c r="E7" s="21">
        <f>'[1]青森ＲＥＲ'!E7+'[1]八戸セメント'!E7+'[1]普通（庄司）'!E7+'[1]普通（三戸ウィズ） '!E7+'[1]奥羽'!E7+'[1]青森クリーン'!E7+'[1]マテリアル'!E7+'[1]よび'!E7+'[1]よび２'!E7</f>
        <v>0</v>
      </c>
      <c r="F7" s="20">
        <f>'[1]青森ＲＥＲ'!F7+'[1]八戸セメント'!F7+'[1]普通（庄司）'!F7+'[1]普通（三戸ウィズ） '!F7+'[1]奥羽'!F7+'[1]青森クリーン'!F7+'[1]マテリアル'!F7+'[1]よび'!F7+'[1]よび２'!F7</f>
        <v>0</v>
      </c>
      <c r="G7" s="21">
        <f>'[1]青森ＲＥＲ'!G7+'[1]八戸セメント'!G7+'[1]普通（庄司）'!G7+'[1]普通（三戸ウィズ） '!G7+'[1]奥羽'!G7+'[1]青森クリーン'!G7+'[1]マテリアル'!G7+'[1]よび'!G7+'[1]よび２'!G7</f>
        <v>0</v>
      </c>
      <c r="H7" s="20">
        <f>'[1]青森ＲＥＲ'!H7+'[1]八戸セメント'!H7+'[1]普通（庄司）'!H7+'[1]普通（三戸ウィズ） '!H7+'[1]奥羽'!H7+'[1]青森クリーン'!H7+'[1]マテリアル'!H7+'[1]よび'!H7+'[1]よび２'!H7</f>
        <v>0</v>
      </c>
      <c r="I7" s="21">
        <f>'[1]青森ＲＥＲ'!I7+'[1]八戸セメント'!I7+'[1]普通（庄司）'!I7+'[1]普通（三戸ウィズ） '!I7+'[1]奥羽'!I7+'[1]青森クリーン'!I7+'[1]マテリアル'!I7+'[1]よび'!I7+'[1]よび２'!I7</f>
        <v>0</v>
      </c>
      <c r="J7" s="20">
        <f>'[1]青森ＲＥＲ'!J7+'[1]八戸セメント'!J7+'[1]普通（庄司）'!J7+'[1]普通（三戸ウィズ） '!J7+'[1]奥羽'!J7+'[1]青森クリーン'!J7+'[1]マテリアル'!J7+'[1]よび'!J7+'[1]よび２'!J7</f>
        <v>0</v>
      </c>
      <c r="K7" s="21">
        <f>'[1]青森ＲＥＲ'!K7+'[1]八戸セメント'!K7+'[1]普通（庄司）'!K7+'[1]普通（三戸ウィズ） '!K7+'[1]奥羽'!K7+'[1]青森クリーン'!K7+'[1]マテリアル'!K7+'[1]よび'!K7+'[1]よび２'!K7</f>
        <v>0</v>
      </c>
      <c r="L7" s="22">
        <f>SUM(B7,D7,F7,H7,J7)</f>
        <v>0</v>
      </c>
      <c r="M7" s="23">
        <f>SUM(C7,E7,G7,I7,K7)</f>
        <v>0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0</v>
      </c>
      <c r="E9" s="26">
        <f t="shared" si="0"/>
        <v>0</v>
      </c>
      <c r="F9" s="25">
        <f t="shared" si="0"/>
        <v>0</v>
      </c>
      <c r="G9" s="26">
        <f t="shared" si="0"/>
        <v>0</v>
      </c>
      <c r="H9" s="25">
        <f t="shared" si="0"/>
        <v>0</v>
      </c>
      <c r="I9" s="26">
        <f t="shared" si="0"/>
        <v>0</v>
      </c>
      <c r="J9" s="25">
        <f>SUM(J7:J8)</f>
        <v>0</v>
      </c>
      <c r="K9" s="26">
        <f>SUM(K7:K8)</f>
        <v>0</v>
      </c>
      <c r="L9" s="27">
        <f t="shared" si="0"/>
        <v>0</v>
      </c>
      <c r="M9" s="28">
        <f t="shared" si="0"/>
        <v>0</v>
      </c>
    </row>
    <row r="10" spans="1:13" s="10" customFormat="1" ht="19.5" customHeight="1">
      <c r="A10" s="12"/>
      <c r="B10" s="47">
        <f>$J$4+3</f>
        <v>40637</v>
      </c>
      <c r="C10" s="48"/>
      <c r="D10" s="47">
        <f>$J$4+4</f>
        <v>40638</v>
      </c>
      <c r="E10" s="48"/>
      <c r="F10" s="47">
        <f>$J$4+5</f>
        <v>40639</v>
      </c>
      <c r="G10" s="48"/>
      <c r="H10" s="47">
        <f>$J$4+6</f>
        <v>40640</v>
      </c>
      <c r="I10" s="48"/>
      <c r="J10" s="47">
        <f>$J$4+7</f>
        <v>40641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>
        <f>IF(B13&gt;0,"○","")</f>
      </c>
      <c r="C11" s="44"/>
      <c r="D11" s="43">
        <f>IF(D13&gt;0,"○","")</f>
      </c>
      <c r="E11" s="44"/>
      <c r="F11" s="43">
        <f>IF(F13&gt;0,"○","")</f>
      </c>
      <c r="G11" s="44"/>
      <c r="H11" s="43">
        <f>IF(H13&gt;0,"○","")</f>
      </c>
      <c r="I11" s="44"/>
      <c r="J11" s="43">
        <f>IF(J13&gt;0,"○","")</f>
      </c>
      <c r="K11" s="44"/>
      <c r="L11" s="41">
        <f>COUNTIF(B11:K11,"○")</f>
        <v>0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'[1]青森ＲＥＲ'!B13+'[1]八戸セメント'!B13+'[1]普通（庄司）'!B13+'[1]普通（三戸ウィズ） '!B13+'[1]奥羽'!B13+'[1]青森クリーン'!B13+'[1]マテリアル'!B13+'[1]よび'!B13+'[1]よび２'!B13</f>
        <v>0</v>
      </c>
      <c r="C13" s="21">
        <f>'[1]青森ＲＥＲ'!C13+'[1]八戸セメント'!C13+'[1]普通（庄司）'!C13+'[1]普通（三戸ウィズ） '!C13+'[1]奥羽'!C13+'[1]青森クリーン'!C13+'[1]マテリアル'!C13+'[1]よび'!C13+'[1]よび２'!C13</f>
        <v>0</v>
      </c>
      <c r="D13" s="20">
        <f>'[1]青森ＲＥＲ'!D13+'[1]八戸セメント'!D13+'[1]普通（庄司）'!D13+'[1]普通（三戸ウィズ） '!D13+'[1]奥羽'!D13+'[1]青森クリーン'!D13+'[1]マテリアル'!D13+'[1]よび'!D13+'[1]よび２'!D13</f>
        <v>0</v>
      </c>
      <c r="E13" s="21">
        <f>'[1]青森ＲＥＲ'!E13+'[1]八戸セメント'!E13+'[1]普通（庄司）'!E13+'[1]普通（三戸ウィズ） '!E13+'[1]奥羽'!E13+'[1]青森クリーン'!E13+'[1]マテリアル'!E13+'[1]よび'!E13+'[1]よび２'!E13</f>
        <v>0</v>
      </c>
      <c r="F13" s="20">
        <f>'[1]青森ＲＥＲ'!F13+'[1]八戸セメント'!F13+'[1]普通（庄司）'!F13+'[1]普通（三戸ウィズ） '!F13+'[1]奥羽'!F13+'[1]青森クリーン'!F13+'[1]マテリアル'!F13+'[1]よび'!F13+'[1]よび２'!F13</f>
        <v>0</v>
      </c>
      <c r="G13" s="21">
        <f>'[1]青森ＲＥＲ'!G13+'[1]八戸セメント'!G13+'[1]普通（庄司）'!G13+'[1]普通（三戸ウィズ） '!G13+'[1]奥羽'!G13+'[1]青森クリーン'!G13+'[1]マテリアル'!G13+'[1]よび'!G13+'[1]よび２'!G13</f>
        <v>0</v>
      </c>
      <c r="H13" s="20">
        <f>'[1]青森ＲＥＲ'!H13+'[1]八戸セメント'!H13+'[1]普通（庄司）'!H13+'[1]普通（三戸ウィズ） '!H13+'[1]奥羽'!H13+'[1]青森クリーン'!H13+'[1]マテリアル'!H13+'[1]よび'!H13+'[1]よび２'!H13</f>
        <v>0</v>
      </c>
      <c r="I13" s="21">
        <f>'[1]青森ＲＥＲ'!I13+'[1]八戸セメント'!I13+'[1]普通（庄司）'!I13+'[1]普通（三戸ウィズ） '!I13+'[1]奥羽'!I13+'[1]青森クリーン'!I13+'[1]マテリアル'!I13+'[1]よび'!I13+'[1]よび２'!I13</f>
        <v>0</v>
      </c>
      <c r="J13" s="20">
        <f>'[1]青森ＲＥＲ'!J13+'[1]八戸セメント'!J13+'[1]普通（庄司）'!J13+'[1]普通（三戸ウィズ） '!J13+'[1]奥羽'!J13+'[1]青森クリーン'!J13+'[1]マテリアル'!J13+'[1]よび'!J13+'[1]よび２'!J13</f>
        <v>0</v>
      </c>
      <c r="K13" s="21">
        <f>'[1]青森ＲＥＲ'!K13+'[1]八戸セメント'!K13+'[1]普通（庄司）'!K13+'[1]普通（三戸ウィズ） '!K13+'[1]奥羽'!K13+'[1]青森クリーン'!K13+'[1]マテリアル'!K13+'[1]よび'!K13+'[1]よび２'!K13</f>
        <v>0</v>
      </c>
      <c r="L13" s="22">
        <f>SUM(B13,D13,F13,H13,J13)</f>
        <v>0</v>
      </c>
      <c r="M13" s="23">
        <f>SUM(C13,E13,G13,I13,K13)</f>
        <v>0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0</v>
      </c>
      <c r="C15" s="26">
        <f t="shared" si="1"/>
        <v>0</v>
      </c>
      <c r="D15" s="25">
        <f t="shared" si="1"/>
        <v>0</v>
      </c>
      <c r="E15" s="26">
        <f t="shared" si="1"/>
        <v>0</v>
      </c>
      <c r="F15" s="25">
        <f t="shared" si="1"/>
        <v>0</v>
      </c>
      <c r="G15" s="26">
        <f t="shared" si="1"/>
        <v>0</v>
      </c>
      <c r="H15" s="25">
        <f t="shared" si="1"/>
        <v>0</v>
      </c>
      <c r="I15" s="26">
        <f t="shared" si="1"/>
        <v>0</v>
      </c>
      <c r="J15" s="25">
        <f t="shared" si="1"/>
        <v>0</v>
      </c>
      <c r="K15" s="26">
        <f t="shared" si="1"/>
        <v>0</v>
      </c>
      <c r="L15" s="27">
        <f t="shared" si="1"/>
        <v>0</v>
      </c>
      <c r="M15" s="28">
        <f t="shared" si="1"/>
        <v>0</v>
      </c>
    </row>
    <row r="16" spans="1:13" s="10" customFormat="1" ht="19.5" customHeight="1">
      <c r="A16" s="12"/>
      <c r="B16" s="47">
        <f>$J$4+10</f>
        <v>40644</v>
      </c>
      <c r="C16" s="48"/>
      <c r="D16" s="47">
        <f>$J$4+11</f>
        <v>40645</v>
      </c>
      <c r="E16" s="48"/>
      <c r="F16" s="47">
        <f>$J$4+12</f>
        <v>40646</v>
      </c>
      <c r="G16" s="48"/>
      <c r="H16" s="47">
        <f>$J$4+13</f>
        <v>40647</v>
      </c>
      <c r="I16" s="48"/>
      <c r="J16" s="47">
        <f>$J$4+14</f>
        <v>40648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>
        <f>IF(B19&gt;0,"○","")</f>
      </c>
      <c r="C17" s="44"/>
      <c r="D17" s="43">
        <f>IF(D19&gt;0,"○","")</f>
      </c>
      <c r="E17" s="44"/>
      <c r="F17" s="43">
        <f>IF(F19&gt;0,"○","")</f>
      </c>
      <c r="G17" s="44"/>
      <c r="H17" s="43">
        <f>IF(H19&gt;0,"○","")</f>
      </c>
      <c r="I17" s="44"/>
      <c r="J17" s="43">
        <f>IF(J19&gt;0,"○","")</f>
      </c>
      <c r="K17" s="44"/>
      <c r="L17" s="41">
        <f>COUNTIF(B17:K17,"○")</f>
        <v>0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'[1]青森ＲＥＲ'!B19+'[1]八戸セメント'!B19+'[1]普通（庄司）'!B19+'[1]普通（三戸ウィズ） '!B19+'[1]奥羽'!B19+'[1]青森クリーン'!B19+'[1]マテリアル'!B19+'[1]よび'!B19+'[1]よび２'!B19</f>
        <v>0</v>
      </c>
      <c r="C19" s="21">
        <f>'[1]青森ＲＥＲ'!C19+'[1]八戸セメント'!C19+'[1]普通（庄司）'!C19+'[1]普通（三戸ウィズ） '!C19+'[1]奥羽'!C19+'[1]青森クリーン'!C19+'[1]マテリアル'!C19+'[1]よび'!C19+'[1]よび２'!C19</f>
        <v>0</v>
      </c>
      <c r="D19" s="20">
        <f>'[1]青森ＲＥＲ'!D19+'[1]八戸セメント'!D19+'[1]普通（庄司）'!D19+'[1]普通（三戸ウィズ） '!D19+'[1]奥羽'!D19+'[1]青森クリーン'!D19+'[1]マテリアル'!D19+'[1]よび'!D19+'[1]よび２'!D19</f>
        <v>0</v>
      </c>
      <c r="E19" s="21">
        <f>'[1]青森ＲＥＲ'!E19+'[1]八戸セメント'!E19+'[1]普通（庄司）'!E19+'[1]普通（三戸ウィズ） '!E19+'[1]奥羽'!E19+'[1]青森クリーン'!E19+'[1]マテリアル'!E19+'[1]よび'!E19+'[1]よび２'!E19</f>
        <v>0</v>
      </c>
      <c r="F19" s="20">
        <f>'[1]青森ＲＥＲ'!F19+'[1]八戸セメント'!F19+'[1]普通（庄司）'!F19+'[1]普通（三戸ウィズ） '!F19+'[1]奥羽'!F19+'[1]青森クリーン'!F19+'[1]マテリアル'!F19+'[1]よび'!F19+'[1]よび２'!F19</f>
        <v>0</v>
      </c>
      <c r="G19" s="21">
        <f>'[1]青森ＲＥＲ'!G19+'[1]八戸セメント'!G19+'[1]普通（庄司）'!G19+'[1]普通（三戸ウィズ） '!G19+'[1]奥羽'!G19+'[1]青森クリーン'!G19+'[1]マテリアル'!G19+'[1]よび'!G19+'[1]よび２'!G19</f>
        <v>0</v>
      </c>
      <c r="H19" s="20">
        <f>'[1]青森ＲＥＲ'!H19+'[1]八戸セメント'!H19+'[1]普通（庄司）'!H19+'[1]普通（三戸ウィズ） '!H19+'[1]奥羽'!H19+'[1]青森クリーン'!H19+'[1]マテリアル'!H19+'[1]よび'!H19+'[1]よび２'!H19</f>
        <v>0</v>
      </c>
      <c r="I19" s="21">
        <f>'[1]青森ＲＥＲ'!I19+'[1]八戸セメント'!I19+'[1]普通（庄司）'!I19+'[1]普通（三戸ウィズ） '!I19+'[1]奥羽'!I19+'[1]青森クリーン'!I19+'[1]マテリアル'!I19+'[1]よび'!I19+'[1]よび２'!I19</f>
        <v>0</v>
      </c>
      <c r="J19" s="20">
        <f>'[1]青森ＲＥＲ'!J19+'[1]八戸セメント'!J19+'[1]普通（庄司）'!J19+'[1]普通（三戸ウィズ） '!J19+'[1]奥羽'!J19+'[1]青森クリーン'!J19+'[1]マテリアル'!J19+'[1]よび'!J19+'[1]よび２'!J19</f>
        <v>0</v>
      </c>
      <c r="K19" s="21">
        <f>'[1]青森ＲＥＲ'!K19+'[1]八戸セメント'!K19+'[1]普通（庄司）'!K19+'[1]普通（三戸ウィズ） '!K19+'[1]奥羽'!K19+'[1]青森クリーン'!K19+'[1]マテリアル'!K19+'[1]よび'!K19+'[1]よび２'!K19</f>
        <v>0</v>
      </c>
      <c r="L19" s="22">
        <f>SUM(B19,D19,F19,H19,J19)</f>
        <v>0</v>
      </c>
      <c r="M19" s="23">
        <f>SUM(C19,E19,G19,I19,K19)</f>
        <v>0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0</v>
      </c>
      <c r="C21" s="26">
        <f t="shared" si="2"/>
        <v>0</v>
      </c>
      <c r="D21" s="25">
        <f t="shared" si="2"/>
        <v>0</v>
      </c>
      <c r="E21" s="26">
        <f t="shared" si="2"/>
        <v>0</v>
      </c>
      <c r="F21" s="25">
        <f t="shared" si="2"/>
        <v>0</v>
      </c>
      <c r="G21" s="26">
        <f t="shared" si="2"/>
        <v>0</v>
      </c>
      <c r="H21" s="25">
        <f t="shared" si="2"/>
        <v>0</v>
      </c>
      <c r="I21" s="26">
        <f t="shared" si="2"/>
        <v>0</v>
      </c>
      <c r="J21" s="25">
        <f t="shared" si="2"/>
        <v>0</v>
      </c>
      <c r="K21" s="26">
        <f t="shared" si="2"/>
        <v>0</v>
      </c>
      <c r="L21" s="27">
        <f t="shared" si="2"/>
        <v>0</v>
      </c>
      <c r="M21" s="23">
        <f t="shared" si="2"/>
        <v>0</v>
      </c>
    </row>
    <row r="22" spans="1:13" s="10" customFormat="1" ht="19.5" customHeight="1">
      <c r="A22" s="12"/>
      <c r="B22" s="47">
        <f>IF(MONTH($J$4)-11=MONTH(F35),"",IF(MONTH($J$4)&lt;MONTH(B35),"",B35))</f>
        <v>40651</v>
      </c>
      <c r="C22" s="48"/>
      <c r="D22" s="47">
        <f>IF(MONTH($J$4)-11=MONTH(D35),"",IF(MONTH($J$4)&lt;MONTH(D35),"",D35))</f>
        <v>40652</v>
      </c>
      <c r="E22" s="48"/>
      <c r="F22" s="47">
        <f>IF(MONTH($J$4)-11=MONTH(F35),"",IF(MONTH($J$4)&lt;MONTH(F35),"",F35))</f>
        <v>40653</v>
      </c>
      <c r="G22" s="48"/>
      <c r="H22" s="47">
        <f>IF(MONTH($J$4)-11=MONTH(H35),"",IF(MONTH($J$4)&lt;MONTH(H35),"",H35))</f>
        <v>40654</v>
      </c>
      <c r="I22" s="48"/>
      <c r="J22" s="47">
        <f>IF(MONTH($J$4)-11=MONTH(J35),"",IF(MONTH($J$4)&lt;MONTH(J35),"",J35))</f>
        <v>40655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>
        <f>IF(B25&gt;0,"○","")</f>
      </c>
      <c r="C23" s="44"/>
      <c r="D23" s="43">
        <f>IF(D25&gt;0,"○","")</f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3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'[1]青森ＲＥＲ'!B25+'[1]八戸セメント'!B25+'[1]普通（庄司）'!B25+'[1]普通（三戸ウィズ） '!B25+'[1]奥羽'!B25+'[1]青森クリーン'!B25+'[1]マテリアル'!B25+'[1]よび'!B25+'[1]よび２'!B25</f>
        <v>0</v>
      </c>
      <c r="C25" s="21">
        <f>'[1]青森ＲＥＲ'!C25+'[1]八戸セメント'!C25+'[1]普通（庄司）'!C25+'[1]普通（三戸ウィズ） '!C25+'[1]奥羽'!C25+'[1]青森クリーン'!C25+'[1]マテリアル'!C25+'[1]よび'!C25+'[1]よび２'!C25</f>
        <v>0</v>
      </c>
      <c r="D25" s="20">
        <f>'[1]青森ＲＥＲ'!D25+'[1]八戸セメント'!D25+'[1]普通（庄司）'!D25+'[1]普通（三戸ウィズ） '!D25+'[1]奥羽'!D25+'[1]青森クリーン'!D25+'[1]マテリアル'!D25+'[1]よび'!D25+'[1]よび２'!D25</f>
        <v>0</v>
      </c>
      <c r="E25" s="21">
        <f>'[1]青森ＲＥＲ'!E25+'[1]八戸セメント'!E25+'[1]普通（庄司）'!E25+'[1]普通（三戸ウィズ） '!E25+'[1]奥羽'!E25+'[1]青森クリーン'!E25+'[1]マテリアル'!E25+'[1]よび'!E25+'[1]よび２'!E25</f>
        <v>0</v>
      </c>
      <c r="F25" s="20">
        <f>'[1]青森ＲＥＲ'!F25+'[1]八戸セメント'!F25+'[1]普通（庄司）'!F25+'[1]普通（三戸ウィズ） '!F25+'[1]奥羽'!F25+'[1]青森クリーン'!F25+'[1]マテリアル'!F25+'[1]よび'!F25+'[1]よび２'!F25</f>
        <v>23</v>
      </c>
      <c r="G25" s="21">
        <f>'[1]青森ＲＥＲ'!G25+'[1]八戸セメント'!G25+'[1]普通（庄司）'!G25+'[1]普通（三戸ウィズ） '!G25+'[1]奥羽'!G25+'[1]青森クリーン'!G25+'[1]マテリアル'!G25+'[1]よび'!G25+'[1]よび２'!G25</f>
        <v>259.21999999999997</v>
      </c>
      <c r="H25" s="20">
        <f>'[1]青森ＲＥＲ'!H25+'[1]八戸セメント'!H25+'[1]普通（庄司）'!H25+'[1]普通（三戸ウィズ） '!H25+'[1]奥羽'!H25+'[1]青森クリーン'!H25+'[1]マテリアル'!H25+'[1]よび'!H25+'[1]よび２'!H25</f>
        <v>23</v>
      </c>
      <c r="I25" s="21">
        <f>'[1]青森ＲＥＲ'!I25+'[1]八戸セメント'!I25+'[1]普通（庄司）'!I25+'[1]普通（三戸ウィズ） '!I25+'[1]奥羽'!I25+'[1]青森クリーン'!I25+'[1]マテリアル'!I25+'[1]よび'!I25+'[1]よび２'!I25</f>
        <v>260.53</v>
      </c>
      <c r="J25" s="20">
        <f>'[1]青森ＲＥＲ'!J25+'[1]八戸セメント'!J25+'[1]普通（庄司）'!J25+'[1]普通（三戸ウィズ） '!J25+'[1]奥羽'!J25+'[1]青森クリーン'!J25+'[1]マテリアル'!J25+'[1]よび'!J25+'[1]よび２'!J25</f>
        <v>23</v>
      </c>
      <c r="K25" s="21">
        <f>'[1]青森ＲＥＲ'!K25+'[1]八戸セメント'!K25+'[1]普通（庄司）'!K25+'[1]普通（三戸ウィズ） '!K25+'[1]奥羽'!K25+'[1]青森クリーン'!K25+'[1]マテリアル'!K25+'[1]よび'!K25+'[1]よび２'!K25</f>
        <v>260.56</v>
      </c>
      <c r="L25" s="22">
        <f>SUM(B25,D25,F25,H25,J25)</f>
        <v>69</v>
      </c>
      <c r="M25" s="23">
        <f>SUM(C25,E25,G25,I25,K25)</f>
        <v>780.31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0</v>
      </c>
      <c r="C27" s="26">
        <f t="shared" si="3"/>
        <v>0</v>
      </c>
      <c r="D27" s="25">
        <f t="shared" si="3"/>
        <v>0</v>
      </c>
      <c r="E27" s="26">
        <f t="shared" si="3"/>
        <v>0</v>
      </c>
      <c r="F27" s="25">
        <f t="shared" si="3"/>
        <v>23</v>
      </c>
      <c r="G27" s="26">
        <f t="shared" si="3"/>
        <v>259.21999999999997</v>
      </c>
      <c r="H27" s="25">
        <f t="shared" si="3"/>
        <v>23</v>
      </c>
      <c r="I27" s="26">
        <f t="shared" si="3"/>
        <v>260.53</v>
      </c>
      <c r="J27" s="25">
        <f t="shared" si="3"/>
        <v>23</v>
      </c>
      <c r="K27" s="26">
        <f t="shared" si="3"/>
        <v>260.56</v>
      </c>
      <c r="L27" s="22">
        <f t="shared" si="3"/>
        <v>69</v>
      </c>
      <c r="M27" s="23">
        <f t="shared" si="3"/>
        <v>780.31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40658</v>
      </c>
      <c r="C28" s="48"/>
      <c r="D28" s="47">
        <f>IF(MONTH($J$4)-11=MONTH(D36),"",IF(MONTH($J$4)&lt;MONTH(D36),"",D36))</f>
        <v>40659</v>
      </c>
      <c r="E28" s="48"/>
      <c r="F28" s="47">
        <f>IF(MONTH($J$4)-11=MONTH(F36),"",IF(MONTH($J$4)&lt;MONTH(F36),"",F36))</f>
        <v>40660</v>
      </c>
      <c r="G28" s="48"/>
      <c r="H28" s="47">
        <f>IF(MONTH($J$4)-11=MONTH(H36),"",IF(MONTH($J$4)&lt;MONTH(H36),"",H36))</f>
        <v>40661</v>
      </c>
      <c r="I28" s="48"/>
      <c r="J28" s="49">
        <f>IF(MONTH($J$4)-11=MONTH(J36),"",IF(MONTH($J$4)&lt;MONTH(J36),"",J36))</f>
        <v>40662</v>
      </c>
      <c r="K28" s="50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>
        <f>IF(D31&gt;0,"○","")</f>
      </c>
      <c r="E29" s="44"/>
      <c r="F29" s="43" t="str">
        <f>IF(F31&gt;0,"○","")</f>
        <v>○</v>
      </c>
      <c r="G29" s="44"/>
      <c r="H29" s="43" t="str">
        <f>IF(H31&gt;0,"○","")</f>
        <v>○</v>
      </c>
      <c r="I29" s="44"/>
      <c r="J29" s="43">
        <f>IF(J31&gt;0,"○","")</f>
      </c>
      <c r="K29" s="44"/>
      <c r="L29" s="41">
        <f>COUNTIF(B29:K29,"○")</f>
        <v>3</v>
      </c>
      <c r="M29" s="45"/>
      <c r="N29" s="32" t="s">
        <v>8</v>
      </c>
      <c r="O29" s="41">
        <f>SUM(L5,L11,L17,L23,L29)</f>
        <v>6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'[1]青森ＲＥＲ'!B31+'[1]八戸セメント'!B31+'[1]普通（庄司）'!B31+'[1]普通（三戸ウィズ） '!B31+'[1]奥羽'!B31+'[1]青森クリーン'!B31+'[1]マテリアル'!B31+'[1]よび'!B31+'[1]よび２'!B31</f>
        <v>23</v>
      </c>
      <c r="C31" s="21">
        <f>'[1]青森ＲＥＲ'!C31+'[1]八戸セメント'!C31+'[1]普通（庄司）'!C31+'[1]普通（三戸ウィズ） '!C31+'[1]奥羽'!C31+'[1]青森クリーン'!C31+'[1]マテリアル'!C31+'[1]よび'!C31+'[1]よび２'!C31</f>
        <v>260.79</v>
      </c>
      <c r="D31" s="20">
        <f>'[1]青森ＲＥＲ'!D31+'[1]八戸セメント'!D31+'[1]普通（庄司）'!D31+'[1]普通（三戸ウィズ） '!D31+'[1]奥羽'!D31+'[1]青森クリーン'!D31+'[1]マテリアル'!D31+'[1]よび'!D31+'[1]よび２'!D31</f>
        <v>0</v>
      </c>
      <c r="E31" s="21">
        <f>'[1]青森ＲＥＲ'!E31+'[1]八戸セメント'!E31+'[1]普通（庄司）'!E31+'[1]普通（三戸ウィズ） '!E31+'[1]奥羽'!E31+'[1]青森クリーン'!E31+'[1]マテリアル'!E31+'[1]よび'!E31+'[1]よび２'!E31</f>
        <v>0</v>
      </c>
      <c r="F31" s="20">
        <f>'[1]青森ＲＥＲ'!F31+'[1]八戸セメント'!F31+'[1]普通（庄司）'!F31+'[1]普通（三戸ウィズ） '!F31+'[1]奥羽'!F31+'[1]青森クリーン'!F31+'[1]マテリアル'!F31+'[1]よび'!F31+'[1]よび２'!F31</f>
        <v>23</v>
      </c>
      <c r="G31" s="21">
        <f>'[1]青森ＲＥＲ'!G31+'[1]八戸セメント'!G31+'[1]普通（庄司）'!G31+'[1]普通（三戸ウィズ） '!G31+'[1]奥羽'!G31+'[1]青森クリーン'!G31+'[1]マテリアル'!G31+'[1]よび'!G31+'[1]よび２'!G31</f>
        <v>260.62</v>
      </c>
      <c r="H31" s="20">
        <f>'[1]青森ＲＥＲ'!H31+'[1]八戸セメント'!H31+'[1]普通（庄司）'!H31+'[1]普通（三戸ウィズ） '!H31+'[1]奥羽'!H31+'[1]青森クリーン'!H31+'[1]マテリアル'!H31+'[1]よび'!H31+'[1]よび２'!H31</f>
        <v>43</v>
      </c>
      <c r="I31" s="21">
        <f>'[1]青森ＲＥＲ'!I31+'[1]八戸セメント'!I31+'[1]普通（庄司）'!I31+'[1]普通（三戸ウィズ） '!I31+'[1]奥羽'!I31+'[1]青森クリーン'!I31+'[1]マテリアル'!I31+'[1]よび'!I31+'[1]よび２'!I31</f>
        <v>488.5</v>
      </c>
      <c r="J31" s="20">
        <f>'[1]青森ＲＥＲ'!J31+'[1]八戸セメント'!J31+'[1]普通（庄司）'!J31+'[1]普通（三戸ウィズ） '!J31+'[1]奥羽'!J31+'[1]青森クリーン'!J31+'[1]マテリアル'!J31+'[1]よび'!J31+'[1]よび２'!J31</f>
        <v>0</v>
      </c>
      <c r="K31" s="21">
        <f>'[1]青森ＲＥＲ'!K31+'[1]八戸セメント'!K31+'[1]普通（庄司）'!K31+'[1]普通（三戸ウィズ） '!K31+'[1]奥羽'!K31+'[1]青森クリーン'!K31+'[1]マテリアル'!K31+'[1]よび'!K31+'[1]よび２'!K31</f>
        <v>0</v>
      </c>
      <c r="L31" s="22">
        <f>SUM(B31,D31,F31,H31,J31)</f>
        <v>89</v>
      </c>
      <c r="M31" s="23">
        <f>SUM(C31,E31,G31,I31,K31)</f>
        <v>1009.9100000000001</v>
      </c>
      <c r="N31" s="32" t="s">
        <v>11</v>
      </c>
      <c r="O31" s="34">
        <f>SUM(L7,L13,L19,L25,L31)</f>
        <v>158</v>
      </c>
      <c r="P31" s="35">
        <f>SUM(M7,M13,M19,M25,M31)</f>
        <v>1790.22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23</v>
      </c>
      <c r="C33" s="26">
        <f t="shared" si="4"/>
        <v>260.79</v>
      </c>
      <c r="D33" s="25">
        <f t="shared" si="4"/>
        <v>0</v>
      </c>
      <c r="E33" s="26">
        <f t="shared" si="4"/>
        <v>0</v>
      </c>
      <c r="F33" s="25">
        <f t="shared" si="4"/>
        <v>23</v>
      </c>
      <c r="G33" s="26">
        <f t="shared" si="4"/>
        <v>260.62</v>
      </c>
      <c r="H33" s="25">
        <f t="shared" si="4"/>
        <v>43</v>
      </c>
      <c r="I33" s="26">
        <f t="shared" si="4"/>
        <v>488.5</v>
      </c>
      <c r="J33" s="25">
        <f t="shared" si="4"/>
        <v>0</v>
      </c>
      <c r="K33" s="26">
        <f t="shared" si="4"/>
        <v>0</v>
      </c>
      <c r="L33" s="27">
        <f t="shared" si="4"/>
        <v>89</v>
      </c>
      <c r="M33" s="28">
        <f t="shared" si="4"/>
        <v>1009.9100000000001</v>
      </c>
      <c r="N33" s="32" t="s">
        <v>14</v>
      </c>
      <c r="O33" s="34">
        <f>SUM(O31:O32)</f>
        <v>158</v>
      </c>
      <c r="P33" s="35">
        <f>SUM(P31:P32)</f>
        <v>1790.22</v>
      </c>
      <c r="Q33" s="10"/>
      <c r="R33" s="10"/>
      <c r="S33" s="10"/>
    </row>
    <row r="35" spans="2:10" ht="14.25" hidden="1">
      <c r="B35" s="38">
        <f>$J$4+17</f>
        <v>40651</v>
      </c>
      <c r="C35" s="38"/>
      <c r="D35" s="38">
        <f>$J$4+18</f>
        <v>40652</v>
      </c>
      <c r="E35" s="38"/>
      <c r="F35" s="38">
        <f>$J$4+19</f>
        <v>40653</v>
      </c>
      <c r="G35" s="39"/>
      <c r="H35" s="38">
        <f>$J$4+20</f>
        <v>40654</v>
      </c>
      <c r="I35" s="39"/>
      <c r="J35" s="38">
        <f>$J$4+21</f>
        <v>40655</v>
      </c>
    </row>
    <row r="36" spans="2:10" ht="14.25" hidden="1">
      <c r="B36" s="38">
        <f>$J$4+24</f>
        <v>40658</v>
      </c>
      <c r="C36" s="38"/>
      <c r="D36" s="38">
        <f>$J$4+25</f>
        <v>40659</v>
      </c>
      <c r="E36" s="40"/>
      <c r="F36" s="38">
        <f>$J$4+26</f>
        <v>40660</v>
      </c>
      <c r="G36" s="39"/>
      <c r="H36" s="38">
        <f>$J$4+27</f>
        <v>40661</v>
      </c>
      <c r="I36" s="39"/>
      <c r="J36" s="38">
        <f>$J$4+28</f>
        <v>40662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formatCells="0"/>
  <mergeCells count="64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N9" sqref="N9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25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40910</v>
      </c>
      <c r="S3" s="10">
        <f>$R$3+1</f>
        <v>40911</v>
      </c>
      <c r="T3" s="10">
        <f>$R$3+2</f>
        <v>40912</v>
      </c>
      <c r="U3" s="10">
        <f>$R$3+3</f>
        <v>40913</v>
      </c>
      <c r="V3" s="10">
        <f>$R$3+4</f>
        <v>40914</v>
      </c>
    </row>
    <row r="4" spans="1:22" s="10" customFormat="1" ht="19.5" customHeight="1" thickTop="1">
      <c r="A4" s="12"/>
      <c r="B4" s="49">
        <f>IF($R$5-R4=-11,"",IF($R$5-R4=1,"",R3))</f>
        <v>40910</v>
      </c>
      <c r="C4" s="50"/>
      <c r="D4" s="49">
        <f>IF($R$5-S4=-11,"",IF($R$5-S4=1,"",S3))</f>
        <v>40911</v>
      </c>
      <c r="E4" s="50"/>
      <c r="F4" s="49">
        <f>IF($R$5-T4=-11,"",IF($R$5-T4=1,"",T3))</f>
        <v>40912</v>
      </c>
      <c r="G4" s="50"/>
      <c r="H4" s="47">
        <f>IF($R$5-U4=-11,"",IF($R$5-U4=1,"",U3))</f>
        <v>40913</v>
      </c>
      <c r="I4" s="48"/>
      <c r="J4" s="47">
        <f>IF($R$5-U4=-11,"",IF($R$5-V4=1,"",V3))</f>
        <v>40914</v>
      </c>
      <c r="K4" s="48"/>
      <c r="L4" s="51" t="s">
        <v>7</v>
      </c>
      <c r="M4" s="52"/>
      <c r="R4" s="13">
        <f>MONTH(R3)</f>
        <v>1</v>
      </c>
      <c r="S4" s="14">
        <f>MONTH(S3)</f>
        <v>1</v>
      </c>
      <c r="T4" s="14">
        <f>MONTH(T3)</f>
        <v>1</v>
      </c>
      <c r="U4" s="14">
        <f>MONTH(U3)</f>
        <v>1</v>
      </c>
      <c r="V4" s="14">
        <f>MONTH(V3)</f>
        <v>1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>
        <f>IF(D7&gt;0,"○","")</f>
      </c>
      <c r="E5" s="44"/>
      <c r="F5" s="43">
        <f>IF(F7&gt;0,"○","")</f>
      </c>
      <c r="G5" s="44"/>
      <c r="H5" s="43" t="str">
        <f>IF(H7&gt;0,"○","")</f>
        <v>○</v>
      </c>
      <c r="I5" s="44"/>
      <c r="J5" s="43" t="str">
        <f>IF(J7&gt;0,"○","")</f>
        <v>○</v>
      </c>
      <c r="K5" s="44"/>
      <c r="L5" s="41">
        <f>COUNTIF(B5:K5,"○")</f>
        <v>2</v>
      </c>
      <c r="M5" s="45"/>
      <c r="R5" s="13" t="str">
        <f>ASC(IF(SEARCH("月",A2,1)=2,LEFT(A2,1),LEFT(A2,2)))</f>
        <v>1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'[10]青森ＲＥＲ'!B7+'[10]八戸セメント'!B7+'[10]普通（庄司）'!B7+'[10]普通（三戸ウィズ） '!B7+'[10]奥羽'!B7+'[10]青森クリーン'!B7+'[10]マテリアル'!B7+'[10]よび'!B7+'[10]よび２'!B7</f>
        <v>0</v>
      </c>
      <c r="C7" s="21">
        <f>'[10]青森ＲＥＲ'!C7+'[10]八戸セメント'!C7+'[10]普通（庄司）'!C7+'[10]普通（三戸ウィズ） '!C7+'[10]奥羽'!C7+'[10]青森クリーン'!C7+'[10]マテリアル'!C7+'[10]よび'!C7+'[10]よび２'!C7</f>
        <v>0</v>
      </c>
      <c r="D7" s="20">
        <f>'[10]青森ＲＥＲ'!D7+'[10]八戸セメント'!D7+'[10]普通（庄司）'!D7+'[10]普通（三戸ウィズ） '!D7+'[10]奥羽'!D7+'[10]青森クリーン'!D7+'[10]マテリアル'!D7+'[10]よび'!D7+'[10]よび２'!D7</f>
        <v>0</v>
      </c>
      <c r="E7" s="21">
        <f>'[10]青森ＲＥＲ'!E7+'[10]八戸セメント'!E7+'[10]普通（庄司）'!E7+'[10]普通（三戸ウィズ） '!E7+'[10]奥羽'!E7+'[10]青森クリーン'!E7+'[10]マテリアル'!E7+'[10]よび'!E7+'[10]よび２'!E7</f>
        <v>0</v>
      </c>
      <c r="F7" s="20">
        <f>'[10]青森ＲＥＲ'!F7+'[10]八戸セメント'!F7+'[10]普通（庄司）'!F7+'[10]普通（三戸ウィズ） '!F7+'[10]奥羽'!F7+'[10]青森クリーン'!F7+'[10]マテリアル'!F7+'[10]よび'!F7+'[10]よび２'!F7</f>
        <v>0</v>
      </c>
      <c r="G7" s="21">
        <f>'[10]青森ＲＥＲ'!G7+'[10]八戸セメント'!G7+'[10]普通（庄司）'!G7+'[10]普通（三戸ウィズ） '!G7+'[10]奥羽'!G7+'[10]青森クリーン'!G7+'[10]マテリアル'!G7+'[10]よび'!G7+'[10]よび２'!G7</f>
        <v>0</v>
      </c>
      <c r="H7" s="20">
        <f>'[10]青森ＲＥＲ'!H7+'[10]八戸セメント'!H7+'[10]普通（庄司）'!H7+'[10]普通（三戸ウィズ） '!H7+'[10]奥羽'!H7+'[10]青森クリーン'!H7+'[10]マテリアル'!H7+'[10]よび'!H7+'[10]よび２'!H7</f>
        <v>73</v>
      </c>
      <c r="I7" s="21">
        <f>'[10]青森ＲＥＲ'!I7+'[10]八戸セメント'!I7+'[10]普通（庄司）'!I7+'[10]普通（三戸ウィズ） '!I7+'[10]奥羽'!I7+'[10]青森クリーン'!I7+'[10]マテリアル'!I7+'[10]よび'!I7+'[10]よび２'!I7</f>
        <v>855.72</v>
      </c>
      <c r="J7" s="20">
        <f>'[10]青森ＲＥＲ'!J7+'[10]八戸セメント'!J7+'[10]普通（庄司）'!J7+'[10]普通（三戸ウィズ） '!J7+'[10]奥羽'!J7+'[10]青森クリーン'!J7+'[10]マテリアル'!J7+'[10]よび'!J7+'[10]よび２'!J7</f>
        <v>73</v>
      </c>
      <c r="K7" s="21">
        <f>'[10]青森ＲＥＲ'!K7+'[10]八戸セメント'!K7+'[10]普通（庄司）'!K7+'[10]普通（三戸ウィズ） '!K7+'[10]奥羽'!K7+'[10]青森クリーン'!K7+'[10]マテリアル'!K7+'[10]よび'!K7+'[10]よび２'!K7</f>
        <v>858.08</v>
      </c>
      <c r="L7" s="22">
        <f>SUM(B7,D7,F7,H7,J7)</f>
        <v>146</v>
      </c>
      <c r="M7" s="23">
        <f>SUM(C7,E7,G7,I7,K7)</f>
        <v>1713.8000000000002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0</v>
      </c>
      <c r="E9" s="26">
        <f t="shared" si="0"/>
        <v>0</v>
      </c>
      <c r="F9" s="25">
        <f t="shared" si="0"/>
        <v>0</v>
      </c>
      <c r="G9" s="26">
        <f t="shared" si="0"/>
        <v>0</v>
      </c>
      <c r="H9" s="25">
        <f t="shared" si="0"/>
        <v>73</v>
      </c>
      <c r="I9" s="26">
        <f t="shared" si="0"/>
        <v>855.72</v>
      </c>
      <c r="J9" s="25">
        <f>SUM(J7:J8)</f>
        <v>73</v>
      </c>
      <c r="K9" s="26">
        <f>SUM(K7:K8)</f>
        <v>858.08</v>
      </c>
      <c r="L9" s="27">
        <f t="shared" si="0"/>
        <v>146</v>
      </c>
      <c r="M9" s="28">
        <f t="shared" si="0"/>
        <v>1713.8000000000002</v>
      </c>
    </row>
    <row r="10" spans="1:13" s="10" customFormat="1" ht="19.5" customHeight="1">
      <c r="A10" s="12"/>
      <c r="B10" s="49">
        <f>$J$4+3</f>
        <v>40917</v>
      </c>
      <c r="C10" s="50"/>
      <c r="D10" s="47">
        <f>$J$4+4</f>
        <v>40918</v>
      </c>
      <c r="E10" s="48"/>
      <c r="F10" s="47">
        <f>$J$4+5</f>
        <v>40919</v>
      </c>
      <c r="G10" s="48"/>
      <c r="H10" s="47">
        <f>$J$4+6</f>
        <v>40920</v>
      </c>
      <c r="I10" s="48"/>
      <c r="J10" s="47">
        <f>$J$4+7</f>
        <v>40921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>
        <f>IF(B13&gt;0,"○","")</f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4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'[10]青森ＲＥＲ'!B13+'[10]八戸セメント'!B13+'[10]普通（庄司）'!B13+'[10]普通（三戸ウィズ） '!B13+'[10]奥羽'!B13+'[10]青森クリーン'!B13+'[10]マテリアル'!B13+'[10]よび'!B13+'[10]よび２'!B13</f>
        <v>0</v>
      </c>
      <c r="C13" s="21">
        <f>'[10]青森ＲＥＲ'!C13+'[10]八戸セメント'!C13+'[10]普通（庄司）'!C13+'[10]普通（三戸ウィズ） '!C13+'[10]奥羽'!C13+'[10]青森クリーン'!C13+'[10]マテリアル'!C13+'[10]よび'!C13+'[10]よび２'!C13</f>
        <v>0</v>
      </c>
      <c r="D13" s="20">
        <f>'[10]青森ＲＥＲ'!D13+'[10]八戸セメント'!D13+'[10]普通（庄司）'!D13+'[10]普通（三戸ウィズ） '!D13+'[10]奥羽'!D13+'[10]青森クリーン'!D13+'[10]マテリアル'!D13+'[10]よび'!D13+'[10]よび２'!D13</f>
        <v>82</v>
      </c>
      <c r="E13" s="21">
        <f>'[10]青森ＲＥＲ'!E13+'[10]八戸セメント'!E13+'[10]普通（庄司）'!E13+'[10]普通（三戸ウィズ） '!E13+'[10]奥羽'!E13+'[10]青森クリーン'!E13+'[10]マテリアル'!E13+'[10]よび'!E13+'[10]よび２'!E13</f>
        <v>957.5500000000001</v>
      </c>
      <c r="F13" s="20">
        <f>'[10]青森ＲＥＲ'!F13+'[10]八戸セメント'!F13+'[10]普通（庄司）'!F13+'[10]普通（三戸ウィズ） '!F13+'[10]奥羽'!F13+'[10]青森クリーン'!F13+'[10]マテリアル'!F13+'[10]よび'!F13+'[10]よび２'!F13</f>
        <v>83</v>
      </c>
      <c r="G13" s="21">
        <f>'[10]青森ＲＥＲ'!G13+'[10]八戸セメント'!G13+'[10]普通（庄司）'!G13+'[10]普通（三戸ウィズ） '!G13+'[10]奥羽'!G13+'[10]青森クリーン'!G13+'[10]マテリアル'!G13+'[10]よび'!G13+'[10]よび２'!G13</f>
        <v>961.8700000000001</v>
      </c>
      <c r="H13" s="20">
        <f>'[10]青森ＲＥＲ'!H13+'[10]八戸セメント'!H13+'[10]普通（庄司）'!H13+'[10]普通（三戸ウィズ） '!H13+'[10]奥羽'!H13+'[10]青森クリーン'!H13+'[10]マテリアル'!H13+'[10]よび'!H13+'[10]よび２'!H13</f>
        <v>82</v>
      </c>
      <c r="I13" s="21">
        <f>'[10]青森ＲＥＲ'!I13+'[10]八戸セメント'!I13+'[10]普通（庄司）'!I13+'[10]普通（三戸ウィズ） '!I13+'[10]奥羽'!I13+'[10]青森クリーン'!I13+'[10]マテリアル'!I13+'[10]よび'!I13+'[10]よび２'!I13</f>
        <v>951.27</v>
      </c>
      <c r="J13" s="20">
        <f>'[10]青森ＲＥＲ'!J13+'[10]八戸セメント'!J13+'[10]普通（庄司）'!J13+'[10]普通（三戸ウィズ） '!J13+'[10]奥羽'!J13+'[10]青森クリーン'!J13+'[10]マテリアル'!J13+'[10]よび'!J13+'[10]よび２'!J13</f>
        <v>83</v>
      </c>
      <c r="K13" s="21">
        <f>'[10]青森ＲＥＲ'!K13+'[10]八戸セメント'!K13+'[10]普通（庄司）'!K13+'[10]普通（三戸ウィズ） '!K13+'[10]奥羽'!K13+'[10]青森クリーン'!K13+'[10]マテリアル'!K13+'[10]よび'!K13+'[10]よび２'!K13</f>
        <v>955.16</v>
      </c>
      <c r="L13" s="22">
        <f>SUM(B13,D13,F13,H13,J13)</f>
        <v>330</v>
      </c>
      <c r="M13" s="23">
        <f>SUM(C13,E13,G13,I13,K13)</f>
        <v>3825.85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0</v>
      </c>
      <c r="C15" s="26">
        <f t="shared" si="1"/>
        <v>0</v>
      </c>
      <c r="D15" s="25">
        <f t="shared" si="1"/>
        <v>82</v>
      </c>
      <c r="E15" s="26">
        <f t="shared" si="1"/>
        <v>957.5500000000001</v>
      </c>
      <c r="F15" s="25">
        <f t="shared" si="1"/>
        <v>83</v>
      </c>
      <c r="G15" s="26">
        <f t="shared" si="1"/>
        <v>961.8700000000001</v>
      </c>
      <c r="H15" s="25">
        <f t="shared" si="1"/>
        <v>82</v>
      </c>
      <c r="I15" s="26">
        <f t="shared" si="1"/>
        <v>951.27</v>
      </c>
      <c r="J15" s="25">
        <f t="shared" si="1"/>
        <v>83</v>
      </c>
      <c r="K15" s="26">
        <f t="shared" si="1"/>
        <v>955.16</v>
      </c>
      <c r="L15" s="27">
        <f t="shared" si="1"/>
        <v>330</v>
      </c>
      <c r="M15" s="28">
        <f t="shared" si="1"/>
        <v>3825.85</v>
      </c>
    </row>
    <row r="16" spans="1:13" s="10" customFormat="1" ht="19.5" customHeight="1">
      <c r="A16" s="12"/>
      <c r="B16" s="47">
        <f>$J$4+10</f>
        <v>40924</v>
      </c>
      <c r="C16" s="48"/>
      <c r="D16" s="47">
        <f>$J$4+11</f>
        <v>40925</v>
      </c>
      <c r="E16" s="48"/>
      <c r="F16" s="47">
        <f>$J$4+12</f>
        <v>40926</v>
      </c>
      <c r="G16" s="48"/>
      <c r="H16" s="47">
        <f>$J$4+13</f>
        <v>40927</v>
      </c>
      <c r="I16" s="48"/>
      <c r="J16" s="47">
        <f>$J$4+14</f>
        <v>40928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'[10]青森ＲＥＲ'!B19+'[10]八戸セメント'!B19+'[10]普通（庄司）'!B19+'[10]普通（三戸ウィズ） '!B19+'[10]奥羽'!B19+'[10]青森クリーン'!B19+'[10]マテリアル'!B19+'[10]よび'!B19+'[10]よび２'!B19</f>
        <v>85</v>
      </c>
      <c r="C19" s="21">
        <f>'[10]青森ＲＥＲ'!C19+'[10]八戸セメント'!C19+'[10]普通（庄司）'!C19+'[10]普通（三戸ウィズ） '!C19+'[10]奥羽'!C19+'[10]青森クリーン'!C19+'[10]マテリアル'!C19+'[10]よび'!C19+'[10]よび２'!C19</f>
        <v>981.59</v>
      </c>
      <c r="D19" s="20">
        <f>'[10]青森ＲＥＲ'!D19+'[10]八戸セメント'!D19+'[10]普通（庄司）'!D19+'[10]普通（三戸ウィズ） '!D19+'[10]奥羽'!D19+'[10]青森クリーン'!D19+'[10]マテリアル'!D19+'[10]よび'!D19+'[10]よび２'!D19</f>
        <v>84</v>
      </c>
      <c r="E19" s="21">
        <f>'[10]青森ＲＥＲ'!E19+'[10]八戸セメント'!E19+'[10]普通（庄司）'!E19+'[10]普通（三戸ウィズ） '!E19+'[10]奥羽'!E19+'[10]青森クリーン'!E19+'[10]マテリアル'!E19+'[10]よび'!E19+'[10]よび２'!E19</f>
        <v>980.05</v>
      </c>
      <c r="F19" s="20">
        <f>'[10]青森ＲＥＲ'!F19+'[10]八戸セメント'!F19+'[10]普通（庄司）'!F19+'[10]普通（三戸ウィズ） '!F19+'[10]奥羽'!F19+'[10]青森クリーン'!F19+'[10]マテリアル'!F19+'[10]よび'!F19+'[10]よび２'!F19</f>
        <v>85</v>
      </c>
      <c r="G19" s="21">
        <f>'[10]青森ＲＥＲ'!G19+'[10]八戸セメント'!G19+'[10]普通（庄司）'!G19+'[10]普通（三戸ウィズ） '!G19+'[10]奥羽'!G19+'[10]青森クリーン'!G19+'[10]マテリアル'!G19+'[10]よび'!G19+'[10]よび２'!G19</f>
        <v>986.85</v>
      </c>
      <c r="H19" s="20">
        <f>'[10]青森ＲＥＲ'!H19+'[10]八戸セメント'!H19+'[10]普通（庄司）'!H19+'[10]普通（三戸ウィズ） '!H19+'[10]奥羽'!H19+'[10]青森クリーン'!H19+'[10]マテリアル'!H19+'[10]よび'!H19+'[10]よび２'!H19</f>
        <v>74</v>
      </c>
      <c r="I19" s="21">
        <f>'[10]青森ＲＥＲ'!I19+'[10]八戸セメント'!I19+'[10]普通（庄司）'!I19+'[10]普通（三戸ウィズ） '!I19+'[10]奥羽'!I19+'[10]青森クリーン'!I19+'[10]マテリアル'!I19+'[10]よび'!I19+'[10]よび２'!I19</f>
        <v>866.52</v>
      </c>
      <c r="J19" s="20">
        <f>'[10]青森ＲＥＲ'!J19+'[10]八戸セメント'!J19+'[10]普通（庄司）'!J19+'[10]普通（三戸ウィズ） '!J19+'[10]奥羽'!J19+'[10]青森クリーン'!J19+'[10]マテリアル'!J19+'[10]よび'!J19+'[10]よび２'!J19</f>
        <v>85</v>
      </c>
      <c r="K19" s="21">
        <f>'[10]青森ＲＥＲ'!K19+'[10]八戸セメント'!K19+'[10]普通（庄司）'!K19+'[10]普通（三戸ウィズ） '!K19+'[10]奥羽'!K19+'[10]青森クリーン'!K19+'[10]マテリアル'!K19+'[10]よび'!K19+'[10]よび２'!K19</f>
        <v>988.3199999999999</v>
      </c>
      <c r="L19" s="22">
        <f>SUM(B19,D19,F19,H19,J19)</f>
        <v>413</v>
      </c>
      <c r="M19" s="23">
        <f>SUM(C19,E19,G19,I19,K19)</f>
        <v>4803.33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85</v>
      </c>
      <c r="C21" s="26">
        <f t="shared" si="2"/>
        <v>981.59</v>
      </c>
      <c r="D21" s="25">
        <f t="shared" si="2"/>
        <v>84</v>
      </c>
      <c r="E21" s="26">
        <f t="shared" si="2"/>
        <v>980.05</v>
      </c>
      <c r="F21" s="25">
        <f t="shared" si="2"/>
        <v>85</v>
      </c>
      <c r="G21" s="26">
        <f t="shared" si="2"/>
        <v>986.85</v>
      </c>
      <c r="H21" s="25">
        <f t="shared" si="2"/>
        <v>74</v>
      </c>
      <c r="I21" s="26">
        <f t="shared" si="2"/>
        <v>866.52</v>
      </c>
      <c r="J21" s="25">
        <f t="shared" si="2"/>
        <v>85</v>
      </c>
      <c r="K21" s="26">
        <f t="shared" si="2"/>
        <v>988.3199999999999</v>
      </c>
      <c r="L21" s="27">
        <f t="shared" si="2"/>
        <v>413</v>
      </c>
      <c r="M21" s="23">
        <f t="shared" si="2"/>
        <v>4803.33</v>
      </c>
    </row>
    <row r="22" spans="1:13" s="10" customFormat="1" ht="19.5" customHeight="1">
      <c r="A22" s="12"/>
      <c r="B22" s="47">
        <f>IF(MONTH($J$4)-11=MONTH(F35),"",IF(MONTH($J$4)&lt;MONTH(B35),"",B35))</f>
        <v>40931</v>
      </c>
      <c r="C22" s="48"/>
      <c r="D22" s="47">
        <f>IF(MONTH($J$4)-11=MONTH(D35),"",IF(MONTH($J$4)&lt;MONTH(D35),"",D35))</f>
        <v>40932</v>
      </c>
      <c r="E22" s="48"/>
      <c r="F22" s="47">
        <f>IF(MONTH($J$4)-11=MONTH(F35),"",IF(MONTH($J$4)&lt;MONTH(F35),"",F35))</f>
        <v>40933</v>
      </c>
      <c r="G22" s="48"/>
      <c r="H22" s="47">
        <f>IF(MONTH($J$4)-11=MONTH(H35),"",IF(MONTH($J$4)&lt;MONTH(H35),"",H35))</f>
        <v>40934</v>
      </c>
      <c r="I22" s="48"/>
      <c r="J22" s="47">
        <f>IF(MONTH($J$4)-11=MONTH(J35),"",IF(MONTH($J$4)&lt;MONTH(J35),"",J35))</f>
        <v>40935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 t="str">
        <f>IF(B25&gt;0,"○","")</f>
        <v>○</v>
      </c>
      <c r="C23" s="44"/>
      <c r="D23" s="43" t="str">
        <f>IF(D25&gt;0,"○","")</f>
        <v>○</v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5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'[10]青森ＲＥＲ'!B25+'[10]八戸セメント'!B25+'[10]普通（庄司）'!B25+'[10]普通（三戸ウィズ） '!B25+'[10]奥羽'!B25+'[10]青森クリーン'!B25+'[10]マテリアル'!B25+'[10]よび'!B25+'[10]よび２'!B25</f>
        <v>83</v>
      </c>
      <c r="C25" s="21">
        <f>'[10]青森ＲＥＲ'!C25+'[10]八戸セメント'!C25+'[10]普通（庄司）'!C25+'[10]普通（三戸ウィズ） '!C25+'[10]奥羽'!C25+'[10]青森クリーン'!C25+'[10]マテリアル'!C25+'[10]よび'!C25+'[10]よび２'!C25</f>
        <v>959.9900000000001</v>
      </c>
      <c r="D25" s="20">
        <f>'[10]青森ＲＥＲ'!D25+'[10]八戸セメント'!D25+'[10]普通（庄司）'!D25+'[10]普通（三戸ウィズ） '!D25+'[10]奥羽'!D25+'[10]青森クリーン'!D25+'[10]マテリアル'!D25+'[10]よび'!D25+'[10]よび２'!D25</f>
        <v>82</v>
      </c>
      <c r="E25" s="21">
        <f>'[10]青森ＲＥＲ'!E25+'[10]八戸セメント'!E25+'[10]普通（庄司）'!E25+'[10]普通（三戸ウィズ） '!E25+'[10]奥羽'!E25+'[10]青森クリーン'!E25+'[10]マテリアル'!E25+'[10]よび'!E25+'[10]よび２'!E25</f>
        <v>953.8600000000001</v>
      </c>
      <c r="F25" s="20">
        <f>'[10]青森ＲＥＲ'!F25+'[10]八戸セメント'!F25+'[10]普通（庄司）'!F25+'[10]普通（三戸ウィズ） '!F25+'[10]奥羽'!F25+'[10]青森クリーン'!F25+'[10]マテリアル'!F25+'[10]よび'!F25+'[10]よび２'!F25</f>
        <v>83</v>
      </c>
      <c r="G25" s="21">
        <f>'[10]青森ＲＥＲ'!G25+'[10]八戸セメント'!G25+'[10]普通（庄司）'!G25+'[10]普通（三戸ウィズ） '!G25+'[10]奥羽'!G25+'[10]青森クリーン'!G25+'[10]マテリアル'!G25+'[10]よび'!G25+'[10]よび２'!G25</f>
        <v>954.77</v>
      </c>
      <c r="H25" s="20">
        <f>'[10]青森ＲＥＲ'!H25+'[10]八戸セメント'!H25+'[10]普通（庄司）'!H25+'[10]普通（三戸ウィズ） '!H25+'[10]奥羽'!H25+'[10]青森クリーン'!H25+'[10]マテリアル'!H25+'[10]よび'!H25+'[10]よび２'!H25</f>
        <v>80</v>
      </c>
      <c r="I25" s="21">
        <f>'[10]青森ＲＥＲ'!I25+'[10]八戸セメント'!I25+'[10]普通（庄司）'!I25+'[10]普通（三戸ウィズ） '!I25+'[10]奥羽'!I25+'[10]青森クリーン'!I25+'[10]マテリアル'!I25+'[10]よび'!I25+'[10]よび２'!I25</f>
        <v>924.97</v>
      </c>
      <c r="J25" s="20">
        <f>'[10]青森ＲＥＲ'!J25+'[10]八戸セメント'!J25+'[10]普通（庄司）'!J25+'[10]普通（三戸ウィズ） '!J25+'[10]奥羽'!J25+'[10]青森クリーン'!J25+'[10]マテリアル'!J25+'[10]よび'!J25+'[10]よび２'!J25</f>
        <v>81</v>
      </c>
      <c r="K25" s="21">
        <f>'[10]青森ＲＥＲ'!K25+'[10]八戸セメント'!K25+'[10]普通（庄司）'!K25+'[10]普通（三戸ウィズ） '!K25+'[10]奥羽'!K25+'[10]青森クリーン'!K25+'[10]マテリアル'!K25+'[10]よび'!K25+'[10]よび２'!K25</f>
        <v>924.0600000000001</v>
      </c>
      <c r="L25" s="22">
        <f>SUM(B25,D25,F25,H25,J25)</f>
        <v>409</v>
      </c>
      <c r="M25" s="23">
        <f>SUM(C25,E25,G25,I25,K25)</f>
        <v>4717.650000000001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83</v>
      </c>
      <c r="C27" s="26">
        <f t="shared" si="3"/>
        <v>959.9900000000001</v>
      </c>
      <c r="D27" s="25">
        <f t="shared" si="3"/>
        <v>82</v>
      </c>
      <c r="E27" s="26">
        <f t="shared" si="3"/>
        <v>953.8600000000001</v>
      </c>
      <c r="F27" s="25">
        <f t="shared" si="3"/>
        <v>83</v>
      </c>
      <c r="G27" s="26">
        <f t="shared" si="3"/>
        <v>954.77</v>
      </c>
      <c r="H27" s="25">
        <f t="shared" si="3"/>
        <v>80</v>
      </c>
      <c r="I27" s="26">
        <f t="shared" si="3"/>
        <v>924.97</v>
      </c>
      <c r="J27" s="25">
        <f t="shared" si="3"/>
        <v>81</v>
      </c>
      <c r="K27" s="26">
        <f t="shared" si="3"/>
        <v>924.0600000000001</v>
      </c>
      <c r="L27" s="22">
        <f t="shared" si="3"/>
        <v>409</v>
      </c>
      <c r="M27" s="23">
        <f t="shared" si="3"/>
        <v>4717.650000000001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40938</v>
      </c>
      <c r="C28" s="48"/>
      <c r="D28" s="47">
        <f>IF(MONTH($J$4)-11=MONTH(D36),"",IF(MONTH($J$4)&lt;MONTH(D36),"",D36))</f>
        <v>40939</v>
      </c>
      <c r="E28" s="48"/>
      <c r="F28" s="47">
        <f>IF(MONTH($J$4)-11=MONTH(F36),"",IF(MONTH($J$4)&lt;MONTH(F36),"",F36))</f>
      </c>
      <c r="G28" s="48"/>
      <c r="H28" s="49">
        <f>IF(MONTH($J$4)-11=MONTH(H36),"",IF(MONTH($J$4)&lt;MONTH(H36),"",H36))</f>
      </c>
      <c r="I28" s="50"/>
      <c r="J28" s="49">
        <f>IF(MONTH($J$4)-11=MONTH(J36),"",IF(MONTH($J$4)&lt;MONTH(J36),"",J36))</f>
      </c>
      <c r="K28" s="50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>
        <f>IF(F31&gt;0,"○","")</f>
      </c>
      <c r="G29" s="44"/>
      <c r="H29" s="43">
        <f>IF(H31&gt;0,"○","")</f>
      </c>
      <c r="I29" s="44"/>
      <c r="J29" s="43">
        <f>IF(J31&gt;0,"○","")</f>
      </c>
      <c r="K29" s="44"/>
      <c r="L29" s="41">
        <f>COUNTIF(B29:K29,"○")</f>
        <v>2</v>
      </c>
      <c r="M29" s="45"/>
      <c r="N29" s="32" t="s">
        <v>8</v>
      </c>
      <c r="O29" s="41">
        <f>SUM(L5,L11,L17,L23,L29)</f>
        <v>18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'[10]青森ＲＥＲ'!B31+'[10]八戸セメント'!B31+'[10]普通（庄司）'!B31+'[10]普通（三戸ウィズ） '!B31+'[10]奥羽'!B31+'[10]青森クリーン'!B31+'[10]マテリアル'!B31+'[10]よび'!B31+'[10]よび２'!B31</f>
        <v>92</v>
      </c>
      <c r="C31" s="21">
        <f>'[10]青森ＲＥＲ'!C31+'[10]八戸セメント'!C31+'[10]普通（庄司）'!C31+'[10]普通（三戸ウィズ） '!C31+'[10]奥羽'!C31+'[10]青森クリーン'!C31+'[10]マテリアル'!C31+'[10]よび'!C31+'[10]よび２'!C31</f>
        <v>1039.25</v>
      </c>
      <c r="D31" s="20">
        <f>'[10]青森ＲＥＲ'!D31+'[10]八戸セメント'!D31+'[10]普通（庄司）'!D31+'[10]普通（三戸ウィズ） '!D31+'[10]奥羽'!D31+'[10]青森クリーン'!D31+'[10]マテリアル'!D31+'[10]よび'!D31+'[10]よび２'!D31</f>
        <v>83</v>
      </c>
      <c r="E31" s="21">
        <f>'[10]青森ＲＥＲ'!E31+'[10]八戸セメント'!E31+'[10]普通（庄司）'!E31+'[10]普通（三戸ウィズ） '!E31+'[10]奥羽'!E31+'[10]青森クリーン'!E31+'[10]マテリアル'!E31+'[10]よび'!E31+'[10]よび２'!E31</f>
        <v>951.6800000000001</v>
      </c>
      <c r="F31" s="20">
        <f>'[10]青森ＲＥＲ'!F31+'[10]八戸セメント'!F31+'[10]普通（庄司）'!F31+'[10]普通（三戸ウィズ） '!F31+'[10]奥羽'!F31+'[10]青森クリーン'!F31+'[10]マテリアル'!F31+'[10]よび'!F31+'[10]よび２'!F31</f>
        <v>0</v>
      </c>
      <c r="G31" s="21">
        <f>'[10]青森ＲＥＲ'!G31+'[10]八戸セメント'!G31+'[10]普通（庄司）'!G31+'[10]普通（三戸ウィズ） '!G31+'[10]奥羽'!G31+'[10]青森クリーン'!G31+'[10]マテリアル'!G31+'[10]よび'!G31+'[10]よび２'!G31</f>
        <v>0</v>
      </c>
      <c r="H31" s="20">
        <f>'[10]青森ＲＥＲ'!H31+'[10]八戸セメント'!H31+'[10]普通（庄司）'!H31+'[10]普通（三戸ウィズ） '!H31+'[10]奥羽'!H31+'[10]青森クリーン'!H31+'[10]マテリアル'!H31+'[10]よび'!H31+'[10]よび２'!H31</f>
        <v>0</v>
      </c>
      <c r="I31" s="21">
        <f>'[10]青森ＲＥＲ'!I31+'[10]八戸セメント'!I31+'[10]普通（庄司）'!I31+'[10]普通（三戸ウィズ） '!I31+'[10]奥羽'!I31+'[10]青森クリーン'!I31+'[10]マテリアル'!I31+'[10]よび'!I31+'[10]よび２'!I31</f>
        <v>0</v>
      </c>
      <c r="J31" s="20">
        <f>'[10]青森ＲＥＲ'!J31+'[10]八戸セメント'!J31+'[10]普通（庄司）'!J31+'[10]普通（三戸ウィズ） '!J31+'[10]奥羽'!J31+'[10]青森クリーン'!J31+'[10]マテリアル'!J31+'[10]よび'!J31+'[10]よび２'!J31</f>
        <v>0</v>
      </c>
      <c r="K31" s="21">
        <f>'[10]青森ＲＥＲ'!K31+'[10]八戸セメント'!K31+'[10]普通（庄司）'!K31+'[10]普通（三戸ウィズ） '!K31+'[10]奥羽'!K31+'[10]青森クリーン'!K31+'[10]マテリアル'!K31+'[10]よび'!K31+'[10]よび２'!K31</f>
        <v>0</v>
      </c>
      <c r="L31" s="22">
        <f>SUM(B31,D31,F31,H31,J31)</f>
        <v>175</v>
      </c>
      <c r="M31" s="23">
        <f>SUM(C31,E31,G31,I31,K31)</f>
        <v>1990.93</v>
      </c>
      <c r="N31" s="32" t="s">
        <v>11</v>
      </c>
      <c r="O31" s="34">
        <f>SUM(L7,L13,L19,L25,L31)</f>
        <v>1473</v>
      </c>
      <c r="P31" s="35">
        <f>SUM(M7,M13,M19,M25,M31)</f>
        <v>17051.56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92</v>
      </c>
      <c r="C33" s="26">
        <f t="shared" si="4"/>
        <v>1039.25</v>
      </c>
      <c r="D33" s="25">
        <f t="shared" si="4"/>
        <v>83</v>
      </c>
      <c r="E33" s="26">
        <f t="shared" si="4"/>
        <v>951.6800000000001</v>
      </c>
      <c r="F33" s="25">
        <f t="shared" si="4"/>
        <v>0</v>
      </c>
      <c r="G33" s="26">
        <f t="shared" si="4"/>
        <v>0</v>
      </c>
      <c r="H33" s="25">
        <f t="shared" si="4"/>
        <v>0</v>
      </c>
      <c r="I33" s="26">
        <f t="shared" si="4"/>
        <v>0</v>
      </c>
      <c r="J33" s="25">
        <f t="shared" si="4"/>
        <v>0</v>
      </c>
      <c r="K33" s="26">
        <f t="shared" si="4"/>
        <v>0</v>
      </c>
      <c r="L33" s="27">
        <f t="shared" si="4"/>
        <v>175</v>
      </c>
      <c r="M33" s="28">
        <f t="shared" si="4"/>
        <v>1990.93</v>
      </c>
      <c r="N33" s="32" t="s">
        <v>14</v>
      </c>
      <c r="O33" s="34">
        <f>SUM(O31:O32)</f>
        <v>1473</v>
      </c>
      <c r="P33" s="35">
        <f>SUM(P31:P32)</f>
        <v>17051.56</v>
      </c>
      <c r="Q33" s="10"/>
      <c r="R33" s="10"/>
      <c r="S33" s="10"/>
    </row>
    <row r="35" spans="2:10" ht="14.25" hidden="1">
      <c r="B35" s="38">
        <f>$J$4+17</f>
        <v>40931</v>
      </c>
      <c r="C35" s="38"/>
      <c r="D35" s="38">
        <f>$J$4+18</f>
        <v>40932</v>
      </c>
      <c r="E35" s="38"/>
      <c r="F35" s="38">
        <f>$J$4+19</f>
        <v>40933</v>
      </c>
      <c r="G35" s="39"/>
      <c r="H35" s="38">
        <f>$J$4+20</f>
        <v>40934</v>
      </c>
      <c r="I35" s="39"/>
      <c r="J35" s="38">
        <f>$J$4+21</f>
        <v>40935</v>
      </c>
    </row>
    <row r="36" spans="2:10" ht="14.25" hidden="1">
      <c r="B36" s="38">
        <f>$J$4+24</f>
        <v>40938</v>
      </c>
      <c r="C36" s="38"/>
      <c r="D36" s="38">
        <f>$J$4+25</f>
        <v>40939</v>
      </c>
      <c r="E36" s="40"/>
      <c r="F36" s="38">
        <f>$J$4+26</f>
        <v>40940</v>
      </c>
      <c r="G36" s="39"/>
      <c r="H36" s="38">
        <f>$J$4+27</f>
        <v>40941</v>
      </c>
      <c r="I36" s="39"/>
      <c r="J36" s="38">
        <f>$J$4+28</f>
        <v>40942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X11" sqref="X11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26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40938</v>
      </c>
      <c r="S3" s="10">
        <f>$R$3+1</f>
        <v>40939</v>
      </c>
      <c r="T3" s="10">
        <f>$R$3+2</f>
        <v>40940</v>
      </c>
      <c r="U3" s="10">
        <f>$R$3+3</f>
        <v>40941</v>
      </c>
      <c r="V3" s="10">
        <f>$R$3+4</f>
        <v>40942</v>
      </c>
    </row>
    <row r="4" spans="1:22" s="10" customFormat="1" ht="19.5" customHeight="1" thickTop="1">
      <c r="A4" s="12"/>
      <c r="B4" s="49">
        <f>IF($R$5-R4=-11,"",IF($R$5-R4=1,"",R3))</f>
      </c>
      <c r="C4" s="50"/>
      <c r="D4" s="49">
        <f>IF($R$5-S4=-11,"",IF($R$5-S4=1,"",S3))</f>
      </c>
      <c r="E4" s="50"/>
      <c r="F4" s="47">
        <f>IF($R$5-T4=-11,"",IF($R$5-T4=1,"",T3))</f>
        <v>40940</v>
      </c>
      <c r="G4" s="48"/>
      <c r="H4" s="47">
        <f>IF($R$5-U4=-11,"",IF($R$5-U4=1,"",U3))</f>
        <v>40941</v>
      </c>
      <c r="I4" s="48"/>
      <c r="J4" s="47">
        <f>IF($R$5-U4=-11,"",IF($R$5-V4=1,"",V3))</f>
        <v>40942</v>
      </c>
      <c r="K4" s="48"/>
      <c r="L4" s="51" t="s">
        <v>7</v>
      </c>
      <c r="M4" s="52"/>
      <c r="R4" s="13">
        <f>MONTH(R3)</f>
        <v>1</v>
      </c>
      <c r="S4" s="14">
        <f>MONTH(S3)</f>
        <v>1</v>
      </c>
      <c r="T4" s="14">
        <f>MONTH(T3)</f>
        <v>2</v>
      </c>
      <c r="U4" s="14">
        <f>MONTH(U3)</f>
        <v>2</v>
      </c>
      <c r="V4" s="14">
        <f>MONTH(V3)</f>
        <v>2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>
        <f>IF(D7&gt;0,"○","")</f>
      </c>
      <c r="E5" s="44"/>
      <c r="F5" s="43" t="str">
        <f>IF(F7&gt;0,"○","")</f>
        <v>○</v>
      </c>
      <c r="G5" s="44"/>
      <c r="H5" s="43">
        <f>IF(H7&gt;0,"○","")</f>
      </c>
      <c r="I5" s="44"/>
      <c r="J5" s="43" t="str">
        <f>IF(J7&gt;0,"○","")</f>
        <v>○</v>
      </c>
      <c r="K5" s="44"/>
      <c r="L5" s="41">
        <f>COUNTIF(B5:K5,"○")</f>
        <v>2</v>
      </c>
      <c r="M5" s="45"/>
      <c r="R5" s="13" t="str">
        <f>ASC(IF(SEARCH("月",A2,1)=2,LEFT(A2,1),LEFT(A2,2)))</f>
        <v>2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'[11]青森ＲＥＲ'!B7+'[11]八戸セメント'!B7+'[11]普通（庄司）'!B7+'[11]普通（三戸ウィズ） '!B7+'[11]奥羽'!B7+'[11]青森クリーン'!B7+'[11]マテリアル'!B7+'[11]よび'!B7+'[11]よび２'!B7</f>
        <v>0</v>
      </c>
      <c r="C7" s="21">
        <f>'[11]青森ＲＥＲ'!C7+'[11]八戸セメント'!C7+'[11]普通（庄司）'!C7+'[11]普通（三戸ウィズ） '!C7+'[11]奥羽'!C7+'[11]青森クリーン'!C7+'[11]マテリアル'!C7+'[11]よび'!C7+'[11]よび２'!C7</f>
        <v>0</v>
      </c>
      <c r="D7" s="20">
        <f>'[11]青森ＲＥＲ'!D7+'[11]八戸セメント'!D7+'[11]普通（庄司）'!D7+'[11]普通（三戸ウィズ） '!D7+'[11]奥羽'!D7+'[11]青森クリーン'!D7+'[11]マテリアル'!D7+'[11]よび'!D7+'[11]よび２'!D7</f>
        <v>0</v>
      </c>
      <c r="E7" s="21">
        <f>'[11]青森ＲＥＲ'!E7+'[11]八戸セメント'!E7+'[11]普通（庄司）'!E7+'[11]普通（三戸ウィズ） '!E7+'[11]奥羽'!E7+'[11]青森クリーン'!E7+'[11]マテリアル'!E7+'[11]よび'!E7+'[11]よび２'!E7</f>
        <v>0</v>
      </c>
      <c r="F7" s="20">
        <f>'[11]青森ＲＥＲ'!F7+'[11]八戸セメント'!F7+'[11]普通（庄司）'!F7+'[11]普通（三戸ウィズ） '!F7+'[11]奥羽'!F7+'[11]青森クリーン'!F7+'[11]マテリアル'!F7+'[11]よび'!F7+'[11]よび２'!F7</f>
        <v>83</v>
      </c>
      <c r="G7" s="21">
        <f>'[11]青森ＲＥＲ'!G7+'[11]八戸セメント'!G7+'[11]普通（庄司）'!G7+'[11]普通（三戸ウィズ） '!G7+'[11]奥羽'!G7+'[11]青森クリーン'!G7+'[11]マテリアル'!G7+'[11]よび'!G7+'[11]よび２'!G7</f>
        <v>940.18</v>
      </c>
      <c r="H7" s="20">
        <f>'[11]青森ＲＥＲ'!H7+'[11]八戸セメント'!H7+'[11]普通（庄司）'!H7+'[11]普通（三戸ウィズ） '!H7+'[11]奥羽'!H7+'[11]青森クリーン'!H7+'[11]マテリアル'!H7+'[11]よび'!H7+'[11]よび２'!H7</f>
        <v>0</v>
      </c>
      <c r="I7" s="21">
        <f>'[11]青森ＲＥＲ'!I7+'[11]八戸セメント'!I7+'[11]普通（庄司）'!I7+'[11]普通（三戸ウィズ） '!I7+'[11]奥羽'!I7+'[11]青森クリーン'!I7+'[11]マテリアル'!I7+'[11]よび'!I7+'[11]よび２'!I7</f>
        <v>0</v>
      </c>
      <c r="J7" s="20">
        <f>'[11]青森ＲＥＲ'!J7+'[11]八戸セメント'!J7+'[11]普通（庄司）'!J7+'[11]普通（三戸ウィズ） '!J7+'[11]奥羽'!J7+'[11]青森クリーン'!J7+'[11]マテリアル'!J7+'[11]よび'!J7+'[11]よび２'!J7</f>
        <v>67</v>
      </c>
      <c r="K7" s="21">
        <f>'[11]青森ＲＥＲ'!K7+'[11]八戸セメント'!K7+'[11]普通（庄司）'!K7+'[11]普通（三戸ウィズ） '!K7+'[11]奥羽'!K7+'[11]青森クリーン'!K7+'[11]マテリアル'!K7+'[11]よび'!K7+'[11]よび２'!K7</f>
        <v>774.86</v>
      </c>
      <c r="L7" s="22">
        <f>SUM(B7,D7,F7,H7,J7)</f>
        <v>150</v>
      </c>
      <c r="M7" s="23">
        <f>SUM(C7,E7,G7,I7,K7)</f>
        <v>1715.04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0</v>
      </c>
      <c r="E9" s="26">
        <f t="shared" si="0"/>
        <v>0</v>
      </c>
      <c r="F9" s="25">
        <f t="shared" si="0"/>
        <v>83</v>
      </c>
      <c r="G9" s="26">
        <f t="shared" si="0"/>
        <v>940.18</v>
      </c>
      <c r="H9" s="25">
        <f t="shared" si="0"/>
        <v>0</v>
      </c>
      <c r="I9" s="26">
        <f t="shared" si="0"/>
        <v>0</v>
      </c>
      <c r="J9" s="25">
        <f>SUM(J7:J8)</f>
        <v>67</v>
      </c>
      <c r="K9" s="26">
        <f>SUM(K7:K8)</f>
        <v>774.86</v>
      </c>
      <c r="L9" s="27">
        <f t="shared" si="0"/>
        <v>150</v>
      </c>
      <c r="M9" s="28">
        <f t="shared" si="0"/>
        <v>1715.04</v>
      </c>
    </row>
    <row r="10" spans="1:13" s="10" customFormat="1" ht="19.5" customHeight="1">
      <c r="A10" s="12"/>
      <c r="B10" s="47">
        <f>$J$4+3</f>
        <v>40945</v>
      </c>
      <c r="C10" s="48"/>
      <c r="D10" s="47">
        <f>$J$4+4</f>
        <v>40946</v>
      </c>
      <c r="E10" s="48"/>
      <c r="F10" s="47">
        <f>$J$4+5</f>
        <v>40947</v>
      </c>
      <c r="G10" s="48"/>
      <c r="H10" s="47">
        <f>$J$4+6</f>
        <v>40948</v>
      </c>
      <c r="I10" s="48"/>
      <c r="J10" s="47">
        <f>$J$4+7</f>
        <v>40949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 t="str">
        <f>IF(B13&gt;0,"○","")</f>
        <v>○</v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5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'[11]青森ＲＥＲ'!B13+'[11]八戸セメント'!B13+'[11]普通（庄司）'!B13+'[11]普通（三戸ウィズ） '!B13+'[11]奥羽'!B13+'[11]青森クリーン'!B13+'[11]マテリアル'!B13+'[11]よび'!B13+'[11]よび２'!B13</f>
        <v>83</v>
      </c>
      <c r="C13" s="21">
        <f>'[11]青森ＲＥＲ'!C13+'[11]八戸セメント'!C13+'[11]普通（庄司）'!C13+'[11]普通（三戸ウィズ） '!C13+'[11]奥羽'!C13+'[11]青森クリーン'!C13+'[11]マテリアル'!C13+'[11]よび'!C13+'[11]よび２'!C13</f>
        <v>955.6600000000001</v>
      </c>
      <c r="D13" s="20">
        <f>'[11]青森ＲＥＲ'!D13+'[11]八戸セメント'!D13+'[11]普通（庄司）'!D13+'[11]普通（三戸ウィズ） '!D13+'[11]奥羽'!D13+'[11]青森クリーン'!D13+'[11]マテリアル'!D13+'[11]よび'!D13+'[11]よび２'!D13</f>
        <v>82</v>
      </c>
      <c r="E13" s="21">
        <f>'[11]青森ＲＥＲ'!E13+'[11]八戸セメント'!E13+'[11]普通（庄司）'!E13+'[11]普通（三戸ウィズ） '!E13+'[11]奥羽'!E13+'[11]青森クリーン'!E13+'[11]マテリアル'!E13+'[11]よび'!E13+'[11]よび２'!E13</f>
        <v>956.43</v>
      </c>
      <c r="F13" s="20">
        <f>'[11]青森ＲＥＲ'!F13+'[11]八戸セメント'!F13+'[11]普通（庄司）'!F13+'[11]普通（三戸ウィズ） '!F13+'[11]奥羽'!F13+'[11]青森クリーン'!F13+'[11]マテリアル'!F13+'[11]よび'!F13+'[11]よび２'!F13</f>
        <v>83</v>
      </c>
      <c r="G13" s="21">
        <f>'[11]青森ＲＥＲ'!G13+'[11]八戸セメント'!G13+'[11]普通（庄司）'!G13+'[11]普通（三戸ウィズ） '!G13+'[11]奥羽'!G13+'[11]青森クリーン'!G13+'[11]マテリアル'!G13+'[11]よび'!G13+'[11]よび２'!G13</f>
        <v>950.3399999999999</v>
      </c>
      <c r="H13" s="20">
        <f>'[11]青森ＲＥＲ'!H13+'[11]八戸セメント'!H13+'[11]普通（庄司）'!H13+'[11]普通（三戸ウィズ） '!H13+'[11]奥羽'!H13+'[11]青森クリーン'!H13+'[11]マテリアル'!H13+'[11]よび'!H13+'[11]よび２'!H13</f>
        <v>81</v>
      </c>
      <c r="I13" s="21">
        <f>'[11]青森ＲＥＲ'!I13+'[11]八戸セメント'!I13+'[11]普通（庄司）'!I13+'[11]普通（三戸ウィズ） '!I13+'[11]奥羽'!I13+'[11]青森クリーン'!I13+'[11]マテリアル'!I13+'[11]よび'!I13+'[11]よび２'!I13</f>
        <v>935.6999999999999</v>
      </c>
      <c r="J13" s="20">
        <f>'[11]青森ＲＥＲ'!J13+'[11]八戸セメント'!J13+'[11]普通（庄司）'!J13+'[11]普通（三戸ウィズ） '!J13+'[11]奥羽'!J13+'[11]青森クリーン'!J13+'[11]マテリアル'!J13+'[11]よび'!J13+'[11]よび２'!J13</f>
        <v>81</v>
      </c>
      <c r="K13" s="21">
        <f>'[11]青森ＲＥＲ'!K13+'[11]八戸セメント'!K13+'[11]普通（庄司）'!K13+'[11]普通（三戸ウィズ） '!K13+'[11]奥羽'!K13+'[11]青森クリーン'!K13+'[11]マテリアル'!K13+'[11]よび'!K13+'[11]よび２'!K13</f>
        <v>935.38</v>
      </c>
      <c r="L13" s="22">
        <f>SUM(B13,D13,F13,H13,J13)</f>
        <v>410</v>
      </c>
      <c r="M13" s="23">
        <f>SUM(C13,E13,G13,I13,K13)</f>
        <v>4733.51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83</v>
      </c>
      <c r="C15" s="26">
        <f t="shared" si="1"/>
        <v>955.6600000000001</v>
      </c>
      <c r="D15" s="25">
        <f t="shared" si="1"/>
        <v>82</v>
      </c>
      <c r="E15" s="26">
        <f t="shared" si="1"/>
        <v>956.43</v>
      </c>
      <c r="F15" s="25">
        <f t="shared" si="1"/>
        <v>83</v>
      </c>
      <c r="G15" s="26">
        <f t="shared" si="1"/>
        <v>950.3399999999999</v>
      </c>
      <c r="H15" s="25">
        <f t="shared" si="1"/>
        <v>81</v>
      </c>
      <c r="I15" s="26">
        <f t="shared" si="1"/>
        <v>935.6999999999999</v>
      </c>
      <c r="J15" s="25">
        <f t="shared" si="1"/>
        <v>81</v>
      </c>
      <c r="K15" s="26">
        <f t="shared" si="1"/>
        <v>935.38</v>
      </c>
      <c r="L15" s="27">
        <f t="shared" si="1"/>
        <v>410</v>
      </c>
      <c r="M15" s="28">
        <f t="shared" si="1"/>
        <v>4733.51</v>
      </c>
    </row>
    <row r="16" spans="1:13" s="10" customFormat="1" ht="19.5" customHeight="1">
      <c r="A16" s="12"/>
      <c r="B16" s="47">
        <f>$J$4+10</f>
        <v>40952</v>
      </c>
      <c r="C16" s="48"/>
      <c r="D16" s="47">
        <f>$J$4+11</f>
        <v>40953</v>
      </c>
      <c r="E16" s="48"/>
      <c r="F16" s="47">
        <f>$J$4+12</f>
        <v>40954</v>
      </c>
      <c r="G16" s="48"/>
      <c r="H16" s="47">
        <f>$J$4+13</f>
        <v>40955</v>
      </c>
      <c r="I16" s="48"/>
      <c r="J16" s="47">
        <f>$J$4+14</f>
        <v>40956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'[11]青森ＲＥＲ'!B19+'[11]八戸セメント'!B19+'[11]普通（庄司）'!B19+'[11]普通（三戸ウィズ） '!B19+'[11]奥羽'!B19+'[11]青森クリーン'!B19+'[11]マテリアル'!B19+'[11]よび'!B19+'[11]よび２'!B19</f>
        <v>72</v>
      </c>
      <c r="C19" s="21">
        <f>'[11]青森ＲＥＲ'!C19+'[11]八戸セメント'!C19+'[11]普通（庄司）'!C19+'[11]普通（三戸ウィズ） '!C19+'[11]奥羽'!C19+'[11]青森クリーン'!C19+'[11]マテリアル'!C19+'[11]よび'!C19+'[11]よび２'!C19</f>
        <v>828.85</v>
      </c>
      <c r="D19" s="20">
        <f>'[11]青森ＲＥＲ'!D19+'[11]八戸セメント'!D19+'[11]普通（庄司）'!D19+'[11]普通（三戸ウィズ） '!D19+'[11]奥羽'!D19+'[11]青森クリーン'!D19+'[11]マテリアル'!D19+'[11]よび'!D19+'[11]よび２'!D19</f>
        <v>80</v>
      </c>
      <c r="E19" s="21">
        <f>'[11]青森ＲＥＲ'!E19+'[11]八戸セメント'!E19+'[11]普通（庄司）'!E19+'[11]普通（三戸ウィズ） '!E19+'[11]奥羽'!E19+'[11]青森クリーン'!E19+'[11]マテリアル'!E19+'[11]よび'!E19+'[11]よび２'!E19</f>
        <v>937.52</v>
      </c>
      <c r="F19" s="20">
        <f>'[11]青森ＲＥＲ'!F19+'[11]八戸セメント'!F19+'[11]普通（庄司）'!F19+'[11]普通（三戸ウィズ） '!F19+'[11]奥羽'!F19+'[11]青森クリーン'!F19+'[11]マテリアル'!F19+'[11]よび'!F19+'[11]よび２'!F19</f>
        <v>81</v>
      </c>
      <c r="G19" s="21">
        <f>'[11]青森ＲＥＲ'!G19+'[11]八戸セメント'!G19+'[11]普通（庄司）'!G19+'[11]普通（三戸ウィズ） '!G19+'[11]奥羽'!G19+'[11]青森クリーン'!G19+'[11]マテリアル'!G19+'[11]よび'!G19+'[11]よび２'!G19</f>
        <v>938.27</v>
      </c>
      <c r="H19" s="20">
        <f>'[11]青森ＲＥＲ'!H19+'[11]八戸セメント'!H19+'[11]普通（庄司）'!H19+'[11]普通（三戸ウィズ） '!H19+'[11]奥羽'!H19+'[11]青森クリーン'!H19+'[11]マテリアル'!H19+'[11]よび'!H19+'[11]よび２'!H19</f>
        <v>80</v>
      </c>
      <c r="I19" s="21">
        <f>'[11]青森ＲＥＲ'!I19+'[11]八戸セメント'!I19+'[11]普通（庄司）'!I19+'[11]普通（三戸ウィズ） '!I19+'[11]奥羽'!I19+'[11]青森クリーン'!I19+'[11]マテリアル'!I19+'[11]よび'!I19+'[11]よび２'!I19</f>
        <v>935.25</v>
      </c>
      <c r="J19" s="20">
        <f>'[11]青森ＲＥＲ'!J19+'[11]八戸セメント'!J19+'[11]普通（庄司）'!J19+'[11]普通（三戸ウィズ） '!J19+'[11]奥羽'!J19+'[11]青森クリーン'!J19+'[11]マテリアル'!J19+'[11]よび'!J19+'[11]よび２'!J19</f>
        <v>78</v>
      </c>
      <c r="K19" s="21">
        <f>'[11]青森ＲＥＲ'!K19+'[11]八戸セメント'!K19+'[11]普通（庄司）'!K19+'[11]普通（三戸ウィズ） '!K19+'[11]奥羽'!K19+'[11]青森クリーン'!K19+'[11]マテリアル'!K19+'[11]よび'!K19+'[11]よび２'!K19</f>
        <v>911.7600000000001</v>
      </c>
      <c r="L19" s="22">
        <f>SUM(B19,D19,F19,H19,J19)</f>
        <v>391</v>
      </c>
      <c r="M19" s="23">
        <f>SUM(C19,E19,G19,I19,K19)</f>
        <v>4551.65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72</v>
      </c>
      <c r="C21" s="26">
        <f t="shared" si="2"/>
        <v>828.85</v>
      </c>
      <c r="D21" s="25">
        <f t="shared" si="2"/>
        <v>80</v>
      </c>
      <c r="E21" s="26">
        <f t="shared" si="2"/>
        <v>937.52</v>
      </c>
      <c r="F21" s="25">
        <f t="shared" si="2"/>
        <v>81</v>
      </c>
      <c r="G21" s="26">
        <f t="shared" si="2"/>
        <v>938.27</v>
      </c>
      <c r="H21" s="25">
        <f t="shared" si="2"/>
        <v>80</v>
      </c>
      <c r="I21" s="26">
        <f t="shared" si="2"/>
        <v>935.25</v>
      </c>
      <c r="J21" s="25">
        <f t="shared" si="2"/>
        <v>78</v>
      </c>
      <c r="K21" s="26">
        <f t="shared" si="2"/>
        <v>911.7600000000001</v>
      </c>
      <c r="L21" s="27">
        <f t="shared" si="2"/>
        <v>391</v>
      </c>
      <c r="M21" s="23">
        <f t="shared" si="2"/>
        <v>4551.65</v>
      </c>
    </row>
    <row r="22" spans="1:13" s="10" customFormat="1" ht="19.5" customHeight="1">
      <c r="A22" s="12"/>
      <c r="B22" s="47">
        <f>IF(MONTH($J$4)-11=MONTH(F35),"",IF(MONTH($J$4)&lt;MONTH(B35),"",B35))</f>
        <v>40959</v>
      </c>
      <c r="C22" s="48"/>
      <c r="D22" s="47">
        <f>IF(MONTH($J$4)-11=MONTH(D35),"",IF(MONTH($J$4)&lt;MONTH(D35),"",D35))</f>
        <v>40960</v>
      </c>
      <c r="E22" s="48"/>
      <c r="F22" s="47">
        <f>IF(MONTH($J$4)-11=MONTH(F35),"",IF(MONTH($J$4)&lt;MONTH(F35),"",F35))</f>
        <v>40961</v>
      </c>
      <c r="G22" s="48"/>
      <c r="H22" s="47">
        <f>IF(MONTH($J$4)-11=MONTH(H35),"",IF(MONTH($J$4)&lt;MONTH(H35),"",H35))</f>
        <v>40962</v>
      </c>
      <c r="I22" s="48"/>
      <c r="J22" s="47">
        <f>IF(MONTH($J$4)-11=MONTH(J35),"",IF(MONTH($J$4)&lt;MONTH(J35),"",J35))</f>
        <v>40963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 t="str">
        <f>IF(B25&gt;0,"○","")</f>
        <v>○</v>
      </c>
      <c r="C23" s="44"/>
      <c r="D23" s="43" t="str">
        <f>IF(D25&gt;0,"○","")</f>
        <v>○</v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5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'[11]青森ＲＥＲ'!B25+'[11]八戸セメント'!B25+'[11]普通（庄司）'!B25+'[11]普通（三戸ウィズ） '!B25+'[11]奥羽'!B25+'[11]青森クリーン'!B25+'[11]マテリアル'!B25+'[11]よび'!B25+'[11]よび２'!B25</f>
        <v>83</v>
      </c>
      <c r="C25" s="21">
        <f>'[11]青森ＲＥＲ'!C25+'[11]八戸セメント'!C25+'[11]普通（庄司）'!C25+'[11]普通（三戸ウィズ） '!C25+'[11]奥羽'!C25+'[11]青森クリーン'!C25+'[11]マテリアル'!C25+'[11]よび'!C25+'[11]よび２'!C25</f>
        <v>961.22</v>
      </c>
      <c r="D25" s="20">
        <f>'[11]青森ＲＥＲ'!D25+'[11]八戸セメント'!D25+'[11]普通（庄司）'!D25+'[11]普通（三戸ウィズ） '!D25+'[11]奥羽'!D25+'[11]青森クリーン'!D25+'[11]マテリアル'!D25+'[11]よび'!D25+'[11]よび２'!D25</f>
        <v>82</v>
      </c>
      <c r="E25" s="21">
        <f>'[11]青森ＲＥＲ'!E25+'[11]八戸セメント'!E25+'[11]普通（庄司）'!E25+'[11]普通（三戸ウィズ） '!E25+'[11]奥羽'!E25+'[11]青森クリーン'!E25+'[11]マテリアル'!E25+'[11]よび'!E25+'[11]よび２'!E25</f>
        <v>968.6899999999999</v>
      </c>
      <c r="F25" s="20">
        <f>'[11]青森ＲＥＲ'!F25+'[11]八戸セメント'!F25+'[11]普通（庄司）'!F25+'[11]普通（三戸ウィズ） '!F25+'[11]奥羽'!F25+'[11]青森クリーン'!F25+'[11]マテリアル'!F25+'[11]よび'!F25+'[11]よび２'!F25</f>
        <v>74</v>
      </c>
      <c r="G25" s="21">
        <f>'[11]青森ＲＥＲ'!G25+'[11]八戸セメント'!G25+'[11]普通（庄司）'!G25+'[11]普通（三戸ウィズ） '!G25+'[11]奥羽'!G25+'[11]青森クリーン'!G25+'[11]マテリアル'!G25+'[11]よび'!G25+'[11]よび２'!G25</f>
        <v>869.7599999999999</v>
      </c>
      <c r="H25" s="20">
        <f>'[11]青森ＲＥＲ'!H25+'[11]八戸セメント'!H25+'[11]普通（庄司）'!H25+'[11]普通（三戸ウィズ） '!H25+'[11]奥羽'!H25+'[11]青森クリーン'!H25+'[11]マテリアル'!H25+'[11]よび'!H25+'[11]よび２'!H25</f>
        <v>82</v>
      </c>
      <c r="I25" s="21">
        <f>'[11]青森ＲＥＲ'!I25+'[11]八戸セメント'!I25+'[11]普通（庄司）'!I25+'[11]普通（三戸ウィズ） '!I25+'[11]奥羽'!I25+'[11]青森クリーン'!I25+'[11]マテリアル'!I25+'[11]よび'!I25+'[11]よび２'!I25</f>
        <v>970.5699999999999</v>
      </c>
      <c r="J25" s="20">
        <f>'[11]青森ＲＥＲ'!J25+'[11]八戸セメント'!J25+'[11]普通（庄司）'!J25+'[11]普通（三戸ウィズ） '!J25+'[11]奥羽'!J25+'[11]青森クリーン'!J25+'[11]マテリアル'!J25+'[11]よび'!J25+'[11]よび２'!J25</f>
        <v>82</v>
      </c>
      <c r="K25" s="21">
        <f>'[11]青森ＲＥＲ'!K25+'[11]八戸セメント'!K25+'[11]普通（庄司）'!K25+'[11]普通（三戸ウィズ） '!K25+'[11]奥羽'!K25+'[11]青森クリーン'!K25+'[11]マテリアル'!K25+'[11]よび'!K25+'[11]よび２'!K25</f>
        <v>967.18</v>
      </c>
      <c r="L25" s="22">
        <f>SUM(B25,D25,F25,H25,J25)</f>
        <v>403</v>
      </c>
      <c r="M25" s="23">
        <f>SUM(C25,E25,G25,I25,K25)</f>
        <v>4737.42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83</v>
      </c>
      <c r="C27" s="26">
        <f t="shared" si="3"/>
        <v>961.22</v>
      </c>
      <c r="D27" s="25">
        <f t="shared" si="3"/>
        <v>82</v>
      </c>
      <c r="E27" s="26">
        <f t="shared" si="3"/>
        <v>968.6899999999999</v>
      </c>
      <c r="F27" s="25">
        <f t="shared" si="3"/>
        <v>74</v>
      </c>
      <c r="G27" s="26">
        <f t="shared" si="3"/>
        <v>869.7599999999999</v>
      </c>
      <c r="H27" s="25">
        <f t="shared" si="3"/>
        <v>82</v>
      </c>
      <c r="I27" s="26">
        <f t="shared" si="3"/>
        <v>970.5699999999999</v>
      </c>
      <c r="J27" s="25">
        <f t="shared" si="3"/>
        <v>82</v>
      </c>
      <c r="K27" s="26">
        <f t="shared" si="3"/>
        <v>967.18</v>
      </c>
      <c r="L27" s="22">
        <f t="shared" si="3"/>
        <v>403</v>
      </c>
      <c r="M27" s="23">
        <f t="shared" si="3"/>
        <v>4737.42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40966</v>
      </c>
      <c r="C28" s="48"/>
      <c r="D28" s="47">
        <f>IF(MONTH($J$4)-11=MONTH(D36),"",IF(MONTH($J$4)&lt;MONTH(D36),"",D36))</f>
        <v>40967</v>
      </c>
      <c r="E28" s="48"/>
      <c r="F28" s="47">
        <f>IF(MONTH($J$4)-11=MONTH(F36),"",IF(MONTH($J$4)&lt;MONTH(F36),"",F36))</f>
        <v>40968</v>
      </c>
      <c r="G28" s="48"/>
      <c r="H28" s="49">
        <f>IF(MONTH($J$4)-11=MONTH(H36),"",IF(MONTH($J$4)&lt;MONTH(H36),"",H36))</f>
      </c>
      <c r="I28" s="50"/>
      <c r="J28" s="49">
        <f>IF(MONTH($J$4)-11=MONTH(J36),"",IF(MONTH($J$4)&lt;MONTH(J36),"",J36))</f>
      </c>
      <c r="K28" s="50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 t="str">
        <f>IF(F31&gt;0,"○","")</f>
        <v>○</v>
      </c>
      <c r="G29" s="44"/>
      <c r="H29" s="43">
        <f>IF(H31&gt;0,"○","")</f>
      </c>
      <c r="I29" s="44"/>
      <c r="J29" s="43">
        <f>IF(J31&gt;0,"○","")</f>
      </c>
      <c r="K29" s="44"/>
      <c r="L29" s="41">
        <f>COUNTIF(B29:K29,"○")</f>
        <v>3</v>
      </c>
      <c r="M29" s="45"/>
      <c r="N29" s="32" t="s">
        <v>8</v>
      </c>
      <c r="O29" s="41">
        <f>SUM(L5,L11,L17,L23,L29)</f>
        <v>20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'[11]青森ＲＥＲ'!B31+'[11]八戸セメント'!B31+'[11]普通（庄司）'!B31+'[11]普通（三戸ウィズ） '!B31+'[11]奥羽'!B31+'[11]青森クリーン'!B31+'[11]マテリアル'!B31+'[11]よび'!B31+'[11]よび２'!B31</f>
        <v>80</v>
      </c>
      <c r="C31" s="21">
        <f>'[11]青森ＲＥＲ'!C31+'[11]八戸セメント'!C31+'[11]普通（庄司）'!C31+'[11]普通（三戸ウィズ） '!C31+'[11]奥羽'!C31+'[11]青森クリーン'!C31+'[11]マテリアル'!C31+'[11]よび'!C31+'[11]よび２'!C31</f>
        <v>922.4399999999999</v>
      </c>
      <c r="D31" s="20">
        <f>'[11]青森ＲＥＲ'!D31+'[11]八戸セメント'!D31+'[11]普通（庄司）'!D31+'[11]普通（三戸ウィズ） '!D31+'[11]奥羽'!D31+'[11]青森クリーン'!D31+'[11]マテリアル'!D31+'[11]よび'!D31+'[11]よび２'!D31</f>
        <v>79</v>
      </c>
      <c r="E31" s="21">
        <f>'[11]青森ＲＥＲ'!E31+'[11]八戸セメント'!E31+'[11]普通（庄司）'!E31+'[11]普通（三戸ウィズ） '!E31+'[11]奥羽'!E31+'[11]青森クリーン'!E31+'[11]マテリアル'!E31+'[11]よび'!E31+'[11]よび２'!E31</f>
        <v>926.97</v>
      </c>
      <c r="F31" s="20">
        <f>'[11]青森ＲＥＲ'!F31+'[11]八戸セメント'!F31+'[11]普通（庄司）'!F31+'[11]普通（三戸ウィズ） '!F31+'[11]奥羽'!F31+'[11]青森クリーン'!F31+'[11]マテリアル'!F31+'[11]よび'!F31+'[11]よび２'!F31</f>
        <v>64</v>
      </c>
      <c r="G31" s="21">
        <f>'[11]青森ＲＥＲ'!G31+'[11]八戸セメント'!G31+'[11]普通（庄司）'!G31+'[11]普通（三戸ウィズ） '!G31+'[11]奥羽'!G31+'[11]青森クリーン'!G31+'[11]マテリアル'!G31+'[11]よび'!G31+'[11]よび２'!G31</f>
        <v>744.71</v>
      </c>
      <c r="H31" s="20">
        <f>'[11]青森ＲＥＲ'!H31+'[11]八戸セメント'!H31+'[11]普通（庄司）'!H31+'[11]普通（三戸ウィズ） '!H31+'[11]奥羽'!H31+'[11]青森クリーン'!H31+'[11]マテリアル'!H31+'[11]よび'!H31+'[11]よび２'!H31</f>
        <v>0</v>
      </c>
      <c r="I31" s="21">
        <f>'[11]青森ＲＥＲ'!I31+'[11]八戸セメント'!I31+'[11]普通（庄司）'!I31+'[11]普通（三戸ウィズ） '!I31+'[11]奥羽'!I31+'[11]青森クリーン'!I31+'[11]マテリアル'!I31+'[11]よび'!I31+'[11]よび２'!I31</f>
        <v>0</v>
      </c>
      <c r="J31" s="20">
        <f>'[11]青森ＲＥＲ'!J31+'[11]八戸セメント'!J31+'[11]普通（庄司）'!J31+'[11]普通（三戸ウィズ） '!J31+'[11]奥羽'!J31+'[11]青森クリーン'!J31+'[11]マテリアル'!J31+'[11]よび'!J31+'[11]よび２'!J31</f>
        <v>0</v>
      </c>
      <c r="K31" s="21">
        <f>'[11]青森ＲＥＲ'!K31+'[11]八戸セメント'!K31+'[11]普通（庄司）'!K31+'[11]普通（三戸ウィズ） '!K31+'[11]奥羽'!K31+'[11]青森クリーン'!K31+'[11]マテリアル'!K31+'[11]よび'!K31+'[11]よび２'!K31</f>
        <v>0</v>
      </c>
      <c r="L31" s="22">
        <f>SUM(B31,D31,F31,H31,J31)</f>
        <v>223</v>
      </c>
      <c r="M31" s="23">
        <f>SUM(C31,E31,G31,I31,K31)</f>
        <v>2594.12</v>
      </c>
      <c r="N31" s="32" t="s">
        <v>11</v>
      </c>
      <c r="O31" s="34">
        <f>SUM(L7,L13,L19,L25,L31)</f>
        <v>1577</v>
      </c>
      <c r="P31" s="35">
        <f>SUM(M7,M13,M19,M25,M31)</f>
        <v>18331.74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80</v>
      </c>
      <c r="C33" s="26">
        <f t="shared" si="4"/>
        <v>922.4399999999999</v>
      </c>
      <c r="D33" s="25">
        <f t="shared" si="4"/>
        <v>79</v>
      </c>
      <c r="E33" s="26">
        <f t="shared" si="4"/>
        <v>926.97</v>
      </c>
      <c r="F33" s="25">
        <f t="shared" si="4"/>
        <v>64</v>
      </c>
      <c r="G33" s="26">
        <f t="shared" si="4"/>
        <v>744.71</v>
      </c>
      <c r="H33" s="25">
        <f t="shared" si="4"/>
        <v>0</v>
      </c>
      <c r="I33" s="26">
        <f t="shared" si="4"/>
        <v>0</v>
      </c>
      <c r="J33" s="25">
        <f t="shared" si="4"/>
        <v>0</v>
      </c>
      <c r="K33" s="26">
        <f t="shared" si="4"/>
        <v>0</v>
      </c>
      <c r="L33" s="27">
        <f t="shared" si="4"/>
        <v>223</v>
      </c>
      <c r="M33" s="28">
        <f t="shared" si="4"/>
        <v>2594.12</v>
      </c>
      <c r="N33" s="32" t="s">
        <v>14</v>
      </c>
      <c r="O33" s="34">
        <f>SUM(O31:O32)</f>
        <v>1577</v>
      </c>
      <c r="P33" s="35">
        <f>SUM(P31:P32)</f>
        <v>18331.74</v>
      </c>
      <c r="Q33" s="10"/>
      <c r="R33" s="10"/>
      <c r="S33" s="10"/>
    </row>
    <row r="35" spans="2:10" ht="14.25" hidden="1">
      <c r="B35" s="38">
        <f>$J$4+17</f>
        <v>40959</v>
      </c>
      <c r="C35" s="38"/>
      <c r="D35" s="38">
        <f>$J$4+18</f>
        <v>40960</v>
      </c>
      <c r="E35" s="38"/>
      <c r="F35" s="38">
        <f>$J$4+19</f>
        <v>40961</v>
      </c>
      <c r="G35" s="39"/>
      <c r="H35" s="38">
        <f>$J$4+20</f>
        <v>40962</v>
      </c>
      <c r="I35" s="39"/>
      <c r="J35" s="38">
        <f>$J$4+21</f>
        <v>40963</v>
      </c>
    </row>
    <row r="36" spans="2:10" ht="14.25" hidden="1">
      <c r="B36" s="38">
        <f>$J$4+24</f>
        <v>40966</v>
      </c>
      <c r="C36" s="38"/>
      <c r="D36" s="38">
        <f>$J$4+25</f>
        <v>40967</v>
      </c>
      <c r="E36" s="40"/>
      <c r="F36" s="38">
        <f>$J$4+26</f>
        <v>40968</v>
      </c>
      <c r="G36" s="39"/>
      <c r="H36" s="38">
        <f>$J$4+27</f>
        <v>40969</v>
      </c>
      <c r="I36" s="39"/>
      <c r="J36" s="38">
        <f>$J$4+28</f>
        <v>40970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="60" zoomScalePageLayoutView="0" workbookViewId="0" topLeftCell="A1">
      <selection activeCell="W16" sqref="W16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customWidth="1"/>
    <col min="18" max="18" width="12.75390625" style="3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27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40966</v>
      </c>
      <c r="S3" s="10">
        <f>$R$3+1</f>
        <v>40967</v>
      </c>
      <c r="T3" s="10">
        <f>$R$3+2</f>
        <v>40968</v>
      </c>
      <c r="U3" s="10">
        <f>$R$3+3</f>
        <v>40969</v>
      </c>
      <c r="V3" s="10">
        <f>$R$3+4</f>
        <v>40970</v>
      </c>
    </row>
    <row r="4" spans="1:22" s="10" customFormat="1" ht="19.5" customHeight="1" thickTop="1">
      <c r="A4" s="12"/>
      <c r="B4" s="49" t="s">
        <v>28</v>
      </c>
      <c r="C4" s="50"/>
      <c r="D4" s="49" t="s">
        <v>28</v>
      </c>
      <c r="E4" s="50"/>
      <c r="F4" s="47" t="s">
        <v>28</v>
      </c>
      <c r="G4" s="48"/>
      <c r="H4" s="47">
        <v>40969</v>
      </c>
      <c r="I4" s="48"/>
      <c r="J4" s="47">
        <v>40970</v>
      </c>
      <c r="K4" s="48"/>
      <c r="L4" s="51" t="s">
        <v>7</v>
      </c>
      <c r="M4" s="52"/>
      <c r="R4" s="13">
        <v>2</v>
      </c>
      <c r="S4" s="14">
        <f>MONTH(S3)</f>
        <v>2</v>
      </c>
      <c r="T4" s="14">
        <f>MONTH(T3)</f>
        <v>2</v>
      </c>
      <c r="U4" s="14">
        <f>MONTH(U3)</f>
        <v>3</v>
      </c>
      <c r="V4" s="14">
        <f>MONTH(V3)</f>
        <v>3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>
        <f>IF(D7&gt;0,"○","")</f>
      </c>
      <c r="E5" s="44"/>
      <c r="F5" s="43">
        <f>IF(F7&gt;0,"○","")</f>
      </c>
      <c r="G5" s="44"/>
      <c r="H5" s="43" t="str">
        <f>IF(H7&gt;0,"○","")</f>
        <v>○</v>
      </c>
      <c r="I5" s="44"/>
      <c r="J5" s="43" t="str">
        <f>IF(J7&gt;0,"○","")</f>
        <v>○</v>
      </c>
      <c r="K5" s="44"/>
      <c r="L5" s="41">
        <f>COUNTIF(B5:K5,"○")</f>
        <v>2</v>
      </c>
      <c r="M5" s="45"/>
      <c r="R5" s="13" t="s">
        <v>29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'[12]青森ＲＥＲ'!B7+'[12]八戸セメント'!B7+'[12]普通（庄司）'!B7+'[12]普通（三戸ウィズ） '!B7+'[12]奥羽'!B7+'[12]青森クリーン'!B7+'[12]マテリアル'!B7+'[12]よび'!B7+'[12]よび２'!B7</f>
        <v>0</v>
      </c>
      <c r="C7" s="21">
        <f>'[12]青森ＲＥＲ'!C7+'[12]八戸セメント'!C7+'[12]普通（庄司）'!C7+'[12]普通（三戸ウィズ） '!C7+'[12]奥羽'!C7+'[12]青森クリーン'!C7+'[12]マテリアル'!C7+'[12]よび'!C7+'[12]よび２'!C7</f>
        <v>0</v>
      </c>
      <c r="D7" s="20">
        <f>'[12]青森ＲＥＲ'!D7+'[12]八戸セメント'!D7+'[12]普通（庄司）'!D7+'[12]普通（三戸ウィズ） '!D7+'[12]奥羽'!D7+'[12]青森クリーン'!D7+'[12]マテリアル'!D7+'[12]よび'!D7+'[12]よび２'!D7</f>
        <v>0</v>
      </c>
      <c r="E7" s="21">
        <f>'[12]青森ＲＥＲ'!E7+'[12]八戸セメント'!E7+'[12]普通（庄司）'!E7+'[12]普通（三戸ウィズ） '!E7+'[12]奥羽'!E7+'[12]青森クリーン'!E7+'[12]マテリアル'!E7+'[12]よび'!E7+'[12]よび２'!E7</f>
        <v>0</v>
      </c>
      <c r="F7" s="20">
        <f>'[12]青森ＲＥＲ'!F7+'[12]八戸セメント'!F7+'[12]普通（庄司）'!F7+'[12]普通（三戸ウィズ） '!F7+'[12]奥羽'!F7+'[12]青森クリーン'!F7+'[12]マテリアル'!F7+'[12]よび'!F7+'[12]よび２'!F7</f>
        <v>0</v>
      </c>
      <c r="G7" s="21">
        <f>'[12]青森ＲＥＲ'!G7+'[12]八戸セメント'!G7+'[12]普通（庄司）'!G7+'[12]普通（三戸ウィズ） '!G7+'[12]奥羽'!G7+'[12]青森クリーン'!G7+'[12]マテリアル'!G7+'[12]よび'!G7+'[12]よび２'!G7</f>
        <v>0</v>
      </c>
      <c r="H7" s="20">
        <f>'[12]青森ＲＥＲ'!H7+'[12]八戸セメント'!H7+'[12]普通（庄司）'!H7+'[12]普通（三戸ウィズ） '!H7+'[12]奥羽'!H7+'[12]青森クリーン'!H7+'[12]マテリアル'!H7+'[12]よび'!H7+'[12]よび２'!H7</f>
        <v>73</v>
      </c>
      <c r="I7" s="21">
        <f>'[12]青森ＲＥＲ'!I7+'[12]八戸セメント'!I7+'[12]普通（庄司）'!I7+'[12]普通（三戸ウィズ） '!I7+'[12]奥羽'!I7+'[12]青森クリーン'!I7+'[12]マテリアル'!I7+'[12]よび'!I7+'[12]よび２'!I7</f>
        <v>860.34</v>
      </c>
      <c r="J7" s="20">
        <f>'[12]青森ＲＥＲ'!J7+'[12]八戸セメント'!J7+'[12]普通（庄司）'!J7+'[12]普通（三戸ウィズ） '!J7+'[12]奥羽'!J7+'[12]青森クリーン'!J7+'[12]マテリアル'!J7+'[12]よび'!J7+'[12]よび２'!J7</f>
        <v>91</v>
      </c>
      <c r="K7" s="21">
        <f>'[12]青森ＲＥＲ'!K7+'[12]八戸セメント'!K7+'[12]普通（庄司）'!K7+'[12]普通（三戸ウィズ） '!K7+'[12]奥羽'!K7+'[12]青森クリーン'!K7+'[12]マテリアル'!K7+'[12]よび'!K7+'[12]よび２'!K7</f>
        <v>1070.36</v>
      </c>
      <c r="L7" s="22">
        <f>SUM(B7,D7,F7,H7,J7)</f>
        <v>164</v>
      </c>
      <c r="M7" s="23">
        <f>SUM(C7,E7,G7,I7,K7)</f>
        <v>1930.6999999999998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0</v>
      </c>
      <c r="E9" s="26">
        <f t="shared" si="0"/>
        <v>0</v>
      </c>
      <c r="F9" s="25">
        <f t="shared" si="0"/>
        <v>0</v>
      </c>
      <c r="G9" s="26">
        <f t="shared" si="0"/>
        <v>0</v>
      </c>
      <c r="H9" s="25">
        <f t="shared" si="0"/>
        <v>73</v>
      </c>
      <c r="I9" s="26">
        <f t="shared" si="0"/>
        <v>860.34</v>
      </c>
      <c r="J9" s="25">
        <f>SUM(J7:J8)</f>
        <v>91</v>
      </c>
      <c r="K9" s="26">
        <f>SUM(K7:K8)</f>
        <v>1070.36</v>
      </c>
      <c r="L9" s="27">
        <f t="shared" si="0"/>
        <v>164</v>
      </c>
      <c r="M9" s="28">
        <f t="shared" si="0"/>
        <v>1930.6999999999998</v>
      </c>
    </row>
    <row r="10" spans="1:13" s="10" customFormat="1" ht="19.5" customHeight="1">
      <c r="A10" s="12"/>
      <c r="B10" s="47">
        <v>40973</v>
      </c>
      <c r="C10" s="48"/>
      <c r="D10" s="47">
        <v>40974</v>
      </c>
      <c r="E10" s="48"/>
      <c r="F10" s="47">
        <v>40975</v>
      </c>
      <c r="G10" s="48"/>
      <c r="H10" s="47">
        <v>40976</v>
      </c>
      <c r="I10" s="48"/>
      <c r="J10" s="47">
        <v>40977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 t="str">
        <f>IF(B13&gt;0,"○","")</f>
        <v>○</v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5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'[12]青森ＲＥＲ'!B13+'[12]八戸セメント'!B13+'[12]普通（庄司）'!B13+'[12]普通（三戸ウィズ） '!B13+'[12]奥羽'!B13+'[12]青森クリーン'!B13+'[12]マテリアル'!B13+'[12]よび'!B13+'[12]よび２'!B13</f>
        <v>92</v>
      </c>
      <c r="C13" s="21">
        <f>'[12]青森ＲＥＲ'!C13+'[12]八戸セメント'!C13+'[12]普通（庄司）'!C13+'[12]普通（三戸ウィズ） '!C13+'[12]奥羽'!C13+'[12]青森クリーン'!C13+'[12]マテリアル'!C13+'[12]よび'!C13+'[12]よび２'!C13</f>
        <v>1080.24</v>
      </c>
      <c r="D13" s="20">
        <f>'[12]青森ＲＥＲ'!D13+'[12]八戸セメント'!D13+'[12]普通（庄司）'!D13+'[12]普通（三戸ウィズ） '!D13+'[12]奥羽'!D13+'[12]青森クリーン'!D13+'[12]マテリアル'!D13+'[12]よび'!D13+'[12]よび２'!D13</f>
        <v>91</v>
      </c>
      <c r="E13" s="21">
        <f>'[12]青森ＲＥＲ'!E13+'[12]八戸セメント'!E13+'[12]普通（庄司）'!E13+'[12]普通（三戸ウィズ） '!E13+'[12]奥羽'!E13+'[12]青森クリーン'!E13+'[12]マテリアル'!E13+'[12]よび'!E13+'[12]よび２'!E13</f>
        <v>1080.17</v>
      </c>
      <c r="F13" s="20">
        <f>'[12]青森ＲＥＲ'!F13+'[12]八戸セメント'!F13+'[12]普通（庄司）'!F13+'[12]普通（三戸ウィズ） '!F13+'[12]奥羽'!F13+'[12]青森クリーン'!F13+'[12]マテリアル'!F13+'[12]よび'!F13+'[12]よび２'!F13</f>
        <v>92</v>
      </c>
      <c r="G13" s="21">
        <f>'[12]青森ＲＥＲ'!G13+'[12]八戸セメント'!G13+'[12]普通（庄司）'!G13+'[12]普通（三戸ウィズ） '!G13+'[12]奥羽'!G13+'[12]青森クリーン'!G13+'[12]マテリアル'!G13+'[12]よび'!G13+'[12]よび２'!G13</f>
        <v>1086.26</v>
      </c>
      <c r="H13" s="20">
        <f>'[12]青森ＲＥＲ'!H13+'[12]八戸セメント'!H13+'[12]普通（庄司）'!H13+'[12]普通（三戸ウィズ） '!H13+'[12]奥羽'!H13+'[12]青森クリーン'!H13+'[12]マテリアル'!H13+'[12]よび'!H13+'[12]よび２'!H13</f>
        <v>87</v>
      </c>
      <c r="I13" s="21">
        <f>'[12]青森ＲＥＲ'!I13+'[12]八戸セメント'!I13+'[12]普通（庄司）'!I13+'[12]普通（三戸ウィズ） '!I13+'[12]奥羽'!I13+'[12]青森クリーン'!I13+'[12]マテリアル'!I13+'[12]よび'!I13+'[12]よび２'!I13</f>
        <v>1035.2900000000002</v>
      </c>
      <c r="J13" s="20">
        <f>'[12]青森ＲＥＲ'!J13+'[12]八戸セメント'!J13+'[12]普通（庄司）'!J13+'[12]普通（三戸ウィズ） '!J13+'[12]奥羽'!J13+'[12]青森クリーン'!J13+'[12]マテリアル'!J13+'[12]よび'!J13+'[12]よび２'!J13</f>
        <v>87</v>
      </c>
      <c r="K13" s="21">
        <f>'[12]青森ＲＥＲ'!K13+'[12]八戸セメント'!K13+'[12]普通（庄司）'!K13+'[12]普通（三戸ウィズ） '!K13+'[12]奥羽'!K13+'[12]青森クリーン'!K13+'[12]マテリアル'!K13+'[12]よび'!K13+'[12]よび２'!K13</f>
        <v>1034.74</v>
      </c>
      <c r="L13" s="22">
        <f>SUM(B13,D13,F13,H13,J13)</f>
        <v>449</v>
      </c>
      <c r="M13" s="23">
        <f>SUM(C13,E13,G13,I13,K13)</f>
        <v>5316.7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92</v>
      </c>
      <c r="C15" s="26">
        <f t="shared" si="1"/>
        <v>1080.24</v>
      </c>
      <c r="D15" s="25">
        <f t="shared" si="1"/>
        <v>91</v>
      </c>
      <c r="E15" s="26">
        <f t="shared" si="1"/>
        <v>1080.17</v>
      </c>
      <c r="F15" s="25">
        <f t="shared" si="1"/>
        <v>92</v>
      </c>
      <c r="G15" s="26">
        <f t="shared" si="1"/>
        <v>1086.26</v>
      </c>
      <c r="H15" s="25">
        <f t="shared" si="1"/>
        <v>87</v>
      </c>
      <c r="I15" s="26">
        <f t="shared" si="1"/>
        <v>1035.2900000000002</v>
      </c>
      <c r="J15" s="25">
        <f t="shared" si="1"/>
        <v>87</v>
      </c>
      <c r="K15" s="26">
        <f t="shared" si="1"/>
        <v>1034.74</v>
      </c>
      <c r="L15" s="27">
        <f t="shared" si="1"/>
        <v>449</v>
      </c>
      <c r="M15" s="28">
        <f t="shared" si="1"/>
        <v>5316.7</v>
      </c>
    </row>
    <row r="16" spans="1:13" s="10" customFormat="1" ht="19.5" customHeight="1">
      <c r="A16" s="12"/>
      <c r="B16" s="47">
        <v>40980</v>
      </c>
      <c r="C16" s="48"/>
      <c r="D16" s="47">
        <v>40981</v>
      </c>
      <c r="E16" s="48"/>
      <c r="F16" s="47">
        <v>40982</v>
      </c>
      <c r="G16" s="48"/>
      <c r="H16" s="47">
        <v>40983</v>
      </c>
      <c r="I16" s="48"/>
      <c r="J16" s="47">
        <v>40984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'[12]青森ＲＥＲ'!B19+'[12]八戸セメント'!B19+'[12]普通（庄司）'!B19+'[12]普通（三戸ウィズ） '!B19+'[12]奥羽'!B19+'[12]青森クリーン'!B19+'[12]マテリアル'!B19+'[12]よび'!B19+'[12]よび２'!B19</f>
        <v>15</v>
      </c>
      <c r="C19" s="21">
        <f>'[12]青森ＲＥＲ'!C19+'[12]八戸セメント'!C19+'[12]普通（庄司）'!C19+'[12]普通（三戸ウィズ） '!C19+'[12]奥羽'!C19+'[12]青森クリーン'!C19+'[12]マテリアル'!C19+'[12]よび'!C19+'[12]よび２'!C19</f>
        <v>178.93</v>
      </c>
      <c r="D19" s="20">
        <f>'[12]青森ＲＥＲ'!D19+'[12]八戸セメント'!D19+'[12]普通（庄司）'!D19+'[12]普通（三戸ウィズ） '!D19+'[12]奥羽'!D19+'[12]青森クリーン'!D19+'[12]マテリアル'!D19+'[12]よび'!D19+'[12]よび２'!D19</f>
        <v>43</v>
      </c>
      <c r="E19" s="21">
        <f>'[12]青森ＲＥＲ'!E19+'[12]八戸セメント'!E19+'[12]普通（庄司）'!E19+'[12]普通（三戸ウィズ） '!E19+'[12]奥羽'!E19+'[12]青森クリーン'!E19+'[12]マテリアル'!E19+'[12]よび'!E19+'[12]よび２'!E19</f>
        <v>501.8</v>
      </c>
      <c r="F19" s="20">
        <f>'[12]青森ＲＥＲ'!F19+'[12]八戸セメント'!F19+'[12]普通（庄司）'!F19+'[12]普通（三戸ウィズ） '!F19+'[12]奥羽'!F19+'[12]青森クリーン'!F19+'[12]マテリアル'!F19+'[12]よび'!F19+'[12]よび２'!F19</f>
        <v>89</v>
      </c>
      <c r="G19" s="21">
        <f>'[12]青森ＲＥＲ'!G19+'[12]八戸セメント'!G19+'[12]普通（庄司）'!G19+'[12]普通（三戸ウィズ） '!G19+'[12]奥羽'!G19+'[12]青森クリーン'!G19+'[12]マテリアル'!G19+'[12]よび'!G19+'[12]よび２'!G19</f>
        <v>1054.18</v>
      </c>
      <c r="H19" s="20">
        <f>'[12]青森ＲＥＲ'!H19+'[12]八戸セメント'!H19+'[12]普通（庄司）'!H19+'[12]普通（三戸ウィズ） '!H19+'[12]奥羽'!H19+'[12]青森クリーン'!H19+'[12]マテリアル'!H19+'[12]よび'!H19+'[12]よび２'!H19</f>
        <v>88</v>
      </c>
      <c r="I19" s="21">
        <f>'[12]青森ＲＥＲ'!I19+'[12]八戸セメント'!I19+'[12]普通（庄司）'!I19+'[12]普通（三戸ウィズ） '!I19+'[12]奥羽'!I19+'[12]青森クリーン'!I19+'[12]マテリアル'!I19+'[12]よび'!I19+'[12]よび２'!I19</f>
        <v>1045.6100000000001</v>
      </c>
      <c r="J19" s="20">
        <f>'[12]青森ＲＥＲ'!J19+'[12]八戸セメント'!J19+'[12]普通（庄司）'!J19+'[12]普通（三戸ウィズ） '!J19+'[12]奥羽'!J19+'[12]青森クリーン'!J19+'[12]マテリアル'!J19+'[12]よび'!J19+'[12]よび２'!J19</f>
        <v>88</v>
      </c>
      <c r="K19" s="21">
        <f>'[12]青森ＲＥＲ'!K19+'[12]八戸セメント'!K19+'[12]普通（庄司）'!K19+'[12]普通（三戸ウィズ） '!K19+'[12]奥羽'!K19+'[12]青森クリーン'!K19+'[12]マテリアル'!K19+'[12]よび'!K19+'[12]よび２'!K19</f>
        <v>1048.1</v>
      </c>
      <c r="L19" s="22">
        <f>SUM(B19,D19,F19,H19,J19)</f>
        <v>323</v>
      </c>
      <c r="M19" s="23">
        <f>SUM(C19,E19,G19,I19,K19)</f>
        <v>3828.6200000000003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15</v>
      </c>
      <c r="C21" s="26">
        <f t="shared" si="2"/>
        <v>178.93</v>
      </c>
      <c r="D21" s="25">
        <f t="shared" si="2"/>
        <v>43</v>
      </c>
      <c r="E21" s="26">
        <f t="shared" si="2"/>
        <v>501.8</v>
      </c>
      <c r="F21" s="25">
        <f t="shared" si="2"/>
        <v>89</v>
      </c>
      <c r="G21" s="26">
        <f t="shared" si="2"/>
        <v>1054.18</v>
      </c>
      <c r="H21" s="25">
        <f t="shared" si="2"/>
        <v>88</v>
      </c>
      <c r="I21" s="26">
        <f t="shared" si="2"/>
        <v>1045.6100000000001</v>
      </c>
      <c r="J21" s="25">
        <f t="shared" si="2"/>
        <v>88</v>
      </c>
      <c r="K21" s="26">
        <f t="shared" si="2"/>
        <v>1048.1</v>
      </c>
      <c r="L21" s="27">
        <f t="shared" si="2"/>
        <v>323</v>
      </c>
      <c r="M21" s="23">
        <f t="shared" si="2"/>
        <v>3828.6200000000003</v>
      </c>
    </row>
    <row r="22" spans="1:13" s="10" customFormat="1" ht="19.5" customHeight="1">
      <c r="A22" s="12"/>
      <c r="B22" s="47">
        <v>40987</v>
      </c>
      <c r="C22" s="48"/>
      <c r="D22" s="49">
        <v>40988</v>
      </c>
      <c r="E22" s="50"/>
      <c r="F22" s="47">
        <v>40989</v>
      </c>
      <c r="G22" s="48"/>
      <c r="H22" s="47">
        <v>40990</v>
      </c>
      <c r="I22" s="48"/>
      <c r="J22" s="47">
        <v>40991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 t="str">
        <f>IF(B25&gt;0,"○","")</f>
        <v>○</v>
      </c>
      <c r="C23" s="44"/>
      <c r="D23" s="43">
        <f>IF(D25&gt;0,"○","")</f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4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'[12]青森ＲＥＲ'!B25+'[12]八戸セメント'!B25+'[12]普通（庄司）'!B25+'[12]普通（三戸ウィズ） '!B25+'[12]奥羽'!B25+'[12]青森クリーン'!B25+'[12]マテリアル'!B25+'[12]よび'!B25+'[12]よび２'!B25</f>
        <v>89</v>
      </c>
      <c r="C25" s="21">
        <f>'[12]青森ＲＥＲ'!C25+'[12]八戸セメント'!C25+'[12]普通（庄司）'!C25+'[12]普通（三戸ウィズ） '!C25+'[12]奥羽'!C25+'[12]青森クリーン'!C25+'[12]マテリアル'!C25+'[12]よび'!C25+'[12]よび２'!C25</f>
        <v>1043.8899999999999</v>
      </c>
      <c r="D25" s="20">
        <f>'[12]青森ＲＥＲ'!D25+'[12]八戸セメント'!D25+'[12]普通（庄司）'!D25+'[12]普通（三戸ウィズ） '!D25+'[12]奥羽'!D25+'[12]青森クリーン'!D25+'[12]マテリアル'!D25+'[12]よび'!D25+'[12]よび２'!D25</f>
        <v>0</v>
      </c>
      <c r="E25" s="21">
        <f>'[12]青森ＲＥＲ'!E25+'[12]八戸セメント'!E25+'[12]普通（庄司）'!E25+'[12]普通（三戸ウィズ） '!E25+'[12]奥羽'!E25+'[12]青森クリーン'!E25+'[12]マテリアル'!E25+'[12]よび'!E25+'[12]よび２'!E25</f>
        <v>0</v>
      </c>
      <c r="F25" s="20">
        <f>'[12]青森ＲＥＲ'!F25+'[12]八戸セメント'!F25+'[12]普通（庄司）'!F25+'[12]普通（三戸ウィズ） '!F25+'[12]奥羽'!F25+'[12]青森クリーン'!F25+'[12]マテリアル'!F25+'[12]よび'!F25+'[12]よび２'!F25</f>
        <v>86</v>
      </c>
      <c r="G25" s="21">
        <f>'[12]青森ＲＥＲ'!G25+'[12]八戸セメント'!G25+'[12]普通（庄司）'!G25+'[12]普通（三戸ウィズ） '!G25+'[12]奥羽'!G25+'[12]青森クリーン'!G25+'[12]マテリアル'!G25+'[12]よび'!G25+'[12]よび２'!G25</f>
        <v>1029.24</v>
      </c>
      <c r="H25" s="20">
        <f>'[12]青森ＲＥＲ'!H25+'[12]八戸セメント'!H25+'[12]普通（庄司）'!H25+'[12]普通（三戸ウィズ） '!H25+'[12]奥羽'!H25+'[12]青森クリーン'!H25+'[12]マテリアル'!H25+'[12]よび'!H25+'[12]よび２'!H25</f>
        <v>86</v>
      </c>
      <c r="I25" s="21">
        <f>'[12]青森ＲＥＲ'!I25+'[12]八戸セメント'!I25+'[12]普通（庄司）'!I25+'[12]普通（三戸ウィズ） '!I25+'[12]奥羽'!I25+'[12]青森クリーン'!I25+'[12]マテリアル'!I25+'[12]よび'!I25+'[12]よび２'!I25</f>
        <v>1023.8899999999999</v>
      </c>
      <c r="J25" s="20">
        <f>'[12]青森ＲＥＲ'!J25+'[12]八戸セメント'!J25+'[12]普通（庄司）'!J25+'[12]普通（三戸ウィズ） '!J25+'[12]奥羽'!J25+'[12]青森クリーン'!J25+'[12]マテリアル'!J25+'[12]よび'!J25+'[12]よび２'!J25</f>
        <v>87</v>
      </c>
      <c r="K25" s="21">
        <f>'[12]青森ＲＥＲ'!K25+'[12]八戸セメント'!K25+'[12]普通（庄司）'!K25+'[12]普通（三戸ウィズ） '!K25+'[12]奥羽'!K25+'[12]青森クリーン'!K25+'[12]マテリアル'!K25+'[12]よび'!K25+'[12]よび２'!K25</f>
        <v>1033.29</v>
      </c>
      <c r="L25" s="22">
        <f>SUM(B25,D25,F25,H25,J25)</f>
        <v>348</v>
      </c>
      <c r="M25" s="23">
        <f>SUM(C25,E25,G25,I25,K25)</f>
        <v>4130.3099999999995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89</v>
      </c>
      <c r="C27" s="26">
        <f t="shared" si="3"/>
        <v>1043.8899999999999</v>
      </c>
      <c r="D27" s="25">
        <f t="shared" si="3"/>
        <v>0</v>
      </c>
      <c r="E27" s="26">
        <f t="shared" si="3"/>
        <v>0</v>
      </c>
      <c r="F27" s="25">
        <f t="shared" si="3"/>
        <v>86</v>
      </c>
      <c r="G27" s="26">
        <f t="shared" si="3"/>
        <v>1029.24</v>
      </c>
      <c r="H27" s="25">
        <f t="shared" si="3"/>
        <v>86</v>
      </c>
      <c r="I27" s="26">
        <f t="shared" si="3"/>
        <v>1023.8899999999999</v>
      </c>
      <c r="J27" s="25">
        <f t="shared" si="3"/>
        <v>87</v>
      </c>
      <c r="K27" s="26">
        <f t="shared" si="3"/>
        <v>1033.29</v>
      </c>
      <c r="L27" s="22">
        <f t="shared" si="3"/>
        <v>348</v>
      </c>
      <c r="M27" s="23">
        <f t="shared" si="3"/>
        <v>4130.3099999999995</v>
      </c>
      <c r="O27" s="46" t="s">
        <v>13</v>
      </c>
      <c r="P27" s="46"/>
    </row>
    <row r="28" spans="1:19" ht="19.5" customHeight="1" thickBot="1">
      <c r="A28" s="12"/>
      <c r="B28" s="47">
        <v>40994</v>
      </c>
      <c r="C28" s="48"/>
      <c r="D28" s="47">
        <v>40995</v>
      </c>
      <c r="E28" s="48"/>
      <c r="F28" s="47">
        <v>40996</v>
      </c>
      <c r="G28" s="48"/>
      <c r="H28" s="47">
        <v>40997</v>
      </c>
      <c r="I28" s="48"/>
      <c r="J28" s="47">
        <v>40998</v>
      </c>
      <c r="K28" s="48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 t="str">
        <f>IF(F31&gt;0,"○","")</f>
        <v>○</v>
      </c>
      <c r="G29" s="44"/>
      <c r="H29" s="43" t="str">
        <f>IF(H31&gt;0,"○","")</f>
        <v>○</v>
      </c>
      <c r="I29" s="44"/>
      <c r="J29" s="43" t="str">
        <f>IF(J31&gt;0,"○","")</f>
        <v>○</v>
      </c>
      <c r="K29" s="44"/>
      <c r="L29" s="41">
        <f>COUNTIF(B29:K29,"○")</f>
        <v>5</v>
      </c>
      <c r="M29" s="45"/>
      <c r="N29" s="32" t="s">
        <v>8</v>
      </c>
      <c r="O29" s="41">
        <f>SUM(L5,L11,L17,L23,L29)</f>
        <v>21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'[12]青森ＲＥＲ'!B31+'[12]八戸セメント'!B31+'[12]普通（庄司）'!B31+'[12]普通（三戸ウィズ） '!B31+'[12]奥羽'!B31+'[12]青森クリーン'!B31+'[12]マテリアル'!B31+'[12]よび'!B31+'[12]よび２'!B31</f>
        <v>87</v>
      </c>
      <c r="C31" s="21">
        <f>'[12]青森ＲＥＲ'!C31+'[12]八戸セメント'!C31+'[12]普通（庄司）'!C31+'[12]普通（三戸ウィズ） '!C31+'[12]奥羽'!C31+'[12]青森クリーン'!C31+'[12]マテリアル'!C31+'[12]よび'!C31+'[12]よび２'!C31</f>
        <v>1028.8500000000001</v>
      </c>
      <c r="D31" s="20">
        <f>'[12]青森ＲＥＲ'!D31+'[12]八戸セメント'!D31+'[12]普通（庄司）'!D31+'[12]普通（三戸ウィズ） '!D31+'[12]奥羽'!D31+'[12]青森クリーン'!D31+'[12]マテリアル'!D31+'[12]よび'!D31+'[12]よび２'!D31</f>
        <v>84</v>
      </c>
      <c r="E31" s="21">
        <f>'[12]青森ＲＥＲ'!E31+'[12]八戸セメント'!E31+'[12]普通（庄司）'!E31+'[12]普通（三戸ウィズ） '!E31+'[12]奥羽'!E31+'[12]青森クリーン'!E31+'[12]マテリアル'!E31+'[12]よび'!E31+'[12]よび２'!E31</f>
        <v>1005</v>
      </c>
      <c r="F31" s="20">
        <f>'[12]青森ＲＥＲ'!F31+'[12]八戸セメント'!F31+'[12]普通（庄司）'!F31+'[12]普通（三戸ウィズ） '!F31+'[12]奥羽'!F31+'[12]青森クリーン'!F31+'[12]マテリアル'!F31+'[12]よび'!F31+'[12]よび２'!F31</f>
        <v>77</v>
      </c>
      <c r="G31" s="21">
        <f>'[12]青森ＲＥＲ'!G31+'[12]八戸セメント'!G31+'[12]普通（庄司）'!G31+'[12]普通（三戸ウィズ） '!G31+'[12]奥羽'!G31+'[12]青森クリーン'!G31+'[12]マテリアル'!G31+'[12]よび'!G31+'[12]よび２'!G31</f>
        <v>911.43</v>
      </c>
      <c r="H31" s="20">
        <f>'[12]青森ＲＥＲ'!H31+'[12]八戸セメント'!H31+'[12]普通（庄司）'!H31+'[12]普通（三戸ウィズ） '!H31+'[12]奥羽'!H31+'[12]青森クリーン'!H31+'[12]マテリアル'!H31+'[12]よび'!H31+'[12]よび２'!H31</f>
        <v>76</v>
      </c>
      <c r="I31" s="21">
        <f>'[12]青森ＲＥＲ'!I31+'[12]八戸セメント'!I31+'[12]普通（庄司）'!I31+'[12]普通（三戸ウィズ） '!I31+'[12]奥羽'!I31+'[12]青森クリーン'!I31+'[12]マテリアル'!I31+'[12]よび'!I31+'[12]よび２'!I31</f>
        <v>899.5</v>
      </c>
      <c r="J31" s="20">
        <f>'[12]青森ＲＥＲ'!J31+'[12]八戸セメント'!J31+'[12]普通（庄司）'!J31+'[12]普通（三戸ウィズ） '!J31+'[12]奥羽'!J31+'[12]青森クリーン'!J31+'[12]マテリアル'!J31+'[12]よび'!J31+'[12]よび２'!J31</f>
        <v>78</v>
      </c>
      <c r="K31" s="21">
        <f>'[12]青森ＲＥＲ'!K31+'[12]八戸セメント'!K31+'[12]普通（庄司）'!K31+'[12]普通（三戸ウィズ） '!K31+'[12]奥羽'!K31+'[12]青森クリーン'!K31+'[12]マテリアル'!K31+'[12]よび'!K31+'[12]よび２'!K31</f>
        <v>914.6</v>
      </c>
      <c r="L31" s="22">
        <f>SUM(B31,D31,F31,H31,J31)</f>
        <v>402</v>
      </c>
      <c r="M31" s="23">
        <f>SUM(C31,E31,G31,I31,K31)</f>
        <v>4759.38</v>
      </c>
      <c r="N31" s="32" t="s">
        <v>11</v>
      </c>
      <c r="O31" s="34">
        <f>SUM(L7,L13,L19,L25,L31)</f>
        <v>1686</v>
      </c>
      <c r="P31" s="35">
        <f>SUM(M7,M13,M19,M25,M31)</f>
        <v>19965.71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87</v>
      </c>
      <c r="C33" s="26">
        <f t="shared" si="4"/>
        <v>1028.8500000000001</v>
      </c>
      <c r="D33" s="25">
        <f t="shared" si="4"/>
        <v>84</v>
      </c>
      <c r="E33" s="26">
        <f t="shared" si="4"/>
        <v>1005</v>
      </c>
      <c r="F33" s="25">
        <f t="shared" si="4"/>
        <v>77</v>
      </c>
      <c r="G33" s="26">
        <f t="shared" si="4"/>
        <v>911.43</v>
      </c>
      <c r="H33" s="25">
        <f t="shared" si="4"/>
        <v>76</v>
      </c>
      <c r="I33" s="26">
        <f t="shared" si="4"/>
        <v>899.5</v>
      </c>
      <c r="J33" s="25">
        <f t="shared" si="4"/>
        <v>78</v>
      </c>
      <c r="K33" s="26">
        <f t="shared" si="4"/>
        <v>914.6</v>
      </c>
      <c r="L33" s="27">
        <f t="shared" si="4"/>
        <v>402</v>
      </c>
      <c r="M33" s="28">
        <f t="shared" si="4"/>
        <v>4759.38</v>
      </c>
      <c r="N33" s="32" t="s">
        <v>14</v>
      </c>
      <c r="O33" s="34">
        <f>SUM(O31:O32)</f>
        <v>1686</v>
      </c>
      <c r="P33" s="35">
        <f>SUM(P31:P32)</f>
        <v>19965.71</v>
      </c>
      <c r="Q33" s="10"/>
      <c r="R33" s="10"/>
      <c r="S33" s="10"/>
    </row>
    <row r="35" spans="2:10" ht="14.25" hidden="1">
      <c r="B35" s="38">
        <f>$J$4+17</f>
        <v>40987</v>
      </c>
      <c r="C35" s="38"/>
      <c r="D35" s="38">
        <f>$J$4+18</f>
        <v>40988</v>
      </c>
      <c r="E35" s="38"/>
      <c r="F35" s="38">
        <f>$J$4+19</f>
        <v>40989</v>
      </c>
      <c r="G35" s="39"/>
      <c r="H35" s="38">
        <f>$J$4+20</f>
        <v>40990</v>
      </c>
      <c r="I35" s="39"/>
      <c r="J35" s="38">
        <f>$J$4+21</f>
        <v>40991</v>
      </c>
    </row>
    <row r="36" spans="2:10" ht="14.25" hidden="1">
      <c r="B36" s="38">
        <f>$J$4+24</f>
        <v>40994</v>
      </c>
      <c r="C36" s="38"/>
      <c r="D36" s="38">
        <f>$J$4+25</f>
        <v>40995</v>
      </c>
      <c r="E36" s="40"/>
      <c r="F36" s="38">
        <f>$J$4+26</f>
        <v>40996</v>
      </c>
      <c r="G36" s="39"/>
      <c r="H36" s="38">
        <f>$J$4+27</f>
        <v>40997</v>
      </c>
      <c r="I36" s="39"/>
      <c r="J36" s="38">
        <f>$J$4+28</f>
        <v>40998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/>
  <mergeCells count="64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" right="0.7" top="0.75" bottom="0.75" header="0.3" footer="0.3"/>
  <pageSetup horizontalDpi="300" verticalDpi="300" orientation="portrait" paperSize="9" scale="53" r:id="rId3"/>
  <colBreaks count="1" manualBreakCount="1">
    <brk id="16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E42" sqref="E42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37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17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40665</v>
      </c>
      <c r="S3" s="10">
        <f>$R$3+1</f>
        <v>40666</v>
      </c>
      <c r="T3" s="10">
        <f>$R$3+2</f>
        <v>40667</v>
      </c>
      <c r="U3" s="10">
        <f>$R$3+3</f>
        <v>40668</v>
      </c>
      <c r="V3" s="10">
        <f>$R$3+4</f>
        <v>40669</v>
      </c>
    </row>
    <row r="4" spans="1:22" s="10" customFormat="1" ht="19.5" customHeight="1" thickTop="1">
      <c r="A4" s="12"/>
      <c r="B4" s="47">
        <f>IF($R$5-R4=-11,"",IF($R$5-R4=1,"",R3))</f>
        <v>40665</v>
      </c>
      <c r="C4" s="48"/>
      <c r="D4" s="49">
        <f>IF($R$5-S4=-11,"",IF($R$5-S4=1,"",S3))</f>
        <v>40666</v>
      </c>
      <c r="E4" s="50"/>
      <c r="F4" s="49">
        <f>IF($R$5-T4=-11,"",IF($R$5-T4=1,"",T3))</f>
        <v>40667</v>
      </c>
      <c r="G4" s="50"/>
      <c r="H4" s="49">
        <f>IF($R$5-U4=-11,"",IF($R$5-U4=1,"",U3))</f>
        <v>40668</v>
      </c>
      <c r="I4" s="50"/>
      <c r="J4" s="47">
        <f>IF($R$5-U4=-11,"",IF($R$5-V4=1,"",V3))</f>
        <v>40669</v>
      </c>
      <c r="K4" s="48"/>
      <c r="L4" s="51" t="s">
        <v>7</v>
      </c>
      <c r="M4" s="52"/>
      <c r="R4" s="13">
        <f>MONTH(R3)</f>
        <v>5</v>
      </c>
      <c r="S4" s="14">
        <f>MONTH(S3)</f>
        <v>5</v>
      </c>
      <c r="T4" s="14">
        <f>MONTH(T3)</f>
        <v>5</v>
      </c>
      <c r="U4" s="14">
        <f>MONTH(U3)</f>
        <v>5</v>
      </c>
      <c r="V4" s="14">
        <f>MONTH(V3)</f>
        <v>5</v>
      </c>
    </row>
    <row r="5" spans="1:18" s="10" customFormat="1" ht="19.5" customHeight="1">
      <c r="A5" s="15" t="s">
        <v>8</v>
      </c>
      <c r="B5" s="43" t="str">
        <f>IF(B7&gt;0,"○","")</f>
        <v>○</v>
      </c>
      <c r="C5" s="44"/>
      <c r="D5" s="43">
        <f>IF(D7&gt;0,"○","")</f>
      </c>
      <c r="E5" s="44"/>
      <c r="F5" s="43">
        <f>IF(F7&gt;0,"○","")</f>
      </c>
      <c r="G5" s="44"/>
      <c r="H5" s="43">
        <f>IF(H7&gt;0,"○","")</f>
      </c>
      <c r="I5" s="44"/>
      <c r="J5" s="43" t="str">
        <f>IF(J7&gt;0,"○","")</f>
        <v>○</v>
      </c>
      <c r="K5" s="44"/>
      <c r="L5" s="41">
        <f>COUNTIF(B5:K5,"○")</f>
        <v>2</v>
      </c>
      <c r="M5" s="45"/>
      <c r="R5" s="13" t="str">
        <f>ASC(IF(SEARCH("月",A2,1)=2,LEFT(A2,1),LEFT(A2,2)))</f>
        <v>5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'[2]青森ＲＥＲ'!B7+'[2]八戸セメント'!B7+'[2]普通（庄司）'!B7+'[2]普通（三戸ウィズ） '!B7+'[2]奥羽'!B7+'[2]青森クリーン'!B7+'[2]マテリアル'!B7+'[2]よび'!B7+'[2]よび２'!B7</f>
        <v>23</v>
      </c>
      <c r="C7" s="21">
        <f>'[2]青森ＲＥＲ'!C7+'[2]八戸セメント'!C7+'[2]普通（庄司）'!C7+'[2]普通（三戸ウィズ） '!C7+'[2]奥羽'!C7+'[2]青森クリーン'!C7+'[2]マテリアル'!C7+'[2]よび'!C7+'[2]よび２'!C7</f>
        <v>261.06</v>
      </c>
      <c r="D7" s="20">
        <f>'[2]青森ＲＥＲ'!D7+'[2]八戸セメント'!D7+'[2]普通（庄司）'!D7+'[2]普通（三戸ウィズ） '!D7+'[2]奥羽'!D7+'[2]青森クリーン'!D7+'[2]マテリアル'!D7+'[2]よび'!D7+'[2]よび２'!D7</f>
        <v>0</v>
      </c>
      <c r="E7" s="21">
        <f>'[2]青森ＲＥＲ'!E7+'[2]八戸セメント'!E7+'[2]普通（庄司）'!E7+'[2]普通（三戸ウィズ） '!E7+'[2]奥羽'!E7+'[2]青森クリーン'!E7+'[2]マテリアル'!E7+'[2]よび'!E7+'[2]よび２'!E7</f>
        <v>0</v>
      </c>
      <c r="F7" s="20">
        <f>'[2]青森ＲＥＲ'!F7+'[2]八戸セメント'!F7+'[2]普通（庄司）'!F7+'[2]普通（三戸ウィズ） '!F7+'[2]奥羽'!F7+'[2]青森クリーン'!F7+'[2]マテリアル'!F7+'[2]よび'!F7+'[2]よび２'!F7</f>
        <v>0</v>
      </c>
      <c r="G7" s="21">
        <f>'[2]青森ＲＥＲ'!G7+'[2]八戸セメント'!G7+'[2]普通（庄司）'!G7+'[2]普通（三戸ウィズ） '!G7+'[2]奥羽'!G7+'[2]青森クリーン'!G7+'[2]マテリアル'!G7+'[2]よび'!G7+'[2]よび２'!G7</f>
        <v>0</v>
      </c>
      <c r="H7" s="20">
        <f>'[2]青森ＲＥＲ'!H7+'[2]八戸セメント'!H7+'[2]普通（庄司）'!H7+'[2]普通（三戸ウィズ） '!H7+'[2]奥羽'!H7+'[2]青森クリーン'!H7+'[2]マテリアル'!H7+'[2]よび'!H7+'[2]よび２'!H7</f>
        <v>0</v>
      </c>
      <c r="I7" s="21">
        <f>'[2]青森ＲＥＲ'!I7+'[2]八戸セメント'!I7+'[2]普通（庄司）'!I7+'[2]普通（三戸ウィズ） '!I7+'[2]奥羽'!I7+'[2]青森クリーン'!I7+'[2]マテリアル'!I7+'[2]よび'!I7+'[2]よび２'!I7</f>
        <v>0</v>
      </c>
      <c r="J7" s="20">
        <f>'[2]青森ＲＥＲ'!J7+'[2]八戸セメント'!J7+'[2]普通（庄司）'!J7+'[2]普通（三戸ウィズ） '!J7+'[2]奥羽'!J7+'[2]青森クリーン'!J7+'[2]マテリアル'!J7+'[2]よび'!J7+'[2]よび２'!J7</f>
        <v>43</v>
      </c>
      <c r="K7" s="21">
        <f>'[2]青森ＲＥＲ'!K7+'[2]八戸セメント'!K7+'[2]普通（庄司）'!K7+'[2]普通（三戸ウィズ） '!K7+'[2]奥羽'!K7+'[2]青森クリーン'!K7+'[2]マテリアル'!K7+'[2]よび'!K7+'[2]よび２'!K7</f>
        <v>489</v>
      </c>
      <c r="L7" s="22">
        <f>SUM(B7,D7,F7,H7,J7)</f>
        <v>66</v>
      </c>
      <c r="M7" s="23">
        <f>SUM(C7,E7,G7,I7,K7)</f>
        <v>750.06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23</v>
      </c>
      <c r="C9" s="26">
        <f t="shared" si="0"/>
        <v>261.06</v>
      </c>
      <c r="D9" s="25">
        <f t="shared" si="0"/>
        <v>0</v>
      </c>
      <c r="E9" s="26">
        <f t="shared" si="0"/>
        <v>0</v>
      </c>
      <c r="F9" s="25">
        <f t="shared" si="0"/>
        <v>0</v>
      </c>
      <c r="G9" s="26">
        <f t="shared" si="0"/>
        <v>0</v>
      </c>
      <c r="H9" s="25">
        <f t="shared" si="0"/>
        <v>0</v>
      </c>
      <c r="I9" s="26">
        <f t="shared" si="0"/>
        <v>0</v>
      </c>
      <c r="J9" s="25">
        <f t="shared" si="0"/>
        <v>43</v>
      </c>
      <c r="K9" s="26">
        <f t="shared" si="0"/>
        <v>489</v>
      </c>
      <c r="L9" s="27">
        <f t="shared" si="0"/>
        <v>66</v>
      </c>
      <c r="M9" s="28">
        <f t="shared" si="0"/>
        <v>750.06</v>
      </c>
    </row>
    <row r="10" spans="1:13" s="10" customFormat="1" ht="19.5" customHeight="1">
      <c r="A10" s="12"/>
      <c r="B10" s="47">
        <f>$J$4+3</f>
        <v>40672</v>
      </c>
      <c r="C10" s="48"/>
      <c r="D10" s="47">
        <f>$J$4+4</f>
        <v>40673</v>
      </c>
      <c r="E10" s="48"/>
      <c r="F10" s="47">
        <f>$J$4+5</f>
        <v>40674</v>
      </c>
      <c r="G10" s="48"/>
      <c r="H10" s="47">
        <f>$J$4+6</f>
        <v>40675</v>
      </c>
      <c r="I10" s="48"/>
      <c r="J10" s="47">
        <f>$J$4+7</f>
        <v>40676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 t="str">
        <f>IF(B13&gt;0,"○","")</f>
        <v>○</v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5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'[2]青森ＲＥＲ'!B13+'[2]八戸セメント'!B13+'[2]普通（庄司）'!B13+'[2]普通（三戸ウィズ） '!B13+'[2]奥羽'!B13+'[2]青森クリーン'!B13+'[2]マテリアル'!B13+'[2]よび'!B13+'[2]よび２'!B13</f>
        <v>35</v>
      </c>
      <c r="C13" s="21">
        <f>'[2]青森ＲＥＲ'!C13+'[2]八戸セメント'!C13+'[2]普通（庄司）'!C13+'[2]普通（三戸ウィズ） '!C13+'[2]奥羽'!C13+'[2]青森クリーン'!C13+'[2]マテリアル'!C13+'[2]よび'!C13+'[2]よび２'!C13</f>
        <v>409.42</v>
      </c>
      <c r="D13" s="20">
        <f>'[2]青森ＲＥＲ'!D13+'[2]八戸セメント'!D13+'[2]普通（庄司）'!D13+'[2]普通（三戸ウィズ） '!D13+'[2]奥羽'!D13+'[2]青森クリーン'!D13+'[2]マテリアル'!D13+'[2]よび'!D13+'[2]よび２'!D13</f>
        <v>44</v>
      </c>
      <c r="E13" s="21">
        <f>'[2]青森ＲＥＲ'!E13+'[2]八戸セメント'!E13+'[2]普通（庄司）'!E13+'[2]普通（三戸ウィズ） '!E13+'[2]奥羽'!E13+'[2]青森クリーン'!E13+'[2]マテリアル'!E13+'[2]よび'!E13+'[2]よび２'!E13</f>
        <v>532.66</v>
      </c>
      <c r="F13" s="20">
        <f>'[2]青森ＲＥＲ'!F13+'[2]八戸セメント'!F13+'[2]普通（庄司）'!F13+'[2]普通（三戸ウィズ） '!F13+'[2]奥羽'!F13+'[2]青森クリーン'!F13+'[2]マテリアル'!F13+'[2]よび'!F13+'[2]よび２'!F13</f>
        <v>79</v>
      </c>
      <c r="G13" s="21">
        <f>'[2]青森ＲＥＲ'!G13+'[2]八戸セメント'!G13+'[2]普通（庄司）'!G13+'[2]普通（三戸ウィズ） '!G13+'[2]奥羽'!G13+'[2]青森クリーン'!G13+'[2]マテリアル'!G13+'[2]よび'!G13+'[2]よび２'!G13</f>
        <v>938.17</v>
      </c>
      <c r="H13" s="20">
        <f>'[2]青森ＲＥＲ'!H13+'[2]八戸セメント'!H13+'[2]普通（庄司）'!H13+'[2]普通（三戸ウィズ） '!H13+'[2]奥羽'!H13+'[2]青森クリーン'!H13+'[2]マテリアル'!H13+'[2]よび'!H13+'[2]よび２'!H13</f>
        <v>75</v>
      </c>
      <c r="I13" s="21">
        <f>'[2]青森ＲＥＲ'!I13+'[2]八戸セメント'!I13+'[2]普通（庄司）'!I13+'[2]普通（三戸ウィズ） '!I13+'[2]奥羽'!I13+'[2]青森クリーン'!I13+'[2]マテリアル'!I13+'[2]よび'!I13+'[2]よび２'!I13</f>
        <v>902.5</v>
      </c>
      <c r="J13" s="20">
        <f>'[2]青森ＲＥＲ'!J13+'[2]八戸セメント'!J13+'[2]普通（庄司）'!J13+'[2]普通（三戸ウィズ） '!J13+'[2]奥羽'!J13+'[2]青森クリーン'!J13+'[2]マテリアル'!J13+'[2]よび'!J13+'[2]よび２'!J13</f>
        <v>79</v>
      </c>
      <c r="K13" s="21">
        <f>'[2]青森ＲＥＲ'!K13+'[2]八戸セメント'!K13+'[2]普通（庄司）'!K13+'[2]普通（三戸ウィズ） '!K13+'[2]奥羽'!K13+'[2]青森クリーン'!K13+'[2]マテリアル'!K13+'[2]よび'!K13+'[2]よび２'!K13</f>
        <v>938.41</v>
      </c>
      <c r="L13" s="22">
        <f>SUM(B13,D13,F13,H13,J13)</f>
        <v>312</v>
      </c>
      <c r="M13" s="23">
        <f>SUM(C13,E13,G13,I13,K13)</f>
        <v>3721.16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35</v>
      </c>
      <c r="C15" s="26">
        <f t="shared" si="1"/>
        <v>409.42</v>
      </c>
      <c r="D15" s="25">
        <f t="shared" si="1"/>
        <v>44</v>
      </c>
      <c r="E15" s="26">
        <f t="shared" si="1"/>
        <v>532.66</v>
      </c>
      <c r="F15" s="25">
        <f t="shared" si="1"/>
        <v>79</v>
      </c>
      <c r="G15" s="26">
        <f t="shared" si="1"/>
        <v>938.17</v>
      </c>
      <c r="H15" s="25">
        <f t="shared" si="1"/>
        <v>75</v>
      </c>
      <c r="I15" s="26">
        <f t="shared" si="1"/>
        <v>902.5</v>
      </c>
      <c r="J15" s="25">
        <f t="shared" si="1"/>
        <v>79</v>
      </c>
      <c r="K15" s="26">
        <f t="shared" si="1"/>
        <v>938.41</v>
      </c>
      <c r="L15" s="27">
        <f t="shared" si="1"/>
        <v>312</v>
      </c>
      <c r="M15" s="28">
        <f t="shared" si="1"/>
        <v>3721.16</v>
      </c>
    </row>
    <row r="16" spans="1:13" s="10" customFormat="1" ht="19.5" customHeight="1">
      <c r="A16" s="12"/>
      <c r="B16" s="47">
        <f>$J$4+10</f>
        <v>40679</v>
      </c>
      <c r="C16" s="48"/>
      <c r="D16" s="47">
        <f>$J$4+11</f>
        <v>40680</v>
      </c>
      <c r="E16" s="48"/>
      <c r="F16" s="47">
        <f>$J$4+12</f>
        <v>40681</v>
      </c>
      <c r="G16" s="48"/>
      <c r="H16" s="47">
        <f>$J$4+13</f>
        <v>40682</v>
      </c>
      <c r="I16" s="48"/>
      <c r="J16" s="47">
        <f>$J$4+14</f>
        <v>40683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'[2]青森ＲＥＲ'!B19+'[2]八戸セメント'!B19+'[2]普通（庄司）'!B19+'[2]普通（三戸ウィズ） '!B19+'[2]奥羽'!B19+'[2]青森クリーン'!B19+'[2]マテリアル'!B19+'[2]よび'!B19+'[2]よび２'!B19</f>
        <v>38</v>
      </c>
      <c r="C19" s="21">
        <f>'[2]青森ＲＥＲ'!C19+'[2]八戸セメント'!C19+'[2]普通（庄司）'!C19+'[2]普通（三戸ウィズ） '!C19+'[2]奥羽'!C19+'[2]青森クリーン'!C19+'[2]マテリアル'!C19+'[2]よび'!C19+'[2]よび２'!C19</f>
        <v>453.4</v>
      </c>
      <c r="D19" s="20">
        <f>'[2]青森ＲＥＲ'!D19+'[2]八戸セメント'!D19+'[2]普通（庄司）'!D19+'[2]普通（三戸ウィズ） '!D19+'[2]奥羽'!D19+'[2]青森クリーン'!D19+'[2]マテリアル'!D19+'[2]よび'!D19+'[2]よび２'!D19</f>
        <v>37</v>
      </c>
      <c r="E19" s="21">
        <f>'[2]青森ＲＥＲ'!E19+'[2]八戸セメント'!E19+'[2]普通（庄司）'!E19+'[2]普通（三戸ウィズ） '!E19+'[2]奥羽'!E19+'[2]青森クリーン'!E19+'[2]マテリアル'!E19+'[2]よび'!E19+'[2]よび２'!E19</f>
        <v>450.7</v>
      </c>
      <c r="F19" s="20">
        <f>'[2]青森ＲＥＲ'!F19+'[2]八戸セメント'!F19+'[2]普通（庄司）'!F19+'[2]普通（三戸ウィズ） '!F19+'[2]奥羽'!F19+'[2]青森クリーン'!F19+'[2]マテリアル'!F19+'[2]よび'!F19+'[2]よび２'!F19</f>
        <v>38</v>
      </c>
      <c r="G19" s="21">
        <f>'[2]青森ＲＥＲ'!G19+'[2]八戸セメント'!G19+'[2]普通（庄司）'!G19+'[2]普通（三戸ウィズ） '!G19+'[2]奥羽'!G19+'[2]青森クリーン'!G19+'[2]マテリアル'!G19+'[2]よび'!G19+'[2]よび２'!G19</f>
        <v>454.1</v>
      </c>
      <c r="H19" s="20">
        <f>'[2]青森ＲＥＲ'!H19+'[2]八戸セメント'!H19+'[2]普通（庄司）'!H19+'[2]普通（三戸ウィズ） '!H19+'[2]奥羽'!H19+'[2]青森クリーン'!H19+'[2]マテリアル'!H19+'[2]よび'!H19+'[2]よび２'!H19</f>
        <v>79</v>
      </c>
      <c r="I19" s="21">
        <f>'[2]青森ＲＥＲ'!I19+'[2]八戸セメント'!I19+'[2]普通（庄司）'!I19+'[2]普通（三戸ウィズ） '!I19+'[2]奥羽'!I19+'[2]青森クリーン'!I19+'[2]マテリアル'!I19+'[2]よび'!I19+'[2]よび２'!I19</f>
        <v>950.5300000000001</v>
      </c>
      <c r="J19" s="20">
        <f>'[2]青森ＲＥＲ'!J19+'[2]八戸セメント'!J19+'[2]普通（庄司）'!J19+'[2]普通（三戸ウィズ） '!J19+'[2]奥羽'!J19+'[2]青森クリーン'!J19+'[2]マテリアル'!J19+'[2]よび'!J19+'[2]よび２'!J19</f>
        <v>80</v>
      </c>
      <c r="K19" s="21">
        <f>'[2]青森ＲＥＲ'!K19+'[2]八戸セメント'!K19+'[2]普通（庄司）'!K19+'[2]普通（三戸ウィズ） '!K19+'[2]奥羽'!K19+'[2]青森クリーン'!K19+'[2]マテリアル'!K19+'[2]よび'!K19+'[2]よび２'!K19</f>
        <v>954.25</v>
      </c>
      <c r="L19" s="22">
        <f>SUM(B19,D19,F19,H19,J19)</f>
        <v>272</v>
      </c>
      <c r="M19" s="23">
        <f>SUM(C19,E19,G19,I19,K19)</f>
        <v>3262.98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38</v>
      </c>
      <c r="C21" s="26">
        <f t="shared" si="2"/>
        <v>453.4</v>
      </c>
      <c r="D21" s="25">
        <f t="shared" si="2"/>
        <v>37</v>
      </c>
      <c r="E21" s="26">
        <f t="shared" si="2"/>
        <v>450.7</v>
      </c>
      <c r="F21" s="25">
        <f t="shared" si="2"/>
        <v>38</v>
      </c>
      <c r="G21" s="26">
        <f t="shared" si="2"/>
        <v>454.1</v>
      </c>
      <c r="H21" s="25">
        <f t="shared" si="2"/>
        <v>79</v>
      </c>
      <c r="I21" s="26">
        <f t="shared" si="2"/>
        <v>950.5300000000001</v>
      </c>
      <c r="J21" s="25">
        <f t="shared" si="2"/>
        <v>80</v>
      </c>
      <c r="K21" s="26">
        <f t="shared" si="2"/>
        <v>954.25</v>
      </c>
      <c r="L21" s="27">
        <f t="shared" si="2"/>
        <v>272</v>
      </c>
      <c r="M21" s="23">
        <f t="shared" si="2"/>
        <v>3262.98</v>
      </c>
    </row>
    <row r="22" spans="1:13" s="10" customFormat="1" ht="19.5" customHeight="1">
      <c r="A22" s="12"/>
      <c r="B22" s="47">
        <f>IF(MONTH($J$4)-11=MONTH(F35),"",IF(MONTH($J$4)&lt;MONTH(B35),"",B35))</f>
        <v>40686</v>
      </c>
      <c r="C22" s="48"/>
      <c r="D22" s="47">
        <f>IF(MONTH($J$4)-11=MONTH(D35),"",IF(MONTH($J$4)&lt;MONTH(D35),"",D35))</f>
        <v>40687</v>
      </c>
      <c r="E22" s="48"/>
      <c r="F22" s="47">
        <f>IF(MONTH($J$4)-11=MONTH(F35),"",IF(MONTH($J$4)&lt;MONTH(F35),"",F35))</f>
        <v>40688</v>
      </c>
      <c r="G22" s="48"/>
      <c r="H22" s="47">
        <f>IF(MONTH($J$4)-11=MONTH(H35),"",IF(MONTH($J$4)&lt;MONTH(H35),"",H35))</f>
        <v>40689</v>
      </c>
      <c r="I22" s="48"/>
      <c r="J22" s="47">
        <f>IF(MONTH($J$4)-11=MONTH(J35),"",IF(MONTH($J$4)&lt;MONTH(J35),"",J35))</f>
        <v>40690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 t="str">
        <f>IF(B25&gt;0,"○","")</f>
        <v>○</v>
      </c>
      <c r="C23" s="44"/>
      <c r="D23" s="43" t="str">
        <f>IF(D25&gt;0,"○","")</f>
        <v>○</v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5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'[2]青森ＲＥＲ'!B25+'[2]八戸セメント'!B25+'[2]普通（庄司）'!B25+'[2]普通（三戸ウィズ） '!B25+'[2]奥羽'!B25+'[2]青森クリーン'!B25+'[2]マテリアル'!B25+'[2]よび'!B25+'[2]よび２'!B25</f>
        <v>38</v>
      </c>
      <c r="C25" s="21">
        <f>'[2]青森ＲＥＲ'!C25+'[2]八戸セメント'!C25+'[2]普通（庄司）'!C25+'[2]普通（三戸ウィズ） '!C25+'[2]奥羽'!C25+'[2]青森クリーン'!C25+'[2]マテリアル'!C25+'[2]よび'!C25+'[2]よび２'!C25</f>
        <v>457.52</v>
      </c>
      <c r="D25" s="20">
        <f>'[2]青森ＲＥＲ'!D25+'[2]八戸セメント'!D25+'[2]普通（庄司）'!D25+'[2]普通（三戸ウィズ） '!D25+'[2]奥羽'!D25+'[2]青森クリーン'!D25+'[2]マテリアル'!D25+'[2]よび'!D25+'[2]よび２'!D25</f>
        <v>27</v>
      </c>
      <c r="E25" s="21">
        <f>'[2]青森ＲＥＲ'!E25+'[2]八戸セメント'!E25+'[2]普通（庄司）'!E25+'[2]普通（三戸ウィズ） '!E25+'[2]奥羽'!E25+'[2]青森クリーン'!E25+'[2]マテリアル'!E25+'[2]よび'!E25+'[2]よび２'!E25</f>
        <v>331.34000000000003</v>
      </c>
      <c r="F25" s="20">
        <f>'[2]青森ＲＥＲ'!F25+'[2]八戸セメント'!F25+'[2]普通（庄司）'!F25+'[2]普通（三戸ウィズ） '!F25+'[2]奥羽'!F25+'[2]青森クリーン'!F25+'[2]マテリアル'!F25+'[2]よび'!F25+'[2]よび２'!F25</f>
        <v>28</v>
      </c>
      <c r="G25" s="21">
        <f>'[2]青森ＲＥＲ'!G25+'[2]八戸セメント'!G25+'[2]普通（庄司）'!G25+'[2]普通（三戸ウィズ） '!G25+'[2]奥羽'!G25+'[2]青森クリーン'!G25+'[2]マテリアル'!G25+'[2]よび'!G25+'[2]よび２'!G25</f>
        <v>333.5</v>
      </c>
      <c r="H25" s="20">
        <f>'[2]青森ＲＥＲ'!H25+'[2]八戸セメント'!H25+'[2]普通（庄司）'!H25+'[2]普通（三戸ウィズ） '!H25+'[2]奥羽'!H25+'[2]青森クリーン'!H25+'[2]マテリアル'!H25+'[2]よび'!H25+'[2]よび２'!H25</f>
        <v>16</v>
      </c>
      <c r="I25" s="21">
        <f>'[2]青森ＲＥＲ'!I25+'[2]八戸セメント'!I25+'[2]普通（庄司）'!I25+'[2]普通（三戸ウィズ） '!I25+'[2]奥羽'!I25+'[2]青森クリーン'!I25+'[2]マテリアル'!I25+'[2]よび'!I25+'[2]よび２'!I25</f>
        <v>183.09</v>
      </c>
      <c r="J25" s="20">
        <f>'[2]青森ＲＥＲ'!J25+'[2]八戸セメント'!J25+'[2]普通（庄司）'!J25+'[2]普通（三戸ウィズ） '!J25+'[2]奥羽'!J25+'[2]青森クリーン'!J25+'[2]マテリアル'!J25+'[2]よび'!J25+'[2]よび２'!J25</f>
        <v>28</v>
      </c>
      <c r="K25" s="21">
        <f>'[2]青森ＲＥＲ'!K25+'[2]八戸セメント'!K25+'[2]普通（庄司）'!K25+'[2]普通（三戸ウィズ） '!K25+'[2]奥羽'!K25+'[2]青森クリーン'!K25+'[2]マテリアル'!K25+'[2]よび'!K25+'[2]よび２'!K25</f>
        <v>333.81</v>
      </c>
      <c r="L25" s="22">
        <f>SUM(B25,D25,F25,H25,J25)</f>
        <v>137</v>
      </c>
      <c r="M25" s="23">
        <f>SUM(C25,E25,G25,I25,K25)</f>
        <v>1639.26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38</v>
      </c>
      <c r="C27" s="26">
        <f t="shared" si="3"/>
        <v>457.52</v>
      </c>
      <c r="D27" s="25">
        <f t="shared" si="3"/>
        <v>27</v>
      </c>
      <c r="E27" s="26">
        <f t="shared" si="3"/>
        <v>331.34000000000003</v>
      </c>
      <c r="F27" s="25">
        <f t="shared" si="3"/>
        <v>28</v>
      </c>
      <c r="G27" s="26">
        <f t="shared" si="3"/>
        <v>333.5</v>
      </c>
      <c r="H27" s="25">
        <f t="shared" si="3"/>
        <v>16</v>
      </c>
      <c r="I27" s="26">
        <f t="shared" si="3"/>
        <v>183.09</v>
      </c>
      <c r="J27" s="25">
        <f t="shared" si="3"/>
        <v>28</v>
      </c>
      <c r="K27" s="26">
        <f t="shared" si="3"/>
        <v>333.81</v>
      </c>
      <c r="L27" s="22">
        <f t="shared" si="3"/>
        <v>137</v>
      </c>
      <c r="M27" s="23">
        <f t="shared" si="3"/>
        <v>1639.26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40693</v>
      </c>
      <c r="C28" s="48"/>
      <c r="D28" s="47">
        <f>IF(MONTH($J$4)-11=MONTH(D36),"",IF(MONTH($J$4)&lt;MONTH(D36),"",D36))</f>
        <v>40694</v>
      </c>
      <c r="E28" s="48"/>
      <c r="F28" s="47">
        <f>IF(MONTH($J$4)-11=MONTH(F36),"",IF(MONTH($J$4)&lt;MONTH(F36),"",F36))</f>
      </c>
      <c r="G28" s="48"/>
      <c r="H28" s="47">
        <f>IF(MONTH($J$4)-11=MONTH(H36),"",IF(MONTH($J$4)&lt;MONTH(H36),"",H36))</f>
      </c>
      <c r="I28" s="48"/>
      <c r="J28" s="49">
        <f>IF(MONTH($J$4)-11=MONTH(J36),"",IF(MONTH($J$4)&lt;MONTH(J36),"",J36))</f>
      </c>
      <c r="K28" s="50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>
        <f>IF(F31&gt;0,"○","")</f>
      </c>
      <c r="G29" s="44"/>
      <c r="H29" s="43">
        <f>IF(H31&gt;0,"○","")</f>
      </c>
      <c r="I29" s="44"/>
      <c r="J29" s="43">
        <f>IF(J31&gt;0,"○","")</f>
      </c>
      <c r="K29" s="44"/>
      <c r="L29" s="41">
        <f>COUNTIF(B29:K29,"○")</f>
        <v>2</v>
      </c>
      <c r="M29" s="45"/>
      <c r="N29" s="32" t="s">
        <v>8</v>
      </c>
      <c r="O29" s="41">
        <f>SUM(L5,L11,L17,L23,L29)</f>
        <v>19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'[2]青森ＲＥＲ'!B31+'[2]八戸セメント'!B31+'[2]普通（庄司）'!B31+'[2]普通（三戸ウィズ） '!B31+'[2]奥羽'!B31+'[2]青森クリーン'!B31+'[2]マテリアル'!B31+'[2]よび'!B31+'[2]よび２'!B31</f>
        <v>36</v>
      </c>
      <c r="C31" s="21">
        <f>'[2]青森ＲＥＲ'!C31+'[2]八戸セメント'!C31+'[2]普通（庄司）'!C31+'[2]普通（三戸ウィズ） '!C31+'[2]奥羽'!C31+'[2]青森クリーン'!C31+'[2]マテリアル'!C31+'[2]よび'!C31+'[2]よび２'!C31</f>
        <v>423.98</v>
      </c>
      <c r="D31" s="20">
        <f>'[2]青森ＲＥＲ'!D31+'[2]八戸セメント'!D31+'[2]普通（庄司）'!D31+'[2]普通（三戸ウィズ） '!D31+'[2]奥羽'!D31+'[2]青森クリーン'!D31+'[2]マテリアル'!D31+'[2]よび'!D31+'[2]よび２'!D31</f>
        <v>36</v>
      </c>
      <c r="E31" s="21">
        <f>'[2]青森ＲＥＲ'!E31+'[2]八戸セメント'!E31+'[2]普通（庄司）'!E31+'[2]普通（三戸ウィズ） '!E31+'[2]奥羽'!E31+'[2]青森クリーン'!E31+'[2]マテリアル'!E31+'[2]よび'!E31+'[2]よび２'!E31</f>
        <v>424.83000000000004</v>
      </c>
      <c r="F31" s="20">
        <f>'[2]青森ＲＥＲ'!F31+'[2]八戸セメント'!F31+'[2]普通（庄司）'!F31+'[2]普通（三戸ウィズ） '!F31+'[2]奥羽'!F31+'[2]青森クリーン'!F31+'[2]マテリアル'!F31+'[2]よび'!F31+'[2]よび２'!F31</f>
        <v>0</v>
      </c>
      <c r="G31" s="21">
        <f>'[2]青森ＲＥＲ'!G31+'[2]八戸セメント'!G31+'[2]普通（庄司）'!G31+'[2]普通（三戸ウィズ） '!G31+'[2]奥羽'!G31+'[2]青森クリーン'!G31+'[2]マテリアル'!G31+'[2]よび'!G31+'[2]よび２'!G31</f>
        <v>0</v>
      </c>
      <c r="H31" s="20">
        <f>'[2]青森ＲＥＲ'!H31+'[2]八戸セメント'!H31+'[2]普通（庄司）'!H31+'[2]普通（三戸ウィズ） '!H31+'[2]奥羽'!H31+'[2]青森クリーン'!H31+'[2]マテリアル'!H31+'[2]よび'!H31+'[2]よび２'!H31</f>
        <v>0</v>
      </c>
      <c r="I31" s="21">
        <f>'[2]青森ＲＥＲ'!I31+'[2]八戸セメント'!I31+'[2]普通（庄司）'!I31+'[2]普通（三戸ウィズ） '!I31+'[2]奥羽'!I31+'[2]青森クリーン'!I31+'[2]マテリアル'!I31+'[2]よび'!I31+'[2]よび２'!I31</f>
        <v>0</v>
      </c>
      <c r="J31" s="20">
        <f>'[2]青森ＲＥＲ'!J31+'[2]八戸セメント'!J31+'[2]普通（庄司）'!J31+'[2]普通（三戸ウィズ） '!J31+'[2]奥羽'!J31+'[2]青森クリーン'!J31+'[2]マテリアル'!J31+'[2]よび'!J31+'[2]よび２'!J31</f>
        <v>0</v>
      </c>
      <c r="K31" s="21">
        <f>'[2]青森ＲＥＲ'!K31+'[2]八戸セメント'!K31+'[2]普通（庄司）'!K31+'[2]普通（三戸ウィズ） '!K31+'[2]奥羽'!K31+'[2]青森クリーン'!K31+'[2]マテリアル'!K31+'[2]よび'!K31+'[2]よび２'!K31</f>
        <v>0</v>
      </c>
      <c r="L31" s="22">
        <f>SUM(B31,D31,F31,H31,J31)</f>
        <v>72</v>
      </c>
      <c r="M31" s="23">
        <f>SUM(C31,E31,G31,I31,K31)</f>
        <v>848.8100000000001</v>
      </c>
      <c r="N31" s="32" t="s">
        <v>11</v>
      </c>
      <c r="O31" s="34">
        <f>SUM(L7,L13,L19,L25,L31)</f>
        <v>859</v>
      </c>
      <c r="P31" s="35">
        <f>SUM(M7,M13,M19,M25,M31)</f>
        <v>10222.269999999999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36</v>
      </c>
      <c r="C33" s="26">
        <f t="shared" si="4"/>
        <v>423.98</v>
      </c>
      <c r="D33" s="25">
        <f t="shared" si="4"/>
        <v>36</v>
      </c>
      <c r="E33" s="26">
        <f t="shared" si="4"/>
        <v>424.83000000000004</v>
      </c>
      <c r="F33" s="25">
        <f t="shared" si="4"/>
        <v>0</v>
      </c>
      <c r="G33" s="26">
        <f t="shared" si="4"/>
        <v>0</v>
      </c>
      <c r="H33" s="25">
        <f t="shared" si="4"/>
        <v>0</v>
      </c>
      <c r="I33" s="26">
        <f t="shared" si="4"/>
        <v>0</v>
      </c>
      <c r="J33" s="25">
        <f t="shared" si="4"/>
        <v>0</v>
      </c>
      <c r="K33" s="26">
        <f t="shared" si="4"/>
        <v>0</v>
      </c>
      <c r="L33" s="27">
        <f t="shared" si="4"/>
        <v>72</v>
      </c>
      <c r="M33" s="28">
        <f t="shared" si="4"/>
        <v>848.8100000000001</v>
      </c>
      <c r="N33" s="32" t="s">
        <v>14</v>
      </c>
      <c r="O33" s="34">
        <f>SUM(O31:O32)</f>
        <v>859</v>
      </c>
      <c r="P33" s="35">
        <f>SUM(P31:P32)</f>
        <v>10222.269999999999</v>
      </c>
      <c r="Q33" s="10"/>
      <c r="R33" s="10"/>
      <c r="S33" s="10"/>
    </row>
    <row r="35" spans="2:10" ht="14.25" hidden="1">
      <c r="B35" s="38">
        <f>$J$4+17</f>
        <v>40686</v>
      </c>
      <c r="C35" s="38"/>
      <c r="D35" s="38">
        <f>$J$4+18</f>
        <v>40687</v>
      </c>
      <c r="E35" s="38"/>
      <c r="F35" s="38">
        <f>$J$4+19</f>
        <v>40688</v>
      </c>
      <c r="G35" s="39"/>
      <c r="H35" s="38">
        <f>$J$4+20</f>
        <v>40689</v>
      </c>
      <c r="I35" s="39"/>
      <c r="J35" s="38">
        <f>$J$4+21</f>
        <v>40690</v>
      </c>
    </row>
    <row r="36" spans="2:10" ht="14.25" hidden="1">
      <c r="B36" s="38">
        <f>$J$4+24</f>
        <v>40693</v>
      </c>
      <c r="C36" s="38"/>
      <c r="D36" s="38">
        <f>$J$4+25</f>
        <v>40694</v>
      </c>
      <c r="E36" s="40"/>
      <c r="F36" s="38">
        <f>$J$4+26</f>
        <v>40695</v>
      </c>
      <c r="G36" s="39"/>
      <c r="H36" s="38">
        <f>$J$4+27</f>
        <v>40696</v>
      </c>
      <c r="I36" s="39"/>
      <c r="J36" s="38">
        <f>$J$4+28</f>
        <v>40697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formatCells="0"/>
  <mergeCells count="64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F40" sqref="F40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18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40693</v>
      </c>
      <c r="S3" s="10">
        <f>$R$3+1</f>
        <v>40694</v>
      </c>
      <c r="T3" s="10">
        <f>$R$3+2</f>
        <v>40695</v>
      </c>
      <c r="U3" s="10">
        <f>$R$3+3</f>
        <v>40696</v>
      </c>
      <c r="V3" s="10">
        <f>$R$3+4</f>
        <v>40697</v>
      </c>
    </row>
    <row r="4" spans="1:22" s="10" customFormat="1" ht="19.5" customHeight="1" thickTop="1">
      <c r="A4" s="12"/>
      <c r="B4" s="47">
        <f>IF($R$5-R4=-11,"",IF($R$5-R4=1,"",R3))</f>
      </c>
      <c r="C4" s="48"/>
      <c r="D4" s="49">
        <f>IF($R$5-S4=-11,"",IF($R$5-S4=1,"",S3))</f>
      </c>
      <c r="E4" s="50"/>
      <c r="F4" s="47">
        <f>IF($R$5-T4=-11,"",IF($R$5-T4=1,"",T3))</f>
        <v>40695</v>
      </c>
      <c r="G4" s="48"/>
      <c r="H4" s="47">
        <f>IF($R$5-U4=-11,"",IF($R$5-U4=1,"",U3))</f>
        <v>40696</v>
      </c>
      <c r="I4" s="48"/>
      <c r="J4" s="47">
        <f>IF($R$5-U4=-11,"",IF($R$5-V4=1,"",V3))</f>
        <v>40697</v>
      </c>
      <c r="K4" s="48"/>
      <c r="L4" s="51" t="s">
        <v>7</v>
      </c>
      <c r="M4" s="52"/>
      <c r="R4" s="13">
        <f>MONTH(R3)</f>
        <v>5</v>
      </c>
      <c r="S4" s="14">
        <f>MONTH(S3)</f>
        <v>5</v>
      </c>
      <c r="T4" s="14">
        <f>MONTH(T3)</f>
        <v>6</v>
      </c>
      <c r="U4" s="14">
        <f>MONTH(U3)</f>
        <v>6</v>
      </c>
      <c r="V4" s="14">
        <f>MONTH(V3)</f>
        <v>6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>
        <f>IF(D7&gt;0,"○","")</f>
      </c>
      <c r="E5" s="44"/>
      <c r="F5" s="43">
        <f>IF(F7&gt;0,"○","")</f>
      </c>
      <c r="G5" s="44"/>
      <c r="H5" s="43">
        <f>IF(H7&gt;0,"○","")</f>
      </c>
      <c r="I5" s="44"/>
      <c r="J5" s="43">
        <f>IF(J7&gt;0,"○","")</f>
      </c>
      <c r="K5" s="44"/>
      <c r="L5" s="41">
        <f>COUNTIF(B5:K5,"○")</f>
        <v>0</v>
      </c>
      <c r="M5" s="45"/>
      <c r="R5" s="13" t="str">
        <f>ASC(IF(SEARCH("月",A2,1)=2,LEFT(A2,1),LEFT(A2,2)))</f>
        <v>6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'[3]青森ＲＥＲ'!B7+'[3]八戸セメント'!B7+'[3]普通（庄司）'!B7+'[3]普通（三戸ウィズ） '!B7+'[3]奥羽'!B7+'[3]青森クリーン'!B7+'[3]マテリアル'!B7+'[3]よび'!B7+'[3]よび２'!B7</f>
        <v>0</v>
      </c>
      <c r="C7" s="21">
        <f>'[3]青森ＲＥＲ'!C7+'[3]八戸セメント'!C7+'[3]普通（庄司）'!C7+'[3]普通（三戸ウィズ） '!C7+'[3]奥羽'!C7+'[3]青森クリーン'!C7+'[3]マテリアル'!C7+'[3]よび'!C7+'[3]よび２'!C7</f>
        <v>0</v>
      </c>
      <c r="D7" s="20">
        <f>'[3]青森ＲＥＲ'!D7+'[3]八戸セメント'!D7+'[3]普通（庄司）'!D7+'[3]普通（三戸ウィズ） '!D7+'[3]奥羽'!D7+'[3]青森クリーン'!D7+'[3]マテリアル'!D7+'[3]よび'!D7+'[3]よび２'!D7</f>
        <v>0</v>
      </c>
      <c r="E7" s="21">
        <f>'[3]青森ＲＥＲ'!E7+'[3]八戸セメント'!E7+'[3]普通（庄司）'!E7+'[3]普通（三戸ウィズ） '!E7+'[3]奥羽'!E7+'[3]青森クリーン'!E7+'[3]マテリアル'!E7+'[3]よび'!E7+'[3]よび２'!E7</f>
        <v>0</v>
      </c>
      <c r="F7" s="20">
        <f>'[3]青森ＲＥＲ'!F7+'[3]八戸セメント'!F7+'[3]普通（庄司）'!F7+'[3]普通（三戸ウィズ） '!F7+'[3]奥羽'!F7+'[3]青森クリーン'!F7+'[3]マテリアル'!F7+'[3]よび'!F7+'[3]よび２'!F7</f>
        <v>0</v>
      </c>
      <c r="G7" s="21">
        <f>'[3]青森ＲＥＲ'!G7+'[3]八戸セメント'!G7+'[3]普通（庄司）'!G7+'[3]普通（三戸ウィズ） '!G7+'[3]奥羽'!G7+'[3]青森クリーン'!G7+'[3]マテリアル'!G7+'[3]よび'!G7+'[3]よび２'!G7</f>
        <v>0</v>
      </c>
      <c r="H7" s="20">
        <f>'[3]青森ＲＥＲ'!H7+'[3]八戸セメント'!H7+'[3]普通（庄司）'!H7+'[3]普通（三戸ウィズ） '!H7+'[3]奥羽'!H7+'[3]青森クリーン'!H7+'[3]マテリアル'!H7+'[3]よび'!H7+'[3]よび２'!H7</f>
        <v>0</v>
      </c>
      <c r="I7" s="21">
        <f>'[3]青森ＲＥＲ'!I7+'[3]八戸セメント'!I7+'[3]普通（庄司）'!I7+'[3]普通（三戸ウィズ） '!I7+'[3]奥羽'!I7+'[3]青森クリーン'!I7+'[3]マテリアル'!I7+'[3]よび'!I7+'[3]よび２'!I7</f>
        <v>0</v>
      </c>
      <c r="J7" s="20">
        <f>'[3]青森ＲＥＲ'!J7+'[3]八戸セメント'!J7+'[3]普通（庄司）'!J7+'[3]普通（三戸ウィズ） '!J7+'[3]奥羽'!J7+'[3]青森クリーン'!J7+'[3]マテリアル'!J7+'[3]よび'!J7+'[3]よび２'!J7</f>
        <v>0</v>
      </c>
      <c r="K7" s="21">
        <f>'[3]青森ＲＥＲ'!K7+'[3]八戸セメント'!K7+'[3]普通（庄司）'!K7+'[3]普通（三戸ウィズ） '!K7+'[3]奥羽'!K7+'[3]青森クリーン'!K7+'[3]マテリアル'!K7+'[3]よび'!K7+'[3]よび２'!K7</f>
        <v>0</v>
      </c>
      <c r="L7" s="22">
        <f>SUM(B7,D7,F7,H7,J7)</f>
        <v>0</v>
      </c>
      <c r="M7" s="23">
        <f>SUM(C7,E7,G7,I7,K7)</f>
        <v>0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0</v>
      </c>
      <c r="E9" s="26">
        <f t="shared" si="0"/>
        <v>0</v>
      </c>
      <c r="F9" s="25">
        <f t="shared" si="0"/>
        <v>0</v>
      </c>
      <c r="G9" s="26">
        <f t="shared" si="0"/>
        <v>0</v>
      </c>
      <c r="H9" s="25">
        <f t="shared" si="0"/>
        <v>0</v>
      </c>
      <c r="I9" s="26">
        <f t="shared" si="0"/>
        <v>0</v>
      </c>
      <c r="J9" s="25">
        <f>SUM(J7:J8)</f>
        <v>0</v>
      </c>
      <c r="K9" s="26">
        <f>SUM(K7:K8)</f>
        <v>0</v>
      </c>
      <c r="L9" s="27">
        <f t="shared" si="0"/>
        <v>0</v>
      </c>
      <c r="M9" s="28">
        <f t="shared" si="0"/>
        <v>0</v>
      </c>
    </row>
    <row r="10" spans="1:13" s="10" customFormat="1" ht="19.5" customHeight="1">
      <c r="A10" s="12"/>
      <c r="B10" s="47">
        <f>$J$4+3</f>
        <v>40700</v>
      </c>
      <c r="C10" s="48"/>
      <c r="D10" s="47">
        <f>$J$4+4</f>
        <v>40701</v>
      </c>
      <c r="E10" s="48"/>
      <c r="F10" s="47">
        <f>$J$4+5</f>
        <v>40702</v>
      </c>
      <c r="G10" s="48"/>
      <c r="H10" s="47">
        <f>$J$4+6</f>
        <v>40703</v>
      </c>
      <c r="I10" s="48"/>
      <c r="J10" s="47">
        <f>$J$4+7</f>
        <v>40704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>
        <f>IF(B13&gt;0,"○","")</f>
      </c>
      <c r="C11" s="44"/>
      <c r="D11" s="43">
        <f>IF(D13&gt;0,"○","")</f>
      </c>
      <c r="E11" s="44"/>
      <c r="F11" s="43">
        <f>IF(F13&gt;0,"○","")</f>
      </c>
      <c r="G11" s="44"/>
      <c r="H11" s="43">
        <f>IF(H13&gt;0,"○","")</f>
      </c>
      <c r="I11" s="44"/>
      <c r="J11" s="43">
        <f>IF(J13&gt;0,"○","")</f>
      </c>
      <c r="K11" s="44"/>
      <c r="L11" s="41">
        <f>COUNTIF(B11:K11,"○")</f>
        <v>0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'[3]青森ＲＥＲ'!B13+'[3]八戸セメント'!B13+'[3]普通（庄司）'!B13+'[3]普通（三戸ウィズ） '!B13+'[3]奥羽'!B13+'[3]青森クリーン'!B13+'[3]マテリアル'!B13+'[3]よび'!B13+'[3]よび２'!B13</f>
        <v>0</v>
      </c>
      <c r="C13" s="21">
        <f>'[3]青森ＲＥＲ'!C13+'[3]八戸セメント'!C13+'[3]普通（庄司）'!C13+'[3]普通（三戸ウィズ） '!C13+'[3]奥羽'!C13+'[3]青森クリーン'!C13+'[3]マテリアル'!C13+'[3]よび'!C13+'[3]よび２'!C13</f>
        <v>0</v>
      </c>
      <c r="D13" s="20">
        <f>'[3]青森ＲＥＲ'!D13+'[3]八戸セメント'!D13+'[3]普通（庄司）'!D13+'[3]普通（三戸ウィズ） '!D13+'[3]奥羽'!D13+'[3]青森クリーン'!D13+'[3]マテリアル'!D13+'[3]よび'!D13+'[3]よび２'!D13</f>
        <v>0</v>
      </c>
      <c r="E13" s="21">
        <f>'[3]青森ＲＥＲ'!E13+'[3]八戸セメント'!E13+'[3]普通（庄司）'!E13+'[3]普通（三戸ウィズ） '!E13+'[3]奥羽'!E13+'[3]青森クリーン'!E13+'[3]マテリアル'!E13+'[3]よび'!E13+'[3]よび２'!E13</f>
        <v>0</v>
      </c>
      <c r="F13" s="20">
        <f>'[3]青森ＲＥＲ'!F13+'[3]八戸セメント'!F13+'[3]普通（庄司）'!F13+'[3]普通（三戸ウィズ） '!F13+'[3]奥羽'!F13+'[3]青森クリーン'!F13+'[3]マテリアル'!F13+'[3]よび'!F13+'[3]よび２'!F13</f>
        <v>0</v>
      </c>
      <c r="G13" s="21">
        <f>'[3]青森ＲＥＲ'!G13+'[3]八戸セメント'!G13+'[3]普通（庄司）'!G13+'[3]普通（三戸ウィズ） '!G13+'[3]奥羽'!G13+'[3]青森クリーン'!G13+'[3]マテリアル'!G13+'[3]よび'!G13+'[3]よび２'!G13</f>
        <v>0</v>
      </c>
      <c r="H13" s="20">
        <f>'[3]青森ＲＥＲ'!H13+'[3]八戸セメント'!H13+'[3]普通（庄司）'!H13+'[3]普通（三戸ウィズ） '!H13+'[3]奥羽'!H13+'[3]青森クリーン'!H13+'[3]マテリアル'!H13+'[3]よび'!H13+'[3]よび２'!H13</f>
        <v>0</v>
      </c>
      <c r="I13" s="21">
        <f>'[3]青森ＲＥＲ'!I13+'[3]八戸セメント'!I13+'[3]普通（庄司）'!I13+'[3]普通（三戸ウィズ） '!I13+'[3]奥羽'!I13+'[3]青森クリーン'!I13+'[3]マテリアル'!I13+'[3]よび'!I13+'[3]よび２'!I13</f>
        <v>0</v>
      </c>
      <c r="J13" s="20">
        <f>'[3]青森ＲＥＲ'!J13+'[3]八戸セメント'!J13+'[3]普通（庄司）'!J13+'[3]普通（三戸ウィズ） '!J13+'[3]奥羽'!J13+'[3]青森クリーン'!J13+'[3]マテリアル'!J13+'[3]よび'!J13+'[3]よび２'!J13</f>
        <v>0</v>
      </c>
      <c r="K13" s="21">
        <f>'[3]青森ＲＥＲ'!K13+'[3]八戸セメント'!K13+'[3]普通（庄司）'!K13+'[3]普通（三戸ウィズ） '!K13+'[3]奥羽'!K13+'[3]青森クリーン'!K13+'[3]マテリアル'!K13+'[3]よび'!K13+'[3]よび２'!K13</f>
        <v>0</v>
      </c>
      <c r="L13" s="22">
        <f>SUM(B13,D13,F13,H13,J13)</f>
        <v>0</v>
      </c>
      <c r="M13" s="23">
        <f>SUM(C13,E13,G13,I13,K13)</f>
        <v>0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0</v>
      </c>
      <c r="C15" s="26">
        <f t="shared" si="1"/>
        <v>0</v>
      </c>
      <c r="D15" s="25">
        <f t="shared" si="1"/>
        <v>0</v>
      </c>
      <c r="E15" s="26">
        <f t="shared" si="1"/>
        <v>0</v>
      </c>
      <c r="F15" s="25">
        <f t="shared" si="1"/>
        <v>0</v>
      </c>
      <c r="G15" s="26">
        <f t="shared" si="1"/>
        <v>0</v>
      </c>
      <c r="H15" s="25">
        <f t="shared" si="1"/>
        <v>0</v>
      </c>
      <c r="I15" s="26">
        <f t="shared" si="1"/>
        <v>0</v>
      </c>
      <c r="J15" s="25">
        <f t="shared" si="1"/>
        <v>0</v>
      </c>
      <c r="K15" s="26">
        <f t="shared" si="1"/>
        <v>0</v>
      </c>
      <c r="L15" s="27">
        <f t="shared" si="1"/>
        <v>0</v>
      </c>
      <c r="M15" s="28">
        <f t="shared" si="1"/>
        <v>0</v>
      </c>
    </row>
    <row r="16" spans="1:13" s="10" customFormat="1" ht="19.5" customHeight="1">
      <c r="A16" s="12"/>
      <c r="B16" s="47">
        <f>$J$4+10</f>
        <v>40707</v>
      </c>
      <c r="C16" s="48"/>
      <c r="D16" s="47">
        <f>$J$4+11</f>
        <v>40708</v>
      </c>
      <c r="E16" s="48"/>
      <c r="F16" s="47">
        <f>$J$4+12</f>
        <v>40709</v>
      </c>
      <c r="G16" s="48"/>
      <c r="H16" s="47">
        <f>$J$4+13</f>
        <v>40710</v>
      </c>
      <c r="I16" s="48"/>
      <c r="J16" s="47">
        <f>$J$4+14</f>
        <v>40711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>
        <f>IF(B19&gt;0,"○","")</f>
      </c>
      <c r="C17" s="44"/>
      <c r="D17" s="43">
        <f>IF(D19&gt;0,"○","")</f>
      </c>
      <c r="E17" s="44"/>
      <c r="F17" s="43">
        <f>IF(F19&gt;0,"○","")</f>
      </c>
      <c r="G17" s="44"/>
      <c r="H17" s="43">
        <f>IF(H19&gt;0,"○","")</f>
      </c>
      <c r="I17" s="44"/>
      <c r="J17" s="43">
        <f>IF(J19&gt;0,"○","")</f>
      </c>
      <c r="K17" s="44"/>
      <c r="L17" s="41">
        <f>COUNTIF(B17:K17,"○")</f>
        <v>0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'[3]青森ＲＥＲ'!B19+'[3]八戸セメント'!B19+'[3]普通（庄司）'!B19+'[3]普通（三戸ウィズ） '!B19+'[3]奥羽'!B19+'[3]青森クリーン'!B19+'[3]マテリアル'!B19+'[3]よび'!B19+'[3]よび２'!B19</f>
        <v>0</v>
      </c>
      <c r="C19" s="21">
        <f>'[3]青森ＲＥＲ'!C19+'[3]八戸セメント'!C19+'[3]普通（庄司）'!C19+'[3]普通（三戸ウィズ） '!C19+'[3]奥羽'!C19+'[3]青森クリーン'!C19+'[3]マテリアル'!C19+'[3]よび'!C19+'[3]よび２'!C19</f>
        <v>0</v>
      </c>
      <c r="D19" s="20">
        <f>'[3]青森ＲＥＲ'!D19+'[3]八戸セメント'!D19+'[3]普通（庄司）'!D19+'[3]普通（三戸ウィズ） '!D19+'[3]奥羽'!D19+'[3]青森クリーン'!D19+'[3]マテリアル'!D19+'[3]よび'!D19+'[3]よび２'!D19</f>
        <v>0</v>
      </c>
      <c r="E19" s="21">
        <f>'[3]青森ＲＥＲ'!E19+'[3]八戸セメント'!E19+'[3]普通（庄司）'!E19+'[3]普通（三戸ウィズ） '!E19+'[3]奥羽'!E19+'[3]青森クリーン'!E19+'[3]マテリアル'!E19+'[3]よび'!E19+'[3]よび２'!E19</f>
        <v>0</v>
      </c>
      <c r="F19" s="20">
        <f>'[3]青森ＲＥＲ'!F19+'[3]八戸セメント'!F19+'[3]普通（庄司）'!F19+'[3]普通（三戸ウィズ） '!F19+'[3]奥羽'!F19+'[3]青森クリーン'!F19+'[3]マテリアル'!F19+'[3]よび'!F19+'[3]よび２'!F19</f>
        <v>0</v>
      </c>
      <c r="G19" s="21">
        <f>'[3]青森ＲＥＲ'!G19+'[3]八戸セメント'!G19+'[3]普通（庄司）'!G19+'[3]普通（三戸ウィズ） '!G19+'[3]奥羽'!G19+'[3]青森クリーン'!G19+'[3]マテリアル'!G19+'[3]よび'!G19+'[3]よび２'!G19</f>
        <v>0</v>
      </c>
      <c r="H19" s="20">
        <f>'[3]青森ＲＥＲ'!H19+'[3]八戸セメント'!H19+'[3]普通（庄司）'!H19+'[3]普通（三戸ウィズ） '!H19+'[3]奥羽'!H19+'[3]青森クリーン'!H19+'[3]マテリアル'!H19+'[3]よび'!H19+'[3]よび２'!H19</f>
        <v>0</v>
      </c>
      <c r="I19" s="21">
        <f>'[3]青森ＲＥＲ'!I19+'[3]八戸セメント'!I19+'[3]普通（庄司）'!I19+'[3]普通（三戸ウィズ） '!I19+'[3]奥羽'!I19+'[3]青森クリーン'!I19+'[3]マテリアル'!I19+'[3]よび'!I19+'[3]よび２'!I19</f>
        <v>0</v>
      </c>
      <c r="J19" s="20">
        <f>'[3]青森ＲＥＲ'!J19+'[3]八戸セメント'!J19+'[3]普通（庄司）'!J19+'[3]普通（三戸ウィズ） '!J19+'[3]奥羽'!J19+'[3]青森クリーン'!J19+'[3]マテリアル'!J19+'[3]よび'!J19+'[3]よび２'!J19</f>
        <v>0</v>
      </c>
      <c r="K19" s="21">
        <f>'[3]青森ＲＥＲ'!K19+'[3]八戸セメント'!K19+'[3]普通（庄司）'!K19+'[3]普通（三戸ウィズ） '!K19+'[3]奥羽'!K19+'[3]青森クリーン'!K19+'[3]マテリアル'!K19+'[3]よび'!K19+'[3]よび２'!K19</f>
        <v>0</v>
      </c>
      <c r="L19" s="22">
        <f>SUM(B19,D19,F19,H19,J19)</f>
        <v>0</v>
      </c>
      <c r="M19" s="23">
        <f>SUM(C19,E19,G19,I19,K19)</f>
        <v>0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0</v>
      </c>
      <c r="C21" s="26">
        <f t="shared" si="2"/>
        <v>0</v>
      </c>
      <c r="D21" s="25">
        <f t="shared" si="2"/>
        <v>0</v>
      </c>
      <c r="E21" s="26">
        <f t="shared" si="2"/>
        <v>0</v>
      </c>
      <c r="F21" s="25">
        <f t="shared" si="2"/>
        <v>0</v>
      </c>
      <c r="G21" s="26">
        <f t="shared" si="2"/>
        <v>0</v>
      </c>
      <c r="H21" s="25">
        <f t="shared" si="2"/>
        <v>0</v>
      </c>
      <c r="I21" s="26">
        <f t="shared" si="2"/>
        <v>0</v>
      </c>
      <c r="J21" s="25">
        <f t="shared" si="2"/>
        <v>0</v>
      </c>
      <c r="K21" s="26">
        <f t="shared" si="2"/>
        <v>0</v>
      </c>
      <c r="L21" s="27">
        <f t="shared" si="2"/>
        <v>0</v>
      </c>
      <c r="M21" s="23">
        <f t="shared" si="2"/>
        <v>0</v>
      </c>
    </row>
    <row r="22" spans="1:13" s="10" customFormat="1" ht="19.5" customHeight="1">
      <c r="A22" s="12"/>
      <c r="B22" s="47">
        <f>IF(MONTH($J$4)-11=MONTH(F35),"",IF(MONTH($J$4)&lt;MONTH(B35),"",B35))</f>
        <v>40714</v>
      </c>
      <c r="C22" s="48"/>
      <c r="D22" s="47">
        <f>IF(MONTH($J$4)-11=MONTH(D35),"",IF(MONTH($J$4)&lt;MONTH(D35),"",D35))</f>
        <v>40715</v>
      </c>
      <c r="E22" s="48"/>
      <c r="F22" s="47">
        <f>IF(MONTH($J$4)-11=MONTH(F35),"",IF(MONTH($J$4)&lt;MONTH(F35),"",F35))</f>
        <v>40716</v>
      </c>
      <c r="G22" s="48"/>
      <c r="H22" s="47">
        <f>IF(MONTH($J$4)-11=MONTH(H35),"",IF(MONTH($J$4)&lt;MONTH(H35),"",H35))</f>
        <v>40717</v>
      </c>
      <c r="I22" s="48"/>
      <c r="J22" s="47">
        <f>IF(MONTH($J$4)-11=MONTH(J35),"",IF(MONTH($J$4)&lt;MONTH(J35),"",J35))</f>
        <v>40718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>
        <f>IF(B25&gt;0,"○","")</f>
      </c>
      <c r="C23" s="44"/>
      <c r="D23" s="43">
        <f>IF(D25&gt;0,"○","")</f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>
        <f>IF(J25&gt;0,"○","")</f>
      </c>
      <c r="K23" s="44"/>
      <c r="L23" s="41">
        <f>COUNTIF(B23:K23,"○")</f>
        <v>2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'[3]青森ＲＥＲ'!B25+'[3]八戸セメント'!B25+'[3]普通（庄司）'!B25+'[3]普通（三戸ウィズ） '!B25+'[3]奥羽'!B25+'[3]青森クリーン'!B25+'[3]マテリアル'!B25+'[3]よび'!B25+'[3]よび２'!B25</f>
        <v>0</v>
      </c>
      <c r="C25" s="21">
        <f>'[3]青森ＲＥＲ'!C25+'[3]八戸セメント'!C25+'[3]普通（庄司）'!C25+'[3]普通（三戸ウィズ） '!C25+'[3]奥羽'!C25+'[3]青森クリーン'!C25+'[3]マテリアル'!C25+'[3]よび'!C25+'[3]よび２'!C25</f>
        <v>0</v>
      </c>
      <c r="D25" s="20">
        <f>'[3]青森ＲＥＲ'!D25+'[3]八戸セメント'!D25+'[3]普通（庄司）'!D25+'[3]普通（三戸ウィズ） '!D25+'[3]奥羽'!D25+'[3]青森クリーン'!D25+'[3]マテリアル'!D25+'[3]よび'!D25+'[3]よび２'!D25</f>
        <v>0</v>
      </c>
      <c r="E25" s="21">
        <f>'[3]青森ＲＥＲ'!E25+'[3]八戸セメント'!E25+'[3]普通（庄司）'!E25+'[3]普通（三戸ウィズ） '!E25+'[3]奥羽'!E25+'[3]青森クリーン'!E25+'[3]マテリアル'!E25+'[3]よび'!E25+'[3]よび２'!E25</f>
        <v>0</v>
      </c>
      <c r="F25" s="20">
        <f>'[3]青森ＲＥＲ'!F25+'[3]八戸セメント'!F25+'[3]普通（庄司）'!F25+'[3]普通（三戸ウィズ） '!F25+'[3]奥羽'!F25+'[3]青森クリーン'!F25+'[3]マテリアル'!F25+'[3]よび'!F25+'[3]よび２'!F25</f>
        <v>18</v>
      </c>
      <c r="G25" s="21">
        <f>'[3]青森ＲＥＲ'!G25+'[3]八戸セメント'!G25+'[3]普通（庄司）'!G25+'[3]普通（三戸ウィズ） '!G25+'[3]奥羽'!G25+'[3]青森クリーン'!G25+'[3]マテリアル'!G25+'[3]よび'!G25+'[3]よび２'!G25</f>
        <v>202.89</v>
      </c>
      <c r="H25" s="20">
        <f>'[3]青森ＲＥＲ'!H25+'[3]八戸セメント'!H25+'[3]普通（庄司）'!H25+'[3]普通（三戸ウィズ） '!H25+'[3]奥羽'!H25+'[3]青森クリーン'!H25+'[3]マテリアル'!H25+'[3]よび'!H25+'[3]よび２'!H25</f>
        <v>24</v>
      </c>
      <c r="I25" s="21">
        <f>'[3]青森ＲＥＲ'!I25+'[3]八戸セメント'!I25+'[3]普通（庄司）'!I25+'[3]普通（三戸ウィズ） '!I25+'[3]奥羽'!I25+'[3]青森クリーン'!I25+'[3]マテリアル'!I25+'[3]よび'!I25+'[3]よび２'!I25</f>
        <v>280.12</v>
      </c>
      <c r="J25" s="20">
        <f>'[3]青森ＲＥＲ'!J25+'[3]八戸セメント'!J25+'[3]普通（庄司）'!J25+'[3]普通（三戸ウィズ） '!J25+'[3]奥羽'!J25+'[3]青森クリーン'!J25+'[3]マテリアル'!J25+'[3]よび'!J25+'[3]よび２'!J25</f>
        <v>0</v>
      </c>
      <c r="K25" s="21">
        <f>'[3]青森ＲＥＲ'!K25+'[3]八戸セメント'!K25+'[3]普通（庄司）'!K25+'[3]普通（三戸ウィズ） '!K25+'[3]奥羽'!K25+'[3]青森クリーン'!K25+'[3]マテリアル'!K25+'[3]よび'!K25+'[3]よび２'!K25</f>
        <v>0</v>
      </c>
      <c r="L25" s="22">
        <f>SUM(B25,D25,F25,H25,J25)</f>
        <v>42</v>
      </c>
      <c r="M25" s="23">
        <f>SUM(C25,E25,G25,I25,K25)</f>
        <v>483.01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0</v>
      </c>
      <c r="C27" s="26">
        <f t="shared" si="3"/>
        <v>0</v>
      </c>
      <c r="D27" s="25">
        <f t="shared" si="3"/>
        <v>0</v>
      </c>
      <c r="E27" s="26">
        <f t="shared" si="3"/>
        <v>0</v>
      </c>
      <c r="F27" s="25">
        <f t="shared" si="3"/>
        <v>18</v>
      </c>
      <c r="G27" s="26">
        <f t="shared" si="3"/>
        <v>202.89</v>
      </c>
      <c r="H27" s="25">
        <f t="shared" si="3"/>
        <v>24</v>
      </c>
      <c r="I27" s="26">
        <f t="shared" si="3"/>
        <v>280.12</v>
      </c>
      <c r="J27" s="25">
        <f t="shared" si="3"/>
        <v>0</v>
      </c>
      <c r="K27" s="26">
        <f t="shared" si="3"/>
        <v>0</v>
      </c>
      <c r="L27" s="22">
        <f t="shared" si="3"/>
        <v>42</v>
      </c>
      <c r="M27" s="23">
        <f t="shared" si="3"/>
        <v>483.01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40721</v>
      </c>
      <c r="C28" s="48"/>
      <c r="D28" s="47">
        <f>IF(MONTH($J$4)-11=MONTH(D36),"",IF(MONTH($J$4)&lt;MONTH(D36),"",D36))</f>
        <v>40722</v>
      </c>
      <c r="E28" s="48"/>
      <c r="F28" s="47">
        <f>IF(MONTH($J$4)-11=MONTH(F36),"",IF(MONTH($J$4)&lt;MONTH(F36),"",F36))</f>
        <v>40723</v>
      </c>
      <c r="G28" s="48"/>
      <c r="H28" s="47">
        <f>IF(MONTH($J$4)-11=MONTH(H36),"",IF(MONTH($J$4)&lt;MONTH(H36),"",H36))</f>
        <v>40724</v>
      </c>
      <c r="I28" s="48"/>
      <c r="J28" s="49">
        <f>IF(MONTH($J$4)-11=MONTH(J36),"",IF(MONTH($J$4)&lt;MONTH(J36),"",J36))</f>
      </c>
      <c r="K28" s="50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 t="str">
        <f>IF(F31&gt;0,"○","")</f>
        <v>○</v>
      </c>
      <c r="G29" s="44"/>
      <c r="H29" s="43" t="str">
        <f>IF(H31&gt;0,"○","")</f>
        <v>○</v>
      </c>
      <c r="I29" s="44"/>
      <c r="J29" s="43">
        <f>IF(J31&gt;0,"○","")</f>
      </c>
      <c r="K29" s="44"/>
      <c r="L29" s="41">
        <f>COUNTIF(B29:K29,"○")</f>
        <v>4</v>
      </c>
      <c r="M29" s="45"/>
      <c r="N29" s="32" t="s">
        <v>8</v>
      </c>
      <c r="O29" s="41">
        <f>SUM(L5,L11,L17,L23,L29)</f>
        <v>6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'[3]青森ＲＥＲ'!B31+'[3]八戸セメント'!B31+'[3]普通（庄司）'!B31+'[3]普通（三戸ウィズ） '!B31+'[3]奥羽'!B31+'[3]青森クリーン'!B31+'[3]マテリアル'!B31+'[3]よび'!B31+'[3]よび２'!B31</f>
        <v>62</v>
      </c>
      <c r="C31" s="21">
        <f>'[3]青森ＲＥＲ'!C31+'[3]八戸セメント'!C31+'[3]普通（庄司）'!C31+'[3]普通（三戸ウィズ） '!C31+'[3]奥羽'!C31+'[3]青森クリーン'!C31+'[3]マテリアル'!C31+'[3]よび'!C31+'[3]よび２'!C31</f>
        <v>741.57</v>
      </c>
      <c r="D31" s="20">
        <f>'[3]青森ＲＥＲ'!D31+'[3]八戸セメント'!D31+'[3]普通（庄司）'!D31+'[3]普通（三戸ウィズ） '!D31+'[3]奥羽'!D31+'[3]青森クリーン'!D31+'[3]マテリアル'!D31+'[3]よび'!D31+'[3]よび２'!D31</f>
        <v>50</v>
      </c>
      <c r="E31" s="21">
        <f>'[3]青森ＲＥＲ'!E31+'[3]八戸セメント'!E31+'[3]普通（庄司）'!E31+'[3]普通（三戸ウィズ） '!E31+'[3]奥羽'!E31+'[3]青森クリーン'!E31+'[3]マテリアル'!E31+'[3]よび'!E31+'[3]よび２'!E31</f>
        <v>597.6899999999999</v>
      </c>
      <c r="F31" s="20">
        <f>'[3]青森ＲＥＲ'!F31+'[3]八戸セメント'!F31+'[3]普通（庄司）'!F31+'[3]普通（三戸ウィズ） '!F31+'[3]奥羽'!F31+'[3]青森クリーン'!F31+'[3]マテリアル'!F31+'[3]よび'!F31+'[3]よび２'!F31</f>
        <v>62</v>
      </c>
      <c r="G31" s="21">
        <f>'[3]青森ＲＥＲ'!G31+'[3]八戸セメント'!G31+'[3]普通（庄司）'!G31+'[3]普通（三戸ウィズ） '!G31+'[3]奥羽'!G31+'[3]青森クリーン'!G31+'[3]マテリアル'!G31+'[3]よび'!G31+'[3]よび２'!G31</f>
        <v>741.9</v>
      </c>
      <c r="H31" s="20">
        <f>'[3]青森ＲＥＲ'!H31+'[3]八戸セメント'!H31+'[3]普通（庄司）'!H31+'[3]普通（三戸ウィズ） '!H31+'[3]奥羽'!H31+'[3]青森クリーン'!H31+'[3]マテリアル'!H31+'[3]よび'!H31+'[3]よび２'!H31</f>
        <v>55</v>
      </c>
      <c r="I31" s="21">
        <f>'[3]青森ＲＥＲ'!I31+'[3]八戸セメント'!I31+'[3]普通（庄司）'!I31+'[3]普通（三戸ウィズ） '!I31+'[3]奥羽'!I31+'[3]青森クリーン'!I31+'[3]マテリアル'!I31+'[3]よび'!I31+'[3]よび２'!I31</f>
        <v>668.1800000000001</v>
      </c>
      <c r="J31" s="20">
        <f>'[3]青森ＲＥＲ'!J31+'[3]八戸セメント'!J31+'[3]普通（庄司）'!J31+'[3]普通（三戸ウィズ） '!J31+'[3]奥羽'!J31+'[3]青森クリーン'!J31+'[3]マテリアル'!J31+'[3]よび'!J31+'[3]よび２'!J31</f>
        <v>0</v>
      </c>
      <c r="K31" s="21">
        <f>'[3]青森ＲＥＲ'!K31+'[3]八戸セメント'!K31+'[3]普通（庄司）'!K31+'[3]普通（三戸ウィズ） '!K31+'[3]奥羽'!K31+'[3]青森クリーン'!K31+'[3]マテリアル'!K31+'[3]よび'!K31+'[3]よび２'!K31</f>
        <v>0</v>
      </c>
      <c r="L31" s="22">
        <f>SUM(B31,D31,F31,H31,J31)</f>
        <v>229</v>
      </c>
      <c r="M31" s="23">
        <f>SUM(C31,E31,G31,I31,K31)</f>
        <v>2749.34</v>
      </c>
      <c r="N31" s="32" t="s">
        <v>11</v>
      </c>
      <c r="O31" s="34">
        <f>SUM(L7,L13,L19,L25,L31)</f>
        <v>271</v>
      </c>
      <c r="P31" s="35">
        <f>SUM(M7,M13,M19,M25,M31)</f>
        <v>3232.3500000000004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62</v>
      </c>
      <c r="C33" s="26">
        <f t="shared" si="4"/>
        <v>741.57</v>
      </c>
      <c r="D33" s="25">
        <f t="shared" si="4"/>
        <v>50</v>
      </c>
      <c r="E33" s="26">
        <f t="shared" si="4"/>
        <v>597.6899999999999</v>
      </c>
      <c r="F33" s="25">
        <f t="shared" si="4"/>
        <v>62</v>
      </c>
      <c r="G33" s="26">
        <f t="shared" si="4"/>
        <v>741.9</v>
      </c>
      <c r="H33" s="25">
        <f t="shared" si="4"/>
        <v>55</v>
      </c>
      <c r="I33" s="26">
        <f t="shared" si="4"/>
        <v>668.1800000000001</v>
      </c>
      <c r="J33" s="25">
        <f t="shared" si="4"/>
        <v>0</v>
      </c>
      <c r="K33" s="26">
        <f t="shared" si="4"/>
        <v>0</v>
      </c>
      <c r="L33" s="27">
        <f t="shared" si="4"/>
        <v>229</v>
      </c>
      <c r="M33" s="28">
        <f t="shared" si="4"/>
        <v>2749.34</v>
      </c>
      <c r="N33" s="32" t="s">
        <v>14</v>
      </c>
      <c r="O33" s="34">
        <f>SUM(O31:O32)</f>
        <v>271</v>
      </c>
      <c r="P33" s="35">
        <f>SUM(P31:P32)</f>
        <v>3232.3500000000004</v>
      </c>
      <c r="Q33" s="10"/>
      <c r="R33" s="10"/>
      <c r="S33" s="10"/>
    </row>
    <row r="35" spans="2:10" ht="14.25" hidden="1">
      <c r="B35" s="38">
        <f>$J$4+17</f>
        <v>40714</v>
      </c>
      <c r="C35" s="38"/>
      <c r="D35" s="38">
        <f>$J$4+18</f>
        <v>40715</v>
      </c>
      <c r="E35" s="38"/>
      <c r="F35" s="38">
        <f>$J$4+19</f>
        <v>40716</v>
      </c>
      <c r="G35" s="39"/>
      <c r="H35" s="38">
        <f>$J$4+20</f>
        <v>40717</v>
      </c>
      <c r="I35" s="39"/>
      <c r="J35" s="38">
        <f>$J$4+21</f>
        <v>40718</v>
      </c>
    </row>
    <row r="36" spans="2:10" ht="14.25" hidden="1">
      <c r="B36" s="38">
        <f>$J$4+24</f>
        <v>40721</v>
      </c>
      <c r="C36" s="38"/>
      <c r="D36" s="38">
        <f>$J$4+25</f>
        <v>40722</v>
      </c>
      <c r="E36" s="40"/>
      <c r="F36" s="38">
        <f>$J$4+26</f>
        <v>40723</v>
      </c>
      <c r="G36" s="39"/>
      <c r="H36" s="38">
        <f>$J$4+27</f>
        <v>40724</v>
      </c>
      <c r="I36" s="39"/>
      <c r="J36" s="38">
        <f>$J$4+28</f>
        <v>40725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X9" sqref="X9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19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40721</v>
      </c>
      <c r="S3" s="10">
        <f>$R$3+1</f>
        <v>40722</v>
      </c>
      <c r="T3" s="10">
        <f>$R$3+2</f>
        <v>40723</v>
      </c>
      <c r="U3" s="10">
        <f>$R$3+3</f>
        <v>40724</v>
      </c>
      <c r="V3" s="10">
        <f>$R$3+4</f>
        <v>40725</v>
      </c>
    </row>
    <row r="4" spans="1:22" s="10" customFormat="1" ht="19.5" customHeight="1" thickTop="1">
      <c r="A4" s="12"/>
      <c r="B4" s="47">
        <f>IF($R$5-R4=-11,"",IF($R$5-R4=1,"",R3))</f>
      </c>
      <c r="C4" s="48"/>
      <c r="D4" s="58">
        <f>IF($R$5-S4=-11,"",IF($R$5-S4=1,"",S3))</f>
      </c>
      <c r="E4" s="59"/>
      <c r="F4" s="47">
        <f>IF($R$5-T4=-11,"",IF($R$5-T4=1,"",T3))</f>
      </c>
      <c r="G4" s="48"/>
      <c r="H4" s="47">
        <f>IF($R$5-U4=-11,"",IF($R$5-U4=1,"",U3))</f>
      </c>
      <c r="I4" s="48"/>
      <c r="J4" s="47">
        <f>IF($R$5-U4=-11,"",IF($R$5-V4=1,"",V3))</f>
        <v>40725</v>
      </c>
      <c r="K4" s="48"/>
      <c r="L4" s="51" t="s">
        <v>7</v>
      </c>
      <c r="M4" s="52"/>
      <c r="R4" s="13">
        <f>MONTH(R3)</f>
        <v>6</v>
      </c>
      <c r="S4" s="14">
        <f>MONTH(S3)</f>
        <v>6</v>
      </c>
      <c r="T4" s="14">
        <f>MONTH(T3)</f>
        <v>6</v>
      </c>
      <c r="U4" s="14">
        <f>MONTH(U3)</f>
        <v>6</v>
      </c>
      <c r="V4" s="14">
        <f>MONTH(V3)</f>
        <v>7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>
        <f>IF(D7&gt;0,"○","")</f>
      </c>
      <c r="E5" s="44"/>
      <c r="F5" s="43">
        <f>IF(F7&gt;0,"○","")</f>
      </c>
      <c r="G5" s="44"/>
      <c r="H5" s="43">
        <f>IF(H7&gt;0,"○","")</f>
      </c>
      <c r="I5" s="44"/>
      <c r="J5" s="43" t="str">
        <f>IF(J7&gt;0,"○","")</f>
        <v>○</v>
      </c>
      <c r="K5" s="44"/>
      <c r="L5" s="41">
        <f>COUNTIF(B5:K5,"○")</f>
        <v>1</v>
      </c>
      <c r="M5" s="45"/>
      <c r="R5" s="13" t="str">
        <f>ASC(IF(SEARCH("月",A2,1)=2,LEFT(A2,1),LEFT(A2,2)))</f>
        <v>7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'[4]青森ＲＥＲ'!B7+'[4]八戸セメント'!B7+'[4]普通（庄司）'!B7+'[4]普通（三戸ウィズ） '!B7+'[4]奥羽'!B7+'[4]青森クリーン'!B7+'[4]マテリアル'!B7+'[4]よび'!B7+'[4]よび２'!B7</f>
        <v>0</v>
      </c>
      <c r="C7" s="21">
        <f>'[4]青森ＲＥＲ'!C7+'[4]八戸セメント'!C7+'[4]普通（庄司）'!C7+'[4]普通（三戸ウィズ） '!C7+'[4]奥羽'!C7+'[4]青森クリーン'!C7+'[4]マテリアル'!C7+'[4]よび'!C7+'[4]よび２'!C7</f>
        <v>0</v>
      </c>
      <c r="D7" s="20">
        <f>'[4]青森ＲＥＲ'!D7+'[4]八戸セメント'!D7+'[4]普通（庄司）'!D7+'[4]普通（三戸ウィズ） '!D7+'[4]奥羽'!D7+'[4]青森クリーン'!D7+'[4]マテリアル'!D7+'[4]よび'!D7+'[4]よび２'!D7</f>
        <v>0</v>
      </c>
      <c r="E7" s="21">
        <f>'[4]青森ＲＥＲ'!E7+'[4]八戸セメント'!E7+'[4]普通（庄司）'!E7+'[4]普通（三戸ウィズ） '!E7+'[4]奥羽'!E7+'[4]青森クリーン'!E7+'[4]マテリアル'!E7+'[4]よび'!E7+'[4]よび２'!E7</f>
        <v>0</v>
      </c>
      <c r="F7" s="20">
        <f>'[4]青森ＲＥＲ'!F7+'[4]八戸セメント'!F7+'[4]普通（庄司）'!F7+'[4]普通（三戸ウィズ） '!F7+'[4]奥羽'!F7+'[4]青森クリーン'!F7+'[4]マテリアル'!F7+'[4]よび'!F7+'[4]よび２'!F7</f>
        <v>0</v>
      </c>
      <c r="G7" s="21">
        <f>'[4]青森ＲＥＲ'!G7+'[4]八戸セメント'!G7+'[4]普通（庄司）'!G7+'[4]普通（三戸ウィズ） '!G7+'[4]奥羽'!G7+'[4]青森クリーン'!G7+'[4]マテリアル'!G7+'[4]よび'!G7+'[4]よび２'!G7</f>
        <v>0</v>
      </c>
      <c r="H7" s="20">
        <f>'[4]青森ＲＥＲ'!H7+'[4]八戸セメント'!H7+'[4]普通（庄司）'!H7+'[4]普通（三戸ウィズ） '!H7+'[4]奥羽'!H7+'[4]青森クリーン'!H7+'[4]マテリアル'!H7+'[4]よび'!H7+'[4]よび２'!H7</f>
        <v>0</v>
      </c>
      <c r="I7" s="21">
        <f>'[4]青森ＲＥＲ'!I7+'[4]八戸セメント'!I7+'[4]普通（庄司）'!I7+'[4]普通（三戸ウィズ） '!I7+'[4]奥羽'!I7+'[4]青森クリーン'!I7+'[4]マテリアル'!I7+'[4]よび'!I7+'[4]よび２'!I7</f>
        <v>0</v>
      </c>
      <c r="J7" s="20">
        <f>'[4]青森ＲＥＲ'!J7+'[4]八戸セメント'!J7+'[4]普通（庄司）'!J7+'[4]普通（三戸ウィズ） '!J7+'[4]奥羽'!J7+'[4]青森クリーン'!J7+'[4]マテリアル'!J7+'[4]よび'!J7+'[4]よび２'!J7</f>
        <v>55</v>
      </c>
      <c r="K7" s="21">
        <f>'[4]青森ＲＥＲ'!K7+'[4]八戸セメント'!K7+'[4]普通（庄司）'!K7+'[4]普通（三戸ウィズ） '!K7+'[4]奥羽'!K7+'[4]青森クリーン'!K7+'[4]マテリアル'!K7+'[4]よび'!K7+'[4]よび２'!K7</f>
        <v>666.6999999999999</v>
      </c>
      <c r="L7" s="22">
        <f>SUM(B7,D7,F7,H7,J7)</f>
        <v>55</v>
      </c>
      <c r="M7" s="23">
        <f>SUM(C7,E7,G7,I7,K7)</f>
        <v>666.6999999999999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0</v>
      </c>
      <c r="E9" s="26">
        <f t="shared" si="0"/>
        <v>0</v>
      </c>
      <c r="F9" s="25">
        <f t="shared" si="0"/>
        <v>0</v>
      </c>
      <c r="G9" s="26">
        <f t="shared" si="0"/>
        <v>0</v>
      </c>
      <c r="H9" s="25">
        <f t="shared" si="0"/>
        <v>0</v>
      </c>
      <c r="I9" s="26">
        <f t="shared" si="0"/>
        <v>0</v>
      </c>
      <c r="J9" s="25">
        <f>SUM(J7:J8)</f>
        <v>55</v>
      </c>
      <c r="K9" s="26">
        <f>SUM(K7:K8)</f>
        <v>666.6999999999999</v>
      </c>
      <c r="L9" s="27">
        <f t="shared" si="0"/>
        <v>55</v>
      </c>
      <c r="M9" s="28">
        <f t="shared" si="0"/>
        <v>666.6999999999999</v>
      </c>
    </row>
    <row r="10" spans="1:13" s="10" customFormat="1" ht="19.5" customHeight="1">
      <c r="A10" s="12"/>
      <c r="B10" s="47">
        <f>$J$4+3</f>
        <v>40728</v>
      </c>
      <c r="C10" s="48"/>
      <c r="D10" s="47">
        <f>$J$4+4</f>
        <v>40729</v>
      </c>
      <c r="E10" s="48"/>
      <c r="F10" s="47">
        <f>$J$4+5</f>
        <v>40730</v>
      </c>
      <c r="G10" s="48"/>
      <c r="H10" s="47">
        <f>$J$4+6</f>
        <v>40731</v>
      </c>
      <c r="I10" s="48"/>
      <c r="J10" s="47">
        <f>$J$4+7</f>
        <v>40732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 t="str">
        <f>IF(B13&gt;0,"○","")</f>
        <v>○</v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5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'[4]青森ＲＥＲ'!B13+'[4]八戸セメント'!B13+'[4]普通（庄司）'!B13+'[4]普通（三戸ウィズ） '!B13+'[4]奥羽'!B13+'[4]青森クリーン'!B13+'[4]マテリアル'!B13+'[4]よび'!B13+'[4]よび２'!B13</f>
        <v>52</v>
      </c>
      <c r="C13" s="21">
        <f>'[4]青森ＲＥＲ'!C13+'[4]八戸セメント'!C13+'[4]普通（庄司）'!C13+'[4]普通（三戸ウィズ） '!C13+'[4]奥羽'!C13+'[4]青森クリーン'!C13+'[4]マテリアル'!C13+'[4]よび'!C13+'[4]よび２'!C13</f>
        <v>622.4200000000001</v>
      </c>
      <c r="D13" s="20">
        <f>'[4]青森ＲＥＲ'!D13+'[4]八戸セメント'!D13+'[4]普通（庄司）'!D13+'[4]普通（三戸ウィズ） '!D13+'[4]奥羽'!D13+'[4]青森クリーン'!D13+'[4]マテリアル'!D13+'[4]よび'!D13+'[4]よび２'!D13</f>
        <v>51</v>
      </c>
      <c r="E13" s="21">
        <f>'[4]青森ＲＥＲ'!E13+'[4]八戸セメント'!E13+'[4]普通（庄司）'!E13+'[4]普通（三戸ウィズ） '!E13+'[4]奥羽'!E13+'[4]青森クリーン'!E13+'[4]マテリアル'!E13+'[4]よび'!E13+'[4]よび２'!E13</f>
        <v>619.47</v>
      </c>
      <c r="F13" s="20">
        <f>'[4]青森ＲＥＲ'!F13+'[4]八戸セメント'!F13+'[4]普通（庄司）'!F13+'[4]普通（三戸ウィズ） '!F13+'[4]奥羽'!F13+'[4]青森クリーン'!F13+'[4]マテリアル'!F13+'[4]よび'!F13+'[4]よび２'!F13</f>
        <v>52</v>
      </c>
      <c r="G13" s="21">
        <f>'[4]青森ＲＥＲ'!G13+'[4]八戸セメント'!G13+'[4]普通（庄司）'!G13+'[4]普通（三戸ウィズ） '!G13+'[4]奥羽'!G13+'[4]青森クリーン'!G13+'[4]マテリアル'!G13+'[4]よび'!G13+'[4]よび２'!G13</f>
        <v>617.79</v>
      </c>
      <c r="H13" s="20">
        <f>'[4]青森ＲＥＲ'!H13+'[4]八戸セメント'!H13+'[4]普通（庄司）'!H13+'[4]普通（三戸ウィズ） '!H13+'[4]奥羽'!H13+'[4]青森クリーン'!H13+'[4]マテリアル'!H13+'[4]よび'!H13+'[4]よび２'!H13</f>
        <v>29</v>
      </c>
      <c r="I13" s="21">
        <f>'[4]青森ＲＥＲ'!I13+'[4]八戸セメント'!I13+'[4]普通（庄司）'!I13+'[4]普通（三戸ウィズ） '!I13+'[4]奥羽'!I13+'[4]青森クリーン'!I13+'[4]マテリアル'!I13+'[4]よび'!I13+'[4]よび２'!I13</f>
        <v>346.08</v>
      </c>
      <c r="J13" s="20">
        <f>'[4]青森ＲＥＲ'!J13+'[4]八戸セメント'!J13+'[4]普通（庄司）'!J13+'[4]普通（三戸ウィズ） '!J13+'[4]奥羽'!J13+'[4]青森クリーン'!J13+'[4]マテリアル'!J13+'[4]よび'!J13+'[4]よび２'!J13</f>
        <v>52</v>
      </c>
      <c r="K13" s="21">
        <f>'[4]青森ＲＥＲ'!K13+'[4]八戸セメント'!K13+'[4]普通（庄司）'!K13+'[4]普通（三戸ウィズ） '!K13+'[4]奥羽'!K13+'[4]青森クリーン'!K13+'[4]マテリアル'!K13+'[4]よび'!K13+'[4]よび２'!K13</f>
        <v>620.9599999999999</v>
      </c>
      <c r="L13" s="22">
        <f>SUM(B13,D13,F13,H13,J13)</f>
        <v>236</v>
      </c>
      <c r="M13" s="23">
        <f>SUM(C13,E13,G13,I13,K13)</f>
        <v>2826.7200000000003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52</v>
      </c>
      <c r="C15" s="26">
        <f t="shared" si="1"/>
        <v>622.4200000000001</v>
      </c>
      <c r="D15" s="25">
        <f t="shared" si="1"/>
        <v>51</v>
      </c>
      <c r="E15" s="26">
        <f t="shared" si="1"/>
        <v>619.47</v>
      </c>
      <c r="F15" s="25">
        <f t="shared" si="1"/>
        <v>52</v>
      </c>
      <c r="G15" s="26">
        <f t="shared" si="1"/>
        <v>617.79</v>
      </c>
      <c r="H15" s="25">
        <f t="shared" si="1"/>
        <v>29</v>
      </c>
      <c r="I15" s="26">
        <f t="shared" si="1"/>
        <v>346.08</v>
      </c>
      <c r="J15" s="25">
        <f t="shared" si="1"/>
        <v>52</v>
      </c>
      <c r="K15" s="26">
        <f t="shared" si="1"/>
        <v>620.9599999999999</v>
      </c>
      <c r="L15" s="27">
        <f t="shared" si="1"/>
        <v>236</v>
      </c>
      <c r="M15" s="28">
        <f t="shared" si="1"/>
        <v>2826.7200000000003</v>
      </c>
    </row>
    <row r="16" spans="1:13" s="10" customFormat="1" ht="19.5" customHeight="1">
      <c r="A16" s="12"/>
      <c r="B16" s="47">
        <f>$J$4+10</f>
        <v>40735</v>
      </c>
      <c r="C16" s="48"/>
      <c r="D16" s="47">
        <f>$J$4+11</f>
        <v>40736</v>
      </c>
      <c r="E16" s="48"/>
      <c r="F16" s="47">
        <f>$J$4+12</f>
        <v>40737</v>
      </c>
      <c r="G16" s="48"/>
      <c r="H16" s="47">
        <f>$J$4+13</f>
        <v>40738</v>
      </c>
      <c r="I16" s="48"/>
      <c r="J16" s="47">
        <f>$J$4+14</f>
        <v>40739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'[4]青森ＲＥＲ'!B19+'[4]八戸セメント'!B19+'[4]普通（庄司）'!B19+'[4]普通（三戸ウィズ） '!B19+'[4]奥羽'!B19+'[4]青森クリーン'!B19+'[4]マテリアル'!B19+'[4]よび'!B19+'[4]よび２'!B19</f>
        <v>47</v>
      </c>
      <c r="C19" s="21">
        <f>'[4]青森ＲＥＲ'!C19+'[4]八戸セメント'!C19+'[4]普通（庄司）'!C19+'[4]普通（三戸ウィズ） '!C19+'[4]奥羽'!C19+'[4]青森クリーン'!C19+'[4]マテリアル'!C19+'[4]よび'!C19+'[4]よび２'!C19</f>
        <v>566.33</v>
      </c>
      <c r="D19" s="20">
        <f>'[4]青森ＲＥＲ'!D19+'[4]八戸セメント'!D19+'[4]普通（庄司）'!D19+'[4]普通（三戸ウィズ） '!D19+'[4]奥羽'!D19+'[4]青森クリーン'!D19+'[4]マテリアル'!D19+'[4]よび'!D19+'[4]よび２'!D19</f>
        <v>22</v>
      </c>
      <c r="E19" s="21">
        <f>'[4]青森ＲＥＲ'!E19+'[4]八戸セメント'!E19+'[4]普通（庄司）'!E19+'[4]普通（三戸ウィズ） '!E19+'[4]奥羽'!E19+'[4]青森クリーン'!E19+'[4]マテリアル'!E19+'[4]よび'!E19+'[4]よび２'!E19</f>
        <v>271.05</v>
      </c>
      <c r="F19" s="20">
        <f>'[4]青森ＲＥＲ'!F19+'[4]八戸セメント'!F19+'[4]普通（庄司）'!F19+'[4]普通（三戸ウィズ） '!F19+'[4]奥羽'!F19+'[4]青森クリーン'!F19+'[4]マテリアル'!F19+'[4]よび'!F19+'[4]よび２'!F19</f>
        <v>47</v>
      </c>
      <c r="G19" s="21">
        <f>'[4]青森ＲＥＲ'!G19+'[4]八戸セメント'!G19+'[4]普通（庄司）'!G19+'[4]普通（三戸ウィズ） '!G19+'[4]奥羽'!G19+'[4]青森クリーン'!G19+'[4]マテリアル'!G19+'[4]よび'!G19+'[4]よび２'!G19</f>
        <v>566.12</v>
      </c>
      <c r="H19" s="20">
        <f>'[4]青森ＲＥＲ'!H19+'[4]八戸セメント'!H19+'[4]普通（庄司）'!H19+'[4]普通（三戸ウィズ） '!H19+'[4]奥羽'!H19+'[4]青森クリーン'!H19+'[4]マテリアル'!H19+'[4]よび'!H19+'[4]よび２'!H19</f>
        <v>46</v>
      </c>
      <c r="I19" s="21">
        <f>'[4]青森ＲＥＲ'!I19+'[4]八戸セメント'!I19+'[4]普通（庄司）'!I19+'[4]普通（三戸ウィズ） '!I19+'[4]奥羽'!I19+'[4]青森クリーン'!I19+'[4]マテリアル'!I19+'[4]よび'!I19+'[4]よび２'!I19</f>
        <v>563.43</v>
      </c>
      <c r="J19" s="20">
        <f>'[4]青森ＲＥＲ'!J19+'[4]八戸セメント'!J19+'[4]普通（庄司）'!J19+'[4]普通（三戸ウィズ） '!J19+'[4]奥羽'!J19+'[4]青森クリーン'!J19+'[4]マテリアル'!J19+'[4]よび'!J19+'[4]よび２'!J19</f>
        <v>47</v>
      </c>
      <c r="K19" s="21">
        <f>'[4]青森ＲＥＲ'!K19+'[4]八戸セメント'!K19+'[4]普通（庄司）'!K19+'[4]普通（三戸ウィズ） '!K19+'[4]奥羽'!K19+'[4]青森クリーン'!K19+'[4]マテリアル'!K19+'[4]よび'!K19+'[4]よび２'!K19</f>
        <v>566.22</v>
      </c>
      <c r="L19" s="22">
        <f>SUM(B19,D19,F19,H19,J19)</f>
        <v>209</v>
      </c>
      <c r="M19" s="23">
        <f>SUM(C19,E19,G19,I19,K19)</f>
        <v>2533.1499999999996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47</v>
      </c>
      <c r="C21" s="26">
        <f t="shared" si="2"/>
        <v>566.33</v>
      </c>
      <c r="D21" s="25">
        <f t="shared" si="2"/>
        <v>22</v>
      </c>
      <c r="E21" s="26">
        <f t="shared" si="2"/>
        <v>271.05</v>
      </c>
      <c r="F21" s="25">
        <f t="shared" si="2"/>
        <v>47</v>
      </c>
      <c r="G21" s="26">
        <f t="shared" si="2"/>
        <v>566.12</v>
      </c>
      <c r="H21" s="25">
        <f t="shared" si="2"/>
        <v>46</v>
      </c>
      <c r="I21" s="26">
        <f t="shared" si="2"/>
        <v>563.43</v>
      </c>
      <c r="J21" s="25">
        <f t="shared" si="2"/>
        <v>47</v>
      </c>
      <c r="K21" s="26">
        <f t="shared" si="2"/>
        <v>566.22</v>
      </c>
      <c r="L21" s="27">
        <f t="shared" si="2"/>
        <v>209</v>
      </c>
      <c r="M21" s="23">
        <f t="shared" si="2"/>
        <v>2533.1499999999996</v>
      </c>
    </row>
    <row r="22" spans="1:13" s="10" customFormat="1" ht="19.5" customHeight="1">
      <c r="A22" s="12"/>
      <c r="B22" s="58">
        <f>IF(MONTH($J$4)-11=MONTH(F35),"",IF(MONTH($J$4)&lt;MONTH(B35),"",B35))</f>
        <v>40742</v>
      </c>
      <c r="C22" s="59"/>
      <c r="D22" s="47">
        <f>IF(MONTH($J$4)-11=MONTH(D35),"",IF(MONTH($J$4)&lt;MONTH(D35),"",D35))</f>
        <v>40743</v>
      </c>
      <c r="E22" s="48"/>
      <c r="F22" s="47">
        <f>IF(MONTH($J$4)-11=MONTH(F35),"",IF(MONTH($J$4)&lt;MONTH(F35),"",F35))</f>
        <v>40744</v>
      </c>
      <c r="G22" s="48"/>
      <c r="H22" s="47">
        <f>IF(MONTH($J$4)-11=MONTH(H35),"",IF(MONTH($J$4)&lt;MONTH(H35),"",H35))</f>
        <v>40745</v>
      </c>
      <c r="I22" s="48"/>
      <c r="J22" s="47">
        <f>IF(MONTH($J$4)-11=MONTH(J35),"",IF(MONTH($J$4)&lt;MONTH(J35),"",J35))</f>
        <v>40746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>
        <f>IF(B25&gt;0,"○","")</f>
      </c>
      <c r="C23" s="44"/>
      <c r="D23" s="43" t="str">
        <f>IF(D25&gt;0,"○","")</f>
        <v>○</v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4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'[4]青森ＲＥＲ'!B25+'[4]八戸セメント'!B25+'[4]普通（庄司）'!B25+'[4]普通（三戸ウィズ） '!B25+'[4]奥羽'!B25+'[4]青森クリーン'!B25+'[4]マテリアル'!B25+'[4]よび'!B25+'[4]よび２'!B25</f>
        <v>0</v>
      </c>
      <c r="C25" s="21">
        <f>'[4]青森ＲＥＲ'!C25+'[4]八戸セメント'!C25+'[4]普通（庄司）'!C25+'[4]普通（三戸ウィズ） '!C25+'[4]奥羽'!C25+'[4]青森クリーン'!C25+'[4]マテリアル'!C25+'[4]よび'!C25+'[4]よび２'!C25</f>
        <v>0</v>
      </c>
      <c r="D25" s="20">
        <f>'[4]青森ＲＥＲ'!D25+'[4]八戸セメント'!D25+'[4]普通（庄司）'!D25+'[4]普通（三戸ウィズ） '!D25+'[4]奥羽'!D25+'[4]青森クリーン'!D25+'[4]マテリアル'!D25+'[4]よび'!D25+'[4]よび２'!D25</f>
        <v>53</v>
      </c>
      <c r="E25" s="21">
        <f>'[4]青森ＲＥＲ'!E25+'[4]八戸セメント'!E25+'[4]普通（庄司）'!E25+'[4]普通（三戸ウィズ） '!E25+'[4]奥羽'!E25+'[4]青森クリーン'!E25+'[4]マテリアル'!E25+'[4]よび'!E25+'[4]よび２'!E25</f>
        <v>628.35</v>
      </c>
      <c r="F25" s="20">
        <f>'[4]青森ＲＥＲ'!F25+'[4]八戸セメント'!F25+'[4]普通（庄司）'!F25+'[4]普通（三戸ウィズ） '!F25+'[4]奥羽'!F25+'[4]青森クリーン'!F25+'[4]マテリアル'!F25+'[4]よび'!F25+'[4]よび２'!F25</f>
        <v>53</v>
      </c>
      <c r="G25" s="21">
        <f>'[4]青森ＲＥＲ'!G25+'[4]八戸セメント'!G25+'[4]普通（庄司）'!G25+'[4]普通（三戸ウィズ） '!G25+'[4]奥羽'!G25+'[4]青森クリーン'!G25+'[4]マテリアル'!G25+'[4]よび'!G25+'[4]よび２'!G25</f>
        <v>628.4300000000001</v>
      </c>
      <c r="H25" s="20">
        <f>'[4]青森ＲＥＲ'!H25+'[4]八戸セメント'!H25+'[4]普通（庄司）'!H25+'[4]普通（三戸ウィズ） '!H25+'[4]奥羽'!H25+'[4]青森クリーン'!H25+'[4]マテリアル'!H25+'[4]よび'!H25+'[4]よび２'!H25</f>
        <v>52</v>
      </c>
      <c r="I25" s="21">
        <f>'[4]青森ＲＥＲ'!I25+'[4]八戸セメント'!I25+'[4]普通（庄司）'!I25+'[4]普通（三戸ウィズ） '!I25+'[4]奥羽'!I25+'[4]青森クリーン'!I25+'[4]マテリアル'!I25+'[4]よび'!I25+'[4]よび２'!I25</f>
        <v>625.54</v>
      </c>
      <c r="J25" s="20">
        <f>'[4]青森ＲＥＲ'!J25+'[4]八戸セメント'!J25+'[4]普通（庄司）'!J25+'[4]普通（三戸ウィズ） '!J25+'[4]奥羽'!J25+'[4]青森クリーン'!J25+'[4]マテリアル'!J25+'[4]よび'!J25+'[4]よび２'!J25</f>
        <v>53</v>
      </c>
      <c r="K25" s="21">
        <f>'[4]青森ＲＥＲ'!K25+'[4]八戸セメント'!K25+'[4]普通（庄司）'!K25+'[4]普通（三戸ウィズ） '!K25+'[4]奥羽'!K25+'[4]青森クリーン'!K25+'[4]マテリアル'!K25+'[4]よび'!K25+'[4]よび２'!K25</f>
        <v>628.4499999999999</v>
      </c>
      <c r="L25" s="22">
        <f>SUM(B25,D25,F25,H25,J25)</f>
        <v>211</v>
      </c>
      <c r="M25" s="23">
        <f>SUM(C25,E25,G25,I25,K25)</f>
        <v>2510.77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0</v>
      </c>
      <c r="C27" s="26">
        <f t="shared" si="3"/>
        <v>0</v>
      </c>
      <c r="D27" s="25">
        <f t="shared" si="3"/>
        <v>53</v>
      </c>
      <c r="E27" s="26">
        <f t="shared" si="3"/>
        <v>628.35</v>
      </c>
      <c r="F27" s="25">
        <f t="shared" si="3"/>
        <v>53</v>
      </c>
      <c r="G27" s="26">
        <f t="shared" si="3"/>
        <v>628.4300000000001</v>
      </c>
      <c r="H27" s="25">
        <f t="shared" si="3"/>
        <v>52</v>
      </c>
      <c r="I27" s="26">
        <f t="shared" si="3"/>
        <v>625.54</v>
      </c>
      <c r="J27" s="25">
        <f t="shared" si="3"/>
        <v>53</v>
      </c>
      <c r="K27" s="26">
        <f t="shared" si="3"/>
        <v>628.4499999999999</v>
      </c>
      <c r="L27" s="22">
        <f t="shared" si="3"/>
        <v>211</v>
      </c>
      <c r="M27" s="23">
        <f t="shared" si="3"/>
        <v>2510.77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40749</v>
      </c>
      <c r="C28" s="48"/>
      <c r="D28" s="47">
        <f>IF(MONTH($J$4)-11=MONTH(D36),"",IF(MONTH($J$4)&lt;MONTH(D36),"",D36))</f>
        <v>40750</v>
      </c>
      <c r="E28" s="48"/>
      <c r="F28" s="47">
        <f>IF(MONTH($J$4)-11=MONTH(F36),"",IF(MONTH($J$4)&lt;MONTH(F36),"",F36))</f>
        <v>40751</v>
      </c>
      <c r="G28" s="48"/>
      <c r="H28" s="47">
        <f>IF(MONTH($J$4)-11=MONTH(H36),"",IF(MONTH($J$4)&lt;MONTH(H36),"",H36))</f>
        <v>40752</v>
      </c>
      <c r="I28" s="48"/>
      <c r="J28" s="47">
        <f>IF(MONTH($J$4)-11=MONTH(J36),"",IF(MONTH($J$4)&lt;MONTH(J36),"",J36))</f>
        <v>40753</v>
      </c>
      <c r="K28" s="48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 t="str">
        <f>IF(F31&gt;0,"○","")</f>
        <v>○</v>
      </c>
      <c r="G29" s="44"/>
      <c r="H29" s="43" t="str">
        <f>IF(H31&gt;0,"○","")</f>
        <v>○</v>
      </c>
      <c r="I29" s="44"/>
      <c r="J29" s="43" t="str">
        <f>IF(J31&gt;0,"○","")</f>
        <v>○</v>
      </c>
      <c r="K29" s="44"/>
      <c r="L29" s="41">
        <f>COUNTIF(B29:K29,"○")</f>
        <v>5</v>
      </c>
      <c r="M29" s="45"/>
      <c r="N29" s="32" t="s">
        <v>8</v>
      </c>
      <c r="O29" s="41">
        <f>SUM(L5,L11,L17,L23,L29)</f>
        <v>20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'[4]青森ＲＥＲ'!B31+'[4]八戸セメント'!B31+'[4]普通（庄司）'!B31+'[4]普通（三戸ウィズ） '!B31+'[4]奥羽'!B31+'[4]青森クリーン'!B31+'[4]マテリアル'!B31+'[4]よび'!B31+'[4]よび２'!B31</f>
        <v>51</v>
      </c>
      <c r="C31" s="21">
        <f>'[4]青森ＲＥＲ'!C31+'[4]八戸セメント'!C31+'[4]普通（庄司）'!C31+'[4]普通（三戸ウィズ） '!C31+'[4]奥羽'!C31+'[4]青森クリーン'!C31+'[4]マテリアル'!C31+'[4]よび'!C31+'[4]よび２'!C31</f>
        <v>609.3</v>
      </c>
      <c r="D31" s="20">
        <f>'[4]青森ＲＥＲ'!D31+'[4]八戸セメント'!D31+'[4]普通（庄司）'!D31+'[4]普通（三戸ウィズ） '!D31+'[4]奥羽'!D31+'[4]青森クリーン'!D31+'[4]マテリアル'!D31+'[4]よび'!D31+'[4]よび２'!D31</f>
        <v>52</v>
      </c>
      <c r="E31" s="21">
        <f>'[4]青森ＲＥＲ'!E31+'[4]八戸セメント'!E31+'[4]普通（庄司）'!E31+'[4]普通（三戸ウィズ） '!E31+'[4]奥羽'!E31+'[4]青森クリーン'!E31+'[4]マテリアル'!E31+'[4]よび'!E31+'[4]よび２'!E31</f>
        <v>632.52</v>
      </c>
      <c r="F31" s="20">
        <f>'[4]青森ＲＥＲ'!F31+'[4]八戸セメント'!F31+'[4]普通（庄司）'!F31+'[4]普通（三戸ウィズ） '!F31+'[4]奥羽'!F31+'[4]青森クリーン'!F31+'[4]マテリアル'!F31+'[4]よび'!F31+'[4]よび２'!F31</f>
        <v>53</v>
      </c>
      <c r="G31" s="21">
        <f>'[4]青森ＲＥＲ'!G31+'[4]八戸セメント'!G31+'[4]普通（庄司）'!G31+'[4]普通（三戸ウィズ） '!G31+'[4]奥羽'!G31+'[4]青森クリーン'!G31+'[4]マテリアル'!G31+'[4]よび'!G31+'[4]よび２'!G31</f>
        <v>632.5500000000001</v>
      </c>
      <c r="H31" s="20">
        <f>'[4]青森ＲＥＲ'!H31+'[4]八戸セメント'!H31+'[4]普通（庄司）'!H31+'[4]普通（三戸ウィズ） '!H31+'[4]奥羽'!H31+'[4]青森クリーン'!H31+'[4]マテリアル'!H31+'[4]よび'!H31+'[4]よび２'!H31</f>
        <v>40</v>
      </c>
      <c r="I31" s="21">
        <f>'[4]青森ＲＥＲ'!I31+'[4]八戸セメント'!I31+'[4]普通（庄司）'!I31+'[4]普通（三戸ウィズ） '!I31+'[4]奥羽'!I31+'[4]青森クリーン'!I31+'[4]マテリアル'!I31+'[4]よび'!I31+'[4]よび２'!I31</f>
        <v>482.25</v>
      </c>
      <c r="J31" s="20">
        <f>'[4]青森ＲＥＲ'!J31+'[4]八戸セメント'!J31+'[4]普通（庄司）'!J31+'[4]普通（三戸ウィズ） '!J31+'[4]奥羽'!J31+'[4]青森クリーン'!J31+'[4]マテリアル'!J31+'[4]よび'!J31+'[4]よび２'!J31</f>
        <v>41</v>
      </c>
      <c r="K31" s="21">
        <f>'[4]青森ＲＥＲ'!K31+'[4]八戸セメント'!K31+'[4]普通（庄司）'!K31+'[4]普通（三戸ウィズ） '!K31+'[4]奥羽'!K31+'[4]青森クリーン'!K31+'[4]マテリアル'!K31+'[4]よび'!K31+'[4]よび２'!K31</f>
        <v>484.76</v>
      </c>
      <c r="L31" s="22">
        <f>SUM(B31,D31,F31,H31,J31)</f>
        <v>237</v>
      </c>
      <c r="M31" s="23">
        <f>SUM(C31,E31,G31,I31,K31)</f>
        <v>2841.38</v>
      </c>
      <c r="N31" s="32" t="s">
        <v>11</v>
      </c>
      <c r="O31" s="34">
        <f>SUM(L7,L13,L19,L25,L31)</f>
        <v>948</v>
      </c>
      <c r="P31" s="35">
        <f>SUM(M7,M13,M19,M25,M31)</f>
        <v>11378.720000000001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51</v>
      </c>
      <c r="C33" s="26">
        <f t="shared" si="4"/>
        <v>609.3</v>
      </c>
      <c r="D33" s="25">
        <f t="shared" si="4"/>
        <v>52</v>
      </c>
      <c r="E33" s="26">
        <f t="shared" si="4"/>
        <v>632.52</v>
      </c>
      <c r="F33" s="25">
        <f t="shared" si="4"/>
        <v>53</v>
      </c>
      <c r="G33" s="26">
        <f t="shared" si="4"/>
        <v>632.5500000000001</v>
      </c>
      <c r="H33" s="25">
        <f t="shared" si="4"/>
        <v>40</v>
      </c>
      <c r="I33" s="26">
        <f t="shared" si="4"/>
        <v>482.25</v>
      </c>
      <c r="J33" s="25">
        <f t="shared" si="4"/>
        <v>41</v>
      </c>
      <c r="K33" s="26">
        <f t="shared" si="4"/>
        <v>484.76</v>
      </c>
      <c r="L33" s="27">
        <f t="shared" si="4"/>
        <v>237</v>
      </c>
      <c r="M33" s="28">
        <f t="shared" si="4"/>
        <v>2841.38</v>
      </c>
      <c r="N33" s="32" t="s">
        <v>14</v>
      </c>
      <c r="O33" s="34">
        <f>SUM(O31:O32)</f>
        <v>948</v>
      </c>
      <c r="P33" s="35">
        <f>SUM(P31:P32)</f>
        <v>11378.720000000001</v>
      </c>
      <c r="Q33" s="10"/>
      <c r="R33" s="10"/>
      <c r="S33" s="10"/>
    </row>
    <row r="35" spans="2:10" ht="14.25" hidden="1">
      <c r="B35" s="38">
        <f>$J$4+17</f>
        <v>40742</v>
      </c>
      <c r="C35" s="38"/>
      <c r="D35" s="38">
        <f>$J$4+18</f>
        <v>40743</v>
      </c>
      <c r="E35" s="38"/>
      <c r="F35" s="38">
        <f>$J$4+19</f>
        <v>40744</v>
      </c>
      <c r="G35" s="39"/>
      <c r="H35" s="38">
        <f>$J$4+20</f>
        <v>40745</v>
      </c>
      <c r="I35" s="39"/>
      <c r="J35" s="38">
        <f>$J$4+21</f>
        <v>40746</v>
      </c>
    </row>
    <row r="36" spans="2:10" ht="14.25" hidden="1">
      <c r="B36" s="38">
        <f>$J$4+24</f>
        <v>40749</v>
      </c>
      <c r="C36" s="38"/>
      <c r="D36" s="38">
        <f>$J$4+25</f>
        <v>40750</v>
      </c>
      <c r="E36" s="40"/>
      <c r="F36" s="38">
        <f>$J$4+26</f>
        <v>40751</v>
      </c>
      <c r="G36" s="39"/>
      <c r="H36" s="38">
        <f>$J$4+27</f>
        <v>40752</v>
      </c>
      <c r="I36" s="39"/>
      <c r="J36" s="38">
        <f>$J$4+28</f>
        <v>40753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Y24" sqref="Y24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20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40756</v>
      </c>
      <c r="S3" s="10">
        <f>$R$3+1</f>
        <v>40757</v>
      </c>
      <c r="T3" s="10">
        <f>$R$3+2</f>
        <v>40758</v>
      </c>
      <c r="U3" s="10">
        <f>$R$3+3</f>
        <v>40759</v>
      </c>
      <c r="V3" s="10">
        <f>$R$3+4</f>
        <v>40760</v>
      </c>
    </row>
    <row r="4" spans="1:22" s="10" customFormat="1" ht="19.5" customHeight="1" thickTop="1">
      <c r="A4" s="12"/>
      <c r="B4" s="47">
        <f>IF($R$5-R4=-11,"",IF($R$5-R4=1,"",R3))</f>
        <v>40756</v>
      </c>
      <c r="C4" s="48"/>
      <c r="D4" s="47">
        <f>IF($R$5-S4=-11,"",IF($R$5-S4=1,"",S3))</f>
        <v>40757</v>
      </c>
      <c r="E4" s="48"/>
      <c r="F4" s="47">
        <f>IF($R$5-T4=-11,"",IF($R$5-T4=1,"",T3))</f>
        <v>40758</v>
      </c>
      <c r="G4" s="48"/>
      <c r="H4" s="47">
        <f>IF($R$5-U4=-11,"",IF($R$5-U4=1,"",U3))</f>
        <v>40759</v>
      </c>
      <c r="I4" s="48"/>
      <c r="J4" s="47">
        <f>IF($R$5-U4=-11,"",IF($R$5-V4=1,"",V3))</f>
        <v>40760</v>
      </c>
      <c r="K4" s="48"/>
      <c r="L4" s="51" t="s">
        <v>7</v>
      </c>
      <c r="M4" s="52"/>
      <c r="R4" s="13">
        <f>MONTH(R3)</f>
        <v>8</v>
      </c>
      <c r="S4" s="14">
        <f>MONTH(S3)</f>
        <v>8</v>
      </c>
      <c r="T4" s="14">
        <f>MONTH(T3)</f>
        <v>8</v>
      </c>
      <c r="U4" s="14">
        <f>MONTH(U3)</f>
        <v>8</v>
      </c>
      <c r="V4" s="14">
        <f>MONTH(V3)</f>
        <v>8</v>
      </c>
    </row>
    <row r="5" spans="1:18" s="10" customFormat="1" ht="19.5" customHeight="1">
      <c r="A5" s="15" t="s">
        <v>8</v>
      </c>
      <c r="B5" s="43" t="str">
        <f>IF(B7&gt;0,"○","")</f>
        <v>○</v>
      </c>
      <c r="C5" s="44"/>
      <c r="D5" s="43" t="str">
        <f>IF(D7&gt;0,"○","")</f>
        <v>○</v>
      </c>
      <c r="E5" s="44"/>
      <c r="F5" s="43" t="str">
        <f>IF(F7&gt;0,"○","")</f>
        <v>○</v>
      </c>
      <c r="G5" s="44"/>
      <c r="H5" s="43" t="str">
        <f>IF(H7&gt;0,"○","")</f>
        <v>○</v>
      </c>
      <c r="I5" s="44"/>
      <c r="J5" s="43" t="str">
        <f>IF(J7&gt;0,"○","")</f>
        <v>○</v>
      </c>
      <c r="K5" s="44"/>
      <c r="L5" s="41">
        <f>COUNTIF(B5:K5,"○")</f>
        <v>5</v>
      </c>
      <c r="M5" s="45"/>
      <c r="R5" s="13" t="str">
        <f>ASC(IF(SEARCH("月",A2,1)=2,LEFT(A2,1),LEFT(A2,2)))</f>
        <v>8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'[5]青森ＲＥＲ'!B7+'[5]八戸セメント'!B7+'[5]普通（庄司）'!B7+'[5]普通（三戸ウィズ） '!B7+'[5]奥羽'!B7+'[5]青森クリーン'!B7+'[5]マテリアル'!B7+'[5]よび'!B7+'[5]よび２'!B7</f>
        <v>35</v>
      </c>
      <c r="C7" s="21">
        <f>'[5]青森ＲＥＲ'!C7+'[5]八戸セメント'!C7+'[5]普通（庄司）'!C7+'[5]普通（三戸ウィズ） '!C7+'[5]奥羽'!C7+'[5]青森クリーン'!C7+'[5]マテリアル'!C7+'[5]よび'!C7+'[5]よび２'!C7</f>
        <v>414.58</v>
      </c>
      <c r="D7" s="20">
        <f>'[5]青森ＲＥＲ'!D7+'[5]八戸セメント'!D7+'[5]普通（庄司）'!D7+'[5]普通（三戸ウィズ） '!D7+'[5]奥羽'!D7+'[5]青森クリーン'!D7+'[5]マテリアル'!D7+'[5]よび'!D7+'[5]よび２'!D7</f>
        <v>34</v>
      </c>
      <c r="E7" s="21">
        <f>'[5]青森ＲＥＲ'!E7+'[5]八戸セメント'!E7+'[5]普通（庄司）'!E7+'[5]普通（三戸ウィズ） '!E7+'[5]奥羽'!E7+'[5]青森クリーン'!E7+'[5]マテリアル'!E7+'[5]よび'!E7+'[5]よび２'!E7</f>
        <v>412.14</v>
      </c>
      <c r="F7" s="20">
        <f>'[5]青森ＲＥＲ'!F7+'[5]八戸セメント'!F7+'[5]普通（庄司）'!F7+'[5]普通（三戸ウィズ） '!F7+'[5]奥羽'!F7+'[5]青森クリーン'!F7+'[5]マテリアル'!F7+'[5]よび'!F7+'[5]よび２'!F7</f>
        <v>35</v>
      </c>
      <c r="G7" s="21">
        <f>'[5]青森ＲＥＲ'!G7+'[5]八戸セメント'!G7+'[5]普通（庄司）'!G7+'[5]普通（三戸ウィズ） '!G7+'[5]奥羽'!G7+'[5]青森クリーン'!G7+'[5]マテリアル'!G7+'[5]よび'!G7+'[5]よび２'!G7</f>
        <v>414.71</v>
      </c>
      <c r="H7" s="20">
        <f>'[5]青森ＲＥＲ'!H7+'[5]八戸セメント'!H7+'[5]普通（庄司）'!H7+'[5]普通（三戸ウィズ） '!H7+'[5]奥羽'!H7+'[5]青森クリーン'!H7+'[5]マテリアル'!H7+'[5]よび'!H7+'[5]よび２'!H7</f>
        <v>46</v>
      </c>
      <c r="I7" s="21">
        <f>'[5]青森ＲＥＲ'!I7+'[5]八戸セメント'!I7+'[5]普通（庄司）'!I7+'[5]普通（三戸ウィズ） '!I7+'[5]奥羽'!I7+'[5]青森クリーン'!I7+'[5]マテリアル'!I7+'[5]よび'!I7+'[5]よび２'!I7</f>
        <v>556.9399999999999</v>
      </c>
      <c r="J7" s="20">
        <f>'[5]青森ＲＥＲ'!J7+'[5]八戸セメント'!J7+'[5]普通（庄司）'!J7+'[5]普通（三戸ウィズ） '!J7+'[5]奥羽'!J7+'[5]青森クリーン'!J7+'[5]マテリアル'!J7+'[5]よび'!J7+'[5]よび２'!J7</f>
        <v>47</v>
      </c>
      <c r="K7" s="21">
        <f>'[5]青森ＲＥＲ'!K7+'[5]八戸セメント'!K7+'[5]普通（庄司）'!K7+'[5]普通（三戸ウィズ） '!K7+'[5]奥羽'!K7+'[5]青森クリーン'!K7+'[5]マテリアル'!K7+'[5]よび'!K7+'[5]よび２'!K7</f>
        <v>559.69</v>
      </c>
      <c r="L7" s="22">
        <f>SUM(B7,D7,F7,H7,J7)</f>
        <v>197</v>
      </c>
      <c r="M7" s="23">
        <f>SUM(C7,E7,G7,I7,K7)</f>
        <v>2358.06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35</v>
      </c>
      <c r="C9" s="26">
        <f t="shared" si="0"/>
        <v>414.58</v>
      </c>
      <c r="D9" s="25">
        <f t="shared" si="0"/>
        <v>34</v>
      </c>
      <c r="E9" s="26">
        <f t="shared" si="0"/>
        <v>412.14</v>
      </c>
      <c r="F9" s="25">
        <f t="shared" si="0"/>
        <v>35</v>
      </c>
      <c r="G9" s="26">
        <f t="shared" si="0"/>
        <v>414.71</v>
      </c>
      <c r="H9" s="25">
        <f t="shared" si="0"/>
        <v>46</v>
      </c>
      <c r="I9" s="26">
        <f t="shared" si="0"/>
        <v>556.9399999999999</v>
      </c>
      <c r="J9" s="25">
        <f>SUM(J7:J8)</f>
        <v>47</v>
      </c>
      <c r="K9" s="26">
        <f>SUM(K7:K8)</f>
        <v>559.69</v>
      </c>
      <c r="L9" s="27">
        <f t="shared" si="0"/>
        <v>197</v>
      </c>
      <c r="M9" s="28">
        <f t="shared" si="0"/>
        <v>2358.06</v>
      </c>
    </row>
    <row r="10" spans="1:13" s="10" customFormat="1" ht="19.5" customHeight="1">
      <c r="A10" s="12"/>
      <c r="B10" s="47">
        <f>$J$4+3</f>
        <v>40763</v>
      </c>
      <c r="C10" s="48"/>
      <c r="D10" s="47">
        <f>$J$4+4</f>
        <v>40764</v>
      </c>
      <c r="E10" s="48"/>
      <c r="F10" s="47">
        <f>$J$4+5</f>
        <v>40765</v>
      </c>
      <c r="G10" s="48"/>
      <c r="H10" s="47">
        <f>$J$4+6</f>
        <v>40766</v>
      </c>
      <c r="I10" s="48"/>
      <c r="J10" s="47">
        <f>$J$4+7</f>
        <v>40767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 t="str">
        <f>IF(B13&gt;0,"○","")</f>
        <v>○</v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5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'[5]青森ＲＥＲ'!B13+'[5]八戸セメント'!B13+'[5]普通（庄司）'!B13+'[5]普通（三戸ウィズ） '!B13+'[5]奥羽'!B13+'[5]青森クリーン'!B13+'[5]マテリアル'!B13+'[5]よび'!B13+'[5]よび２'!B13</f>
        <v>59</v>
      </c>
      <c r="C13" s="21">
        <f>'[5]青森ＲＥＲ'!C13+'[5]八戸セメント'!C13+'[5]普通（庄司）'!C13+'[5]普通（三戸ウィズ） '!C13+'[5]奥羽'!C13+'[5]青森クリーン'!C13+'[5]マテリアル'!C13+'[5]よび'!C13+'[5]よび２'!C13</f>
        <v>708.01</v>
      </c>
      <c r="D13" s="20">
        <f>'[5]青森ＲＥＲ'!D13+'[5]八戸セメント'!D13+'[5]普通（庄司）'!D13+'[5]普通（三戸ウィズ） '!D13+'[5]奥羽'!D13+'[5]青森クリーン'!D13+'[5]マテリアル'!D13+'[5]よび'!D13+'[5]よび２'!D13</f>
        <v>58</v>
      </c>
      <c r="E13" s="21">
        <f>'[5]青森ＲＥＲ'!E13+'[5]八戸セメント'!E13+'[5]普通（庄司）'!E13+'[5]普通（三戸ウィズ） '!E13+'[5]奥羽'!E13+'[5]青森クリーン'!E13+'[5]マテリアル'!E13+'[5]よび'!E13+'[5]よび２'!E13</f>
        <v>705.7599999999999</v>
      </c>
      <c r="F13" s="20">
        <f>'[5]青森ＲＥＲ'!F13+'[5]八戸セメント'!F13+'[5]普通（庄司）'!F13+'[5]普通（三戸ウィズ） '!F13+'[5]奥羽'!F13+'[5]青森クリーン'!F13+'[5]マテリアル'!F13+'[5]よび'!F13+'[5]よび２'!F13</f>
        <v>59</v>
      </c>
      <c r="G13" s="21">
        <f>'[5]青森ＲＥＲ'!G13+'[5]八戸セメント'!G13+'[5]普通（庄司）'!G13+'[5]普通（三戸ウィズ） '!G13+'[5]奥羽'!G13+'[5]青森クリーン'!G13+'[5]マテリアル'!G13+'[5]よび'!G13+'[5]よび２'!G13</f>
        <v>708.1400000000001</v>
      </c>
      <c r="H13" s="20">
        <f>'[5]青森ＲＥＲ'!H13+'[5]八戸セメント'!H13+'[5]普通（庄司）'!H13+'[5]普通（三戸ウィズ） '!H13+'[5]奥羽'!H13+'[5]青森クリーン'!H13+'[5]マテリアル'!H13+'[5]よび'!H13+'[5]よび２'!H13</f>
        <v>63</v>
      </c>
      <c r="I13" s="21">
        <f>'[5]青森ＲＥＲ'!I13+'[5]八戸セメント'!I13+'[5]普通（庄司）'!I13+'[5]普通（三戸ウィズ） '!I13+'[5]奥羽'!I13+'[5]青森クリーン'!I13+'[5]マテリアル'!I13+'[5]よび'!I13+'[5]よび２'!I13</f>
        <v>757.7</v>
      </c>
      <c r="J13" s="20">
        <f>'[5]青森ＲＥＲ'!J13+'[5]八戸セメント'!J13+'[5]普通（庄司）'!J13+'[5]普通（三戸ウィズ） '!J13+'[5]奥羽'!J13+'[5]青森クリーン'!J13+'[5]マテリアル'!J13+'[5]よび'!J13+'[5]よび２'!J13</f>
        <v>64</v>
      </c>
      <c r="K13" s="21">
        <f>'[5]青森ＲＥＲ'!K13+'[5]八戸セメント'!K13+'[5]普通（庄司）'!K13+'[5]普通（三戸ウィズ） '!K13+'[5]奥羽'!K13+'[5]青森クリーン'!K13+'[5]マテリアル'!K13+'[5]よび'!K13+'[5]よび２'!K13</f>
        <v>761.5799999999999</v>
      </c>
      <c r="L13" s="22">
        <f>SUM(B13,D13,F13,H13,J13)</f>
        <v>303</v>
      </c>
      <c r="M13" s="23">
        <f>SUM(C13,E13,G13,I13,K13)</f>
        <v>3641.1899999999996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59</v>
      </c>
      <c r="C15" s="26">
        <f t="shared" si="1"/>
        <v>708.01</v>
      </c>
      <c r="D15" s="25">
        <f t="shared" si="1"/>
        <v>58</v>
      </c>
      <c r="E15" s="26">
        <f t="shared" si="1"/>
        <v>705.7599999999999</v>
      </c>
      <c r="F15" s="25">
        <f t="shared" si="1"/>
        <v>59</v>
      </c>
      <c r="G15" s="26">
        <f t="shared" si="1"/>
        <v>708.1400000000001</v>
      </c>
      <c r="H15" s="25">
        <f t="shared" si="1"/>
        <v>63</v>
      </c>
      <c r="I15" s="26">
        <f t="shared" si="1"/>
        <v>757.7</v>
      </c>
      <c r="J15" s="25">
        <f t="shared" si="1"/>
        <v>64</v>
      </c>
      <c r="K15" s="26">
        <f t="shared" si="1"/>
        <v>761.5799999999999</v>
      </c>
      <c r="L15" s="27">
        <f t="shared" si="1"/>
        <v>303</v>
      </c>
      <c r="M15" s="28">
        <f t="shared" si="1"/>
        <v>3641.1899999999996</v>
      </c>
    </row>
    <row r="16" spans="1:13" s="10" customFormat="1" ht="19.5" customHeight="1">
      <c r="A16" s="12"/>
      <c r="B16" s="58">
        <f>$J$4+10</f>
        <v>40770</v>
      </c>
      <c r="C16" s="59"/>
      <c r="D16" s="58">
        <f>$J$4+11</f>
        <v>40771</v>
      </c>
      <c r="E16" s="59"/>
      <c r="F16" s="58">
        <f>$J$4+12</f>
        <v>40772</v>
      </c>
      <c r="G16" s="59"/>
      <c r="H16" s="58">
        <f>$J$4+13</f>
        <v>40773</v>
      </c>
      <c r="I16" s="59"/>
      <c r="J16" s="47">
        <f>$J$4+14</f>
        <v>40774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>
        <f>IF(B19&gt;0,"○","")</f>
      </c>
      <c r="C17" s="44"/>
      <c r="D17" s="43">
        <f>IF(D19&gt;0,"○","")</f>
      </c>
      <c r="E17" s="44"/>
      <c r="F17" s="43">
        <f>IF(F19&gt;0,"○","")</f>
      </c>
      <c r="G17" s="44"/>
      <c r="H17" s="43">
        <f>IF(H19&gt;0,"○","")</f>
      </c>
      <c r="I17" s="44"/>
      <c r="J17" s="43" t="str">
        <f>IF(J19&gt;0,"○","")</f>
        <v>○</v>
      </c>
      <c r="K17" s="44"/>
      <c r="L17" s="41">
        <f>COUNTIF(B17:K17,"○")</f>
        <v>1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'[5]青森ＲＥＲ'!B19+'[5]八戸セメント'!B19+'[5]普通（庄司）'!B19+'[5]普通（三戸ウィズ） '!B19+'[5]奥羽'!B19+'[5]青森クリーン'!B19+'[5]マテリアル'!B19+'[5]よび'!B19+'[5]よび２'!B19</f>
        <v>0</v>
      </c>
      <c r="C19" s="21">
        <f>'[5]青森ＲＥＲ'!C19+'[5]八戸セメント'!C19+'[5]普通（庄司）'!C19+'[5]普通（三戸ウィズ） '!C19+'[5]奥羽'!C19+'[5]青森クリーン'!C19+'[5]マテリアル'!C19+'[5]よび'!C19+'[5]よび２'!C19</f>
        <v>0</v>
      </c>
      <c r="D19" s="20">
        <f>'[5]青森ＲＥＲ'!D19+'[5]八戸セメント'!D19+'[5]普通（庄司）'!D19+'[5]普通（三戸ウィズ） '!D19+'[5]奥羽'!D19+'[5]青森クリーン'!D19+'[5]マテリアル'!D19+'[5]よび'!D19+'[5]よび２'!D19</f>
        <v>0</v>
      </c>
      <c r="E19" s="21">
        <f>'[5]青森ＲＥＲ'!E19+'[5]八戸セメント'!E19+'[5]普通（庄司）'!E19+'[5]普通（三戸ウィズ） '!E19+'[5]奥羽'!E19+'[5]青森クリーン'!E19+'[5]マテリアル'!E19+'[5]よび'!E19+'[5]よび２'!E19</f>
        <v>0</v>
      </c>
      <c r="F19" s="20">
        <f>'[5]青森ＲＥＲ'!F19+'[5]八戸セメント'!F19+'[5]普通（庄司）'!F19+'[5]普通（三戸ウィズ） '!F19+'[5]奥羽'!F19+'[5]青森クリーン'!F19+'[5]マテリアル'!F19+'[5]よび'!F19+'[5]よび２'!F19</f>
        <v>0</v>
      </c>
      <c r="G19" s="21">
        <f>'[5]青森ＲＥＲ'!G19+'[5]八戸セメント'!G19+'[5]普通（庄司）'!G19+'[5]普通（三戸ウィズ） '!G19+'[5]奥羽'!G19+'[5]青森クリーン'!G19+'[5]マテリアル'!G19+'[5]よび'!G19+'[5]よび２'!G19</f>
        <v>0</v>
      </c>
      <c r="H19" s="20">
        <f>'[5]青森ＲＥＲ'!H19+'[5]八戸セメント'!H19+'[5]普通（庄司）'!H19+'[5]普通（三戸ウィズ） '!H19+'[5]奥羽'!H19+'[5]青森クリーン'!H19+'[5]マテリアル'!H19+'[5]よび'!H19+'[5]よび２'!H19</f>
        <v>0</v>
      </c>
      <c r="I19" s="21">
        <f>'[5]青森ＲＥＲ'!I19+'[5]八戸セメント'!I19+'[5]普通（庄司）'!I19+'[5]普通（三戸ウィズ） '!I19+'[5]奥羽'!I19+'[5]青森クリーン'!I19+'[5]マテリアル'!I19+'[5]よび'!I19+'[5]よび２'!I19</f>
        <v>0</v>
      </c>
      <c r="J19" s="20">
        <f>'[5]青森ＲＥＲ'!J19+'[5]八戸セメント'!J19+'[5]普通（庄司）'!J19+'[5]普通（三戸ウィズ） '!J19+'[5]奥羽'!J19+'[5]青森クリーン'!J19+'[5]マテリアル'!J19+'[5]よび'!J19+'[5]よび２'!J19</f>
        <v>54</v>
      </c>
      <c r="K19" s="21">
        <f>'[5]青森ＲＥＲ'!K19+'[5]八戸セメント'!K19+'[5]普通（庄司）'!K19+'[5]普通（三戸ウィズ） '!K19+'[5]奥羽'!K19+'[5]青森クリーン'!K19+'[5]マテリアル'!K19+'[5]よび'!K19+'[5]よび２'!K19</f>
        <v>641.19</v>
      </c>
      <c r="L19" s="22">
        <f>SUM(B19,D19,F19,H19,J19)</f>
        <v>54</v>
      </c>
      <c r="M19" s="23">
        <f>SUM(C19,E19,G19,I19,K19)</f>
        <v>641.19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0</v>
      </c>
      <c r="C21" s="26">
        <f t="shared" si="2"/>
        <v>0</v>
      </c>
      <c r="D21" s="25">
        <f t="shared" si="2"/>
        <v>0</v>
      </c>
      <c r="E21" s="26">
        <f t="shared" si="2"/>
        <v>0</v>
      </c>
      <c r="F21" s="25">
        <f t="shared" si="2"/>
        <v>0</v>
      </c>
      <c r="G21" s="26">
        <f t="shared" si="2"/>
        <v>0</v>
      </c>
      <c r="H21" s="25">
        <f t="shared" si="2"/>
        <v>0</v>
      </c>
      <c r="I21" s="26">
        <f t="shared" si="2"/>
        <v>0</v>
      </c>
      <c r="J21" s="25">
        <f t="shared" si="2"/>
        <v>54</v>
      </c>
      <c r="K21" s="26">
        <f t="shared" si="2"/>
        <v>641.19</v>
      </c>
      <c r="L21" s="27">
        <f t="shared" si="2"/>
        <v>54</v>
      </c>
      <c r="M21" s="23">
        <f t="shared" si="2"/>
        <v>641.19</v>
      </c>
    </row>
    <row r="22" spans="1:13" s="10" customFormat="1" ht="19.5" customHeight="1">
      <c r="A22" s="12"/>
      <c r="B22" s="47">
        <f>IF(MONTH($J$4)-11=MONTH(F35),"",IF(MONTH($J$4)&lt;MONTH(B35),"",B35))</f>
        <v>40777</v>
      </c>
      <c r="C22" s="48"/>
      <c r="D22" s="47">
        <f>IF(MONTH($J$4)-11=MONTH(D35),"",IF(MONTH($J$4)&lt;MONTH(D35),"",D35))</f>
        <v>40778</v>
      </c>
      <c r="E22" s="48"/>
      <c r="F22" s="47">
        <f>IF(MONTH($J$4)-11=MONTH(F35),"",IF(MONTH($J$4)&lt;MONTH(F35),"",F35))</f>
        <v>40779</v>
      </c>
      <c r="G22" s="48"/>
      <c r="H22" s="47">
        <f>IF(MONTH($J$4)-11=MONTH(H35),"",IF(MONTH($J$4)&lt;MONTH(H35),"",H35))</f>
        <v>40780</v>
      </c>
      <c r="I22" s="48"/>
      <c r="J22" s="47">
        <f>IF(MONTH($J$4)-11=MONTH(J35),"",IF(MONTH($J$4)&lt;MONTH(J35),"",J35))</f>
        <v>40781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 t="str">
        <f>IF(B25&gt;0,"○","")</f>
        <v>○</v>
      </c>
      <c r="C23" s="44"/>
      <c r="D23" s="43" t="str">
        <f>IF(D25&gt;0,"○","")</f>
        <v>○</v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5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'[5]青森ＲＥＲ'!B25+'[5]八戸セメント'!B25+'[5]普通（庄司）'!B25+'[5]普通（三戸ウィズ） '!B25+'[5]奥羽'!B25+'[5]青森クリーン'!B25+'[5]マテリアル'!B25+'[5]よび'!B25+'[5]よび２'!B25</f>
        <v>54</v>
      </c>
      <c r="C25" s="21">
        <f>'[5]青森ＲＥＲ'!C25+'[5]八戸セメント'!C25+'[5]普通（庄司）'!C25+'[5]普通（三戸ウィズ） '!C25+'[5]奥羽'!C25+'[5]青森クリーン'!C25+'[5]マテリアル'!C25+'[5]よび'!C25+'[5]よび２'!C25</f>
        <v>641.72</v>
      </c>
      <c r="D25" s="20">
        <f>'[5]青森ＲＥＲ'!D25+'[5]八戸セメント'!D25+'[5]普通（庄司）'!D25+'[5]普通（三戸ウィズ） '!D25+'[5]奥羽'!D25+'[5]青森クリーン'!D25+'[5]マテリアル'!D25+'[5]よび'!D25+'[5]よび２'!D25</f>
        <v>53</v>
      </c>
      <c r="E25" s="21">
        <f>'[5]青森ＲＥＲ'!E25+'[5]八戸セメント'!E25+'[5]普通（庄司）'!E25+'[5]普通（三戸ウィズ） '!E25+'[5]奥羽'!E25+'[5]青森クリーン'!E25+'[5]マテリアル'!E25+'[5]よび'!E25+'[5]よび２'!E25</f>
        <v>638.4200000000001</v>
      </c>
      <c r="F25" s="20">
        <f>'[5]青森ＲＥＲ'!F25+'[5]八戸セメント'!F25+'[5]普通（庄司）'!F25+'[5]普通（三戸ウィズ） '!F25+'[5]奥羽'!F25+'[5]青森クリーン'!F25+'[5]マテリアル'!F25+'[5]よび'!F25+'[5]よび２'!F25</f>
        <v>64</v>
      </c>
      <c r="G25" s="21">
        <f>'[5]青森ＲＥＲ'!G25+'[5]八戸セメント'!G25+'[5]普通（庄司）'!G25+'[5]普通（三戸ウィズ） '!G25+'[5]奥羽'!G25+'[5]青森クリーン'!G25+'[5]マテリアル'!G25+'[5]よび'!G25+'[5]よび２'!G25</f>
        <v>761.76</v>
      </c>
      <c r="H25" s="20">
        <f>'[5]青森ＲＥＲ'!H25+'[5]八戸セメント'!H25+'[5]普通（庄司）'!H25+'[5]普通（三戸ウィズ） '!H25+'[5]奥羽'!H25+'[5]青森クリーン'!H25+'[5]マテリアル'!H25+'[5]よび'!H25+'[5]よび２'!H25</f>
        <v>63</v>
      </c>
      <c r="I25" s="21">
        <f>'[5]青森ＲＥＲ'!I25+'[5]八戸セメント'!I25+'[5]普通（庄司）'!I25+'[5]普通（三戸ウィズ） '!I25+'[5]奥羽'!I25+'[5]青森クリーン'!I25+'[5]マテリアル'!I25+'[5]よび'!I25+'[5]よび２'!I25</f>
        <v>759.4799999999999</v>
      </c>
      <c r="J25" s="20">
        <f>'[5]青森ＲＥＲ'!J25+'[5]八戸セメント'!J25+'[5]普通（庄司）'!J25+'[5]普通（三戸ウィズ） '!J25+'[5]奥羽'!J25+'[5]青森クリーン'!J25+'[5]マテリアル'!J25+'[5]よび'!J25+'[5]よび２'!J25</f>
        <v>64</v>
      </c>
      <c r="K25" s="21">
        <f>'[5]青森ＲＥＲ'!K25+'[5]八戸セメント'!K25+'[5]普通（庄司）'!K25+'[5]普通（三戸ウィズ） '!K25+'[5]奥羽'!K25+'[5]青森クリーン'!K25+'[5]マテリアル'!K25+'[5]よび'!K25+'[5]よび２'!K25</f>
        <v>762.57</v>
      </c>
      <c r="L25" s="22">
        <f>SUM(B25,D25,F25,H25,J25)</f>
        <v>298</v>
      </c>
      <c r="M25" s="23">
        <f>SUM(C25,E25,G25,I25,K25)</f>
        <v>3563.9500000000003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54</v>
      </c>
      <c r="C27" s="26">
        <f t="shared" si="3"/>
        <v>641.72</v>
      </c>
      <c r="D27" s="25">
        <f t="shared" si="3"/>
        <v>53</v>
      </c>
      <c r="E27" s="26">
        <f t="shared" si="3"/>
        <v>638.4200000000001</v>
      </c>
      <c r="F27" s="25">
        <f t="shared" si="3"/>
        <v>64</v>
      </c>
      <c r="G27" s="26">
        <f t="shared" si="3"/>
        <v>761.76</v>
      </c>
      <c r="H27" s="25">
        <f t="shared" si="3"/>
        <v>63</v>
      </c>
      <c r="I27" s="26">
        <f t="shared" si="3"/>
        <v>759.4799999999999</v>
      </c>
      <c r="J27" s="25">
        <f t="shared" si="3"/>
        <v>64</v>
      </c>
      <c r="K27" s="26">
        <f t="shared" si="3"/>
        <v>762.57</v>
      </c>
      <c r="L27" s="22">
        <f t="shared" si="3"/>
        <v>298</v>
      </c>
      <c r="M27" s="23">
        <f t="shared" si="3"/>
        <v>3563.9500000000003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40784</v>
      </c>
      <c r="C28" s="48"/>
      <c r="D28" s="47">
        <f>IF(MONTH($J$4)-11=MONTH(D36),"",IF(MONTH($J$4)&lt;MONTH(D36),"",D36))</f>
        <v>40785</v>
      </c>
      <c r="E28" s="48"/>
      <c r="F28" s="47">
        <f>IF(MONTH($J$4)-11=MONTH(F36),"",IF(MONTH($J$4)&lt;MONTH(F36),"",F36))</f>
        <v>40786</v>
      </c>
      <c r="G28" s="48"/>
      <c r="H28" s="47">
        <f>IF(MONTH($J$4)-11=MONTH(H36),"",IF(MONTH($J$4)&lt;MONTH(H36),"",H36))</f>
      </c>
      <c r="I28" s="48"/>
      <c r="J28" s="47">
        <f>IF(MONTH($J$4)-11=MONTH(J36),"",IF(MONTH($J$4)&lt;MONTH(J36),"",J36))</f>
      </c>
      <c r="K28" s="48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 t="str">
        <f>IF(F31&gt;0,"○","")</f>
        <v>○</v>
      </c>
      <c r="G29" s="44"/>
      <c r="H29" s="43">
        <f>IF(H31&gt;0,"○","")</f>
      </c>
      <c r="I29" s="44"/>
      <c r="J29" s="43">
        <f>IF(J31&gt;0,"○","")</f>
      </c>
      <c r="K29" s="44"/>
      <c r="L29" s="41">
        <f>COUNTIF(B29:K29,"○")</f>
        <v>3</v>
      </c>
      <c r="M29" s="45"/>
      <c r="N29" s="32" t="s">
        <v>8</v>
      </c>
      <c r="O29" s="41">
        <f>SUM(L5,L11,L17,L23,L29)</f>
        <v>19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'[5]青森ＲＥＲ'!B31+'[5]八戸セメント'!B31+'[5]普通（庄司）'!B31+'[5]普通（三戸ウィズ） '!B31+'[5]奥羽'!B31+'[5]青森クリーン'!B31+'[5]マテリアル'!B31+'[5]よび'!B31+'[5]よび２'!B31</f>
        <v>66</v>
      </c>
      <c r="C31" s="21">
        <f>'[5]青森ＲＥＲ'!C31+'[5]八戸セメント'!C31+'[5]普通（庄司）'!C31+'[5]普通（三戸ウィズ） '!C31+'[5]奥羽'!C31+'[5]青森クリーン'!C31+'[5]マテリアル'!C31+'[5]よび'!C31+'[5]よび２'!C31</f>
        <v>785.18</v>
      </c>
      <c r="D31" s="20">
        <f>'[5]青森ＲＥＲ'!D31+'[5]八戸セメント'!D31+'[5]普通（庄司）'!D31+'[5]普通（三戸ウィズ） '!D31+'[5]奥羽'!D31+'[5]青森クリーン'!D31+'[5]マテリアル'!D31+'[5]よび'!D31+'[5]よび２'!D31</f>
        <v>65</v>
      </c>
      <c r="E31" s="21">
        <f>'[5]青森ＲＥＲ'!E31+'[5]八戸セメント'!E31+'[5]普通（庄司）'!E31+'[5]普通（三戸ウィズ） '!E31+'[5]奥羽'!E31+'[5]青森クリーン'!E31+'[5]マテリアル'!E31+'[5]よび'!E31+'[5]よび２'!E31</f>
        <v>782.88</v>
      </c>
      <c r="F31" s="20">
        <f>'[5]青森ＲＥＲ'!F31+'[5]八戸セメント'!F31+'[5]普通（庄司）'!F31+'[5]普通（三戸ウィズ） '!F31+'[5]奥羽'!F31+'[5]青森クリーン'!F31+'[5]マテリアル'!F31+'[5]よび'!F31+'[5]よび２'!F31</f>
        <v>66</v>
      </c>
      <c r="G31" s="21">
        <f>'[5]青森ＲＥＲ'!G31+'[5]八戸セメント'!G31+'[5]普通（庄司）'!G31+'[5]普通（三戸ウィズ） '!G31+'[5]奥羽'!G31+'[5]青森クリーン'!G31+'[5]マテリアル'!G31+'[5]よび'!G31+'[5]よび２'!G31</f>
        <v>788.96</v>
      </c>
      <c r="H31" s="20">
        <f>'[5]青森ＲＥＲ'!H31+'[5]八戸セメント'!H31+'[5]普通（庄司）'!H31+'[5]普通（三戸ウィズ） '!H31+'[5]奥羽'!H31+'[5]青森クリーン'!H31+'[5]マテリアル'!H31+'[5]よび'!H31+'[5]よび２'!H31</f>
        <v>0</v>
      </c>
      <c r="I31" s="21">
        <f>'[5]青森ＲＥＲ'!I31+'[5]八戸セメント'!I31+'[5]普通（庄司）'!I31+'[5]普通（三戸ウィズ） '!I31+'[5]奥羽'!I31+'[5]青森クリーン'!I31+'[5]マテリアル'!I31+'[5]よび'!I31+'[5]よび２'!I31</f>
        <v>0</v>
      </c>
      <c r="J31" s="20">
        <f>'[5]青森ＲＥＲ'!J31+'[5]八戸セメント'!J31+'[5]普通（庄司）'!J31+'[5]普通（三戸ウィズ） '!J31+'[5]奥羽'!J31+'[5]青森クリーン'!J31+'[5]マテリアル'!J31+'[5]よび'!J31+'[5]よび２'!J31</f>
        <v>0</v>
      </c>
      <c r="K31" s="21">
        <f>'[5]青森ＲＥＲ'!K31+'[5]八戸セメント'!K31+'[5]普通（庄司）'!K31+'[5]普通（三戸ウィズ） '!K31+'[5]奥羽'!K31+'[5]青森クリーン'!K31+'[5]マテリアル'!K31+'[5]よび'!K31+'[5]よび２'!K31</f>
        <v>0</v>
      </c>
      <c r="L31" s="22">
        <f>SUM(B31,D31,F31,H31,J31)</f>
        <v>197</v>
      </c>
      <c r="M31" s="23">
        <f>SUM(C31,E31,G31,I31,K31)</f>
        <v>2357.02</v>
      </c>
      <c r="N31" s="32" t="s">
        <v>11</v>
      </c>
      <c r="O31" s="34">
        <f>SUM(L7,L13,L19,L25,L31)</f>
        <v>1049</v>
      </c>
      <c r="P31" s="35">
        <f>SUM(M7,M13,M19,M25,M31)</f>
        <v>12561.410000000002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66</v>
      </c>
      <c r="C33" s="26">
        <f t="shared" si="4"/>
        <v>785.18</v>
      </c>
      <c r="D33" s="25">
        <f t="shared" si="4"/>
        <v>65</v>
      </c>
      <c r="E33" s="26">
        <f t="shared" si="4"/>
        <v>782.88</v>
      </c>
      <c r="F33" s="25">
        <f t="shared" si="4"/>
        <v>66</v>
      </c>
      <c r="G33" s="26">
        <f t="shared" si="4"/>
        <v>788.96</v>
      </c>
      <c r="H33" s="25">
        <f t="shared" si="4"/>
        <v>0</v>
      </c>
      <c r="I33" s="26">
        <f t="shared" si="4"/>
        <v>0</v>
      </c>
      <c r="J33" s="25">
        <f t="shared" si="4"/>
        <v>0</v>
      </c>
      <c r="K33" s="26">
        <f t="shared" si="4"/>
        <v>0</v>
      </c>
      <c r="L33" s="27">
        <f t="shared" si="4"/>
        <v>197</v>
      </c>
      <c r="M33" s="28">
        <f t="shared" si="4"/>
        <v>2357.02</v>
      </c>
      <c r="N33" s="32" t="s">
        <v>14</v>
      </c>
      <c r="O33" s="34">
        <f>SUM(O31:O32)</f>
        <v>1049</v>
      </c>
      <c r="P33" s="35">
        <f>SUM(P31:P32)</f>
        <v>12561.410000000002</v>
      </c>
      <c r="Q33" s="10"/>
      <c r="R33" s="10"/>
      <c r="S33" s="10"/>
    </row>
    <row r="35" spans="2:10" ht="14.25" hidden="1">
      <c r="B35" s="38">
        <f>$J$4+17</f>
        <v>40777</v>
      </c>
      <c r="C35" s="38"/>
      <c r="D35" s="38">
        <f>$J$4+18</f>
        <v>40778</v>
      </c>
      <c r="E35" s="38"/>
      <c r="F35" s="38">
        <f>$J$4+19</f>
        <v>40779</v>
      </c>
      <c r="G35" s="39"/>
      <c r="H35" s="38">
        <f>$J$4+20</f>
        <v>40780</v>
      </c>
      <c r="I35" s="39"/>
      <c r="J35" s="38">
        <f>$J$4+21</f>
        <v>40781</v>
      </c>
    </row>
    <row r="36" spans="2:10" ht="14.25" hidden="1">
      <c r="B36" s="38">
        <f>$J$4+24</f>
        <v>40784</v>
      </c>
      <c r="C36" s="38"/>
      <c r="D36" s="38">
        <f>$J$4+25</f>
        <v>40785</v>
      </c>
      <c r="E36" s="40"/>
      <c r="F36" s="38">
        <f>$J$4+26</f>
        <v>40786</v>
      </c>
      <c r="G36" s="39"/>
      <c r="H36" s="38">
        <f>$J$4+27</f>
        <v>40787</v>
      </c>
      <c r="I36" s="39"/>
      <c r="J36" s="38">
        <f>$J$4+28</f>
        <v>40788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Y16" sqref="Y16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21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40784</v>
      </c>
      <c r="S3" s="10">
        <f>$R$3+1</f>
        <v>40785</v>
      </c>
      <c r="T3" s="10">
        <f>$R$3+2</f>
        <v>40786</v>
      </c>
      <c r="U3" s="10">
        <f>$R$3+3</f>
        <v>40787</v>
      </c>
      <c r="V3" s="10">
        <f>$R$3+4</f>
        <v>40788</v>
      </c>
    </row>
    <row r="4" spans="1:22" s="10" customFormat="1" ht="19.5" customHeight="1" thickTop="1">
      <c r="A4" s="12"/>
      <c r="B4" s="47">
        <f>IF($R$5-R4=-11,"",IF($R$5-R4=1,"",R3))</f>
      </c>
      <c r="C4" s="48"/>
      <c r="D4" s="47">
        <f>IF($R$5-S4=-11,"",IF($R$5-S4=1,"",S3))</f>
      </c>
      <c r="E4" s="48"/>
      <c r="F4" s="47">
        <f>IF($R$5-T4=-11,"",IF($R$5-T4=1,"",T3))</f>
      </c>
      <c r="G4" s="48"/>
      <c r="H4" s="47">
        <f>IF($R$5-U4=-11,"",IF($R$5-U4=1,"",U3))</f>
        <v>40787</v>
      </c>
      <c r="I4" s="48"/>
      <c r="J4" s="47">
        <f>IF($R$5-U4=-11,"",IF($R$5-V4=1,"",V3))</f>
        <v>40788</v>
      </c>
      <c r="K4" s="48"/>
      <c r="L4" s="51" t="s">
        <v>7</v>
      </c>
      <c r="M4" s="52"/>
      <c r="R4" s="13">
        <f>MONTH(R3)</f>
        <v>8</v>
      </c>
      <c r="S4" s="14">
        <f>MONTH(S3)</f>
        <v>8</v>
      </c>
      <c r="T4" s="14">
        <f>MONTH(T3)</f>
        <v>8</v>
      </c>
      <c r="U4" s="14">
        <f>MONTH(U3)</f>
        <v>9</v>
      </c>
      <c r="V4" s="14">
        <f>MONTH(V3)</f>
        <v>9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>
        <f>IF(D7&gt;0,"○","")</f>
      </c>
      <c r="E5" s="44"/>
      <c r="F5" s="43">
        <f>IF(F7&gt;0,"○","")</f>
      </c>
      <c r="G5" s="44"/>
      <c r="H5" s="43" t="str">
        <f>IF(H7&gt;0,"○","")</f>
        <v>○</v>
      </c>
      <c r="I5" s="44"/>
      <c r="J5" s="43" t="str">
        <f>IF(J7&gt;0,"○","")</f>
        <v>○</v>
      </c>
      <c r="K5" s="44"/>
      <c r="L5" s="41">
        <f>COUNTIF(B5:K5,"○")</f>
        <v>2</v>
      </c>
      <c r="M5" s="45"/>
      <c r="R5" s="13" t="str">
        <f>ASC(IF(SEARCH("月",A2,1)=2,LEFT(A2,1),LEFT(A2,2)))</f>
        <v>9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'[6]青森ＲＥＲ'!B7+'[6]八戸セメント'!B7+'[6]普通（庄司）'!B7+'[6]普通（三戸ウィズ） '!B7+'[6]奥羽'!B7+'[6]青森クリーン'!B7+'[6]マテリアル'!B7+'[6]よび'!B7+'[6]よび２'!B7</f>
        <v>0</v>
      </c>
      <c r="C7" s="21">
        <f>'[6]青森ＲＥＲ'!C7+'[6]八戸セメント'!C7+'[6]普通（庄司）'!C7+'[6]普通（三戸ウィズ） '!C7+'[6]奥羽'!C7+'[6]青森クリーン'!C7+'[6]マテリアル'!C7+'[6]よび'!C7+'[6]よび２'!C7</f>
        <v>0</v>
      </c>
      <c r="D7" s="20">
        <f>'[6]青森ＲＥＲ'!D7+'[6]八戸セメント'!D7+'[6]普通（庄司）'!D7+'[6]普通（三戸ウィズ） '!D7+'[6]奥羽'!D7+'[6]青森クリーン'!D7+'[6]マテリアル'!D7+'[6]よび'!D7+'[6]よび２'!D7</f>
        <v>0</v>
      </c>
      <c r="E7" s="21">
        <f>'[6]青森ＲＥＲ'!E7+'[6]八戸セメント'!E7+'[6]普通（庄司）'!E7+'[6]普通（三戸ウィズ） '!E7+'[6]奥羽'!E7+'[6]青森クリーン'!E7+'[6]マテリアル'!E7+'[6]よび'!E7+'[6]よび２'!E7</f>
        <v>0</v>
      </c>
      <c r="F7" s="20">
        <f>'[6]青森ＲＥＲ'!F7+'[6]八戸セメント'!F7+'[6]普通（庄司）'!F7+'[6]普通（三戸ウィズ） '!F7+'[6]奥羽'!F7+'[6]青森クリーン'!F7+'[6]マテリアル'!F7+'[6]よび'!F7+'[6]よび２'!F7</f>
        <v>0</v>
      </c>
      <c r="G7" s="21">
        <f>'[6]青森ＲＥＲ'!G7+'[6]八戸セメント'!G7+'[6]普通（庄司）'!G7+'[6]普通（三戸ウィズ） '!G7+'[6]奥羽'!G7+'[6]青森クリーン'!G7+'[6]マテリアル'!G7+'[6]よび'!G7+'[6]よび２'!G7</f>
        <v>0</v>
      </c>
      <c r="H7" s="20">
        <f>'[6]青森ＲＥＲ'!H7+'[6]八戸セメント'!H7+'[6]普通（庄司）'!H7+'[6]普通（三戸ウィズ） '!H7+'[6]奥羽'!H7+'[6]青森クリーン'!H7+'[6]マテリアル'!H7+'[6]よび'!H7+'[6]よび２'!H7</f>
        <v>34</v>
      </c>
      <c r="I7" s="21">
        <f>'[6]青森ＲＥＲ'!I7+'[6]八戸セメント'!I7+'[6]普通（庄司）'!I7+'[6]普通（三戸ウィズ） '!I7+'[6]奥羽'!I7+'[6]青森クリーン'!I7+'[6]マテリアル'!I7+'[6]よび'!I7+'[6]よび２'!I7</f>
        <v>411.53000000000003</v>
      </c>
      <c r="J7" s="20">
        <f>'[6]青森ＲＥＲ'!J7+'[6]八戸セメント'!J7+'[6]普通（庄司）'!J7+'[6]普通（三戸ウィズ） '!J7+'[6]奥羽'!J7+'[6]青森クリーン'!J7+'[6]マテリアル'!J7+'[6]よび'!J7+'[6]よび２'!J7</f>
        <v>22</v>
      </c>
      <c r="K7" s="21">
        <f>'[6]青森ＲＥＲ'!K7+'[6]八戸セメント'!K7+'[6]普通（庄司）'!K7+'[6]普通（三戸ウィズ） '!K7+'[6]奥羽'!K7+'[6]青森クリーン'!K7+'[6]マテリアル'!K7+'[6]よび'!K7+'[6]よび２'!K7</f>
        <v>266.09</v>
      </c>
      <c r="L7" s="22">
        <f>SUM(B7,D7,F7,H7,J7)</f>
        <v>56</v>
      </c>
      <c r="M7" s="23">
        <f>SUM(C7,E7,G7,I7,K7)</f>
        <v>677.62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0</v>
      </c>
      <c r="E9" s="26">
        <f t="shared" si="0"/>
        <v>0</v>
      </c>
      <c r="F9" s="25">
        <f t="shared" si="0"/>
        <v>0</v>
      </c>
      <c r="G9" s="26">
        <f t="shared" si="0"/>
        <v>0</v>
      </c>
      <c r="H9" s="25">
        <f t="shared" si="0"/>
        <v>34</v>
      </c>
      <c r="I9" s="26">
        <f t="shared" si="0"/>
        <v>411.53000000000003</v>
      </c>
      <c r="J9" s="25">
        <f>SUM(J7:J8)</f>
        <v>22</v>
      </c>
      <c r="K9" s="26">
        <f>SUM(K7:K8)</f>
        <v>266.09</v>
      </c>
      <c r="L9" s="27">
        <f t="shared" si="0"/>
        <v>56</v>
      </c>
      <c r="M9" s="28">
        <f t="shared" si="0"/>
        <v>677.62</v>
      </c>
    </row>
    <row r="10" spans="1:13" s="10" customFormat="1" ht="19.5" customHeight="1">
      <c r="A10" s="12"/>
      <c r="B10" s="47">
        <f>$J$4+3</f>
        <v>40791</v>
      </c>
      <c r="C10" s="48"/>
      <c r="D10" s="47">
        <f>$J$4+4</f>
        <v>40792</v>
      </c>
      <c r="E10" s="48"/>
      <c r="F10" s="47">
        <f>$J$4+5</f>
        <v>40793</v>
      </c>
      <c r="G10" s="48"/>
      <c r="H10" s="47">
        <f>$J$4+6</f>
        <v>40794</v>
      </c>
      <c r="I10" s="48"/>
      <c r="J10" s="47">
        <f>$J$4+7</f>
        <v>40795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>
        <f>IF(B13&gt;0,"○","")</f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4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'[6]青森ＲＥＲ'!B13+'[6]八戸セメント'!B13+'[6]普通（庄司）'!B13+'[6]普通（三戸ウィズ） '!B13+'[6]奥羽'!B13+'[6]青森クリーン'!B13+'[6]マテリアル'!B13+'[6]よび'!B13+'[6]よび２'!B13</f>
        <v>0</v>
      </c>
      <c r="C13" s="21">
        <f>'[6]青森ＲＥＲ'!C13+'[6]八戸セメント'!C13+'[6]普通（庄司）'!C13+'[6]普通（三戸ウィズ） '!C13+'[6]奥羽'!C13+'[6]青森クリーン'!C13+'[6]マテリアル'!C13+'[6]よび'!C13+'[6]よび２'!C13</f>
        <v>0</v>
      </c>
      <c r="D13" s="20">
        <f>'[6]青森ＲＥＲ'!D13+'[6]八戸セメント'!D13+'[6]普通（庄司）'!D13+'[6]普通（三戸ウィズ） '!D13+'[6]奥羽'!D13+'[6]青森クリーン'!D13+'[6]マテリアル'!D13+'[6]よび'!D13+'[6]よび２'!D13</f>
        <v>19</v>
      </c>
      <c r="E13" s="21">
        <f>'[6]青森ＲＥＲ'!E13+'[6]八戸セメント'!E13+'[6]普通（庄司）'!E13+'[6]普通（三戸ウィズ） '!E13+'[6]奥羽'!E13+'[6]青森クリーン'!E13+'[6]マテリアル'!E13+'[6]よび'!E13+'[6]よび２'!E13</f>
        <v>222.85000000000002</v>
      </c>
      <c r="F13" s="20">
        <f>'[6]青森ＲＥＲ'!F13+'[6]八戸セメント'!F13+'[6]普通（庄司）'!F13+'[6]普通（三戸ウィズ） '!F13+'[6]奥羽'!F13+'[6]青森クリーン'!F13+'[6]マテリアル'!F13+'[6]よび'!F13+'[6]よび２'!F13</f>
        <v>54</v>
      </c>
      <c r="G13" s="21">
        <f>'[6]青森ＲＥＲ'!G13+'[6]八戸セメント'!G13+'[6]普通（庄司）'!G13+'[6]普通（三戸ウィズ） '!G13+'[6]奥羽'!G13+'[6]青森クリーン'!G13+'[6]マテリアル'!G13+'[6]よび'!G13+'[6]よび２'!G13</f>
        <v>635.27</v>
      </c>
      <c r="H13" s="20">
        <f>'[6]青森ＲＥＲ'!H13+'[6]八戸セメント'!H13+'[6]普通（庄司）'!H13+'[6]普通（三戸ウィズ） '!H13+'[6]奥羽'!H13+'[6]青森クリーン'!H13+'[6]マテリアル'!H13+'[6]よび'!H13+'[6]よび２'!H13</f>
        <v>53</v>
      </c>
      <c r="I13" s="21">
        <f>'[6]青森ＲＥＲ'!I13+'[6]八戸セメント'!I13+'[6]普通（庄司）'!I13+'[6]普通（三戸ウィズ） '!I13+'[6]奥羽'!I13+'[6]青森クリーン'!I13+'[6]マテリアル'!I13+'[6]よび'!I13+'[6]よび２'!I13</f>
        <v>635.3</v>
      </c>
      <c r="J13" s="20">
        <f>'[6]青森ＲＥＲ'!J13+'[6]八戸セメント'!J13+'[6]普通（庄司）'!J13+'[6]普通（三戸ウィズ） '!J13+'[6]奥羽'!J13+'[6]青森クリーン'!J13+'[6]マテリアル'!J13+'[6]よび'!J13+'[6]よび２'!J13</f>
        <v>54</v>
      </c>
      <c r="K13" s="21">
        <f>'[6]青森ＲＥＲ'!K13+'[6]八戸セメント'!K13+'[6]普通（庄司）'!K13+'[6]普通（三戸ウィズ） '!K13+'[6]奥羽'!K13+'[6]青森クリーン'!K13+'[6]マテリアル'!K13+'[6]よび'!K13+'[6]よび２'!K13</f>
        <v>637.3900000000001</v>
      </c>
      <c r="L13" s="22">
        <f>SUM(B13,D13,F13,H13,J13)</f>
        <v>180</v>
      </c>
      <c r="M13" s="23">
        <f>SUM(C13,E13,G13,I13,K13)</f>
        <v>2130.8100000000004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0</v>
      </c>
      <c r="C15" s="26">
        <f t="shared" si="1"/>
        <v>0</v>
      </c>
      <c r="D15" s="25">
        <f t="shared" si="1"/>
        <v>19</v>
      </c>
      <c r="E15" s="26">
        <f t="shared" si="1"/>
        <v>222.85000000000002</v>
      </c>
      <c r="F15" s="25">
        <f t="shared" si="1"/>
        <v>54</v>
      </c>
      <c r="G15" s="26">
        <f t="shared" si="1"/>
        <v>635.27</v>
      </c>
      <c r="H15" s="25">
        <f t="shared" si="1"/>
        <v>53</v>
      </c>
      <c r="I15" s="26">
        <f t="shared" si="1"/>
        <v>635.3</v>
      </c>
      <c r="J15" s="25">
        <f t="shared" si="1"/>
        <v>54</v>
      </c>
      <c r="K15" s="26">
        <f t="shared" si="1"/>
        <v>637.3900000000001</v>
      </c>
      <c r="L15" s="27">
        <f t="shared" si="1"/>
        <v>180</v>
      </c>
      <c r="M15" s="28">
        <f t="shared" si="1"/>
        <v>2130.8100000000004</v>
      </c>
    </row>
    <row r="16" spans="1:13" s="10" customFormat="1" ht="19.5" customHeight="1">
      <c r="A16" s="12"/>
      <c r="B16" s="47">
        <f>$J$4+10</f>
        <v>40798</v>
      </c>
      <c r="C16" s="48"/>
      <c r="D16" s="47">
        <f>$J$4+11</f>
        <v>40799</v>
      </c>
      <c r="E16" s="48"/>
      <c r="F16" s="47">
        <f>$J$4+12</f>
        <v>40800</v>
      </c>
      <c r="G16" s="48"/>
      <c r="H16" s="47">
        <f>$J$4+13</f>
        <v>40801</v>
      </c>
      <c r="I16" s="48"/>
      <c r="J16" s="47">
        <f>$J$4+14</f>
        <v>40802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'[6]青森ＲＥＲ'!B19+'[6]八戸セメント'!B19+'[6]普通（庄司）'!B19+'[6]普通（三戸ウィズ） '!B19+'[6]奥羽'!B19+'[6]青森クリーン'!B19+'[6]マテリアル'!B19+'[6]よび'!B19+'[6]よび２'!B19</f>
        <v>57</v>
      </c>
      <c r="C19" s="21">
        <f>'[6]青森ＲＥＲ'!C19+'[6]八戸セメント'!C19+'[6]普通（庄司）'!C19+'[6]普通（三戸ウィズ） '!C19+'[6]奥羽'!C19+'[6]青森クリーン'!C19+'[6]マテリアル'!C19+'[6]よび'!C19+'[6]よび２'!C19</f>
        <v>672.94</v>
      </c>
      <c r="D19" s="20">
        <f>'[6]青森ＲＥＲ'!D19+'[6]八戸セメント'!D19+'[6]普通（庄司）'!D19+'[6]普通（三戸ウィズ） '!D19+'[6]奥羽'!D19+'[6]青森クリーン'!D19+'[6]マテリアル'!D19+'[6]よび'!D19+'[6]よび２'!D19</f>
        <v>34</v>
      </c>
      <c r="E19" s="21">
        <f>'[6]青森ＲＥＲ'!E19+'[6]八戸セメント'!E19+'[6]普通（庄司）'!E19+'[6]普通（三戸ウィズ） '!E19+'[6]奥羽'!E19+'[6]青森クリーン'!E19+'[6]マテリアル'!E19+'[6]よび'!E19+'[6]よび２'!E19</f>
        <v>410.85</v>
      </c>
      <c r="F19" s="20">
        <f>'[6]青森ＲＥＲ'!F19+'[6]八戸セメント'!F19+'[6]普通（庄司）'!F19+'[6]普通（三戸ウィズ） '!F19+'[6]奥羽'!F19+'[6]青森クリーン'!F19+'[6]マテリアル'!F19+'[6]よび'!F19+'[6]よび２'!F19</f>
        <v>57</v>
      </c>
      <c r="G19" s="21">
        <f>'[6]青森ＲＥＲ'!G19+'[6]八戸セメント'!G19+'[6]普通（庄司）'!G19+'[6]普通（三戸ウィズ） '!G19+'[6]奥羽'!G19+'[6]青森クリーン'!G19+'[6]マテリアル'!G19+'[6]よび'!G19+'[6]よび２'!G19</f>
        <v>672.9499999999999</v>
      </c>
      <c r="H19" s="20">
        <f>'[6]青森ＲＥＲ'!H19+'[6]八戸セメント'!H19+'[6]普通（庄司）'!H19+'[6]普通（三戸ウィズ） '!H19+'[6]奥羽'!H19+'[6]青森クリーン'!H19+'[6]マテリアル'!H19+'[6]よび'!H19+'[6]よび２'!H19</f>
        <v>56</v>
      </c>
      <c r="I19" s="21">
        <f>'[6]青森ＲＥＲ'!I19+'[6]八戸セメント'!I19+'[6]普通（庄司）'!I19+'[6]普通（三戸ウィズ） '!I19+'[6]奥羽'!I19+'[6]青森クリーン'!I19+'[6]マテリアル'!I19+'[6]よび'!I19+'[6]よび２'!I19</f>
        <v>670.71</v>
      </c>
      <c r="J19" s="20">
        <f>'[6]青森ＲＥＲ'!J19+'[6]八戸セメント'!J19+'[6]普通（庄司）'!J19+'[6]普通（三戸ウィズ） '!J19+'[6]奥羽'!J19+'[6]青森クリーン'!J19+'[6]マテリアル'!J19+'[6]よび'!J19+'[6]よび２'!J19</f>
        <v>57</v>
      </c>
      <c r="K19" s="21">
        <f>'[6]青森ＲＥＲ'!K19+'[6]八戸セメント'!K19+'[6]普通（庄司）'!K19+'[6]普通（三戸ウィズ） '!K19+'[6]奥羽'!K19+'[6]青森クリーン'!K19+'[6]マテリアル'!K19+'[6]よび'!K19+'[6]よび２'!K19</f>
        <v>673.3599999999999</v>
      </c>
      <c r="L19" s="22">
        <f>SUM(B19,D19,F19,H19,J19)</f>
        <v>261</v>
      </c>
      <c r="M19" s="23">
        <f>SUM(C19,E19,G19,I19,K19)</f>
        <v>3100.8099999999995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57</v>
      </c>
      <c r="C21" s="26">
        <f t="shared" si="2"/>
        <v>672.94</v>
      </c>
      <c r="D21" s="25">
        <f t="shared" si="2"/>
        <v>34</v>
      </c>
      <c r="E21" s="26">
        <f t="shared" si="2"/>
        <v>410.85</v>
      </c>
      <c r="F21" s="25">
        <f t="shared" si="2"/>
        <v>57</v>
      </c>
      <c r="G21" s="26">
        <f t="shared" si="2"/>
        <v>672.9499999999999</v>
      </c>
      <c r="H21" s="25">
        <f t="shared" si="2"/>
        <v>56</v>
      </c>
      <c r="I21" s="26">
        <f t="shared" si="2"/>
        <v>670.71</v>
      </c>
      <c r="J21" s="25">
        <f t="shared" si="2"/>
        <v>57</v>
      </c>
      <c r="K21" s="26">
        <f t="shared" si="2"/>
        <v>673.3599999999999</v>
      </c>
      <c r="L21" s="27">
        <f t="shared" si="2"/>
        <v>261</v>
      </c>
      <c r="M21" s="23">
        <f t="shared" si="2"/>
        <v>3100.8099999999995</v>
      </c>
    </row>
    <row r="22" spans="1:13" s="10" customFormat="1" ht="19.5" customHeight="1">
      <c r="A22" s="12"/>
      <c r="B22" s="49">
        <f>IF(MONTH($J$4)-11=MONTH(F35),"",IF(MONTH($J$4)&lt;MONTH(B35),"",B35))</f>
        <v>40805</v>
      </c>
      <c r="C22" s="50"/>
      <c r="D22" s="47">
        <f>IF(MONTH($J$4)-11=MONTH(D35),"",IF(MONTH($J$4)&lt;MONTH(D35),"",D35))</f>
        <v>40806</v>
      </c>
      <c r="E22" s="48"/>
      <c r="F22" s="47">
        <f>IF(MONTH($J$4)-11=MONTH(F35),"",IF(MONTH($J$4)&lt;MONTH(F35),"",F35))</f>
        <v>40807</v>
      </c>
      <c r="G22" s="48"/>
      <c r="H22" s="47">
        <f>IF(MONTH($J$4)-11=MONTH(H35),"",IF(MONTH($J$4)&lt;MONTH(H35),"",H35))</f>
        <v>40808</v>
      </c>
      <c r="I22" s="48"/>
      <c r="J22" s="49">
        <f>IF(MONTH($J$4)-11=MONTH(J35),"",IF(MONTH($J$4)&lt;MONTH(J35),"",J35))</f>
        <v>40809</v>
      </c>
      <c r="K22" s="50"/>
      <c r="L22" s="51" t="s">
        <v>7</v>
      </c>
      <c r="M22" s="52"/>
    </row>
    <row r="23" spans="1:13" s="10" customFormat="1" ht="19.5" customHeight="1">
      <c r="A23" s="15" t="s">
        <v>8</v>
      </c>
      <c r="B23" s="43">
        <f>IF(B25&gt;0,"○","")</f>
      </c>
      <c r="C23" s="44"/>
      <c r="D23" s="43">
        <f>IF(D25&gt;0,"○","")</f>
      </c>
      <c r="E23" s="44"/>
      <c r="F23" s="43">
        <f>IF(F25&gt;0,"○","")</f>
      </c>
      <c r="G23" s="44"/>
      <c r="H23" s="43">
        <f>IF(H25&gt;0,"○","")</f>
      </c>
      <c r="I23" s="44"/>
      <c r="J23" s="43">
        <f>IF(J25&gt;0,"○","")</f>
      </c>
      <c r="K23" s="44"/>
      <c r="L23" s="41">
        <f>COUNTIF(B23:K23,"○")</f>
        <v>0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'[6]青森ＲＥＲ'!B25+'[6]八戸セメント'!B25+'[6]普通（庄司）'!B25+'[6]普通（三戸ウィズ） '!B25+'[6]奥羽'!B25+'[6]青森クリーン'!B25+'[6]マテリアル'!B25+'[6]よび'!B25+'[6]よび２'!B25</f>
        <v>0</v>
      </c>
      <c r="C25" s="21">
        <f>'[6]青森ＲＥＲ'!C25+'[6]八戸セメント'!C25+'[6]普通（庄司）'!C25+'[6]普通（三戸ウィズ） '!C25+'[6]奥羽'!C25+'[6]青森クリーン'!C25+'[6]マテリアル'!C25+'[6]よび'!C25+'[6]よび２'!C25</f>
        <v>0</v>
      </c>
      <c r="D25" s="20">
        <f>'[6]青森ＲＥＲ'!D25+'[6]八戸セメント'!D25+'[6]普通（庄司）'!D25+'[6]普通（三戸ウィズ） '!D25+'[6]奥羽'!D25+'[6]青森クリーン'!D25+'[6]マテリアル'!D25+'[6]よび'!D25+'[6]よび２'!D25</f>
        <v>0</v>
      </c>
      <c r="E25" s="21">
        <f>'[6]青森ＲＥＲ'!E25+'[6]八戸セメント'!E25+'[6]普通（庄司）'!E25+'[6]普通（三戸ウィズ） '!E25+'[6]奥羽'!E25+'[6]青森クリーン'!E25+'[6]マテリアル'!E25+'[6]よび'!E25+'[6]よび２'!E25</f>
        <v>0</v>
      </c>
      <c r="F25" s="20">
        <f>'[6]青森ＲＥＲ'!F25+'[6]八戸セメント'!F25+'[6]普通（庄司）'!F25+'[6]普通（三戸ウィズ） '!F25+'[6]奥羽'!F25+'[6]青森クリーン'!F25+'[6]マテリアル'!F25+'[6]よび'!F25+'[6]よび２'!F25</f>
        <v>0</v>
      </c>
      <c r="G25" s="21">
        <f>'[6]青森ＲＥＲ'!G25+'[6]八戸セメント'!G25+'[6]普通（庄司）'!G25+'[6]普通（三戸ウィズ） '!G25+'[6]奥羽'!G25+'[6]青森クリーン'!G25+'[6]マテリアル'!G25+'[6]よび'!G25+'[6]よび２'!G25</f>
        <v>0</v>
      </c>
      <c r="H25" s="20">
        <f>'[6]青森ＲＥＲ'!H25+'[6]八戸セメント'!H25+'[6]普通（庄司）'!H25+'[6]普通（三戸ウィズ） '!H25+'[6]奥羽'!H25+'[6]青森クリーン'!H25+'[6]マテリアル'!H25+'[6]よび'!H25+'[6]よび２'!H25</f>
        <v>0</v>
      </c>
      <c r="I25" s="21">
        <f>'[6]青森ＲＥＲ'!I25+'[6]八戸セメント'!I25+'[6]普通（庄司）'!I25+'[6]普通（三戸ウィズ） '!I25+'[6]奥羽'!I25+'[6]青森クリーン'!I25+'[6]マテリアル'!I25+'[6]よび'!I25+'[6]よび２'!I25</f>
        <v>0</v>
      </c>
      <c r="J25" s="20">
        <f>'[6]青森ＲＥＲ'!J25+'[6]八戸セメント'!J25+'[6]普通（庄司）'!J25+'[6]普通（三戸ウィズ） '!J25+'[6]奥羽'!J25+'[6]青森クリーン'!J25+'[6]マテリアル'!J25+'[6]よび'!J25+'[6]よび２'!J25</f>
        <v>0</v>
      </c>
      <c r="K25" s="21">
        <f>'[6]青森ＲＥＲ'!K25+'[6]八戸セメント'!K25+'[6]普通（庄司）'!K25+'[6]普通（三戸ウィズ） '!K25+'[6]奥羽'!K25+'[6]青森クリーン'!K25+'[6]マテリアル'!K25+'[6]よび'!K25+'[6]よび２'!K25</f>
        <v>0</v>
      </c>
      <c r="L25" s="22">
        <f>SUM(B25,D25,F25,H25,J25)</f>
        <v>0</v>
      </c>
      <c r="M25" s="23">
        <f>SUM(C25,E25,G25,I25,K25)</f>
        <v>0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0</v>
      </c>
      <c r="C27" s="26">
        <f t="shared" si="3"/>
        <v>0</v>
      </c>
      <c r="D27" s="25">
        <f t="shared" si="3"/>
        <v>0</v>
      </c>
      <c r="E27" s="26">
        <f t="shared" si="3"/>
        <v>0</v>
      </c>
      <c r="F27" s="25">
        <f t="shared" si="3"/>
        <v>0</v>
      </c>
      <c r="G27" s="26">
        <f t="shared" si="3"/>
        <v>0</v>
      </c>
      <c r="H27" s="25">
        <f t="shared" si="3"/>
        <v>0</v>
      </c>
      <c r="I27" s="26">
        <f t="shared" si="3"/>
        <v>0</v>
      </c>
      <c r="J27" s="25">
        <f t="shared" si="3"/>
        <v>0</v>
      </c>
      <c r="K27" s="26">
        <f t="shared" si="3"/>
        <v>0</v>
      </c>
      <c r="L27" s="22">
        <f t="shared" si="3"/>
        <v>0</v>
      </c>
      <c r="M27" s="23">
        <f t="shared" si="3"/>
        <v>0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40812</v>
      </c>
      <c r="C28" s="48"/>
      <c r="D28" s="47">
        <f>IF(MONTH($J$4)-11=MONTH(D36),"",IF(MONTH($J$4)&lt;MONTH(D36),"",D36))</f>
        <v>40813</v>
      </c>
      <c r="E28" s="48"/>
      <c r="F28" s="47">
        <f>IF(MONTH($J$4)-11=MONTH(F36),"",IF(MONTH($J$4)&lt;MONTH(F36),"",F36))</f>
        <v>40814</v>
      </c>
      <c r="G28" s="48"/>
      <c r="H28" s="47">
        <f>IF(MONTH($J$4)-11=MONTH(H36),"",IF(MONTH($J$4)&lt;MONTH(H36),"",H36))</f>
        <v>40815</v>
      </c>
      <c r="I28" s="48"/>
      <c r="J28" s="47">
        <f>IF(MONTH($J$4)-11=MONTH(J36),"",IF(MONTH($J$4)&lt;MONTH(J36),"",J36))</f>
        <v>40816</v>
      </c>
      <c r="K28" s="48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>
        <f>IF(B31&gt;0,"○","")</f>
      </c>
      <c r="C29" s="44"/>
      <c r="D29" s="43" t="str">
        <f>IF(D31&gt;0,"○","")</f>
        <v>○</v>
      </c>
      <c r="E29" s="44"/>
      <c r="F29" s="43" t="str">
        <f>IF(F31&gt;0,"○","")</f>
        <v>○</v>
      </c>
      <c r="G29" s="44"/>
      <c r="H29" s="43" t="str">
        <f>IF(H31&gt;0,"○","")</f>
        <v>○</v>
      </c>
      <c r="I29" s="44"/>
      <c r="J29" s="43" t="str">
        <f>IF(J31&gt;0,"○","")</f>
        <v>○</v>
      </c>
      <c r="K29" s="44"/>
      <c r="L29" s="41">
        <f>COUNTIF(B29:K29,"○")</f>
        <v>4</v>
      </c>
      <c r="M29" s="45"/>
      <c r="N29" s="32" t="s">
        <v>8</v>
      </c>
      <c r="O29" s="41">
        <f>SUM(L5,L11,L17,L23,L29)</f>
        <v>15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'[6]青森ＲＥＲ'!B31+'[6]八戸セメント'!B31+'[6]普通（庄司）'!B31+'[6]普通（三戸ウィズ） '!B31+'[6]奥羽'!B31+'[6]青森クリーン'!B31+'[6]マテリアル'!B31+'[6]よび'!B31+'[6]よび２'!B31</f>
        <v>0</v>
      </c>
      <c r="C31" s="21">
        <f>'[6]青森ＲＥＲ'!C31+'[6]八戸セメント'!C31+'[6]普通（庄司）'!C31+'[6]普通（三戸ウィズ） '!C31+'[6]奥羽'!C31+'[6]青森クリーン'!C31+'[6]マテリアル'!C31+'[6]よび'!C31+'[6]よび２'!C31</f>
        <v>0</v>
      </c>
      <c r="D31" s="20">
        <f>'[6]青森ＲＥＲ'!D31+'[6]八戸セメント'!D31+'[6]普通（庄司）'!D31+'[6]普通（三戸ウィズ） '!D31+'[6]奥羽'!D31+'[6]青森クリーン'!D31+'[6]マテリアル'!D31+'[6]よび'!D31+'[6]よび２'!D31</f>
        <v>46</v>
      </c>
      <c r="E31" s="21">
        <f>'[6]青森ＲＥＲ'!E31+'[6]八戸セメント'!E31+'[6]普通（庄司）'!E31+'[6]普通（三戸ウィズ） '!E31+'[6]奥羽'!E31+'[6]青森クリーン'!E31+'[6]マテリアル'!E31+'[6]よび'!E31+'[6]よび２'!E31</f>
        <v>546.25</v>
      </c>
      <c r="F31" s="20">
        <f>'[6]青森ＲＥＲ'!F31+'[6]八戸セメント'!F31+'[6]普通（庄司）'!F31+'[6]普通（三戸ウィズ） '!F31+'[6]奥羽'!F31+'[6]青森クリーン'!F31+'[6]マテリアル'!F31+'[6]よび'!F31+'[6]よび２'!F31</f>
        <v>87</v>
      </c>
      <c r="G31" s="21">
        <f>'[6]青森ＲＥＲ'!G31+'[6]八戸セメント'!G31+'[6]普通（庄司）'!G31+'[6]普通（三戸ウィズ） '!G31+'[6]奥羽'!G31+'[6]青森クリーン'!G31+'[6]マテリアル'!G31+'[6]よび'!G31+'[6]よび２'!G31</f>
        <v>1027.53</v>
      </c>
      <c r="H31" s="20">
        <f>'[6]青森ＲＥＲ'!H31+'[6]八戸セメント'!H31+'[6]普通（庄司）'!H31+'[6]普通（三戸ウィズ） '!H31+'[6]奥羽'!H31+'[6]青森クリーン'!H31+'[6]マテリアル'!H31+'[6]よび'!H31+'[6]よび２'!H31</f>
        <v>86</v>
      </c>
      <c r="I31" s="21">
        <f>'[6]青森ＲＥＲ'!I31+'[6]八戸セメント'!I31+'[6]普通（庄司）'!I31+'[6]普通（三戸ウィズ） '!I31+'[6]奥羽'!I31+'[6]青森クリーン'!I31+'[6]マテリアル'!I31+'[6]よび'!I31+'[6]よび２'!I31</f>
        <v>1025.83</v>
      </c>
      <c r="J31" s="20">
        <f>'[6]青森ＲＥＲ'!J31+'[6]八戸セメント'!J31+'[6]普通（庄司）'!J31+'[6]普通（三戸ウィズ） '!J31+'[6]奥羽'!J31+'[6]青森クリーン'!J31+'[6]マテリアル'!J31+'[6]よび'!J31+'[6]よび２'!J31</f>
        <v>86</v>
      </c>
      <c r="K31" s="21">
        <f>'[6]青森ＲＥＲ'!K31+'[6]八戸セメント'!K31+'[6]普通（庄司）'!K31+'[6]普通（三戸ウィズ） '!K31+'[6]奥羽'!K31+'[6]青森クリーン'!K31+'[6]マテリアル'!K31+'[6]よび'!K31+'[6]よび２'!K31</f>
        <v>1025.24</v>
      </c>
      <c r="L31" s="22">
        <f>SUM(B31,D31,F31,H31,J31)</f>
        <v>305</v>
      </c>
      <c r="M31" s="23">
        <f>SUM(C31,E31,G31,I31,K31)</f>
        <v>3624.8499999999995</v>
      </c>
      <c r="N31" s="32" t="s">
        <v>11</v>
      </c>
      <c r="O31" s="34">
        <f>SUM(L7,L13,L19,L25,L31)</f>
        <v>802</v>
      </c>
      <c r="P31" s="35">
        <f>SUM(M7,M13,M19,M25,M31)</f>
        <v>9534.09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0</v>
      </c>
      <c r="C33" s="26">
        <f t="shared" si="4"/>
        <v>0</v>
      </c>
      <c r="D33" s="25">
        <f t="shared" si="4"/>
        <v>46</v>
      </c>
      <c r="E33" s="26">
        <f t="shared" si="4"/>
        <v>546.25</v>
      </c>
      <c r="F33" s="25">
        <f t="shared" si="4"/>
        <v>87</v>
      </c>
      <c r="G33" s="26">
        <f t="shared" si="4"/>
        <v>1027.53</v>
      </c>
      <c r="H33" s="25">
        <f t="shared" si="4"/>
        <v>86</v>
      </c>
      <c r="I33" s="26">
        <f t="shared" si="4"/>
        <v>1025.83</v>
      </c>
      <c r="J33" s="25">
        <f t="shared" si="4"/>
        <v>86</v>
      </c>
      <c r="K33" s="26">
        <f t="shared" si="4"/>
        <v>1025.24</v>
      </c>
      <c r="L33" s="27">
        <f t="shared" si="4"/>
        <v>305</v>
      </c>
      <c r="M33" s="28">
        <f t="shared" si="4"/>
        <v>3624.8499999999995</v>
      </c>
      <c r="N33" s="32" t="s">
        <v>14</v>
      </c>
      <c r="O33" s="34">
        <f>SUM(O31:O32)</f>
        <v>802</v>
      </c>
      <c r="P33" s="35">
        <f>SUM(P31:P32)</f>
        <v>9534.09</v>
      </c>
      <c r="Q33" s="10"/>
      <c r="R33" s="10"/>
      <c r="S33" s="10"/>
    </row>
    <row r="35" spans="2:10" ht="14.25" hidden="1">
      <c r="B35" s="38">
        <f>$J$4+17</f>
        <v>40805</v>
      </c>
      <c r="C35" s="38"/>
      <c r="D35" s="38">
        <f>$J$4+18</f>
        <v>40806</v>
      </c>
      <c r="E35" s="38"/>
      <c r="F35" s="38">
        <f>$J$4+19</f>
        <v>40807</v>
      </c>
      <c r="G35" s="39"/>
      <c r="H35" s="38">
        <f>$J$4+20</f>
        <v>40808</v>
      </c>
      <c r="I35" s="39"/>
      <c r="J35" s="38">
        <f>$J$4+21</f>
        <v>40809</v>
      </c>
    </row>
    <row r="36" spans="2:10" ht="14.25" hidden="1">
      <c r="B36" s="38">
        <f>$J$4+24</f>
        <v>40812</v>
      </c>
      <c r="C36" s="38"/>
      <c r="D36" s="38">
        <f>$J$4+25</f>
        <v>40813</v>
      </c>
      <c r="E36" s="40"/>
      <c r="F36" s="38">
        <f>$J$4+26</f>
        <v>40814</v>
      </c>
      <c r="G36" s="39"/>
      <c r="H36" s="38">
        <f>$J$4+27</f>
        <v>40815</v>
      </c>
      <c r="I36" s="39"/>
      <c r="J36" s="38">
        <f>$J$4+28</f>
        <v>40816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Y12" sqref="Y12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22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40819</v>
      </c>
      <c r="S3" s="10">
        <f>$R$3+1</f>
        <v>40820</v>
      </c>
      <c r="T3" s="10">
        <f>$R$3+2</f>
        <v>40821</v>
      </c>
      <c r="U3" s="10">
        <f>$R$3+3</f>
        <v>40822</v>
      </c>
      <c r="V3" s="10">
        <f>$R$3+4</f>
        <v>40823</v>
      </c>
    </row>
    <row r="4" spans="1:22" s="10" customFormat="1" ht="19.5" customHeight="1" thickTop="1">
      <c r="A4" s="12"/>
      <c r="B4" s="47">
        <f>IF($R$5-R4=-11,"",IF($R$5-R4=1,"",R3))</f>
        <v>40819</v>
      </c>
      <c r="C4" s="48"/>
      <c r="D4" s="47">
        <f>IF($R$5-S4=-11,"",IF($R$5-S4=1,"",S3))</f>
        <v>40820</v>
      </c>
      <c r="E4" s="48"/>
      <c r="F4" s="47">
        <f>IF($R$5-T4=-11,"",IF($R$5-T4=1,"",T3))</f>
        <v>40821</v>
      </c>
      <c r="G4" s="48"/>
      <c r="H4" s="47">
        <f>IF($R$5-U4=-11,"",IF($R$5-U4=1,"",U3))</f>
        <v>40822</v>
      </c>
      <c r="I4" s="48"/>
      <c r="J4" s="47">
        <f>IF($R$5-U4=-11,"",IF($R$5-V4=1,"",V3))</f>
        <v>40823</v>
      </c>
      <c r="K4" s="48"/>
      <c r="L4" s="51" t="s">
        <v>7</v>
      </c>
      <c r="M4" s="52"/>
      <c r="R4" s="13">
        <f>MONTH(R3)</f>
        <v>10</v>
      </c>
      <c r="S4" s="14">
        <f>MONTH(S3)</f>
        <v>10</v>
      </c>
      <c r="T4" s="14">
        <f>MONTH(T3)</f>
        <v>10</v>
      </c>
      <c r="U4" s="14">
        <f>MONTH(U3)</f>
        <v>10</v>
      </c>
      <c r="V4" s="14">
        <f>MONTH(V3)</f>
        <v>10</v>
      </c>
    </row>
    <row r="5" spans="1:18" s="10" customFormat="1" ht="19.5" customHeight="1">
      <c r="A5" s="15" t="s">
        <v>8</v>
      </c>
      <c r="B5" s="43" t="str">
        <f>IF(B7&gt;0,"○","")</f>
        <v>○</v>
      </c>
      <c r="C5" s="44"/>
      <c r="D5" s="43" t="str">
        <f>IF(D7&gt;0,"○","")</f>
        <v>○</v>
      </c>
      <c r="E5" s="44"/>
      <c r="F5" s="43" t="str">
        <f>IF(F7&gt;0,"○","")</f>
        <v>○</v>
      </c>
      <c r="G5" s="44"/>
      <c r="H5" s="43" t="str">
        <f>IF(H7&gt;0,"○","")</f>
        <v>○</v>
      </c>
      <c r="I5" s="44"/>
      <c r="J5" s="43" t="str">
        <f>IF(J7&gt;0,"○","")</f>
        <v>○</v>
      </c>
      <c r="K5" s="44"/>
      <c r="L5" s="41">
        <f>COUNTIF(B5:K5,"○")</f>
        <v>5</v>
      </c>
      <c r="M5" s="45"/>
      <c r="R5" s="13" t="str">
        <f>ASC(IF(SEARCH("月",A2,1)=2,LEFT(A2,1),LEFT(A2,2)))</f>
        <v>10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'[7]青森ＲＥＲ'!B7+'[7]八戸セメント'!B7+'[7]普通（庄司）'!B7+'[7]普通（三戸ウィズ） '!B7+'[7]奥羽'!B7+'[7]青森クリーン'!B7+'[7]マテリアル'!B7+'[7]よび'!B7+'[7]よび２'!B7</f>
        <v>81</v>
      </c>
      <c r="C7" s="21">
        <f>'[7]青森ＲＥＲ'!C7+'[7]八戸セメント'!C7+'[7]普通（庄司）'!C7+'[7]普通（三戸ウィズ） '!C7+'[7]奥羽'!C7+'[7]青森クリーン'!C7+'[7]マテリアル'!C7+'[7]よび'!C7+'[7]よび２'!C7</f>
        <v>963.5</v>
      </c>
      <c r="D7" s="20">
        <f>'[7]青森ＲＥＲ'!D7+'[7]八戸セメント'!D7+'[7]普通（庄司）'!D7+'[7]普通（三戸ウィズ） '!D7+'[7]奥羽'!D7+'[7]青森クリーン'!D7+'[7]マテリアル'!D7+'[7]よび'!D7+'[7]よび２'!D7</f>
        <v>41</v>
      </c>
      <c r="E7" s="21">
        <f>'[7]青森ＲＥＲ'!E7+'[7]八戸セメント'!E7+'[7]普通（庄司）'!E7+'[7]普通（三戸ウィズ） '!E7+'[7]奥羽'!E7+'[7]青森クリーン'!E7+'[7]マテリアル'!E7+'[7]よび'!E7+'[7]よび２'!E7</f>
        <v>486.75000000000006</v>
      </c>
      <c r="F7" s="20">
        <f>'[7]青森ＲＥＲ'!F7+'[7]八戸セメント'!F7+'[7]普通（庄司）'!F7+'[7]普通（三戸ウィズ） '!F7+'[7]奥羽'!F7+'[7]青森クリーン'!F7+'[7]マテリアル'!F7+'[7]よび'!F7+'[7]よび２'!F7</f>
        <v>82</v>
      </c>
      <c r="G7" s="21">
        <f>'[7]青森ＲＥＲ'!G7+'[7]八戸セメント'!G7+'[7]普通（庄司）'!G7+'[7]普通（三戸ウィズ） '!G7+'[7]奥羽'!G7+'[7]青森クリーン'!G7+'[7]マテリアル'!G7+'[7]よび'!G7+'[7]よび２'!G7</f>
        <v>966.9399999999999</v>
      </c>
      <c r="H7" s="20">
        <f>'[7]青森ＲＥＲ'!H7+'[7]八戸セメント'!H7+'[7]普通（庄司）'!H7+'[7]普通（三戸ウィズ） '!H7+'[7]奥羽'!H7+'[7]青森クリーン'!H7+'[7]マテリアル'!H7+'[7]よび'!H7+'[7]よび２'!H7</f>
        <v>77</v>
      </c>
      <c r="I7" s="21">
        <f>'[7]青森ＲＥＲ'!I7+'[7]八戸セメント'!I7+'[7]普通（庄司）'!I7+'[7]普通（三戸ウィズ） '!I7+'[7]奥羽'!I7+'[7]青森クリーン'!I7+'[7]マテリアル'!I7+'[7]よび'!I7+'[7]よび２'!I7</f>
        <v>921.36</v>
      </c>
      <c r="J7" s="20">
        <f>'[7]青森ＲＥＲ'!J7+'[7]八戸セメント'!J7+'[7]普通（庄司）'!J7+'[7]普通（三戸ウィズ） '!J7+'[7]奥羽'!J7+'[7]青森クリーン'!J7+'[7]マテリアル'!J7+'[7]よび'!J7+'[7]よび２'!J7</f>
        <v>37</v>
      </c>
      <c r="K7" s="21">
        <f>'[7]青森ＲＥＲ'!K7+'[7]八戸セメント'!K7+'[7]普通（庄司）'!K7+'[7]普通（三戸ウィズ） '!K7+'[7]奥羽'!K7+'[7]青森クリーン'!K7+'[7]マテリアル'!K7+'[7]よび'!K7+'[7]よび２'!K7</f>
        <v>443.49</v>
      </c>
      <c r="L7" s="22">
        <f>SUM(B7,D7,F7,H7,J7)</f>
        <v>318</v>
      </c>
      <c r="M7" s="23">
        <f>SUM(C7,E7,G7,I7,K7)</f>
        <v>3782.04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81</v>
      </c>
      <c r="C9" s="26">
        <f t="shared" si="0"/>
        <v>963.5</v>
      </c>
      <c r="D9" s="25">
        <f t="shared" si="0"/>
        <v>41</v>
      </c>
      <c r="E9" s="26">
        <f t="shared" si="0"/>
        <v>486.75000000000006</v>
      </c>
      <c r="F9" s="25">
        <f t="shared" si="0"/>
        <v>82</v>
      </c>
      <c r="G9" s="26">
        <f t="shared" si="0"/>
        <v>966.9399999999999</v>
      </c>
      <c r="H9" s="25">
        <f t="shared" si="0"/>
        <v>77</v>
      </c>
      <c r="I9" s="26">
        <f t="shared" si="0"/>
        <v>921.36</v>
      </c>
      <c r="J9" s="25">
        <f>SUM(J7:J8)</f>
        <v>37</v>
      </c>
      <c r="K9" s="26">
        <f>SUM(K7:K8)</f>
        <v>443.49</v>
      </c>
      <c r="L9" s="27">
        <f t="shared" si="0"/>
        <v>318</v>
      </c>
      <c r="M9" s="28">
        <f t="shared" si="0"/>
        <v>3782.04</v>
      </c>
    </row>
    <row r="10" spans="1:13" s="10" customFormat="1" ht="19.5" customHeight="1">
      <c r="A10" s="12"/>
      <c r="B10" s="49">
        <f>$J$4+3</f>
        <v>40826</v>
      </c>
      <c r="C10" s="50"/>
      <c r="D10" s="47">
        <f>$J$4+4</f>
        <v>40827</v>
      </c>
      <c r="E10" s="48"/>
      <c r="F10" s="47">
        <f>$J$4+5</f>
        <v>40828</v>
      </c>
      <c r="G10" s="48"/>
      <c r="H10" s="47">
        <f>$J$4+6</f>
        <v>40829</v>
      </c>
      <c r="I10" s="48"/>
      <c r="J10" s="47">
        <f>$J$4+7</f>
        <v>40830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>
        <f>IF(B13&gt;0,"○","")</f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4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'[7]青森ＲＥＲ'!B13+'[7]八戸セメント'!B13+'[7]普通（庄司）'!B13+'[7]普通（三戸ウィズ） '!B13+'[7]奥羽'!B13+'[7]青森クリーン'!B13+'[7]マテリアル'!B13+'[7]よび'!B13+'[7]よび２'!B13</f>
        <v>0</v>
      </c>
      <c r="C13" s="21">
        <f>'[7]青森ＲＥＲ'!C13+'[7]八戸セメント'!C13+'[7]普通（庄司）'!C13+'[7]普通（三戸ウィズ） '!C13+'[7]奥羽'!C13+'[7]青森クリーン'!C13+'[7]マテリアル'!C13+'[7]よび'!C13+'[7]よび２'!C13</f>
        <v>0</v>
      </c>
      <c r="D13" s="20">
        <f>'[7]青森ＲＥＲ'!D13+'[7]八戸セメント'!D13+'[7]普通（庄司）'!D13+'[7]普通（三戸ウィズ） '!D13+'[7]奥羽'!D13+'[7]青森クリーン'!D13+'[7]マテリアル'!D13+'[7]よび'!D13+'[7]よび２'!D13</f>
        <v>30</v>
      </c>
      <c r="E13" s="21">
        <f>'[7]青森ＲＥＲ'!E13+'[7]八戸セメント'!E13+'[7]普通（庄司）'!E13+'[7]普通（三戸ウィズ） '!E13+'[7]奥羽'!E13+'[7]青森クリーン'!E13+'[7]マテリアル'!E13+'[7]よび'!E13+'[7]よび２'!E13</f>
        <v>346.16</v>
      </c>
      <c r="F13" s="20">
        <f>'[7]青森ＲＥＲ'!F13+'[7]八戸セメント'!F13+'[7]普通（庄司）'!F13+'[7]普通（三戸ウィズ） '!F13+'[7]奥羽'!F13+'[7]青森クリーン'!F13+'[7]マテリアル'!F13+'[7]よび'!F13+'[7]よび２'!F13</f>
        <v>30</v>
      </c>
      <c r="G13" s="21">
        <f>'[7]青森ＲＥＲ'!G13+'[7]八戸セメント'!G13+'[7]普通（庄司）'!G13+'[7]普通（三戸ウィズ） '!G13+'[7]奥羽'!G13+'[7]青森クリーン'!G13+'[7]マテリアル'!G13+'[7]よび'!G13+'[7]よび２'!G13</f>
        <v>346.14000000000004</v>
      </c>
      <c r="H13" s="20">
        <f>'[7]青森ＲＥＲ'!H13+'[7]八戸セメント'!H13+'[7]普通（庄司）'!H13+'[7]普通（三戸ウィズ） '!H13+'[7]奥羽'!H13+'[7]青森クリーン'!H13+'[7]マテリアル'!H13+'[7]よび'!H13+'[7]よび２'!H13</f>
        <v>29</v>
      </c>
      <c r="I13" s="21">
        <f>'[7]青森ＲＥＲ'!I13+'[7]八戸セメント'!I13+'[7]普通（庄司）'!I13+'[7]普通（三戸ウィズ） '!I13+'[7]奥羽'!I13+'[7]青森クリーン'!I13+'[7]マテリアル'!I13+'[7]よび'!I13+'[7]よび２'!I13</f>
        <v>343.38</v>
      </c>
      <c r="J13" s="20">
        <f>'[7]青森ＲＥＲ'!J13+'[7]八戸セメント'!J13+'[7]普通（庄司）'!J13+'[7]普通（三戸ウィズ） '!J13+'[7]奥羽'!J13+'[7]青森クリーン'!J13+'[7]マテリアル'!J13+'[7]よび'!J13+'[7]よび２'!J13</f>
        <v>30</v>
      </c>
      <c r="K13" s="21">
        <f>'[7]青森ＲＥＲ'!K13+'[7]八戸セメント'!K13+'[7]普通（庄司）'!K13+'[7]普通（三戸ウィズ） '!K13+'[7]奥羽'!K13+'[7]青森クリーン'!K13+'[7]マテリアル'!K13+'[7]よび'!K13+'[7]よび２'!K13</f>
        <v>346.3</v>
      </c>
      <c r="L13" s="22">
        <f>SUM(B13,D13,F13,H13,J13)</f>
        <v>119</v>
      </c>
      <c r="M13" s="23">
        <f>SUM(C13,E13,G13,I13,K13)</f>
        <v>1381.98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0</v>
      </c>
      <c r="C15" s="26">
        <f t="shared" si="1"/>
        <v>0</v>
      </c>
      <c r="D15" s="25">
        <f t="shared" si="1"/>
        <v>30</v>
      </c>
      <c r="E15" s="26">
        <f t="shared" si="1"/>
        <v>346.16</v>
      </c>
      <c r="F15" s="25">
        <f t="shared" si="1"/>
        <v>30</v>
      </c>
      <c r="G15" s="26">
        <f t="shared" si="1"/>
        <v>346.14000000000004</v>
      </c>
      <c r="H15" s="25">
        <f t="shared" si="1"/>
        <v>29</v>
      </c>
      <c r="I15" s="26">
        <f t="shared" si="1"/>
        <v>343.38</v>
      </c>
      <c r="J15" s="25">
        <f t="shared" si="1"/>
        <v>30</v>
      </c>
      <c r="K15" s="26">
        <f t="shared" si="1"/>
        <v>346.3</v>
      </c>
      <c r="L15" s="27">
        <f t="shared" si="1"/>
        <v>119</v>
      </c>
      <c r="M15" s="28">
        <f t="shared" si="1"/>
        <v>1381.98</v>
      </c>
    </row>
    <row r="16" spans="1:13" s="10" customFormat="1" ht="19.5" customHeight="1">
      <c r="A16" s="12"/>
      <c r="B16" s="47">
        <f>$J$4+10</f>
        <v>40833</v>
      </c>
      <c r="C16" s="48"/>
      <c r="D16" s="47">
        <f>$J$4+11</f>
        <v>40834</v>
      </c>
      <c r="E16" s="48"/>
      <c r="F16" s="47">
        <f>$J$4+12</f>
        <v>40835</v>
      </c>
      <c r="G16" s="48"/>
      <c r="H16" s="47">
        <f>$J$4+13</f>
        <v>40836</v>
      </c>
      <c r="I16" s="48"/>
      <c r="J16" s="47">
        <f>$J$4+14</f>
        <v>40837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'[7]青森ＲＥＲ'!B19+'[7]八戸セメント'!B19+'[7]普通（庄司）'!B19+'[7]普通（三戸ウィズ） '!B19+'[7]奥羽'!B19+'[7]青森クリーン'!B19+'[7]マテリアル'!B19+'[7]よび'!B19+'[7]よび２'!B19</f>
        <v>78</v>
      </c>
      <c r="C19" s="21">
        <f>'[7]青森ＲＥＲ'!C19+'[7]八戸セメント'!C19+'[7]普通（庄司）'!C19+'[7]普通（三戸ウィズ） '!C19+'[7]奥羽'!C19+'[7]青森クリーン'!C19+'[7]マテリアル'!C19+'[7]よび'!C19+'[7]よび２'!C19</f>
        <v>926.25</v>
      </c>
      <c r="D19" s="20">
        <f>'[7]青森ＲＥＲ'!D19+'[7]八戸セメント'!D19+'[7]普通（庄司）'!D19+'[7]普通（三戸ウィズ） '!D19+'[7]奥羽'!D19+'[7]青森クリーン'!D19+'[7]マテリアル'!D19+'[7]よび'!D19+'[7]よび２'!D19</f>
        <v>77</v>
      </c>
      <c r="E19" s="21">
        <f>'[7]青森ＲＥＲ'!E19+'[7]八戸セメント'!E19+'[7]普通（庄司）'!E19+'[7]普通（三戸ウィズ） '!E19+'[7]奥羽'!E19+'[7]青森クリーン'!E19+'[7]マテリアル'!E19+'[7]よび'!E19+'[7]よび２'!E19</f>
        <v>923.48</v>
      </c>
      <c r="F19" s="20">
        <f>'[7]青森ＲＥＲ'!F19+'[7]八戸セメント'!F19+'[7]普通（庄司）'!F19+'[7]普通（三戸ウィズ） '!F19+'[7]奥羽'!F19+'[7]青森クリーン'!F19+'[7]マテリアル'!F19+'[7]よび'!F19+'[7]よび２'!F19</f>
        <v>78</v>
      </c>
      <c r="G19" s="21">
        <f>'[7]青森ＲＥＲ'!G19+'[7]八戸セメント'!G19+'[7]普通（庄司）'!G19+'[7]普通（三戸ウィズ） '!G19+'[7]奥羽'!G19+'[7]青森クリーン'!G19+'[7]マテリアル'!G19+'[7]よび'!G19+'[7]よび２'!G19</f>
        <v>926.6399999999999</v>
      </c>
      <c r="H19" s="20">
        <f>'[7]青森ＲＥＲ'!H19+'[7]八戸セメント'!H19+'[7]普通（庄司）'!H19+'[7]普通（三戸ウィズ） '!H19+'[7]奥羽'!H19+'[7]青森クリーン'!H19+'[7]マテリアル'!H19+'[7]よび'!H19+'[7]よび２'!H19</f>
        <v>77</v>
      </c>
      <c r="I19" s="21">
        <f>'[7]青森ＲＥＲ'!I19+'[7]八戸セメント'!I19+'[7]普通（庄司）'!I19+'[7]普通（三戸ウィズ） '!I19+'[7]奥羽'!I19+'[7]青森クリーン'!I19+'[7]マテリアル'!I19+'[7]よび'!I19+'[7]よび２'!I19</f>
        <v>923.81</v>
      </c>
      <c r="J19" s="20">
        <f>'[7]青森ＲＥＲ'!J19+'[7]八戸セメント'!J19+'[7]普通（庄司）'!J19+'[7]普通（三戸ウィズ） '!J19+'[7]奥羽'!J19+'[7]青森クリーン'!J19+'[7]マテリアル'!J19+'[7]よび'!J19+'[7]よび２'!J19</f>
        <v>78</v>
      </c>
      <c r="K19" s="21">
        <f>'[7]青森ＲＥＲ'!K19+'[7]八戸セメント'!K19+'[7]普通（庄司）'!K19+'[7]普通（三戸ウィズ） '!K19+'[7]奥羽'!K19+'[7]青森クリーン'!K19+'[7]マテリアル'!K19+'[7]よび'!K19+'[7]よび２'!K19</f>
        <v>926.5300000000001</v>
      </c>
      <c r="L19" s="22">
        <f>SUM(B19,D19,F19,H19,J19)</f>
        <v>388</v>
      </c>
      <c r="M19" s="23">
        <f>SUM(C19,E19,G19,I19,K19)</f>
        <v>4626.71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78</v>
      </c>
      <c r="C21" s="26">
        <f t="shared" si="2"/>
        <v>926.25</v>
      </c>
      <c r="D21" s="25">
        <f t="shared" si="2"/>
        <v>77</v>
      </c>
      <c r="E21" s="26">
        <f t="shared" si="2"/>
        <v>923.48</v>
      </c>
      <c r="F21" s="25">
        <f t="shared" si="2"/>
        <v>78</v>
      </c>
      <c r="G21" s="26">
        <f t="shared" si="2"/>
        <v>926.6399999999999</v>
      </c>
      <c r="H21" s="25">
        <f t="shared" si="2"/>
        <v>77</v>
      </c>
      <c r="I21" s="26">
        <f t="shared" si="2"/>
        <v>923.81</v>
      </c>
      <c r="J21" s="25">
        <f t="shared" si="2"/>
        <v>78</v>
      </c>
      <c r="K21" s="26">
        <f t="shared" si="2"/>
        <v>926.5300000000001</v>
      </c>
      <c r="L21" s="27">
        <f t="shared" si="2"/>
        <v>388</v>
      </c>
      <c r="M21" s="23">
        <f t="shared" si="2"/>
        <v>4626.71</v>
      </c>
    </row>
    <row r="22" spans="1:13" s="10" customFormat="1" ht="19.5" customHeight="1">
      <c r="A22" s="12"/>
      <c r="B22" s="47">
        <f>IF(MONTH($J$4)-11=MONTH(F35),"",IF(MONTH($J$4)&lt;MONTH(B35),"",B35))</f>
        <v>40840</v>
      </c>
      <c r="C22" s="48"/>
      <c r="D22" s="47">
        <f>IF(MONTH($J$4)-11=MONTH(D35),"",IF(MONTH($J$4)&lt;MONTH(D35),"",D35))</f>
        <v>40841</v>
      </c>
      <c r="E22" s="48"/>
      <c r="F22" s="47">
        <f>IF(MONTH($J$4)-11=MONTH(F35),"",IF(MONTH($J$4)&lt;MONTH(F35),"",F35))</f>
        <v>40842</v>
      </c>
      <c r="G22" s="48"/>
      <c r="H22" s="47">
        <f>IF(MONTH($J$4)-11=MONTH(H35),"",IF(MONTH($J$4)&lt;MONTH(H35),"",H35))</f>
        <v>40843</v>
      </c>
      <c r="I22" s="48"/>
      <c r="J22" s="47">
        <f>IF(MONTH($J$4)-11=MONTH(J35),"",IF(MONTH($J$4)&lt;MONTH(J35),"",J35))</f>
        <v>40844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 t="str">
        <f>IF(B25&gt;0,"○","")</f>
        <v>○</v>
      </c>
      <c r="C23" s="44"/>
      <c r="D23" s="43" t="str">
        <f>IF(D25&gt;0,"○","")</f>
        <v>○</v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5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'[7]青森ＲＥＲ'!B25+'[7]八戸セメント'!B25+'[7]普通（庄司）'!B25+'[7]普通（三戸ウィズ） '!B25+'[7]奥羽'!B25+'[7]青森クリーン'!B25+'[7]マテリアル'!B25+'[7]よび'!B25+'[7]よび２'!B25</f>
        <v>76</v>
      </c>
      <c r="C25" s="21">
        <f>'[7]青森ＲＥＲ'!C25+'[7]八戸セメント'!C25+'[7]普通（庄司）'!C25+'[7]普通（三戸ウィズ） '!C25+'[7]奥羽'!C25+'[7]青森クリーン'!C25+'[7]マテリアル'!C25+'[7]よび'!C25+'[7]よび２'!C25</f>
        <v>901.9800000000001</v>
      </c>
      <c r="D25" s="20">
        <f>'[7]青森ＲＥＲ'!D25+'[7]八戸セメント'!D25+'[7]普通（庄司）'!D25+'[7]普通（三戸ウィズ） '!D25+'[7]奥羽'!D25+'[7]青森クリーン'!D25+'[7]マテリアル'!D25+'[7]よび'!D25+'[7]よび２'!D25</f>
        <v>75</v>
      </c>
      <c r="E25" s="21">
        <f>'[7]青森ＲＥＲ'!E25+'[7]八戸セメント'!E25+'[7]普通（庄司）'!E25+'[7]普通（三戸ウィズ） '!E25+'[7]奥羽'!E25+'[7]青森クリーン'!E25+'[7]マテリアル'!E25+'[7]よび'!E25+'[7]よび２'!E25</f>
        <v>896.1099999999999</v>
      </c>
      <c r="F25" s="20">
        <f>'[7]青森ＲＥＲ'!F25+'[7]八戸セメント'!F25+'[7]普通（庄司）'!F25+'[7]普通（三戸ウィズ） '!F25+'[7]奥羽'!F25+'[7]青森クリーン'!F25+'[7]マテリアル'!F25+'[7]よび'!F25+'[7]よび２'!F25</f>
        <v>76</v>
      </c>
      <c r="G25" s="21">
        <f>'[7]青森ＲＥＲ'!G25+'[7]八戸セメント'!G25+'[7]普通（庄司）'!G25+'[7]普通（三戸ウィズ） '!G25+'[7]奥羽'!G25+'[7]青森クリーン'!G25+'[7]マテリアル'!G25+'[7]よび'!G25+'[7]よび２'!G25</f>
        <v>898.65</v>
      </c>
      <c r="H25" s="20">
        <f>'[7]青森ＲＥＲ'!H25+'[7]八戸セメント'!H25+'[7]普通（庄司）'!H25+'[7]普通（三戸ウィズ） '!H25+'[7]奥羽'!H25+'[7]青森クリーン'!H25+'[7]マテリアル'!H25+'[7]よび'!H25+'[7]よび２'!H25</f>
        <v>68</v>
      </c>
      <c r="I25" s="21">
        <f>'[7]青森ＲＥＲ'!I25+'[7]八戸セメント'!I25+'[7]普通（庄司）'!I25+'[7]普通（三戸ウィズ） '!I25+'[7]奥羽'!I25+'[7]青森クリーン'!I25+'[7]マテリアル'!I25+'[7]よび'!I25+'[7]よび２'!I25</f>
        <v>815.6400000000001</v>
      </c>
      <c r="J25" s="20">
        <f>'[7]青森ＲＥＲ'!J25+'[7]八戸セメント'!J25+'[7]普通（庄司）'!J25+'[7]普通（三戸ウィズ） '!J25+'[7]奥羽'!J25+'[7]青森クリーン'!J25+'[7]マテリアル'!J25+'[7]よび'!J25+'[7]よび２'!J25</f>
        <v>66</v>
      </c>
      <c r="K25" s="21">
        <f>'[7]青森ＲＥＲ'!K25+'[7]八戸セメント'!K25+'[7]普通（庄司）'!K25+'[7]普通（三戸ウィズ） '!K25+'[7]奥羽'!K25+'[7]青森クリーン'!K25+'[7]マテリアル'!K25+'[7]よび'!K25+'[7]よび２'!K25</f>
        <v>780.9499999999999</v>
      </c>
      <c r="L25" s="22">
        <f>SUM(B25,D25,F25,H25,J25)</f>
        <v>361</v>
      </c>
      <c r="M25" s="23">
        <f>SUM(C25,E25,G25,I25,K25)</f>
        <v>4293.33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76</v>
      </c>
      <c r="C27" s="26">
        <f t="shared" si="3"/>
        <v>901.9800000000001</v>
      </c>
      <c r="D27" s="25">
        <f t="shared" si="3"/>
        <v>75</v>
      </c>
      <c r="E27" s="26">
        <f t="shared" si="3"/>
        <v>896.1099999999999</v>
      </c>
      <c r="F27" s="25">
        <f t="shared" si="3"/>
        <v>76</v>
      </c>
      <c r="G27" s="26">
        <f t="shared" si="3"/>
        <v>898.65</v>
      </c>
      <c r="H27" s="25">
        <f t="shared" si="3"/>
        <v>68</v>
      </c>
      <c r="I27" s="26">
        <f t="shared" si="3"/>
        <v>815.6400000000001</v>
      </c>
      <c r="J27" s="25">
        <f t="shared" si="3"/>
        <v>66</v>
      </c>
      <c r="K27" s="26">
        <f t="shared" si="3"/>
        <v>780.9499999999999</v>
      </c>
      <c r="L27" s="22">
        <f t="shared" si="3"/>
        <v>361</v>
      </c>
      <c r="M27" s="23">
        <f t="shared" si="3"/>
        <v>4293.33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40847</v>
      </c>
      <c r="C28" s="48"/>
      <c r="D28" s="47">
        <f>IF(MONTH($J$4)-11=MONTH(D36),"",IF(MONTH($J$4)&lt;MONTH(D36),"",D36))</f>
      </c>
      <c r="E28" s="48"/>
      <c r="F28" s="47">
        <f>IF(MONTH($J$4)-11=MONTH(F36),"",IF(MONTH($J$4)&lt;MONTH(F36),"",F36))</f>
      </c>
      <c r="G28" s="48"/>
      <c r="H28" s="47">
        <f>IF(MONTH($J$4)-11=MONTH(H36),"",IF(MONTH($J$4)&lt;MONTH(H36),"",H36))</f>
      </c>
      <c r="I28" s="48"/>
      <c r="J28" s="47">
        <f>IF(MONTH($J$4)-11=MONTH(J36),"",IF(MONTH($J$4)&lt;MONTH(J36),"",J36))</f>
      </c>
      <c r="K28" s="48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>
        <f>IF(D31&gt;0,"○","")</f>
      </c>
      <c r="E29" s="44"/>
      <c r="F29" s="43">
        <f>IF(F31&gt;0,"○","")</f>
      </c>
      <c r="G29" s="44"/>
      <c r="H29" s="43">
        <f>IF(H31&gt;0,"○","")</f>
      </c>
      <c r="I29" s="44"/>
      <c r="J29" s="43">
        <f>IF(J31&gt;0,"○","")</f>
      </c>
      <c r="K29" s="44"/>
      <c r="L29" s="41">
        <f>COUNTIF(B29:K29,"○")</f>
        <v>1</v>
      </c>
      <c r="M29" s="45"/>
      <c r="N29" s="32" t="s">
        <v>8</v>
      </c>
      <c r="O29" s="41">
        <f>SUM(L5,L11,L17,L23,L29)</f>
        <v>20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'[7]青森ＲＥＲ'!B31+'[7]八戸セメント'!B31+'[7]普通（庄司）'!B31+'[7]普通（三戸ウィズ） '!B31+'[7]奥羽'!B31+'[7]青森クリーン'!B31+'[7]マテリアル'!B31+'[7]よび'!B31+'[7]よび２'!B31</f>
        <v>68</v>
      </c>
      <c r="C31" s="21">
        <f>'[7]青森ＲＥＲ'!C31+'[7]八戸セメント'!C31+'[7]普通（庄司）'!C31+'[7]普通（三戸ウィズ） '!C31+'[7]奥羽'!C31+'[7]青森クリーン'!C31+'[7]マテリアル'!C31+'[7]よび'!C31+'[7]よび２'!C31</f>
        <v>805.67</v>
      </c>
      <c r="D31" s="20">
        <f>'[7]青森ＲＥＲ'!D31+'[7]八戸セメント'!D31+'[7]普通（庄司）'!D31+'[7]普通（三戸ウィズ） '!D31+'[7]奥羽'!D31+'[7]青森クリーン'!D31+'[7]マテリアル'!D31+'[7]よび'!D31+'[7]よび２'!D31</f>
        <v>0</v>
      </c>
      <c r="E31" s="21">
        <f>'[7]青森ＲＥＲ'!E31+'[7]八戸セメント'!E31+'[7]普通（庄司）'!E31+'[7]普通（三戸ウィズ） '!E31+'[7]奥羽'!E31+'[7]青森クリーン'!E31+'[7]マテリアル'!E31+'[7]よび'!E31+'[7]よび２'!E31</f>
        <v>0</v>
      </c>
      <c r="F31" s="20">
        <f>'[7]青森ＲＥＲ'!F31+'[7]八戸セメント'!F31+'[7]普通（庄司）'!F31+'[7]普通（三戸ウィズ） '!F31+'[7]奥羽'!F31+'[7]青森クリーン'!F31+'[7]マテリアル'!F31+'[7]よび'!F31+'[7]よび２'!F31</f>
        <v>0</v>
      </c>
      <c r="G31" s="21">
        <f>'[7]青森ＲＥＲ'!G31+'[7]八戸セメント'!G31+'[7]普通（庄司）'!G31+'[7]普通（三戸ウィズ） '!G31+'[7]奥羽'!G31+'[7]青森クリーン'!G31+'[7]マテリアル'!G31+'[7]よび'!G31+'[7]よび２'!G31</f>
        <v>0</v>
      </c>
      <c r="H31" s="20">
        <f>'[7]青森ＲＥＲ'!H31+'[7]八戸セメント'!H31+'[7]普通（庄司）'!H31+'[7]普通（三戸ウィズ） '!H31+'[7]奥羽'!H31+'[7]青森クリーン'!H31+'[7]マテリアル'!H31+'[7]よび'!H31+'[7]よび２'!H31</f>
        <v>0</v>
      </c>
      <c r="I31" s="21">
        <f>'[7]青森ＲＥＲ'!I31+'[7]八戸セメント'!I31+'[7]普通（庄司）'!I31+'[7]普通（三戸ウィズ） '!I31+'[7]奥羽'!I31+'[7]青森クリーン'!I31+'[7]マテリアル'!I31+'[7]よび'!I31+'[7]よび２'!I31</f>
        <v>0</v>
      </c>
      <c r="J31" s="20">
        <f>'[7]青森ＲＥＲ'!J31+'[7]八戸セメント'!J31+'[7]普通（庄司）'!J31+'[7]普通（三戸ウィズ） '!J31+'[7]奥羽'!J31+'[7]青森クリーン'!J31+'[7]マテリアル'!J31+'[7]よび'!J31+'[7]よび２'!J31</f>
        <v>0</v>
      </c>
      <c r="K31" s="21">
        <f>'[7]青森ＲＥＲ'!K31+'[7]八戸セメント'!K31+'[7]普通（庄司）'!K31+'[7]普通（三戸ウィズ） '!K31+'[7]奥羽'!K31+'[7]青森クリーン'!K31+'[7]マテリアル'!K31+'[7]よび'!K31+'[7]よび２'!K31</f>
        <v>0</v>
      </c>
      <c r="L31" s="22">
        <f>SUM(B31,D31,F31,H31,J31)</f>
        <v>68</v>
      </c>
      <c r="M31" s="23">
        <f>SUM(C31,E31,G31,I31,K31)</f>
        <v>805.67</v>
      </c>
      <c r="N31" s="32" t="s">
        <v>11</v>
      </c>
      <c r="O31" s="34">
        <f>SUM(L7,L13,L19,L25,L31)</f>
        <v>1254</v>
      </c>
      <c r="P31" s="35">
        <f>SUM(M7,M13,M19,M25,M31)</f>
        <v>14889.73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68</v>
      </c>
      <c r="C33" s="26">
        <f t="shared" si="4"/>
        <v>805.67</v>
      </c>
      <c r="D33" s="25">
        <f t="shared" si="4"/>
        <v>0</v>
      </c>
      <c r="E33" s="26">
        <f t="shared" si="4"/>
        <v>0</v>
      </c>
      <c r="F33" s="25">
        <f t="shared" si="4"/>
        <v>0</v>
      </c>
      <c r="G33" s="26">
        <f t="shared" si="4"/>
        <v>0</v>
      </c>
      <c r="H33" s="25">
        <f t="shared" si="4"/>
        <v>0</v>
      </c>
      <c r="I33" s="26">
        <f t="shared" si="4"/>
        <v>0</v>
      </c>
      <c r="J33" s="25">
        <f t="shared" si="4"/>
        <v>0</v>
      </c>
      <c r="K33" s="26">
        <f t="shared" si="4"/>
        <v>0</v>
      </c>
      <c r="L33" s="27">
        <f t="shared" si="4"/>
        <v>68</v>
      </c>
      <c r="M33" s="28">
        <f t="shared" si="4"/>
        <v>805.67</v>
      </c>
      <c r="N33" s="32" t="s">
        <v>14</v>
      </c>
      <c r="O33" s="34">
        <f>SUM(O31:O32)</f>
        <v>1254</v>
      </c>
      <c r="P33" s="35">
        <f>SUM(P31:P32)</f>
        <v>14889.73</v>
      </c>
      <c r="Q33" s="10"/>
      <c r="R33" s="10"/>
      <c r="S33" s="10"/>
    </row>
    <row r="35" spans="2:10" ht="14.25" hidden="1">
      <c r="B35" s="38">
        <f>$J$4+17</f>
        <v>40840</v>
      </c>
      <c r="C35" s="38"/>
      <c r="D35" s="38">
        <f>$J$4+18</f>
        <v>40841</v>
      </c>
      <c r="E35" s="38"/>
      <c r="F35" s="38">
        <f>$J$4+19</f>
        <v>40842</v>
      </c>
      <c r="G35" s="39"/>
      <c r="H35" s="38">
        <f>$J$4+20</f>
        <v>40843</v>
      </c>
      <c r="I35" s="39"/>
      <c r="J35" s="38">
        <f>$J$4+21</f>
        <v>40844</v>
      </c>
    </row>
    <row r="36" spans="2:10" ht="14.25" hidden="1">
      <c r="B36" s="38">
        <f>$J$4+24</f>
        <v>40847</v>
      </c>
      <c r="C36" s="38"/>
      <c r="D36" s="38">
        <f>$J$4+25</f>
        <v>40848</v>
      </c>
      <c r="E36" s="40"/>
      <c r="F36" s="38">
        <f>$J$4+26</f>
        <v>40849</v>
      </c>
      <c r="G36" s="39"/>
      <c r="H36" s="38">
        <f>$J$4+27</f>
        <v>40850</v>
      </c>
      <c r="I36" s="39"/>
      <c r="J36" s="38">
        <f>$J$4+28</f>
        <v>40851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O11" sqref="O11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23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40847</v>
      </c>
      <c r="S3" s="10">
        <f>$R$3+1</f>
        <v>40848</v>
      </c>
      <c r="T3" s="10">
        <f>$R$3+2</f>
        <v>40849</v>
      </c>
      <c r="U3" s="10">
        <f>$R$3+3</f>
        <v>40850</v>
      </c>
      <c r="V3" s="10">
        <f>$R$3+4</f>
        <v>40851</v>
      </c>
    </row>
    <row r="4" spans="1:22" s="10" customFormat="1" ht="19.5" customHeight="1" thickTop="1">
      <c r="A4" s="12"/>
      <c r="B4" s="47">
        <f>IF($R$5-R4=-11,"",IF($R$5-R4=1,"",R3))</f>
      </c>
      <c r="C4" s="48"/>
      <c r="D4" s="47">
        <f>IF($R$5-S4=-11,"",IF($R$5-S4=1,"",S3))</f>
        <v>40848</v>
      </c>
      <c r="E4" s="48"/>
      <c r="F4" s="47">
        <f>IF($R$5-T4=-11,"",IF($R$5-T4=1,"",T3))</f>
        <v>40849</v>
      </c>
      <c r="G4" s="48"/>
      <c r="H4" s="49">
        <f>IF($R$5-U4=-11,"",IF($R$5-U4=1,"",U3))</f>
        <v>40850</v>
      </c>
      <c r="I4" s="50"/>
      <c r="J4" s="47">
        <f>IF($R$5-U4=-11,"",IF($R$5-V4=1,"",V3))</f>
        <v>40851</v>
      </c>
      <c r="K4" s="48"/>
      <c r="L4" s="51" t="s">
        <v>7</v>
      </c>
      <c r="M4" s="52"/>
      <c r="R4" s="13">
        <f>MONTH(R3)</f>
        <v>10</v>
      </c>
      <c r="S4" s="14">
        <f>MONTH(S3)</f>
        <v>11</v>
      </c>
      <c r="T4" s="14">
        <f>MONTH(T3)</f>
        <v>11</v>
      </c>
      <c r="U4" s="14">
        <f>MONTH(U3)</f>
        <v>11</v>
      </c>
      <c r="V4" s="14">
        <f>MONTH(V3)</f>
        <v>11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 t="str">
        <f>IF(D7&gt;0,"○","")</f>
        <v>○</v>
      </c>
      <c r="E5" s="44"/>
      <c r="F5" s="43" t="str">
        <f>IF(F7&gt;0,"○","")</f>
        <v>○</v>
      </c>
      <c r="G5" s="44"/>
      <c r="H5" s="43">
        <f>IF(H7&gt;0,"○","")</f>
      </c>
      <c r="I5" s="44"/>
      <c r="J5" s="43" t="str">
        <f>IF(J7&gt;0,"○","")</f>
        <v>○</v>
      </c>
      <c r="K5" s="44"/>
      <c r="L5" s="41">
        <f>COUNTIF(B5:K5,"○")</f>
        <v>3</v>
      </c>
      <c r="M5" s="45"/>
      <c r="R5" s="13" t="str">
        <f>ASC(IF(SEARCH("月",A2,1)=2,LEFT(A2,1),LEFT(A2,2)))</f>
        <v>11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'[8]青森ＲＥＲ'!B7+'[8]八戸セメント'!B7+'[8]普通（庄司）'!B7+'[8]普通（三戸ウィズ） '!B7+'[8]奥羽'!B7+'[8]青森クリーン'!B7+'[8]マテリアル'!B7+'[8]よび'!B7+'[8]よび２'!B7</f>
        <v>0</v>
      </c>
      <c r="C7" s="21">
        <f>'[8]青森ＲＥＲ'!C7+'[8]八戸セメント'!C7+'[8]普通（庄司）'!C7+'[8]普通（三戸ウィズ） '!C7+'[8]奥羽'!C7+'[8]青森クリーン'!C7+'[8]マテリアル'!C7+'[8]よび'!C7+'[8]よび２'!C7</f>
        <v>0</v>
      </c>
      <c r="D7" s="20">
        <f>'[8]青森ＲＥＲ'!D7+'[8]八戸セメント'!D7+'[8]普通（庄司）'!D7+'[8]普通（三戸ウィズ） '!D7+'[8]奥羽'!D7+'[8]青森クリーン'!D7+'[8]マテリアル'!D7+'[8]よび'!D7+'[8]よび２'!D7</f>
        <v>67</v>
      </c>
      <c r="E7" s="21">
        <f>'[8]青森ＲＥＲ'!E7+'[8]八戸セメント'!E7+'[8]普通（庄司）'!E7+'[8]普通（三戸ウィズ） '!E7+'[8]奥羽'!E7+'[8]青森クリーン'!E7+'[8]マテリアル'!E7+'[8]よび'!E7+'[8]よび２'!E7</f>
        <v>803.1000000000001</v>
      </c>
      <c r="F7" s="20">
        <f>'[8]青森ＲＥＲ'!F7+'[8]八戸セメント'!F7+'[8]普通（庄司）'!F7+'[8]普通（三戸ウィズ） '!F7+'[8]奥羽'!F7+'[8]青森クリーン'!F7+'[8]マテリアル'!F7+'[8]よび'!F7+'[8]よび２'!F7</f>
        <v>67</v>
      </c>
      <c r="G7" s="21">
        <f>'[8]青森ＲＥＲ'!G7+'[8]八戸セメント'!G7+'[8]普通（庄司）'!G7+'[8]普通（三戸ウィズ） '!G7+'[8]奥羽'!G7+'[8]青森クリーン'!G7+'[8]マテリアル'!G7+'[8]よび'!G7+'[8]よび２'!G7</f>
        <v>803.5200000000001</v>
      </c>
      <c r="H7" s="20">
        <f>'[8]青森ＲＥＲ'!H7+'[8]八戸セメント'!H7+'[8]普通（庄司）'!H7+'[8]普通（三戸ウィズ） '!H7+'[8]奥羽'!H7+'[8]青森クリーン'!H7+'[8]マテリアル'!H7+'[8]よび'!H7+'[8]よび２'!H7</f>
        <v>0</v>
      </c>
      <c r="I7" s="21">
        <f>'[8]青森ＲＥＲ'!I7+'[8]八戸セメント'!I7+'[8]普通（庄司）'!I7+'[8]普通（三戸ウィズ） '!I7+'[8]奥羽'!I7+'[8]青森クリーン'!I7+'[8]マテリアル'!I7+'[8]よび'!I7+'[8]よび２'!I7</f>
        <v>0</v>
      </c>
      <c r="J7" s="20">
        <f>'[8]青森ＲＥＲ'!J7+'[8]八戸セメント'!J7+'[8]普通（庄司）'!J7+'[8]普通（三戸ウィズ） '!J7+'[8]奥羽'!J7+'[8]青森クリーン'!J7+'[8]マテリアル'!J7+'[8]よび'!J7+'[8]よび２'!J7</f>
        <v>68</v>
      </c>
      <c r="K7" s="21">
        <f>'[8]青森ＲＥＲ'!K7+'[8]八戸セメント'!K7+'[8]普通（庄司）'!K7+'[8]普通（三戸ウィズ） '!K7+'[8]奥羽'!K7+'[8]青森クリーン'!K7+'[8]マテリアル'!K7+'[8]よび'!K7+'[8]よび２'!K7</f>
        <v>803.08</v>
      </c>
      <c r="L7" s="22">
        <f>SUM(B7,D7,F7,H7,J7)</f>
        <v>202</v>
      </c>
      <c r="M7" s="23">
        <f>SUM(C7,E7,G7,I7,K7)</f>
        <v>2409.7000000000003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67</v>
      </c>
      <c r="E9" s="26">
        <f t="shared" si="0"/>
        <v>803.1000000000001</v>
      </c>
      <c r="F9" s="25">
        <f t="shared" si="0"/>
        <v>67</v>
      </c>
      <c r="G9" s="26">
        <f t="shared" si="0"/>
        <v>803.5200000000001</v>
      </c>
      <c r="H9" s="25">
        <f t="shared" si="0"/>
        <v>0</v>
      </c>
      <c r="I9" s="26">
        <f t="shared" si="0"/>
        <v>0</v>
      </c>
      <c r="J9" s="25">
        <f>SUM(J7:J8)</f>
        <v>68</v>
      </c>
      <c r="K9" s="26">
        <f>SUM(K7:K8)</f>
        <v>803.08</v>
      </c>
      <c r="L9" s="27">
        <f t="shared" si="0"/>
        <v>202</v>
      </c>
      <c r="M9" s="28">
        <f t="shared" si="0"/>
        <v>2409.7000000000003</v>
      </c>
    </row>
    <row r="10" spans="1:13" s="10" customFormat="1" ht="19.5" customHeight="1">
      <c r="A10" s="12"/>
      <c r="B10" s="47">
        <f>$J$4+3</f>
        <v>40854</v>
      </c>
      <c r="C10" s="48"/>
      <c r="D10" s="47">
        <f>$J$4+4</f>
        <v>40855</v>
      </c>
      <c r="E10" s="48"/>
      <c r="F10" s="47">
        <f>$J$4+5</f>
        <v>40856</v>
      </c>
      <c r="G10" s="48"/>
      <c r="H10" s="47">
        <f>$J$4+6</f>
        <v>40857</v>
      </c>
      <c r="I10" s="48"/>
      <c r="J10" s="47">
        <f>$J$4+7</f>
        <v>40858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 t="str">
        <f>IF(B13&gt;0,"○","")</f>
        <v>○</v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5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'[8]青森ＲＥＲ'!B13+'[8]八戸セメント'!B13+'[8]普通（庄司）'!B13+'[8]普通（三戸ウィズ） '!B13+'[8]奥羽'!B13+'[8]青森クリーン'!B13+'[8]マテリアル'!B13+'[8]よび'!B13+'[8]よび２'!B13</f>
        <v>69</v>
      </c>
      <c r="C13" s="21">
        <f>'[8]青森ＲＥＲ'!C13+'[8]八戸セメント'!C13+'[8]普通（庄司）'!C13+'[8]普通（三戸ウィズ） '!C13+'[8]奥羽'!C13+'[8]青森クリーン'!C13+'[8]マテリアル'!C13+'[8]よび'!C13+'[8]よび２'!C13</f>
        <v>814.03</v>
      </c>
      <c r="D13" s="20">
        <f>'[8]青森ＲＥＲ'!D13+'[8]八戸セメント'!D13+'[8]普通（庄司）'!D13+'[8]普通（三戸ウィズ） '!D13+'[8]奥羽'!D13+'[8]青森クリーン'!D13+'[8]マテリアル'!D13+'[8]よび'!D13+'[8]よび２'!D13</f>
        <v>69</v>
      </c>
      <c r="E13" s="21">
        <f>'[8]青森ＲＥＲ'!E13+'[8]八戸セメント'!E13+'[8]普通（庄司）'!E13+'[8]普通（三戸ウィズ） '!E13+'[8]奥羽'!E13+'[8]青森クリーン'!E13+'[8]マテリアル'!E13+'[8]よび'!E13+'[8]よび２'!E13</f>
        <v>814.3800000000001</v>
      </c>
      <c r="F13" s="20">
        <f>'[8]青森ＲＥＲ'!F13+'[8]八戸セメント'!F13+'[8]普通（庄司）'!F13+'[8]普通（三戸ウィズ） '!F13+'[8]奥羽'!F13+'[8]青森クリーン'!F13+'[8]マテリアル'!F13+'[8]よび'!F13+'[8]よび２'!F13</f>
        <v>69</v>
      </c>
      <c r="G13" s="21">
        <f>'[8]青森ＲＥＲ'!G13+'[8]八戸セメント'!G13+'[8]普通（庄司）'!G13+'[8]普通（三戸ウィズ） '!G13+'[8]奥羽'!G13+'[8]青森クリーン'!G13+'[8]マテリアル'!G13+'[8]よび'!G13+'[8]よび２'!G13</f>
        <v>805.1</v>
      </c>
      <c r="H13" s="20">
        <f>'[8]青森ＲＥＲ'!H13+'[8]八戸セメント'!H13+'[8]普通（庄司）'!H13+'[8]普通（三戸ウィズ） '!H13+'[8]奥羽'!H13+'[8]青森クリーン'!H13+'[8]マテリアル'!H13+'[8]よび'!H13+'[8]よび２'!H13</f>
        <v>71</v>
      </c>
      <c r="I13" s="21">
        <f>'[8]青森ＲＥＲ'!I13+'[8]八戸セメント'!I13+'[8]普通（庄司）'!I13+'[8]普通（三戸ウィズ） '!I13+'[8]奥羽'!I13+'[8]青森クリーン'!I13+'[8]マテリアル'!I13+'[8]よび'!I13+'[8]よび２'!I13</f>
        <v>834.97</v>
      </c>
      <c r="J13" s="20">
        <f>'[8]青森ＲＥＲ'!J13+'[8]八戸セメント'!J13+'[8]普通（庄司）'!J13+'[8]普通（三戸ウィズ） '!J13+'[8]奥羽'!J13+'[8]青森クリーン'!J13+'[8]マテリアル'!J13+'[8]よび'!J13+'[8]よび２'!J13</f>
        <v>72</v>
      </c>
      <c r="K13" s="21">
        <f>'[8]青森ＲＥＲ'!K13+'[8]八戸セメント'!K13+'[8]普通（庄司）'!K13+'[8]普通（三戸ウィズ） '!K13+'[8]奥羽'!K13+'[8]青森クリーン'!K13+'[8]マテリアル'!K13+'[8]よび'!K13+'[8]よび２'!K13</f>
        <v>837.3900000000001</v>
      </c>
      <c r="L13" s="22">
        <f>SUM(B13,D13,F13,H13,J13)</f>
        <v>350</v>
      </c>
      <c r="M13" s="23">
        <f>SUM(C13,E13,G13,I13,K13)</f>
        <v>4105.870000000001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69</v>
      </c>
      <c r="C15" s="26">
        <f t="shared" si="1"/>
        <v>814.03</v>
      </c>
      <c r="D15" s="25">
        <f t="shared" si="1"/>
        <v>69</v>
      </c>
      <c r="E15" s="26">
        <f t="shared" si="1"/>
        <v>814.3800000000001</v>
      </c>
      <c r="F15" s="25">
        <f t="shared" si="1"/>
        <v>69</v>
      </c>
      <c r="G15" s="26">
        <f t="shared" si="1"/>
        <v>805.1</v>
      </c>
      <c r="H15" s="25">
        <f t="shared" si="1"/>
        <v>71</v>
      </c>
      <c r="I15" s="26">
        <f t="shared" si="1"/>
        <v>834.97</v>
      </c>
      <c r="J15" s="25">
        <f t="shared" si="1"/>
        <v>72</v>
      </c>
      <c r="K15" s="26">
        <f t="shared" si="1"/>
        <v>837.3900000000001</v>
      </c>
      <c r="L15" s="27">
        <f t="shared" si="1"/>
        <v>350</v>
      </c>
      <c r="M15" s="28">
        <f t="shared" si="1"/>
        <v>4105.870000000001</v>
      </c>
    </row>
    <row r="16" spans="1:13" s="10" customFormat="1" ht="19.5" customHeight="1">
      <c r="A16" s="12"/>
      <c r="B16" s="47">
        <f>$J$4+10</f>
        <v>40861</v>
      </c>
      <c r="C16" s="48"/>
      <c r="D16" s="47">
        <f>$J$4+11</f>
        <v>40862</v>
      </c>
      <c r="E16" s="48"/>
      <c r="F16" s="47">
        <f>$J$4+12</f>
        <v>40863</v>
      </c>
      <c r="G16" s="48"/>
      <c r="H16" s="47">
        <f>$J$4+13</f>
        <v>40864</v>
      </c>
      <c r="I16" s="48"/>
      <c r="J16" s="47">
        <f>$J$4+14</f>
        <v>40865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'[8]青森ＲＥＲ'!B19+'[8]八戸セメント'!B19+'[8]普通（庄司）'!B19+'[8]普通（三戸ウィズ） '!B19+'[8]奥羽'!B19+'[8]青森クリーン'!B19+'[8]マテリアル'!B19+'[8]よび'!B19+'[8]よび２'!B19</f>
        <v>64</v>
      </c>
      <c r="C19" s="21">
        <f>'[8]青森ＲＥＲ'!C19+'[8]八戸セメント'!C19+'[8]普通（庄司）'!C19+'[8]普通（三戸ウィズ） '!C19+'[8]奥羽'!C19+'[8]青森クリーン'!C19+'[8]マテリアル'!C19+'[8]よび'!C19+'[8]よび２'!C19</f>
        <v>753.5199999999999</v>
      </c>
      <c r="D19" s="20">
        <f>'[8]青森ＲＥＲ'!D19+'[8]八戸セメント'!D19+'[8]普通（庄司）'!D19+'[8]普通（三戸ウィズ） '!D19+'[8]奥羽'!D19+'[8]青森クリーン'!D19+'[8]マテリアル'!D19+'[8]よび'!D19+'[8]よび２'!D19</f>
        <v>63</v>
      </c>
      <c r="E19" s="21">
        <f>'[8]青森ＲＥＲ'!E19+'[8]八戸セメント'!E19+'[8]普通（庄司）'!E19+'[8]普通（三戸ウィズ） '!E19+'[8]奥羽'!E19+'[8]青森クリーン'!E19+'[8]マテリアル'!E19+'[8]よび'!E19+'[8]よび２'!E19</f>
        <v>750.8800000000001</v>
      </c>
      <c r="F19" s="20">
        <f>'[8]青森ＲＥＲ'!F19+'[8]八戸セメント'!F19+'[8]普通（庄司）'!F19+'[8]普通（三戸ウィズ） '!F19+'[8]奥羽'!F19+'[8]青森クリーン'!F19+'[8]マテリアル'!F19+'[8]よび'!F19+'[8]よび２'!F19</f>
        <v>63</v>
      </c>
      <c r="G19" s="21">
        <f>'[8]青森ＲＥＲ'!G19+'[8]八戸セメント'!G19+'[8]普通（庄司）'!G19+'[8]普通（三戸ウィズ） '!G19+'[8]奥羽'!G19+'[8]青森クリーン'!G19+'[8]マテリアル'!G19+'[8]よび'!G19+'[8]よび２'!G19</f>
        <v>750.9300000000001</v>
      </c>
      <c r="H19" s="20">
        <f>'[8]青森ＲＥＲ'!H19+'[8]八戸セメント'!H19+'[8]普通（庄司）'!H19+'[8]普通（三戸ウィズ） '!H19+'[8]奥羽'!H19+'[8]青森クリーン'!H19+'[8]マテリアル'!H19+'[8]よび'!H19+'[8]よび２'!H19</f>
        <v>63</v>
      </c>
      <c r="I19" s="21">
        <f>'[8]青森ＲＥＲ'!I19+'[8]八戸セメント'!I19+'[8]普通（庄司）'!I19+'[8]普通（三戸ウィズ） '!I19+'[8]奥羽'!I19+'[8]青森クリーン'!I19+'[8]マテリアル'!I19+'[8]よび'!I19+'[8]よび２'!I19</f>
        <v>751.3</v>
      </c>
      <c r="J19" s="20">
        <f>'[8]青森ＲＥＲ'!J19+'[8]八戸セメント'!J19+'[8]普通（庄司）'!J19+'[8]普通（三戸ウィズ） '!J19+'[8]奥羽'!J19+'[8]青森クリーン'!J19+'[8]マテリアル'!J19+'[8]よび'!J19+'[8]よび２'!J19</f>
        <v>63</v>
      </c>
      <c r="K19" s="21">
        <f>'[8]青森ＲＥＲ'!K19+'[8]八戸セメント'!K19+'[8]普通（庄司）'!K19+'[8]普通（三戸ウィズ） '!K19+'[8]奥羽'!K19+'[8]青森クリーン'!K19+'[8]マテリアル'!K19+'[8]よび'!K19+'[8]よび２'!K19</f>
        <v>751.55</v>
      </c>
      <c r="L19" s="22">
        <f>SUM(B19,D19,F19,H19,J19)</f>
        <v>316</v>
      </c>
      <c r="M19" s="23">
        <f>SUM(C19,E19,G19,I19,K19)</f>
        <v>3758.1800000000003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64</v>
      </c>
      <c r="C21" s="26">
        <f t="shared" si="2"/>
        <v>753.5199999999999</v>
      </c>
      <c r="D21" s="25">
        <f t="shared" si="2"/>
        <v>63</v>
      </c>
      <c r="E21" s="26">
        <f t="shared" si="2"/>
        <v>750.8800000000001</v>
      </c>
      <c r="F21" s="25">
        <f t="shared" si="2"/>
        <v>63</v>
      </c>
      <c r="G21" s="26">
        <f t="shared" si="2"/>
        <v>750.9300000000001</v>
      </c>
      <c r="H21" s="25">
        <f t="shared" si="2"/>
        <v>63</v>
      </c>
      <c r="I21" s="26">
        <f t="shared" si="2"/>
        <v>751.3</v>
      </c>
      <c r="J21" s="25">
        <f t="shared" si="2"/>
        <v>63</v>
      </c>
      <c r="K21" s="26">
        <f t="shared" si="2"/>
        <v>751.55</v>
      </c>
      <c r="L21" s="27">
        <f t="shared" si="2"/>
        <v>316</v>
      </c>
      <c r="M21" s="23">
        <f t="shared" si="2"/>
        <v>3758.1800000000003</v>
      </c>
    </row>
    <row r="22" spans="1:13" s="10" customFormat="1" ht="19.5" customHeight="1">
      <c r="A22" s="12"/>
      <c r="B22" s="47">
        <f>IF(MONTH($J$4)-11=MONTH(F35),"",IF(MONTH($J$4)&lt;MONTH(B35),"",B35))</f>
        <v>40868</v>
      </c>
      <c r="C22" s="48"/>
      <c r="D22" s="47">
        <f>IF(MONTH($J$4)-11=MONTH(D35),"",IF(MONTH($J$4)&lt;MONTH(D35),"",D35))</f>
        <v>40869</v>
      </c>
      <c r="E22" s="48"/>
      <c r="F22" s="49">
        <f>IF(MONTH($J$4)-11=MONTH(F35),"",IF(MONTH($J$4)&lt;MONTH(F35),"",F35))</f>
        <v>40870</v>
      </c>
      <c r="G22" s="50"/>
      <c r="H22" s="47">
        <f>IF(MONTH($J$4)-11=MONTH(H35),"",IF(MONTH($J$4)&lt;MONTH(H35),"",H35))</f>
        <v>40871</v>
      </c>
      <c r="I22" s="48"/>
      <c r="J22" s="47">
        <f>IF(MONTH($J$4)-11=MONTH(J35),"",IF(MONTH($J$4)&lt;MONTH(J35),"",J35))</f>
        <v>40872</v>
      </c>
      <c r="K22" s="48"/>
      <c r="L22" s="51" t="s">
        <v>7</v>
      </c>
      <c r="M22" s="52"/>
    </row>
    <row r="23" spans="1:13" s="10" customFormat="1" ht="19.5" customHeight="1">
      <c r="A23" s="15" t="s">
        <v>8</v>
      </c>
      <c r="B23" s="43" t="str">
        <f>IF(B25&gt;0,"○","")</f>
        <v>○</v>
      </c>
      <c r="C23" s="44"/>
      <c r="D23" s="43" t="str">
        <f>IF(D25&gt;0,"○","")</f>
        <v>○</v>
      </c>
      <c r="E23" s="44"/>
      <c r="F23" s="43">
        <f>IF(F25&gt;0,"○","")</f>
      </c>
      <c r="G23" s="44"/>
      <c r="H23" s="43" t="str">
        <f>IF(H25&gt;0,"○","")</f>
        <v>○</v>
      </c>
      <c r="I23" s="44"/>
      <c r="J23" s="43" t="str">
        <f>IF(J25&gt;0,"○","")</f>
        <v>○</v>
      </c>
      <c r="K23" s="44"/>
      <c r="L23" s="41">
        <f>COUNTIF(B23:K23,"○")</f>
        <v>4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'[8]青森ＲＥＲ'!B25+'[8]八戸セメント'!B25+'[8]普通（庄司）'!B25+'[8]普通（三戸ウィズ） '!B25+'[8]奥羽'!B25+'[8]青森クリーン'!B25+'[8]マテリアル'!B25+'[8]よび'!B25+'[8]よび２'!B25</f>
        <v>76</v>
      </c>
      <c r="C25" s="21">
        <f>'[8]青森ＲＥＲ'!C25+'[8]八戸セメント'!C25+'[8]普通（庄司）'!C25+'[8]普通（三戸ウィズ） '!C25+'[8]奥羽'!C25+'[8]青森クリーン'!C25+'[8]マテリアル'!C25+'[8]よび'!C25+'[8]よび２'!C25</f>
        <v>898.4900000000001</v>
      </c>
      <c r="D25" s="20">
        <f>'[8]青森ＲＥＲ'!D25+'[8]八戸セメント'!D25+'[8]普通（庄司）'!D25+'[8]普通（三戸ウィズ） '!D25+'[8]奥羽'!D25+'[8]青森クリーン'!D25+'[8]マテリアル'!D25+'[8]よび'!D25+'[8]よび２'!D25</f>
        <v>76</v>
      </c>
      <c r="E25" s="21">
        <f>'[8]青森ＲＥＲ'!E25+'[8]八戸セメント'!E25+'[8]普通（庄司）'!E25+'[8]普通（三戸ウィズ） '!E25+'[8]奥羽'!E25+'[8]青森クリーン'!E25+'[8]マテリアル'!E25+'[8]よび'!E25+'[8]よび２'!E25</f>
        <v>897.4399999999999</v>
      </c>
      <c r="F25" s="20">
        <f>'[8]青森ＲＥＲ'!F25+'[8]八戸セメント'!F25+'[8]普通（庄司）'!F25+'[8]普通（三戸ウィズ） '!F25+'[8]奥羽'!F25+'[8]青森クリーン'!F25+'[8]マテリアル'!F25+'[8]よび'!F25+'[8]よび２'!F25</f>
        <v>0</v>
      </c>
      <c r="G25" s="21">
        <f>'[8]青森ＲＥＲ'!G25+'[8]八戸セメント'!G25+'[8]普通（庄司）'!G25+'[8]普通（三戸ウィズ） '!G25+'[8]奥羽'!G25+'[8]青森クリーン'!G25+'[8]マテリアル'!G25+'[8]よび'!G25+'[8]よび２'!G25</f>
        <v>0</v>
      </c>
      <c r="H25" s="20">
        <f>'[8]青森ＲＥＲ'!H25+'[8]八戸セメント'!H25+'[8]普通（庄司）'!H25+'[8]普通（三戸ウィズ） '!H25+'[8]奥羽'!H25+'[8]青森クリーン'!H25+'[8]マテリアル'!H25+'[8]よび'!H25+'[8]よび２'!H25</f>
        <v>75</v>
      </c>
      <c r="I25" s="21">
        <f>'[8]青森ＲＥＲ'!I25+'[8]八戸セメント'!I25+'[8]普通（庄司）'!I25+'[8]普通（三戸ウィズ） '!I25+'[8]奥羽'!I25+'[8]青森クリーン'!I25+'[8]マテリアル'!I25+'[8]よび'!I25+'[8]よび２'!I25</f>
        <v>894.6700000000001</v>
      </c>
      <c r="J25" s="20">
        <f>'[8]青森ＲＥＲ'!J25+'[8]八戸セメント'!J25+'[8]普通（庄司）'!J25+'[8]普通（三戸ウィズ） '!J25+'[8]奥羽'!J25+'[8]青森クリーン'!J25+'[8]マテリアル'!J25+'[8]よび'!J25+'[8]よび２'!J25</f>
        <v>76</v>
      </c>
      <c r="K25" s="21">
        <f>'[8]青森ＲＥＲ'!K25+'[8]八戸セメント'!K25+'[8]普通（庄司）'!K25+'[8]普通（三戸ウィズ） '!K25+'[8]奥羽'!K25+'[8]青森クリーン'!K25+'[8]マテリアル'!K25+'[8]よび'!K25+'[8]よび２'!K25</f>
        <v>893.82</v>
      </c>
      <c r="L25" s="22">
        <f>SUM(B25,D25,F25,H25,J25)</f>
        <v>303</v>
      </c>
      <c r="M25" s="23">
        <f>SUM(C25,E25,G25,I25,K25)</f>
        <v>3584.4200000000005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76</v>
      </c>
      <c r="C27" s="26">
        <f t="shared" si="3"/>
        <v>898.4900000000001</v>
      </c>
      <c r="D27" s="25">
        <f t="shared" si="3"/>
        <v>76</v>
      </c>
      <c r="E27" s="26">
        <f t="shared" si="3"/>
        <v>897.4399999999999</v>
      </c>
      <c r="F27" s="25">
        <f t="shared" si="3"/>
        <v>0</v>
      </c>
      <c r="G27" s="26">
        <f t="shared" si="3"/>
        <v>0</v>
      </c>
      <c r="H27" s="25">
        <f t="shared" si="3"/>
        <v>75</v>
      </c>
      <c r="I27" s="26">
        <f t="shared" si="3"/>
        <v>894.6700000000001</v>
      </c>
      <c r="J27" s="25">
        <f t="shared" si="3"/>
        <v>76</v>
      </c>
      <c r="K27" s="26">
        <f t="shared" si="3"/>
        <v>893.82</v>
      </c>
      <c r="L27" s="22">
        <f t="shared" si="3"/>
        <v>303</v>
      </c>
      <c r="M27" s="23">
        <f t="shared" si="3"/>
        <v>3584.4200000000005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40875</v>
      </c>
      <c r="C28" s="48"/>
      <c r="D28" s="47">
        <f>IF(MONTH($J$4)-11=MONTH(D36),"",IF(MONTH($J$4)&lt;MONTH(D36),"",D36))</f>
        <v>40876</v>
      </c>
      <c r="E28" s="48"/>
      <c r="F28" s="47">
        <f>IF(MONTH($J$4)-11=MONTH(F36),"",IF(MONTH($J$4)&lt;MONTH(F36),"",F36))</f>
        <v>40877</v>
      </c>
      <c r="G28" s="48"/>
      <c r="H28" s="47">
        <f>IF(MONTH($J$4)-11=MONTH(H36),"",IF(MONTH($J$4)&lt;MONTH(H36),"",H36))</f>
      </c>
      <c r="I28" s="48"/>
      <c r="J28" s="47">
        <f>IF(MONTH($J$4)-11=MONTH(J36),"",IF(MONTH($J$4)&lt;MONTH(J36),"",J36))</f>
      </c>
      <c r="K28" s="48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 t="str">
        <f>IF(F31&gt;0,"○","")</f>
        <v>○</v>
      </c>
      <c r="G29" s="44"/>
      <c r="H29" s="43">
        <f>IF(H31&gt;0,"○","")</f>
      </c>
      <c r="I29" s="44"/>
      <c r="J29" s="43">
        <f>IF(J31&gt;0,"○","")</f>
      </c>
      <c r="K29" s="44"/>
      <c r="L29" s="41">
        <f>COUNTIF(B29:K29,"○")</f>
        <v>3</v>
      </c>
      <c r="M29" s="45"/>
      <c r="N29" s="32" t="s">
        <v>8</v>
      </c>
      <c r="O29" s="41">
        <f>SUM(L5,L11,L17,L23,L29)</f>
        <v>20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'[8]青森ＲＥＲ'!B31+'[8]八戸セメント'!B31+'[8]普通（庄司）'!B31+'[8]普通（三戸ウィズ） '!B31+'[8]奥羽'!B31+'[8]青森クリーン'!B31+'[8]マテリアル'!B31+'[8]よび'!B31+'[8]よび２'!B31</f>
        <v>80</v>
      </c>
      <c r="C31" s="21">
        <f>'[8]青森ＲＥＲ'!C31+'[8]八戸セメント'!C31+'[8]普通（庄司）'!C31+'[8]普通（三戸ウィズ） '!C31+'[8]奥羽'!C31+'[8]青森クリーン'!C31+'[8]マテリアル'!C31+'[8]よび'!C31+'[8]よび２'!C31</f>
        <v>935.82</v>
      </c>
      <c r="D31" s="20">
        <f>'[8]青森ＲＥＲ'!D31+'[8]八戸セメント'!D31+'[8]普通（庄司）'!D31+'[8]普通（三戸ウィズ） '!D31+'[8]奥羽'!D31+'[8]青森クリーン'!D31+'[8]マテリアル'!D31+'[8]よび'!D31+'[8]よび２'!D31</f>
        <v>79</v>
      </c>
      <c r="E31" s="21">
        <f>'[8]青森ＲＥＲ'!E31+'[8]八戸セメント'!E31+'[8]普通（庄司）'!E31+'[8]普通（三戸ウィズ） '!E31+'[8]奥羽'!E31+'[8]青森クリーン'!E31+'[8]マテリアル'!E31+'[8]よび'!E31+'[8]よび２'!E31</f>
        <v>932.6299999999999</v>
      </c>
      <c r="F31" s="20">
        <f>'[8]青森ＲＥＲ'!F31+'[8]八戸セメント'!F31+'[8]普通（庄司）'!F31+'[8]普通（三戸ウィズ） '!F31+'[8]奥羽'!F31+'[8]青森クリーン'!F31+'[8]マテリアル'!F31+'[8]よび'!F31+'[8]よび２'!F31</f>
        <v>78</v>
      </c>
      <c r="G31" s="21">
        <f>'[8]青森ＲＥＲ'!G31+'[8]八戸セメント'!G31+'[8]普通（庄司）'!G31+'[8]普通（三戸ウィズ） '!G31+'[8]奥羽'!G31+'[8]青森クリーン'!G31+'[8]マテリアル'!G31+'[8]よび'!G31+'[8]よび２'!G31</f>
        <v>915.96</v>
      </c>
      <c r="H31" s="20">
        <f>'[8]青森ＲＥＲ'!H31+'[8]八戸セメント'!H31+'[8]普通（庄司）'!H31+'[8]普通（三戸ウィズ） '!H31+'[8]奥羽'!H31+'[8]青森クリーン'!H31+'[8]マテリアル'!H31+'[8]よび'!H31+'[8]よび２'!H31</f>
        <v>0</v>
      </c>
      <c r="I31" s="21">
        <f>'[8]青森ＲＥＲ'!I31+'[8]八戸セメント'!I31+'[8]普通（庄司）'!I31+'[8]普通（三戸ウィズ） '!I31+'[8]奥羽'!I31+'[8]青森クリーン'!I31+'[8]マテリアル'!I31+'[8]よび'!I31+'[8]よび２'!I31</f>
        <v>0</v>
      </c>
      <c r="J31" s="20">
        <f>'[8]青森ＲＥＲ'!J31+'[8]八戸セメント'!J31+'[8]普通（庄司）'!J31+'[8]普通（三戸ウィズ） '!J31+'[8]奥羽'!J31+'[8]青森クリーン'!J31+'[8]マテリアル'!J31+'[8]よび'!J31+'[8]よび２'!J31</f>
        <v>0</v>
      </c>
      <c r="K31" s="21">
        <f>'[8]青森ＲＥＲ'!K31+'[8]八戸セメント'!K31+'[8]普通（庄司）'!K31+'[8]普通（三戸ウィズ） '!K31+'[8]奥羽'!K31+'[8]青森クリーン'!K31+'[8]マテリアル'!K31+'[8]よび'!K31+'[8]よび２'!K31</f>
        <v>0</v>
      </c>
      <c r="L31" s="22">
        <f>SUM(B31,D31,F31,H31,J31)</f>
        <v>237</v>
      </c>
      <c r="M31" s="23">
        <f>SUM(C31,E31,G31,I31,K31)</f>
        <v>2784.41</v>
      </c>
      <c r="N31" s="32" t="s">
        <v>11</v>
      </c>
      <c r="O31" s="34">
        <f>SUM(L7,L13,L19,L25,L31)</f>
        <v>1408</v>
      </c>
      <c r="P31" s="35">
        <f>SUM(M7,M13,M19,M25,M31)</f>
        <v>16642.58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80</v>
      </c>
      <c r="C33" s="26">
        <f t="shared" si="4"/>
        <v>935.82</v>
      </c>
      <c r="D33" s="25">
        <f t="shared" si="4"/>
        <v>79</v>
      </c>
      <c r="E33" s="26">
        <f t="shared" si="4"/>
        <v>932.6299999999999</v>
      </c>
      <c r="F33" s="25">
        <f t="shared" si="4"/>
        <v>78</v>
      </c>
      <c r="G33" s="26">
        <f t="shared" si="4"/>
        <v>915.96</v>
      </c>
      <c r="H33" s="25">
        <f t="shared" si="4"/>
        <v>0</v>
      </c>
      <c r="I33" s="26">
        <f t="shared" si="4"/>
        <v>0</v>
      </c>
      <c r="J33" s="25">
        <f t="shared" si="4"/>
        <v>0</v>
      </c>
      <c r="K33" s="26">
        <f t="shared" si="4"/>
        <v>0</v>
      </c>
      <c r="L33" s="27">
        <f t="shared" si="4"/>
        <v>237</v>
      </c>
      <c r="M33" s="28">
        <f t="shared" si="4"/>
        <v>2784.41</v>
      </c>
      <c r="N33" s="32" t="s">
        <v>14</v>
      </c>
      <c r="O33" s="34">
        <f>SUM(O31:O32)</f>
        <v>1408</v>
      </c>
      <c r="P33" s="35">
        <f>SUM(P31:P32)</f>
        <v>16642.58</v>
      </c>
      <c r="Q33" s="10"/>
      <c r="R33" s="10"/>
      <c r="S33" s="10"/>
    </row>
    <row r="35" spans="2:10" ht="14.25" hidden="1">
      <c r="B35" s="38">
        <f>$J$4+17</f>
        <v>40868</v>
      </c>
      <c r="C35" s="38"/>
      <c r="D35" s="38">
        <f>$J$4+18</f>
        <v>40869</v>
      </c>
      <c r="E35" s="38"/>
      <c r="F35" s="38">
        <f>$J$4+19</f>
        <v>40870</v>
      </c>
      <c r="G35" s="39"/>
      <c r="H35" s="38">
        <f>$J$4+20</f>
        <v>40871</v>
      </c>
      <c r="I35" s="39"/>
      <c r="J35" s="38">
        <f>$J$4+21</f>
        <v>40872</v>
      </c>
    </row>
    <row r="36" spans="2:10" ht="14.25" hidden="1">
      <c r="B36" s="38">
        <f>$J$4+24</f>
        <v>40875</v>
      </c>
      <c r="C36" s="38"/>
      <c r="D36" s="38">
        <f>$J$4+25</f>
        <v>40876</v>
      </c>
      <c r="E36" s="40"/>
      <c r="F36" s="38">
        <f>$J$4+26</f>
        <v>40877</v>
      </c>
      <c r="G36" s="39"/>
      <c r="H36" s="38">
        <f>$J$4+27</f>
        <v>40878</v>
      </c>
      <c r="I36" s="39"/>
      <c r="J36" s="38">
        <f>$J$4+28</f>
        <v>40879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Zeros="0" view="pageBreakPreview" zoomScale="75" zoomScaleSheetLayoutView="75" zoomScalePageLayoutView="0" workbookViewId="0" topLeftCell="A1">
      <selection activeCell="Y22" sqref="Y22"/>
    </sheetView>
  </sheetViews>
  <sheetFormatPr defaultColWidth="9.00390625" defaultRowHeight="13.5"/>
  <cols>
    <col min="1" max="1" width="10.875" style="31" customWidth="1"/>
    <col min="2" max="2" width="9.375" style="31" bestFit="1" customWidth="1"/>
    <col min="3" max="3" width="10.75390625" style="31" customWidth="1"/>
    <col min="4" max="4" width="9.375" style="31" bestFit="1" customWidth="1"/>
    <col min="5" max="5" width="10.75390625" style="31" customWidth="1"/>
    <col min="6" max="6" width="9.375" style="31" bestFit="1" customWidth="1"/>
    <col min="7" max="7" width="10.75390625" style="31" customWidth="1"/>
    <col min="8" max="8" width="9.375" style="31" bestFit="1" customWidth="1"/>
    <col min="9" max="9" width="10.75390625" style="31" customWidth="1"/>
    <col min="10" max="10" width="9.375" style="31" bestFit="1" customWidth="1"/>
    <col min="11" max="11" width="10.75390625" style="31" customWidth="1"/>
    <col min="12" max="12" width="9.00390625" style="31" customWidth="1"/>
    <col min="13" max="14" width="10.75390625" style="31" customWidth="1"/>
    <col min="15" max="15" width="13.25390625" style="31" customWidth="1"/>
    <col min="16" max="16" width="13.50390625" style="31" customWidth="1"/>
    <col min="17" max="17" width="5.25390625" style="31" hidden="1" customWidth="1"/>
    <col min="18" max="18" width="12.75390625" style="31" hidden="1" customWidth="1"/>
    <col min="19" max="19" width="9.375" style="31" hidden="1" customWidth="1"/>
    <col min="20" max="20" width="9.00390625" style="31" hidden="1" customWidth="1"/>
    <col min="21" max="22" width="9.375" style="31" hidden="1" customWidth="1"/>
    <col min="23" max="16384" width="9.00390625" style="31" customWidth="1"/>
  </cols>
  <sheetData>
    <row r="1" spans="1:19" s="2" customFormat="1" ht="22.5" customHeight="1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3"/>
      <c r="R1" s="3"/>
      <c r="S1" s="3"/>
    </row>
    <row r="2" spans="1:22" s="2" customFormat="1" ht="20.25" thickBot="1" thickTop="1">
      <c r="A2" s="4" t="s">
        <v>24</v>
      </c>
      <c r="B2" s="1"/>
      <c r="C2" s="1"/>
      <c r="D2" s="1"/>
      <c r="E2" s="1"/>
      <c r="F2" s="1"/>
      <c r="G2" s="1"/>
      <c r="H2" s="1"/>
      <c r="I2" s="1"/>
      <c r="J2" s="5"/>
      <c r="K2" s="1"/>
      <c r="L2" s="1"/>
      <c r="M2" s="1"/>
      <c r="O2" s="6"/>
      <c r="Q2" s="3"/>
      <c r="R2" s="7" t="s">
        <v>1</v>
      </c>
      <c r="S2" s="8" t="s">
        <v>2</v>
      </c>
      <c r="T2" s="8" t="s">
        <v>3</v>
      </c>
      <c r="U2" s="8" t="s">
        <v>4</v>
      </c>
      <c r="V2" s="8" t="s">
        <v>5</v>
      </c>
    </row>
    <row r="3" spans="1:22" s="10" customFormat="1" ht="19.5" customHeight="1" thickBot="1" thickTop="1">
      <c r="A3" s="9" t="s">
        <v>6</v>
      </c>
      <c r="R3" s="11">
        <v>40875</v>
      </c>
      <c r="S3" s="10">
        <f>$R$3+1</f>
        <v>40876</v>
      </c>
      <c r="T3" s="10">
        <f>$R$3+2</f>
        <v>40877</v>
      </c>
      <c r="U3" s="10">
        <f>$R$3+3</f>
        <v>40878</v>
      </c>
      <c r="V3" s="10">
        <f>$R$3+4</f>
        <v>40879</v>
      </c>
    </row>
    <row r="4" spans="1:22" s="10" customFormat="1" ht="19.5" customHeight="1" thickTop="1">
      <c r="A4" s="12"/>
      <c r="B4" s="47">
        <f>IF($R$5-R4=-11,"",IF($R$5-R4=1,"",R3))</f>
      </c>
      <c r="C4" s="48"/>
      <c r="D4" s="47">
        <f>IF($R$5-S4=-11,"",IF($R$5-S4=1,"",S3))</f>
      </c>
      <c r="E4" s="48"/>
      <c r="F4" s="47">
        <f>IF($R$5-T4=-11,"",IF($R$5-T4=1,"",T3))</f>
      </c>
      <c r="G4" s="48"/>
      <c r="H4" s="47">
        <f>IF($R$5-U4=-11,"",IF($R$5-U4=1,"",U3))</f>
        <v>40878</v>
      </c>
      <c r="I4" s="48"/>
      <c r="J4" s="47">
        <f>IF($R$5-U4=-11,"",IF($R$5-V4=1,"",V3))</f>
        <v>40879</v>
      </c>
      <c r="K4" s="48"/>
      <c r="L4" s="51" t="s">
        <v>7</v>
      </c>
      <c r="M4" s="52"/>
      <c r="R4" s="13">
        <f>MONTH(R3)</f>
        <v>11</v>
      </c>
      <c r="S4" s="14">
        <f>MONTH(S3)</f>
        <v>11</v>
      </c>
      <c r="T4" s="14">
        <f>MONTH(T3)</f>
        <v>11</v>
      </c>
      <c r="U4" s="14">
        <f>MONTH(U3)</f>
        <v>12</v>
      </c>
      <c r="V4" s="14">
        <f>MONTH(V3)</f>
        <v>12</v>
      </c>
    </row>
    <row r="5" spans="1:18" s="10" customFormat="1" ht="19.5" customHeight="1">
      <c r="A5" s="15" t="s">
        <v>8</v>
      </c>
      <c r="B5" s="43">
        <f>IF(B7&gt;0,"○","")</f>
      </c>
      <c r="C5" s="44"/>
      <c r="D5" s="43">
        <f>IF(D7&gt;0,"○","")</f>
      </c>
      <c r="E5" s="44"/>
      <c r="F5" s="43">
        <f>IF(F7&gt;0,"○","")</f>
      </c>
      <c r="G5" s="44"/>
      <c r="H5" s="43" t="str">
        <f>IF(H7&gt;0,"○","")</f>
        <v>○</v>
      </c>
      <c r="I5" s="44"/>
      <c r="J5" s="43" t="str">
        <f>IF(J7&gt;0,"○","")</f>
        <v>○</v>
      </c>
      <c r="K5" s="44"/>
      <c r="L5" s="41">
        <f>COUNTIF(B5:K5,"○")</f>
        <v>2</v>
      </c>
      <c r="M5" s="45"/>
      <c r="R5" s="13" t="str">
        <f>ASC(IF(SEARCH("月",A2,1)=2,LEFT(A2,1),LEFT(A2,2)))</f>
        <v>12</v>
      </c>
    </row>
    <row r="6" spans="1:18" s="10" customFormat="1" ht="19.5" customHeight="1">
      <c r="A6" s="15"/>
      <c r="B6" s="16" t="s">
        <v>9</v>
      </c>
      <c r="C6" s="17" t="s">
        <v>10</v>
      </c>
      <c r="D6" s="16" t="s">
        <v>9</v>
      </c>
      <c r="E6" s="16" t="s">
        <v>10</v>
      </c>
      <c r="F6" s="16" t="s">
        <v>9</v>
      </c>
      <c r="G6" s="17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8" t="s">
        <v>10</v>
      </c>
      <c r="R6" s="19"/>
    </row>
    <row r="7" spans="1:13" s="10" customFormat="1" ht="19.5" customHeight="1">
      <c r="A7" s="15" t="s">
        <v>11</v>
      </c>
      <c r="B7" s="20">
        <f>'[9]青森ＲＥＲ'!B7+'[9]八戸セメント'!B7+'[9]普通（庄司）'!B7+'[9]普通（三戸ウィズ） '!B7+'[9]奥羽'!B7+'[9]青森クリーン'!B7+'[9]マテリアル'!B7+'[9]よび'!B7+'[9]よび２'!B7</f>
        <v>0</v>
      </c>
      <c r="C7" s="21">
        <f>'[9]青森ＲＥＲ'!C7+'[9]八戸セメント'!C7+'[9]普通（庄司）'!C7+'[9]普通（三戸ウィズ） '!C7+'[9]奥羽'!C7+'[9]青森クリーン'!C7+'[9]マテリアル'!C7+'[9]よび'!C7+'[9]よび２'!C7</f>
        <v>0</v>
      </c>
      <c r="D7" s="20">
        <f>'[9]青森ＲＥＲ'!D7+'[9]八戸セメント'!D7+'[9]普通（庄司）'!D7+'[9]普通（三戸ウィズ） '!D7+'[9]奥羽'!D7+'[9]青森クリーン'!D7+'[9]マテリアル'!D7+'[9]よび'!D7+'[9]よび２'!D7</f>
        <v>0</v>
      </c>
      <c r="E7" s="21">
        <f>'[9]青森ＲＥＲ'!E7+'[9]八戸セメント'!E7+'[9]普通（庄司）'!E7+'[9]普通（三戸ウィズ） '!E7+'[9]奥羽'!E7+'[9]青森クリーン'!E7+'[9]マテリアル'!E7+'[9]よび'!E7+'[9]よび２'!E7</f>
        <v>0</v>
      </c>
      <c r="F7" s="20">
        <f>'[9]青森ＲＥＲ'!F7+'[9]八戸セメント'!F7+'[9]普通（庄司）'!F7+'[9]普通（三戸ウィズ） '!F7+'[9]奥羽'!F7+'[9]青森クリーン'!F7+'[9]マテリアル'!F7+'[9]よび'!F7+'[9]よび２'!F7</f>
        <v>0</v>
      </c>
      <c r="G7" s="21">
        <f>'[9]青森ＲＥＲ'!G7+'[9]八戸セメント'!G7+'[9]普通（庄司）'!G7+'[9]普通（三戸ウィズ） '!G7+'[9]奥羽'!G7+'[9]青森クリーン'!G7+'[9]マテリアル'!G7+'[9]よび'!G7+'[9]よび２'!G7</f>
        <v>0</v>
      </c>
      <c r="H7" s="20">
        <f>'[9]青森ＲＥＲ'!H7+'[9]八戸セメント'!H7+'[9]普通（庄司）'!H7+'[9]普通（三戸ウィズ） '!H7+'[9]奥羽'!H7+'[9]青森クリーン'!H7+'[9]マテリアル'!H7+'[9]よび'!H7+'[9]よび２'!H7</f>
        <v>77</v>
      </c>
      <c r="I7" s="21">
        <f>'[9]青森ＲＥＲ'!I7+'[9]八戸セメント'!I7+'[9]普通（庄司）'!I7+'[9]普通（三戸ウィズ） '!I7+'[9]奥羽'!I7+'[9]青森クリーン'!I7+'[9]マテリアル'!I7+'[9]よび'!I7+'[9]よび２'!I7</f>
        <v>911.5199999999999</v>
      </c>
      <c r="J7" s="20">
        <f>'[9]青森ＲＥＲ'!J7+'[9]八戸セメント'!J7+'[9]普通（庄司）'!J7+'[9]普通（三戸ウィズ） '!J7+'[9]奥羽'!J7+'[9]青森クリーン'!J7+'[9]マテリアル'!J7+'[9]よび'!J7+'[9]よび２'!J7</f>
        <v>78</v>
      </c>
      <c r="K7" s="21">
        <f>'[9]青森ＲＥＲ'!K7+'[9]八戸セメント'!K7+'[9]普通（庄司）'!K7+'[9]普通（三戸ウィズ） '!K7+'[9]奥羽'!K7+'[9]青森クリーン'!K7+'[9]マテリアル'!K7+'[9]よび'!K7+'[9]よび２'!K7</f>
        <v>915.73</v>
      </c>
      <c r="L7" s="22">
        <f>SUM(B7,D7,F7,H7,J7)</f>
        <v>155</v>
      </c>
      <c r="M7" s="23">
        <f>SUM(C7,E7,G7,I7,K7)</f>
        <v>1827.25</v>
      </c>
    </row>
    <row r="8" spans="1:13" s="10" customFormat="1" ht="19.5" customHeight="1">
      <c r="A8" s="15"/>
      <c r="B8" s="20"/>
      <c r="C8" s="21"/>
      <c r="D8" s="20"/>
      <c r="E8" s="21"/>
      <c r="F8" s="20"/>
      <c r="G8" s="21"/>
      <c r="H8" s="20"/>
      <c r="I8" s="21"/>
      <c r="J8" s="20"/>
      <c r="K8" s="21"/>
      <c r="L8" s="22"/>
      <c r="M8" s="23"/>
    </row>
    <row r="9" spans="1:13" s="10" customFormat="1" ht="19.5" customHeight="1" thickBot="1">
      <c r="A9" s="24" t="s">
        <v>12</v>
      </c>
      <c r="B9" s="25">
        <f aca="true" t="shared" si="0" ref="B9:M9">SUM(B7:B8)</f>
        <v>0</v>
      </c>
      <c r="C9" s="26">
        <f t="shared" si="0"/>
        <v>0</v>
      </c>
      <c r="D9" s="25">
        <f t="shared" si="0"/>
        <v>0</v>
      </c>
      <c r="E9" s="26">
        <f t="shared" si="0"/>
        <v>0</v>
      </c>
      <c r="F9" s="25">
        <f t="shared" si="0"/>
        <v>0</v>
      </c>
      <c r="G9" s="26">
        <f t="shared" si="0"/>
        <v>0</v>
      </c>
      <c r="H9" s="25">
        <f t="shared" si="0"/>
        <v>77</v>
      </c>
      <c r="I9" s="26">
        <f t="shared" si="0"/>
        <v>911.5199999999999</v>
      </c>
      <c r="J9" s="25">
        <f>SUM(J7:J8)</f>
        <v>78</v>
      </c>
      <c r="K9" s="26">
        <f>SUM(K7:K8)</f>
        <v>915.73</v>
      </c>
      <c r="L9" s="27">
        <f t="shared" si="0"/>
        <v>155</v>
      </c>
      <c r="M9" s="28">
        <f t="shared" si="0"/>
        <v>1827.25</v>
      </c>
    </row>
    <row r="10" spans="1:13" s="10" customFormat="1" ht="19.5" customHeight="1">
      <c r="A10" s="12"/>
      <c r="B10" s="47">
        <f>$J$4+3</f>
        <v>40882</v>
      </c>
      <c r="C10" s="48"/>
      <c r="D10" s="47">
        <f>$J$4+4</f>
        <v>40883</v>
      </c>
      <c r="E10" s="48"/>
      <c r="F10" s="47">
        <f>$J$4+5</f>
        <v>40884</v>
      </c>
      <c r="G10" s="48"/>
      <c r="H10" s="47">
        <f>$J$4+6</f>
        <v>40885</v>
      </c>
      <c r="I10" s="48"/>
      <c r="J10" s="47">
        <f>$J$4+7</f>
        <v>40886</v>
      </c>
      <c r="K10" s="48"/>
      <c r="L10" s="51" t="s">
        <v>7</v>
      </c>
      <c r="M10" s="52"/>
    </row>
    <row r="11" spans="1:13" s="10" customFormat="1" ht="19.5" customHeight="1">
      <c r="A11" s="15" t="s">
        <v>8</v>
      </c>
      <c r="B11" s="43" t="str">
        <f>IF(B13&gt;0,"○","")</f>
        <v>○</v>
      </c>
      <c r="C11" s="44"/>
      <c r="D11" s="43" t="str">
        <f>IF(D13&gt;0,"○","")</f>
        <v>○</v>
      </c>
      <c r="E11" s="44"/>
      <c r="F11" s="43" t="str">
        <f>IF(F13&gt;0,"○","")</f>
        <v>○</v>
      </c>
      <c r="G11" s="44"/>
      <c r="H11" s="43" t="str">
        <f>IF(H13&gt;0,"○","")</f>
        <v>○</v>
      </c>
      <c r="I11" s="44"/>
      <c r="J11" s="43" t="str">
        <f>IF(J13&gt;0,"○","")</f>
        <v>○</v>
      </c>
      <c r="K11" s="44"/>
      <c r="L11" s="41">
        <f>COUNTIF(B11:K11,"○")</f>
        <v>5</v>
      </c>
      <c r="M11" s="45"/>
    </row>
    <row r="12" spans="1:13" s="10" customFormat="1" ht="19.5" customHeight="1">
      <c r="A12" s="15"/>
      <c r="B12" s="16" t="s">
        <v>9</v>
      </c>
      <c r="C12" s="17" t="s">
        <v>10</v>
      </c>
      <c r="D12" s="16" t="s">
        <v>9</v>
      </c>
      <c r="E12" s="16" t="s">
        <v>10</v>
      </c>
      <c r="F12" s="29" t="s">
        <v>9</v>
      </c>
      <c r="G12" s="17" t="s">
        <v>10</v>
      </c>
      <c r="H12" s="16" t="s">
        <v>9</v>
      </c>
      <c r="I12" s="16" t="s">
        <v>10</v>
      </c>
      <c r="J12" s="16" t="s">
        <v>9</v>
      </c>
      <c r="K12" s="16" t="s">
        <v>10</v>
      </c>
      <c r="L12" s="16" t="s">
        <v>9</v>
      </c>
      <c r="M12" s="18" t="s">
        <v>10</v>
      </c>
    </row>
    <row r="13" spans="1:13" s="10" customFormat="1" ht="19.5" customHeight="1">
      <c r="A13" s="15" t="s">
        <v>11</v>
      </c>
      <c r="B13" s="20">
        <f>'[9]青森ＲＥＲ'!B13+'[9]八戸セメント'!B13+'[9]普通（庄司）'!B13+'[9]普通（三戸ウィズ） '!B13+'[9]奥羽'!B13+'[9]青森クリーン'!B13+'[9]マテリアル'!B13+'[9]よび'!B13+'[9]よび２'!B13</f>
        <v>82</v>
      </c>
      <c r="C13" s="21">
        <f>'[9]青森ＲＥＲ'!C13+'[9]八戸セメント'!C13+'[9]普通（庄司）'!C13+'[9]普通（三戸ウィズ） '!C13+'[9]奥羽'!C13+'[9]青森クリーン'!C13+'[9]マテリアル'!C13+'[9]よび'!C13+'[9]よび２'!C13</f>
        <v>951.98</v>
      </c>
      <c r="D13" s="20">
        <f>'[9]青森ＲＥＲ'!D13+'[9]八戸セメント'!D13+'[9]普通（庄司）'!D13+'[9]普通（三戸ウィズ） '!D13+'[9]奥羽'!D13+'[9]青森クリーン'!D13+'[9]マテリアル'!D13+'[9]よび'!D13+'[9]よび２'!D13</f>
        <v>81</v>
      </c>
      <c r="E13" s="21">
        <f>'[9]青森ＲＥＲ'!E13+'[9]八戸セメント'!E13+'[9]普通（庄司）'!E13+'[9]普通（三戸ウィズ） '!E13+'[9]奥羽'!E13+'[9]青森クリーン'!E13+'[9]マテリアル'!E13+'[9]よび'!E13+'[9]よび２'!E13</f>
        <v>958.91</v>
      </c>
      <c r="F13" s="20">
        <f>'[9]青森ＲＥＲ'!F13+'[9]八戸セメント'!F13+'[9]普通（庄司）'!F13+'[9]普通（三戸ウィズ） '!F13+'[9]奥羽'!F13+'[9]青森クリーン'!F13+'[9]マテリアル'!F13+'[9]よび'!F13+'[9]よび２'!F13</f>
        <v>42</v>
      </c>
      <c r="G13" s="21">
        <f>'[9]青森ＲＥＲ'!G13+'[9]八戸セメント'!G13+'[9]普通（庄司）'!G13+'[9]普通（三戸ウィズ） '!G13+'[9]奥羽'!G13+'[9]青森クリーン'!G13+'[9]マテリアル'!G13+'[9]よび'!G13+'[9]よび２'!G13</f>
        <v>494.05999999999995</v>
      </c>
      <c r="H13" s="20">
        <f>'[9]青森ＲＥＲ'!H13+'[9]八戸セメント'!H13+'[9]普通（庄司）'!H13+'[9]普通（三戸ウィズ） '!H13+'[9]奥羽'!H13+'[9]青森クリーン'!H13+'[9]マテリアル'!H13+'[9]よび'!H13+'[9]よび２'!H13</f>
        <v>81</v>
      </c>
      <c r="I13" s="21">
        <f>'[9]青森ＲＥＲ'!I13+'[9]八戸セメント'!I13+'[9]普通（庄司）'!I13+'[9]普通（三戸ウィズ） '!I13+'[9]奥羽'!I13+'[9]青森クリーン'!I13+'[9]マテリアル'!I13+'[9]よび'!I13+'[9]よび２'!I13</f>
        <v>958.99</v>
      </c>
      <c r="J13" s="20">
        <f>'[9]青森ＲＥＲ'!J13+'[9]八戸セメント'!J13+'[9]普通（庄司）'!J13+'[9]普通（三戸ウィズ） '!J13+'[9]奥羽'!J13+'[9]青森クリーン'!J13+'[9]マテリアル'!J13+'[9]よび'!J13+'[9]よび２'!J13</f>
        <v>82</v>
      </c>
      <c r="K13" s="21">
        <f>'[9]青森ＲＥＲ'!K13+'[9]八戸セメント'!K13+'[9]普通（庄司）'!K13+'[9]普通（三戸ウィズ） '!K13+'[9]奥羽'!K13+'[9]青森クリーン'!K13+'[9]マテリアル'!K13+'[9]よび'!K13+'[9]よび２'!K13</f>
        <v>953.85</v>
      </c>
      <c r="L13" s="22">
        <f>SUM(B13,D13,F13,H13,J13)</f>
        <v>368</v>
      </c>
      <c r="M13" s="23">
        <f>SUM(C13,E13,G13,I13,K13)</f>
        <v>4317.79</v>
      </c>
    </row>
    <row r="14" spans="1:13" s="10" customFormat="1" ht="19.5" customHeight="1">
      <c r="A14" s="15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2"/>
      <c r="M14" s="23"/>
    </row>
    <row r="15" spans="1:13" s="10" customFormat="1" ht="19.5" customHeight="1" thickBot="1">
      <c r="A15" s="24" t="s">
        <v>12</v>
      </c>
      <c r="B15" s="25">
        <f aca="true" t="shared" si="1" ref="B15:M15">SUM(B13:B14)</f>
        <v>82</v>
      </c>
      <c r="C15" s="26">
        <f t="shared" si="1"/>
        <v>951.98</v>
      </c>
      <c r="D15" s="25">
        <f t="shared" si="1"/>
        <v>81</v>
      </c>
      <c r="E15" s="26">
        <f t="shared" si="1"/>
        <v>958.91</v>
      </c>
      <c r="F15" s="25">
        <f t="shared" si="1"/>
        <v>42</v>
      </c>
      <c r="G15" s="26">
        <f t="shared" si="1"/>
        <v>494.05999999999995</v>
      </c>
      <c r="H15" s="25">
        <f t="shared" si="1"/>
        <v>81</v>
      </c>
      <c r="I15" s="26">
        <f t="shared" si="1"/>
        <v>958.99</v>
      </c>
      <c r="J15" s="25">
        <f t="shared" si="1"/>
        <v>82</v>
      </c>
      <c r="K15" s="26">
        <f t="shared" si="1"/>
        <v>953.85</v>
      </c>
      <c r="L15" s="27">
        <f t="shared" si="1"/>
        <v>368</v>
      </c>
      <c r="M15" s="28">
        <f t="shared" si="1"/>
        <v>4317.79</v>
      </c>
    </row>
    <row r="16" spans="1:13" s="10" customFormat="1" ht="19.5" customHeight="1">
      <c r="A16" s="12"/>
      <c r="B16" s="47">
        <f>$J$4+10</f>
        <v>40889</v>
      </c>
      <c r="C16" s="48"/>
      <c r="D16" s="47">
        <f>$J$4+11</f>
        <v>40890</v>
      </c>
      <c r="E16" s="48"/>
      <c r="F16" s="47">
        <f>$J$4+12</f>
        <v>40891</v>
      </c>
      <c r="G16" s="48"/>
      <c r="H16" s="47">
        <f>$J$4+13</f>
        <v>40892</v>
      </c>
      <c r="I16" s="48"/>
      <c r="J16" s="47">
        <f>$J$4+14</f>
        <v>40893</v>
      </c>
      <c r="K16" s="48"/>
      <c r="L16" s="51" t="s">
        <v>7</v>
      </c>
      <c r="M16" s="52"/>
    </row>
    <row r="17" spans="1:13" s="10" customFormat="1" ht="19.5" customHeight="1">
      <c r="A17" s="15" t="s">
        <v>8</v>
      </c>
      <c r="B17" s="43" t="str">
        <f>IF(B19&gt;0,"○","")</f>
        <v>○</v>
      </c>
      <c r="C17" s="44"/>
      <c r="D17" s="43" t="str">
        <f>IF(D19&gt;0,"○","")</f>
        <v>○</v>
      </c>
      <c r="E17" s="44"/>
      <c r="F17" s="43" t="str">
        <f>IF(F19&gt;0,"○","")</f>
        <v>○</v>
      </c>
      <c r="G17" s="44"/>
      <c r="H17" s="43" t="str">
        <f>IF(H19&gt;0,"○","")</f>
        <v>○</v>
      </c>
      <c r="I17" s="44"/>
      <c r="J17" s="43" t="str">
        <f>IF(J19&gt;0,"○","")</f>
        <v>○</v>
      </c>
      <c r="K17" s="44"/>
      <c r="L17" s="41">
        <f>COUNTIF(B17:K17,"○")</f>
        <v>5</v>
      </c>
      <c r="M17" s="45"/>
    </row>
    <row r="18" spans="1:13" s="10" customFormat="1" ht="19.5" customHeight="1">
      <c r="A18" s="15"/>
      <c r="B18" s="16" t="s">
        <v>9</v>
      </c>
      <c r="C18" s="17" t="s">
        <v>10</v>
      </c>
      <c r="D18" s="16" t="s">
        <v>9</v>
      </c>
      <c r="E18" s="29" t="s">
        <v>10</v>
      </c>
      <c r="F18" s="29" t="s">
        <v>9</v>
      </c>
      <c r="G18" s="17" t="s">
        <v>10</v>
      </c>
      <c r="H18" s="16" t="s">
        <v>9</v>
      </c>
      <c r="I18" s="16" t="s">
        <v>10</v>
      </c>
      <c r="J18" s="16" t="s">
        <v>9</v>
      </c>
      <c r="K18" s="16" t="s">
        <v>10</v>
      </c>
      <c r="L18" s="16" t="s">
        <v>9</v>
      </c>
      <c r="M18" s="18" t="s">
        <v>10</v>
      </c>
    </row>
    <row r="19" spans="1:13" s="10" customFormat="1" ht="19.5" customHeight="1">
      <c r="A19" s="15" t="s">
        <v>11</v>
      </c>
      <c r="B19" s="20">
        <f>'[9]青森ＲＥＲ'!B19+'[9]八戸セメント'!B19+'[9]普通（庄司）'!B19+'[9]普通（三戸ウィズ） '!B19+'[9]奥羽'!B19+'[9]青森クリーン'!B19+'[9]マテリアル'!B19+'[9]よび'!B19+'[9]よび２'!B19</f>
        <v>85</v>
      </c>
      <c r="C19" s="21">
        <f>'[9]青森ＲＥＲ'!C19+'[9]八戸セメント'!C19+'[9]普通（庄司）'!C19+'[9]普通（三戸ウィズ） '!C19+'[9]奥羽'!C19+'[9]青森クリーン'!C19+'[9]マテリアル'!C19+'[9]よび'!C19+'[9]よび２'!C19</f>
        <v>997.8399999999999</v>
      </c>
      <c r="D19" s="20">
        <f>'[9]青森ＲＥＲ'!D19+'[9]八戸セメント'!D19+'[9]普通（庄司）'!D19+'[9]普通（三戸ウィズ） '!D19+'[9]奥羽'!D19+'[9]青森クリーン'!D19+'[9]マテリアル'!D19+'[9]よび'!D19+'[9]よび２'!D19</f>
        <v>79</v>
      </c>
      <c r="E19" s="21">
        <f>'[9]青森ＲＥＲ'!E19+'[9]八戸セメント'!E19+'[9]普通（庄司）'!E19+'[9]普通（三戸ウィズ） '!E19+'[9]奥羽'!E19+'[9]青森クリーン'!E19+'[9]マテリアル'!E19+'[9]よび'!E19+'[9]よび２'!E19</f>
        <v>936.8100000000002</v>
      </c>
      <c r="F19" s="20">
        <f>'[9]青森ＲＥＲ'!F19+'[9]八戸セメント'!F19+'[9]普通（庄司）'!F19+'[9]普通（三戸ウィズ） '!F19+'[9]奥羽'!F19+'[9]青森クリーン'!F19+'[9]マテリアル'!F19+'[9]よび'!F19+'[9]よび２'!F19</f>
        <v>79</v>
      </c>
      <c r="G19" s="21">
        <f>'[9]青森ＲＥＲ'!G19+'[9]八戸セメント'!G19+'[9]普通（庄司）'!G19+'[9]普通（三戸ウィズ） '!G19+'[9]奥羽'!G19+'[9]青森クリーン'!G19+'[9]マテリアル'!G19+'[9]よび'!G19+'[9]よび２'!G19</f>
        <v>937.99</v>
      </c>
      <c r="H19" s="20">
        <f>'[9]青森ＲＥＲ'!H19+'[9]八戸セメント'!H19+'[9]普通（庄司）'!H19+'[9]普通（三戸ウィズ） '!H19+'[9]奥羽'!H19+'[9]青森クリーン'!H19+'[9]マテリアル'!H19+'[9]よび'!H19+'[9]よび２'!H19</f>
        <v>79</v>
      </c>
      <c r="I19" s="21">
        <f>'[9]青森ＲＥＲ'!I19+'[9]八戸セメント'!I19+'[9]普通（庄司）'!I19+'[9]普通（三戸ウィズ） '!I19+'[9]奥羽'!I19+'[9]青森クリーン'!I19+'[9]マテリアル'!I19+'[9]よび'!I19+'[9]よび２'!I19</f>
        <v>935.82</v>
      </c>
      <c r="J19" s="20">
        <f>'[9]青森ＲＥＲ'!J19+'[9]八戸セメント'!J19+'[9]普通（庄司）'!J19+'[9]普通（三戸ウィズ） '!J19+'[9]奥羽'!J19+'[9]青森クリーン'!J19+'[9]マテリアル'!J19+'[9]よび'!J19+'[9]よび２'!J19</f>
        <v>70</v>
      </c>
      <c r="K19" s="21">
        <f>'[9]青森ＲＥＲ'!K19+'[9]八戸セメント'!K19+'[9]普通（庄司）'!K19+'[9]普通（三戸ウィズ） '!K19+'[9]奥羽'!K19+'[9]青森クリーン'!K19+'[9]マテリアル'!K19+'[9]よび'!K19+'[9]よび２'!K19</f>
        <v>830.02</v>
      </c>
      <c r="L19" s="22">
        <f>SUM(B19,D19,F19,H19,J19)</f>
        <v>392</v>
      </c>
      <c r="M19" s="23">
        <f>SUM(C19,E19,G19,I19,K19)</f>
        <v>4638.4800000000005</v>
      </c>
    </row>
    <row r="20" spans="1:13" s="10" customFormat="1" ht="19.5" customHeight="1">
      <c r="A20" s="15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2"/>
      <c r="M20" s="23"/>
    </row>
    <row r="21" spans="1:13" s="10" customFormat="1" ht="19.5" customHeight="1" thickBot="1">
      <c r="A21" s="24" t="s">
        <v>12</v>
      </c>
      <c r="B21" s="25">
        <f aca="true" t="shared" si="2" ref="B21:M21">SUM(B19:B20)</f>
        <v>85</v>
      </c>
      <c r="C21" s="26">
        <f t="shared" si="2"/>
        <v>997.8399999999999</v>
      </c>
      <c r="D21" s="25">
        <f t="shared" si="2"/>
        <v>79</v>
      </c>
      <c r="E21" s="26">
        <f t="shared" si="2"/>
        <v>936.8100000000002</v>
      </c>
      <c r="F21" s="25">
        <f t="shared" si="2"/>
        <v>79</v>
      </c>
      <c r="G21" s="26">
        <f t="shared" si="2"/>
        <v>937.99</v>
      </c>
      <c r="H21" s="25">
        <f t="shared" si="2"/>
        <v>79</v>
      </c>
      <c r="I21" s="26">
        <f t="shared" si="2"/>
        <v>935.82</v>
      </c>
      <c r="J21" s="25">
        <f t="shared" si="2"/>
        <v>70</v>
      </c>
      <c r="K21" s="26">
        <f t="shared" si="2"/>
        <v>830.02</v>
      </c>
      <c r="L21" s="27">
        <f t="shared" si="2"/>
        <v>392</v>
      </c>
      <c r="M21" s="23">
        <f t="shared" si="2"/>
        <v>4638.4800000000005</v>
      </c>
    </row>
    <row r="22" spans="1:13" s="10" customFormat="1" ht="19.5" customHeight="1">
      <c r="A22" s="12"/>
      <c r="B22" s="47">
        <f>IF(MONTH($J$4)-11=MONTH(F35),"",IF(MONTH($J$4)&lt;MONTH(B35),"",B35))</f>
        <v>40896</v>
      </c>
      <c r="C22" s="48"/>
      <c r="D22" s="47">
        <f>IF(MONTH($J$4)-11=MONTH(D35),"",IF(MONTH($J$4)&lt;MONTH(D35),"",D35))</f>
        <v>40897</v>
      </c>
      <c r="E22" s="48"/>
      <c r="F22" s="47">
        <f>IF(MONTH($J$4)-11=MONTH(F35),"",IF(MONTH($J$4)&lt;MONTH(F35),"",F35))</f>
        <v>40898</v>
      </c>
      <c r="G22" s="48"/>
      <c r="H22" s="47">
        <f>IF(MONTH($J$4)-11=MONTH(H35),"",IF(MONTH($J$4)&lt;MONTH(H35),"",H35))</f>
        <v>40899</v>
      </c>
      <c r="I22" s="48"/>
      <c r="J22" s="49">
        <f>IF(MONTH($J$4)-11=MONTH(J35),"",IF(MONTH($J$4)&lt;MONTH(J35),"",J35))</f>
        <v>40900</v>
      </c>
      <c r="K22" s="50"/>
      <c r="L22" s="51" t="s">
        <v>7</v>
      </c>
      <c r="M22" s="52"/>
    </row>
    <row r="23" spans="1:13" s="10" customFormat="1" ht="19.5" customHeight="1">
      <c r="A23" s="15" t="s">
        <v>8</v>
      </c>
      <c r="B23" s="43" t="str">
        <f>IF(B25&gt;0,"○","")</f>
        <v>○</v>
      </c>
      <c r="C23" s="44"/>
      <c r="D23" s="43" t="str">
        <f>IF(D25&gt;0,"○","")</f>
        <v>○</v>
      </c>
      <c r="E23" s="44"/>
      <c r="F23" s="43" t="str">
        <f>IF(F25&gt;0,"○","")</f>
        <v>○</v>
      </c>
      <c r="G23" s="44"/>
      <c r="H23" s="43" t="str">
        <f>IF(H25&gt;0,"○","")</f>
        <v>○</v>
      </c>
      <c r="I23" s="44"/>
      <c r="J23" s="43">
        <f>IF(J25&gt;0,"○","")</f>
      </c>
      <c r="K23" s="44"/>
      <c r="L23" s="41">
        <f>COUNTIF(B23:K23,"○")</f>
        <v>4</v>
      </c>
      <c r="M23" s="45"/>
    </row>
    <row r="24" spans="1:13" s="10" customFormat="1" ht="19.5" customHeight="1">
      <c r="A24" s="15"/>
      <c r="B24" s="16" t="s">
        <v>9</v>
      </c>
      <c r="C24" s="17" t="s">
        <v>10</v>
      </c>
      <c r="D24" s="16" t="s">
        <v>9</v>
      </c>
      <c r="E24" s="16" t="s">
        <v>10</v>
      </c>
      <c r="F24" s="29" t="s">
        <v>9</v>
      </c>
      <c r="G24" s="17" t="s">
        <v>10</v>
      </c>
      <c r="H24" s="16" t="s">
        <v>9</v>
      </c>
      <c r="I24" s="16" t="s">
        <v>10</v>
      </c>
      <c r="J24" s="16" t="s">
        <v>9</v>
      </c>
      <c r="K24" s="16" t="s">
        <v>10</v>
      </c>
      <c r="L24" s="16" t="s">
        <v>9</v>
      </c>
      <c r="M24" s="18" t="s">
        <v>10</v>
      </c>
    </row>
    <row r="25" spans="1:13" s="10" customFormat="1" ht="19.5" customHeight="1">
      <c r="A25" s="15" t="s">
        <v>11</v>
      </c>
      <c r="B25" s="20">
        <f>'[9]青森ＲＥＲ'!B25+'[9]八戸セメント'!B25+'[9]普通（庄司）'!B25+'[9]普通（三戸ウィズ） '!B25+'[9]奥羽'!B25+'[9]青森クリーン'!B25+'[9]マテリアル'!B25+'[9]よび'!B25+'[9]よび２'!B25</f>
        <v>67</v>
      </c>
      <c r="C25" s="21">
        <f>'[9]青森ＲＥＲ'!C25+'[9]八戸セメント'!C25+'[9]普通（庄司）'!C25+'[9]普通（三戸ウィズ） '!C25+'[9]奥羽'!C25+'[9]青森クリーン'!C25+'[9]マテリアル'!C25+'[9]よび'!C25+'[9]よび２'!C25</f>
        <v>786.55</v>
      </c>
      <c r="D25" s="20">
        <f>'[9]青森ＲＥＲ'!D25+'[9]八戸セメント'!D25+'[9]普通（庄司）'!D25+'[9]普通（三戸ウィズ） '!D25+'[9]奥羽'!D25+'[9]青森クリーン'!D25+'[9]マテリアル'!D25+'[9]よび'!D25+'[9]よび２'!D25</f>
        <v>66</v>
      </c>
      <c r="E25" s="21">
        <f>'[9]青森ＲＥＲ'!E25+'[9]八戸セメント'!E25+'[9]普通（庄司）'!E25+'[9]普通（三戸ウィズ） '!E25+'[9]奥羽'!E25+'[9]青森クリーン'!E25+'[9]マテリアル'!E25+'[9]よび'!E25+'[9]よび２'!E25</f>
        <v>783.86</v>
      </c>
      <c r="F25" s="20">
        <f>'[9]青森ＲＥＲ'!F25+'[9]八戸セメント'!F25+'[9]普通（庄司）'!F25+'[9]普通（三戸ウィズ） '!F25+'[9]奥羽'!F25+'[9]青森クリーン'!F25+'[9]マテリアル'!F25+'[9]よび'!F25+'[9]よび２'!F25</f>
        <v>83</v>
      </c>
      <c r="G25" s="21">
        <f>'[9]青森ＲＥＲ'!G25+'[9]八戸セメント'!G25+'[9]普通（庄司）'!G25+'[9]普通（三戸ウィズ） '!G25+'[9]奥羽'!G25+'[9]青森クリーン'!G25+'[9]マテリアル'!G25+'[9]よび'!G25+'[9]よび２'!G25</f>
        <v>971.4099999999999</v>
      </c>
      <c r="H25" s="20">
        <f>'[9]青森ＲＥＲ'!H25+'[9]八戸セメント'!H25+'[9]普通（庄司）'!H25+'[9]普通（三戸ウィズ） '!H25+'[9]奥羽'!H25+'[9]青森クリーン'!H25+'[9]マテリアル'!H25+'[9]よび'!H25+'[9]よび２'!H25</f>
        <v>83</v>
      </c>
      <c r="I25" s="21">
        <f>'[9]青森ＲＥＲ'!I25+'[9]八戸セメント'!I25+'[9]普通（庄司）'!I25+'[9]普通（三戸ウィズ） '!I25+'[9]奥羽'!I25+'[9]青森クリーン'!I25+'[9]マテリアル'!I25+'[9]よび'!I25+'[9]よび２'!I25</f>
        <v>974.3900000000001</v>
      </c>
      <c r="J25" s="20">
        <f>'[9]青森ＲＥＲ'!J25+'[9]八戸セメント'!J25+'[9]普通（庄司）'!J25+'[9]普通（三戸ウィズ） '!J25+'[9]奥羽'!J25+'[9]青森クリーン'!J25+'[9]マテリアル'!J25+'[9]よび'!J25+'[9]よび２'!J25</f>
        <v>0</v>
      </c>
      <c r="K25" s="21">
        <f>'[9]青森ＲＥＲ'!K25+'[9]八戸セメント'!K25+'[9]普通（庄司）'!K25+'[9]普通（三戸ウィズ） '!K25+'[9]奥羽'!K25+'[9]青森クリーン'!K25+'[9]マテリアル'!K25+'[9]よび'!K25+'[9]よび２'!K25</f>
        <v>0</v>
      </c>
      <c r="L25" s="22">
        <f>SUM(B25,D25,F25,H25,J25)</f>
        <v>299</v>
      </c>
      <c r="M25" s="23">
        <f>SUM(C25,E25,G25,I25,K25)</f>
        <v>3516.21</v>
      </c>
    </row>
    <row r="26" spans="1:13" s="10" customFormat="1" ht="19.5" customHeight="1">
      <c r="A26" s="15"/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2"/>
      <c r="M26" s="23"/>
    </row>
    <row r="27" spans="1:16" s="10" customFormat="1" ht="19.5" customHeight="1" thickBot="1">
      <c r="A27" s="24" t="s">
        <v>12</v>
      </c>
      <c r="B27" s="25">
        <f aca="true" t="shared" si="3" ref="B27:M27">SUM(B25:B26)</f>
        <v>67</v>
      </c>
      <c r="C27" s="26">
        <f t="shared" si="3"/>
        <v>786.55</v>
      </c>
      <c r="D27" s="25">
        <f t="shared" si="3"/>
        <v>66</v>
      </c>
      <c r="E27" s="26">
        <f t="shared" si="3"/>
        <v>783.86</v>
      </c>
      <c r="F27" s="25">
        <f t="shared" si="3"/>
        <v>83</v>
      </c>
      <c r="G27" s="26">
        <f t="shared" si="3"/>
        <v>971.4099999999999</v>
      </c>
      <c r="H27" s="25">
        <f t="shared" si="3"/>
        <v>83</v>
      </c>
      <c r="I27" s="26">
        <f t="shared" si="3"/>
        <v>974.3900000000001</v>
      </c>
      <c r="J27" s="25">
        <f t="shared" si="3"/>
        <v>0</v>
      </c>
      <c r="K27" s="26">
        <f t="shared" si="3"/>
        <v>0</v>
      </c>
      <c r="L27" s="22">
        <f t="shared" si="3"/>
        <v>299</v>
      </c>
      <c r="M27" s="23">
        <f t="shared" si="3"/>
        <v>3516.21</v>
      </c>
      <c r="O27" s="46" t="s">
        <v>13</v>
      </c>
      <c r="P27" s="46"/>
    </row>
    <row r="28" spans="1:19" ht="19.5" customHeight="1" thickBot="1">
      <c r="A28" s="12"/>
      <c r="B28" s="47">
        <f>IF(MONTH($J$4)-11=MONTH(B36),"",IF(MONTH($J$4)&lt;MONTH(B36),"",B36))</f>
        <v>40903</v>
      </c>
      <c r="C28" s="48"/>
      <c r="D28" s="47">
        <f>IF(MONTH($J$4)-11=MONTH(D36),"",IF(MONTH($J$4)&lt;MONTH(D36),"",D36))</f>
        <v>40904</v>
      </c>
      <c r="E28" s="48"/>
      <c r="F28" s="47">
        <f>IF(MONTH($J$4)-11=MONTH(F36),"",IF(MONTH($J$4)&lt;MONTH(F36),"",F36))</f>
        <v>40905</v>
      </c>
      <c r="G28" s="48"/>
      <c r="H28" s="49">
        <f>IF(MONTH($J$4)-11=MONTH(H36),"",IF(MONTH($J$4)&lt;MONTH(H36),"",H36))</f>
        <v>40906</v>
      </c>
      <c r="I28" s="50"/>
      <c r="J28" s="49">
        <f>IF(MONTH($J$4)-11=MONTH(J36),"",IF(MONTH($J$4)&lt;MONTH(J36),"",J36))</f>
        <v>40907</v>
      </c>
      <c r="K28" s="50"/>
      <c r="L28" s="51" t="s">
        <v>7</v>
      </c>
      <c r="M28" s="52"/>
      <c r="N28" s="30"/>
      <c r="O28" s="53" t="s">
        <v>14</v>
      </c>
      <c r="P28" s="54"/>
      <c r="Q28" s="10"/>
      <c r="R28" s="10"/>
      <c r="S28" s="10"/>
    </row>
    <row r="29" spans="1:19" ht="19.5" customHeight="1" thickBot="1">
      <c r="A29" s="15" t="s">
        <v>8</v>
      </c>
      <c r="B29" s="43" t="str">
        <f>IF(B31&gt;0,"○","")</f>
        <v>○</v>
      </c>
      <c r="C29" s="44"/>
      <c r="D29" s="43" t="str">
        <f>IF(D31&gt;0,"○","")</f>
        <v>○</v>
      </c>
      <c r="E29" s="44"/>
      <c r="F29" s="43" t="str">
        <f>IF(F31&gt;0,"○","")</f>
        <v>○</v>
      </c>
      <c r="G29" s="44"/>
      <c r="H29" s="43">
        <f>IF(H31&gt;0,"○","")</f>
      </c>
      <c r="I29" s="44"/>
      <c r="J29" s="43">
        <f>IF(J31&gt;0,"○","")</f>
      </c>
      <c r="K29" s="44"/>
      <c r="L29" s="41">
        <f>COUNTIF(B29:K29,"○")</f>
        <v>3</v>
      </c>
      <c r="M29" s="45"/>
      <c r="N29" s="32" t="s">
        <v>8</v>
      </c>
      <c r="O29" s="41">
        <f>SUM(L5,L11,L17,L23,L29)</f>
        <v>19</v>
      </c>
      <c r="P29" s="42"/>
      <c r="Q29" s="10"/>
      <c r="R29" s="10"/>
      <c r="S29" s="10"/>
    </row>
    <row r="30" spans="1:19" ht="19.5" customHeight="1" thickBot="1">
      <c r="A30" s="15"/>
      <c r="B30" s="16" t="s">
        <v>9</v>
      </c>
      <c r="C30" s="17" t="s">
        <v>10</v>
      </c>
      <c r="D30" s="16" t="s">
        <v>9</v>
      </c>
      <c r="E30" s="16" t="s">
        <v>10</v>
      </c>
      <c r="F30" s="29" t="s">
        <v>9</v>
      </c>
      <c r="G30" s="17" t="s">
        <v>10</v>
      </c>
      <c r="H30" s="16" t="s">
        <v>9</v>
      </c>
      <c r="I30" s="16" t="s">
        <v>10</v>
      </c>
      <c r="J30" s="16" t="s">
        <v>9</v>
      </c>
      <c r="K30" s="16" t="s">
        <v>10</v>
      </c>
      <c r="L30" s="16" t="s">
        <v>9</v>
      </c>
      <c r="M30" s="18" t="s">
        <v>10</v>
      </c>
      <c r="N30" s="32"/>
      <c r="O30" s="33" t="s">
        <v>9</v>
      </c>
      <c r="P30" s="33" t="s">
        <v>10</v>
      </c>
      <c r="Q30" s="10"/>
      <c r="R30" s="10"/>
      <c r="S30" s="10"/>
    </row>
    <row r="31" spans="1:19" ht="19.5" customHeight="1" thickBot="1">
      <c r="A31" s="15" t="s">
        <v>11</v>
      </c>
      <c r="B31" s="20">
        <f>'[9]青森ＲＥＲ'!B31+'[9]八戸セメント'!B31+'[9]普通（庄司）'!B31+'[9]普通（三戸ウィズ） '!B31+'[9]奥羽'!B31+'[9]青森クリーン'!B31+'[9]マテリアル'!B31+'[9]よび'!B31+'[9]よび２'!B31</f>
        <v>74</v>
      </c>
      <c r="C31" s="21">
        <f>'[9]青森ＲＥＲ'!C31+'[9]八戸セメント'!C31+'[9]普通（庄司）'!C31+'[9]普通（三戸ウィズ） '!C31+'[9]奥羽'!C31+'[9]青森クリーン'!C31+'[9]マテリアル'!C31+'[9]よび'!C31+'[9]よび２'!C31</f>
        <v>855.0200000000001</v>
      </c>
      <c r="D31" s="20">
        <f>'[9]青森ＲＥＲ'!D31+'[9]八戸セメント'!D31+'[9]普通（庄司）'!D31+'[9]普通（三戸ウィズ） '!D31+'[9]奥羽'!D31+'[9]青森クリーン'!D31+'[9]マテリアル'!D31+'[9]よび'!D31+'[9]よび２'!D31</f>
        <v>73</v>
      </c>
      <c r="E31" s="21">
        <f>'[9]青森ＲＥＲ'!E31+'[9]八戸セメント'!E31+'[9]普通（庄司）'!E31+'[9]普通（三戸ウィズ） '!E31+'[9]奥羽'!E31+'[9]青森クリーン'!E31+'[9]マテリアル'!E31+'[9]よび'!E31+'[9]よび２'!E31</f>
        <v>847.59</v>
      </c>
      <c r="F31" s="20">
        <f>'[9]青森ＲＥＲ'!F31+'[9]八戸セメント'!F31+'[9]普通（庄司）'!F31+'[9]普通（三戸ウィズ） '!F31+'[9]奥羽'!F31+'[9]青森クリーン'!F31+'[9]マテリアル'!F31+'[9]よび'!F31+'[9]よび２'!F31</f>
        <v>70</v>
      </c>
      <c r="G31" s="21">
        <f>'[9]青森ＲＥＲ'!G31+'[9]八戸セメント'!G31+'[9]普通（庄司）'!G31+'[9]普通（三戸ウィズ） '!G31+'[9]奥羽'!G31+'[9]青森クリーン'!G31+'[9]マテリアル'!G31+'[9]よび'!G31+'[9]よび２'!G31</f>
        <v>812.72</v>
      </c>
      <c r="H31" s="20">
        <f>'[9]青森ＲＥＲ'!H31+'[9]八戸セメント'!H31+'[9]普通（庄司）'!H31+'[9]普通（三戸ウィズ） '!H31+'[9]奥羽'!H31+'[9]青森クリーン'!H31+'[9]マテリアル'!H31+'[9]よび'!H31+'[9]よび２'!H31</f>
        <v>0</v>
      </c>
      <c r="I31" s="21">
        <f>'[9]青森ＲＥＲ'!I31+'[9]八戸セメント'!I31+'[9]普通（庄司）'!I31+'[9]普通（三戸ウィズ） '!I31+'[9]奥羽'!I31+'[9]青森クリーン'!I31+'[9]マテリアル'!I31+'[9]よび'!I31+'[9]よび２'!I31</f>
        <v>0</v>
      </c>
      <c r="J31" s="20">
        <f>'[9]青森ＲＥＲ'!J31+'[9]八戸セメント'!J31+'[9]普通（庄司）'!J31+'[9]普通（三戸ウィズ） '!J31+'[9]奥羽'!J31+'[9]青森クリーン'!J31+'[9]マテリアル'!J31+'[9]よび'!J31+'[9]よび２'!J31</f>
        <v>0</v>
      </c>
      <c r="K31" s="21">
        <f>'[9]青森ＲＥＲ'!K31+'[9]八戸セメント'!K31+'[9]普通（庄司）'!K31+'[9]普通（三戸ウィズ） '!K31+'[9]奥羽'!K31+'[9]青森クリーン'!K31+'[9]マテリアル'!K31+'[9]よび'!K31+'[9]よび２'!K31</f>
        <v>0</v>
      </c>
      <c r="L31" s="22">
        <f>SUM(B31,D31,F31,H31,J31)</f>
        <v>217</v>
      </c>
      <c r="M31" s="23">
        <f>SUM(C31,E31,G31,I31,K31)</f>
        <v>2515.33</v>
      </c>
      <c r="N31" s="32" t="s">
        <v>11</v>
      </c>
      <c r="O31" s="34">
        <f>SUM(L7,L13,L19,L25,L31)</f>
        <v>1431</v>
      </c>
      <c r="P31" s="35">
        <f>SUM(M7,M13,M19,M25,M31)</f>
        <v>16815.059999999998</v>
      </c>
      <c r="Q31" s="10"/>
      <c r="R31" s="10"/>
      <c r="S31" s="10"/>
    </row>
    <row r="32" spans="1:19" ht="19.5" customHeight="1" thickBot="1">
      <c r="A32" s="15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22"/>
      <c r="M32" s="23"/>
      <c r="N32" s="32"/>
      <c r="O32" s="36"/>
      <c r="P32" s="35"/>
      <c r="Q32" s="10"/>
      <c r="R32" s="10"/>
      <c r="S32" s="10"/>
    </row>
    <row r="33" spans="1:19" ht="19.5" customHeight="1" thickBot="1">
      <c r="A33" s="37" t="s">
        <v>12</v>
      </c>
      <c r="B33" s="25">
        <f aca="true" t="shared" si="4" ref="B33:M33">SUM(B31:B32)</f>
        <v>74</v>
      </c>
      <c r="C33" s="26">
        <f t="shared" si="4"/>
        <v>855.0200000000001</v>
      </c>
      <c r="D33" s="25">
        <f t="shared" si="4"/>
        <v>73</v>
      </c>
      <c r="E33" s="26">
        <f t="shared" si="4"/>
        <v>847.59</v>
      </c>
      <c r="F33" s="25">
        <f t="shared" si="4"/>
        <v>70</v>
      </c>
      <c r="G33" s="26">
        <f t="shared" si="4"/>
        <v>812.72</v>
      </c>
      <c r="H33" s="25">
        <f t="shared" si="4"/>
        <v>0</v>
      </c>
      <c r="I33" s="26">
        <f t="shared" si="4"/>
        <v>0</v>
      </c>
      <c r="J33" s="25">
        <f t="shared" si="4"/>
        <v>0</v>
      </c>
      <c r="K33" s="26">
        <f t="shared" si="4"/>
        <v>0</v>
      </c>
      <c r="L33" s="27">
        <f t="shared" si="4"/>
        <v>217</v>
      </c>
      <c r="M33" s="28">
        <f t="shared" si="4"/>
        <v>2515.33</v>
      </c>
      <c r="N33" s="32" t="s">
        <v>14</v>
      </c>
      <c r="O33" s="34">
        <f>SUM(O31:O32)</f>
        <v>1431</v>
      </c>
      <c r="P33" s="35">
        <f>SUM(P31:P32)</f>
        <v>16815.059999999998</v>
      </c>
      <c r="Q33" s="10"/>
      <c r="R33" s="10"/>
      <c r="S33" s="10"/>
    </row>
    <row r="35" spans="2:10" ht="14.25" hidden="1">
      <c r="B35" s="38">
        <f>$J$4+17</f>
        <v>40896</v>
      </c>
      <c r="C35" s="38"/>
      <c r="D35" s="38">
        <f>$J$4+18</f>
        <v>40897</v>
      </c>
      <c r="E35" s="38"/>
      <c r="F35" s="38">
        <f>$J$4+19</f>
        <v>40898</v>
      </c>
      <c r="G35" s="39"/>
      <c r="H35" s="38">
        <f>$J$4+20</f>
        <v>40899</v>
      </c>
      <c r="I35" s="39"/>
      <c r="J35" s="38">
        <f>$J$4+21</f>
        <v>40900</v>
      </c>
    </row>
    <row r="36" spans="2:10" ht="14.25" hidden="1">
      <c r="B36" s="38">
        <f>$J$4+24</f>
        <v>40903</v>
      </c>
      <c r="C36" s="38"/>
      <c r="D36" s="38">
        <f>$J$4+25</f>
        <v>40904</v>
      </c>
      <c r="E36" s="40"/>
      <c r="F36" s="38">
        <f>$J$4+26</f>
        <v>40905</v>
      </c>
      <c r="G36" s="39"/>
      <c r="H36" s="38">
        <f>$J$4+27</f>
        <v>40906</v>
      </c>
      <c r="I36" s="39"/>
      <c r="J36" s="38">
        <f>$J$4+28</f>
        <v>40907</v>
      </c>
    </row>
    <row r="37" spans="2:10" ht="14.25">
      <c r="B37" s="39"/>
      <c r="C37" s="39"/>
      <c r="D37" s="39"/>
      <c r="E37" s="39"/>
      <c r="F37" s="39"/>
      <c r="G37" s="39"/>
      <c r="H37" s="39"/>
      <c r="I37" s="39"/>
      <c r="J37" s="38"/>
    </row>
  </sheetData>
  <sheetProtection password="CF66" sheet="1" objects="1" scenarios="1" formatCells="0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aomoriken</dc:creator>
  <cp:keywords/>
  <dc:description/>
  <cp:lastModifiedBy>aomoriken</cp:lastModifiedBy>
  <cp:lastPrinted>2012-04-03T00:16:10Z</cp:lastPrinted>
  <dcterms:created xsi:type="dcterms:W3CDTF">2011-05-02T01:16:25Z</dcterms:created>
  <dcterms:modified xsi:type="dcterms:W3CDTF">2012-04-03T04:44:36Z</dcterms:modified>
  <cp:category/>
  <cp:version/>
  <cp:contentType/>
  <cp:contentStatus/>
</cp:coreProperties>
</file>