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bin" ContentType="application/vnd.openxmlformats-officedocument.spreadsheetml.printerSettings"/>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395" windowWidth="15120" windowHeight="4440" activeTab="2"/>
  </bookViews>
  <sheets>
    <sheet name="6.比較" sheetId="1" r:id="rId1"/>
    <sheet name="環境調和ﾁｪｯｸｼｰﾄ（新築）" sheetId="2" r:id="rId2"/>
    <sheet name="環境調和ﾁｪｯｸｼｰﾄ（改修）" sheetId="3" r:id="rId3"/>
  </sheets>
  <externalReferences>
    <externalReference r:id="rId6"/>
    <externalReference r:id="rId7"/>
  </externalReferences>
  <definedNames>
    <definedName name="_xlnm.Print_Area" localSheetId="0">'6.比較'!$A$1:$T$131</definedName>
    <definedName name="_xlnm.Print_Area" localSheetId="2">'環境調和ﾁｪｯｸｼｰﾄ（改修）'!$A$1:$AP$88</definedName>
    <definedName name="_xlnm.Print_Area" localSheetId="1">'環境調和ﾁｪｯｸｼｰﾄ（新築）'!$A$1:$AS$94</definedName>
  </definedNames>
  <calcPr fullCalcOnLoad="1"/>
</workbook>
</file>

<file path=xl/comments2.xml><?xml version="1.0" encoding="utf-8"?>
<comments xmlns="http://schemas.openxmlformats.org/spreadsheetml/2006/main">
  <authors>
    <author>伊香賀俊治　</author>
    <author>日建設計 </author>
    <author>日建設計</author>
  </authors>
  <commentList>
    <comment ref="C11" authorId="0">
      <text>
        <r>
          <rPr>
            <sz val="11"/>
            <rFont val="ＭＳ Ｐゴシック"/>
            <family val="3"/>
          </rPr>
          <t>2000/8等と入力してください。
2000年8月と表示されます。</t>
        </r>
        <r>
          <rPr>
            <sz val="9"/>
            <rFont val="ＭＳ Ｐゴシック"/>
            <family val="3"/>
          </rPr>
          <t xml:space="preserve">
</t>
        </r>
      </text>
    </comment>
    <comment ref="C9" authorId="0">
      <text>
        <r>
          <rPr>
            <sz val="11"/>
            <rFont val="ＭＳ Ｐゴシック"/>
            <family val="3"/>
          </rPr>
          <t>寒冷地、標準値、温暖地のいずれかを記入してください。</t>
        </r>
      </text>
    </comment>
    <comment ref="AF6" authorId="0">
      <text>
        <r>
          <rPr>
            <sz val="11"/>
            <rFont val="ＭＳ Ｐゴシック"/>
            <family val="3"/>
          </rPr>
          <t>グリーン化指針の各項目に対する配慮度合を0点、1点、2点の3段階で自己評価した結果を記入してください。
0点：考慮されていない
1点：項目が適切に達成されている(標準）
2点：特に建築的・設備的にコンセプトとして配慮されている。</t>
        </r>
      </text>
    </comment>
    <comment ref="AO5" authorId="0">
      <text>
        <r>
          <rPr>
            <sz val="11"/>
            <rFont val="ＭＳ Ｐゴシック"/>
            <family val="3"/>
          </rPr>
          <t>このチェックシート1枚で環境配慮の概要が把握できるように、具体的な採用予定対策を記入してください。</t>
        </r>
      </text>
    </comment>
    <comment ref="AI6" authorId="0">
      <text>
        <r>
          <rPr>
            <sz val="11"/>
            <rFont val="ＭＳ Ｐゴシック"/>
            <family val="3"/>
          </rPr>
          <t>グリーン化指針の各項目に対する配慮度合を0点、1点、2点の3段階で自己評価した結果を記入してください。
0点：考慮されていない
1点：項目が適切に達成されている(標準）
2点：特に建築的・設備的にコンセプトとして配慮されている。</t>
        </r>
      </text>
    </comment>
    <comment ref="AL6" authorId="0">
      <text>
        <r>
          <rPr>
            <sz val="11"/>
            <rFont val="ＭＳ Ｐゴシック"/>
            <family val="3"/>
          </rPr>
          <t>グリーン化指針の各項目に対する配慮度合を0点、1点、2点の3段階で自己評価した結果を記入してください。
0点：考慮されていない
1点：項目が適切に達成されている(標準）
2点：特に建築的・設備的にコンセプトとして配慮されている。</t>
        </r>
      </text>
    </comment>
    <comment ref="AF11" authorId="1">
      <text>
        <r>
          <rPr>
            <sz val="10"/>
            <rFont val="ＭＳ Ｐゴシック"/>
            <family val="3"/>
          </rPr>
          <t>下記にある重要項目の採点を行い、配慮度合を転記してください。</t>
        </r>
      </text>
    </comment>
    <comment ref="B59" authorId="2">
      <text>
        <r>
          <rPr>
            <b/>
            <sz val="9"/>
            <rFont val="ＭＳ Ｐゴシック"/>
            <family val="3"/>
          </rPr>
          <t>適用する窓種別を選択してください。
（③複層/Low‐ε/ﾋｰﾄﾐﾗｰｶﾞﾗｽ）</t>
        </r>
        <r>
          <rPr>
            <sz val="9"/>
            <rFont val="ＭＳ Ｐゴシック"/>
            <family val="3"/>
          </rPr>
          <t xml:space="preserve">
1.単層ガラス
2.複層ガラス
3.Low-eガラス</t>
        </r>
      </text>
    </comment>
    <comment ref="C59" authorId="2">
      <text>
        <r>
          <rPr>
            <sz val="9"/>
            <rFont val="ＭＳ Ｐゴシック"/>
            <family val="3"/>
          </rPr>
          <t>左のセルで窓仕様を選択することで自動的に適用規模が決定します。</t>
        </r>
      </text>
    </comment>
    <comment ref="C54" authorId="2">
      <text>
        <r>
          <rPr>
            <sz val="9"/>
            <rFont val="ＭＳ Ｐゴシック"/>
            <family val="3"/>
          </rPr>
          <t>左のセルで断熱仕様を選択することで自動的に適用規模が決定します。</t>
        </r>
      </text>
    </comment>
    <comment ref="B54" authorId="2">
      <text>
        <r>
          <rPr>
            <b/>
            <sz val="9"/>
            <rFont val="ＭＳ Ｐゴシック"/>
            <family val="3"/>
          </rPr>
          <t>適用した断熱技術を選択してください。</t>
        </r>
        <r>
          <rPr>
            <sz val="9"/>
            <rFont val="ＭＳ Ｐゴシック"/>
            <family val="3"/>
          </rPr>
          <t xml:space="preserve">
なし
①高断熱・高気密
②外断熱</t>
        </r>
      </text>
    </comment>
    <comment ref="C55" authorId="2">
      <text>
        <r>
          <rPr>
            <b/>
            <sz val="9"/>
            <rFont val="ＭＳ Ｐゴシック"/>
            <family val="3"/>
          </rPr>
          <t xml:space="preserve">適用規模を選択してください。
</t>
        </r>
        <r>
          <rPr>
            <sz val="9"/>
            <rFont val="ＭＳ Ｐゴシック"/>
            <family val="3"/>
          </rPr>
          <t xml:space="preserve">0. ①高断熱・高気密、②外断熱、以外は適用なし
1. ①高断熱・高気密、②外断熱、以外に１つ適用
2. ①高断熱・高気密、②外断熱、以外に２つ以上適用
</t>
        </r>
      </text>
    </comment>
    <comment ref="C60" authorId="2">
      <text>
        <r>
          <rPr>
            <b/>
            <sz val="9"/>
            <rFont val="ＭＳ Ｐゴシック"/>
            <family val="3"/>
          </rPr>
          <t>適用規模を選択してください。</t>
        </r>
        <r>
          <rPr>
            <sz val="9"/>
            <rFont val="ＭＳ Ｐゴシック"/>
            <family val="3"/>
          </rPr>
          <t xml:space="preserve">
0. ③複層/Low‐ε/ﾋｰﾄﾐﾗｰｶﾞﾗｽ、以外は適用なし
1. ③複層/Low‐ε/ﾋｰﾄﾐﾗｰｶﾞﾗｽ、以外に１つ適用
2. ③複層/Low‐ε/ﾋｰﾄﾐﾗｰｶﾞﾗｽ、以外に２つ以上適用</t>
        </r>
      </text>
    </comment>
    <comment ref="C64" authorId="2">
      <text>
        <r>
          <rPr>
            <b/>
            <sz val="9"/>
            <rFont val="ＭＳ Ｐゴシック"/>
            <family val="3"/>
          </rPr>
          <t>ナイトパージの適用規模を選択してください。</t>
        </r>
        <r>
          <rPr>
            <sz val="9"/>
            <rFont val="ＭＳ Ｐゴシック"/>
            <family val="3"/>
          </rPr>
          <t xml:space="preserve">
0. 適用なし
1. 適用規模小
2. 適用規模大</t>
        </r>
      </text>
    </comment>
    <comment ref="C65" authorId="2">
      <text>
        <r>
          <rPr>
            <b/>
            <sz val="9"/>
            <rFont val="ＭＳ Ｐゴシック"/>
            <family val="3"/>
          </rPr>
          <t xml:space="preserve">適用規模を選択してください。
</t>
        </r>
        <r>
          <rPr>
            <sz val="9"/>
            <rFont val="ＭＳ Ｐゴシック"/>
            <family val="3"/>
          </rPr>
          <t>0. ②ナイトパージ、以外は適用なし
1. ②ナイトパージ、以外に１つ適用
2. ②ナイトパージ、以外に２つ以上適用</t>
        </r>
      </text>
    </comment>
    <comment ref="C69" authorId="2">
      <text>
        <r>
          <rPr>
            <b/>
            <sz val="9"/>
            <rFont val="ＭＳ Ｐゴシック"/>
            <family val="3"/>
          </rPr>
          <t>排気熱回収の適用規模を選択してください。</t>
        </r>
        <r>
          <rPr>
            <sz val="9"/>
            <rFont val="ＭＳ Ｐゴシック"/>
            <family val="3"/>
          </rPr>
          <t xml:space="preserve">
0. 適用なし
1. 適用規模小
2. 適用規模大</t>
        </r>
      </text>
    </comment>
    <comment ref="C70" authorId="2">
      <text>
        <r>
          <rPr>
            <b/>
            <sz val="9"/>
            <rFont val="ＭＳ Ｐゴシック"/>
            <family val="3"/>
          </rPr>
          <t>適用規模を選択してください。</t>
        </r>
        <r>
          <rPr>
            <sz val="9"/>
            <rFont val="ＭＳ Ｐゴシック"/>
            <family val="3"/>
          </rPr>
          <t xml:space="preserve">
0. ④排気熱回収、以外は適用なし
1. ④排気熱回収、以外に１つ適用
2. ④排気熱回収、以外に２つ以上適用</t>
        </r>
      </text>
    </comment>
    <comment ref="C74" authorId="2">
      <text>
        <r>
          <rPr>
            <b/>
            <sz val="9"/>
            <rFont val="ＭＳ Ｐゴシック"/>
            <family val="3"/>
          </rPr>
          <t xml:space="preserve">VAVの適用規模を選択してください。
</t>
        </r>
        <r>
          <rPr>
            <sz val="9"/>
            <rFont val="ＭＳ Ｐゴシック"/>
            <family val="3"/>
          </rPr>
          <t xml:space="preserve">0. 適用なし
1. 適用規模小
2. 適用規模大
</t>
        </r>
      </text>
    </comment>
    <comment ref="C75" authorId="2">
      <text>
        <r>
          <rPr>
            <b/>
            <sz val="9"/>
            <rFont val="ＭＳ Ｐゴシック"/>
            <family val="3"/>
          </rPr>
          <t xml:space="preserve">VWVの適用規模を選択してください。
</t>
        </r>
        <r>
          <rPr>
            <sz val="9"/>
            <rFont val="ＭＳ Ｐゴシック"/>
            <family val="3"/>
          </rPr>
          <t xml:space="preserve">0. 適用なし
1. 適用規模小
2. 適用規模大
</t>
        </r>
      </text>
    </comment>
    <comment ref="C76" authorId="2">
      <text>
        <r>
          <rPr>
            <b/>
            <sz val="9"/>
            <rFont val="ＭＳ Ｐゴシック"/>
            <family val="3"/>
          </rPr>
          <t>適用規模を選択してください。</t>
        </r>
        <r>
          <rPr>
            <sz val="9"/>
            <rFont val="ＭＳ Ｐゴシック"/>
            <family val="3"/>
          </rPr>
          <t xml:space="preserve">
0. ①VAV、②VWV、以外は適用なし
1. ①VAV、②VWV、以外に１つ適用
2. ①VAV、②VWV、以外に２つ以上適用</t>
        </r>
      </text>
    </comment>
    <comment ref="B80" authorId="2">
      <text>
        <r>
          <rPr>
            <b/>
            <sz val="9"/>
            <rFont val="ＭＳ Ｐゴシック"/>
            <family val="3"/>
          </rPr>
          <t>重要事項のうち適用された照明技術を選択してください。</t>
        </r>
        <r>
          <rPr>
            <sz val="9"/>
            <rFont val="ＭＳ Ｐゴシック"/>
            <family val="3"/>
          </rPr>
          <t xml:space="preserve">
適用なし
①高効率照明器具
②初期照度補正制御
③昼光利用制御</t>
        </r>
      </text>
    </comment>
    <comment ref="C80" authorId="2">
      <text>
        <r>
          <rPr>
            <sz val="9"/>
            <rFont val="ＭＳ Ｐゴシック"/>
            <family val="3"/>
          </rPr>
          <t xml:space="preserve">左のセルで窓仕様を選択することで自動的に適用規模が決定します。
</t>
        </r>
      </text>
    </comment>
    <comment ref="C81" authorId="2">
      <text>
        <r>
          <rPr>
            <b/>
            <sz val="9"/>
            <rFont val="ＭＳ Ｐゴシック"/>
            <family val="3"/>
          </rPr>
          <t xml:space="preserve">適用規模を選択してください。
</t>
        </r>
        <r>
          <rPr>
            <sz val="9"/>
            <rFont val="ＭＳ Ｐゴシック"/>
            <family val="3"/>
          </rPr>
          <t xml:space="preserve">0. ①高効率照明器具、②初期初度補正制御、③昼光利用制御、以外は適用なし
1. ①高効率照明器具、②初期初度補正制御、③昼光利用制御、以外に１つ適用
2. ①VAV、②VWV、以外に２つ以上適用
</t>
        </r>
      </text>
    </comment>
    <comment ref="C85" authorId="2">
      <text>
        <r>
          <rPr>
            <b/>
            <sz val="9"/>
            <rFont val="ＭＳ Ｐゴシック"/>
            <family val="3"/>
          </rPr>
          <t>自動制御の適用規模を選択してください。</t>
        </r>
        <r>
          <rPr>
            <sz val="9"/>
            <rFont val="ＭＳ Ｐゴシック"/>
            <family val="3"/>
          </rPr>
          <t xml:space="preserve">
0. 適用なし
1. 適用規模小
2. 適用規模大</t>
        </r>
      </text>
    </comment>
    <comment ref="C86" authorId="2">
      <text>
        <r>
          <rPr>
            <b/>
            <sz val="9"/>
            <rFont val="ＭＳ Ｐゴシック"/>
            <family val="3"/>
          </rPr>
          <t xml:space="preserve">適用規模を選択してください。
</t>
        </r>
        <r>
          <rPr>
            <sz val="9"/>
            <rFont val="ＭＳ Ｐゴシック"/>
            <family val="3"/>
          </rPr>
          <t xml:space="preserve">0. ①自動制御、以外は適用なし
1. ①自動制御、以外に１つ適用
2. ①自動制御、以外に２つ以上適用
</t>
        </r>
      </text>
    </comment>
    <comment ref="F54"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S55" authorId="2">
      <text>
        <r>
          <rPr>
            <b/>
            <sz val="9"/>
            <rFont val="ＭＳ Ｐゴシック"/>
            <family val="3"/>
          </rPr>
          <t xml:space="preserve">適用規模を選択してください。
</t>
        </r>
        <r>
          <rPr>
            <sz val="9"/>
            <rFont val="ＭＳ Ｐゴシック"/>
            <family val="3"/>
          </rPr>
          <t xml:space="preserve">0. ①高断熱・高気密、②外断熱、以外は適用なし
1. ①高断熱・高気密、②外断熱、以外に１つ適用
2. ①高断熱・高気密、②外断熱、以外に２つ以上適用
</t>
        </r>
      </text>
    </comment>
    <comment ref="S54" authorId="2">
      <text>
        <r>
          <rPr>
            <sz val="9"/>
            <rFont val="ＭＳ Ｐゴシック"/>
            <family val="3"/>
          </rPr>
          <t>左のセルで断熱仕様を選択することで自動的に適用規模が決定します。</t>
        </r>
      </text>
    </comment>
    <comment ref="N59" authorId="2">
      <text>
        <r>
          <rPr>
            <b/>
            <sz val="9"/>
            <rFont val="ＭＳ Ｐゴシック"/>
            <family val="3"/>
          </rPr>
          <t>適用する窓種別を選択してください。
（③複層/Low‐ε/ﾋｰﾄﾐﾗｰｶﾞﾗｽ）</t>
        </r>
        <r>
          <rPr>
            <sz val="9"/>
            <rFont val="ＭＳ Ｐゴシック"/>
            <family val="3"/>
          </rPr>
          <t xml:space="preserve">
1.単層ガラス
2.複層ガラス
3.Low-eガラス</t>
        </r>
      </text>
    </comment>
    <comment ref="S60" authorId="2">
      <text>
        <r>
          <rPr>
            <b/>
            <sz val="9"/>
            <rFont val="ＭＳ Ｐゴシック"/>
            <family val="3"/>
          </rPr>
          <t>適用規模を選択してください。</t>
        </r>
        <r>
          <rPr>
            <sz val="9"/>
            <rFont val="ＭＳ Ｐゴシック"/>
            <family val="3"/>
          </rPr>
          <t xml:space="preserve">
0. ③複層/Low‐ε/ﾋｰﾄﾐﾗｰｶﾞﾗｽ、以外は適用なし
1. ③複層/Low‐ε/ﾋｰﾄﾐﾗｰｶﾞﾗｽ、以外に１つ適用
2. ③複層/Low‐ε/ﾋｰﾄﾐﾗｰｶﾞﾗｽ、以外に２つ以上適用</t>
        </r>
      </text>
    </comment>
    <comment ref="S59" authorId="2">
      <text>
        <r>
          <rPr>
            <sz val="9"/>
            <rFont val="ＭＳ Ｐゴシック"/>
            <family val="3"/>
          </rPr>
          <t>左のセルで窓仕様を選択することで自動的に適用規模が決定します。</t>
        </r>
      </text>
    </comment>
    <comment ref="S64" authorId="2">
      <text>
        <r>
          <rPr>
            <b/>
            <sz val="9"/>
            <rFont val="ＭＳ Ｐゴシック"/>
            <family val="3"/>
          </rPr>
          <t>ナイトパージの適用規模を選択してください。</t>
        </r>
        <r>
          <rPr>
            <sz val="9"/>
            <rFont val="ＭＳ Ｐゴシック"/>
            <family val="3"/>
          </rPr>
          <t xml:space="preserve">
0. 適用なし
1. 適用規模小
2. 適用規模大</t>
        </r>
      </text>
    </comment>
    <comment ref="S65" authorId="2">
      <text>
        <r>
          <rPr>
            <b/>
            <sz val="9"/>
            <rFont val="ＭＳ Ｐゴシック"/>
            <family val="3"/>
          </rPr>
          <t xml:space="preserve">適用規模を選択してください。
</t>
        </r>
        <r>
          <rPr>
            <sz val="9"/>
            <rFont val="ＭＳ Ｐゴシック"/>
            <family val="3"/>
          </rPr>
          <t>0. ②ナイトパージ、以外は適用なし
1. ②ナイトパージ、以外に１つ適用
2. ②ナイトパージ、以外に２つ以上適用</t>
        </r>
      </text>
    </comment>
    <comment ref="S69" authorId="2">
      <text>
        <r>
          <rPr>
            <b/>
            <sz val="9"/>
            <rFont val="ＭＳ Ｐゴシック"/>
            <family val="3"/>
          </rPr>
          <t>排気熱回収の適用規模を選択してください。</t>
        </r>
        <r>
          <rPr>
            <sz val="9"/>
            <rFont val="ＭＳ Ｐゴシック"/>
            <family val="3"/>
          </rPr>
          <t xml:space="preserve">
0. 適用なし
1. 適用規模小
2. 適用規模大</t>
        </r>
      </text>
    </comment>
    <comment ref="S70" authorId="2">
      <text>
        <r>
          <rPr>
            <b/>
            <sz val="9"/>
            <rFont val="ＭＳ Ｐゴシック"/>
            <family val="3"/>
          </rPr>
          <t>適用規模を選択してください。</t>
        </r>
        <r>
          <rPr>
            <sz val="9"/>
            <rFont val="ＭＳ Ｐゴシック"/>
            <family val="3"/>
          </rPr>
          <t xml:space="preserve">
0. ④排気熱回収、以外は適用なし
1. ④排気熱回収、以外に１つ適用
2. ④排気熱回収、以外に２つ以上適用</t>
        </r>
      </text>
    </comment>
    <comment ref="S74" authorId="2">
      <text>
        <r>
          <rPr>
            <b/>
            <sz val="9"/>
            <rFont val="ＭＳ Ｐゴシック"/>
            <family val="3"/>
          </rPr>
          <t xml:space="preserve">VAVの適用規模を選択してください。
</t>
        </r>
        <r>
          <rPr>
            <sz val="9"/>
            <rFont val="ＭＳ Ｐゴシック"/>
            <family val="3"/>
          </rPr>
          <t xml:space="preserve">0. 適用なし
1. 適用規模小
2. 適用規模大
</t>
        </r>
      </text>
    </comment>
    <comment ref="S75" authorId="2">
      <text>
        <r>
          <rPr>
            <b/>
            <sz val="9"/>
            <rFont val="ＭＳ Ｐゴシック"/>
            <family val="3"/>
          </rPr>
          <t xml:space="preserve">VWVの適用規模を選択してください。
</t>
        </r>
        <r>
          <rPr>
            <sz val="9"/>
            <rFont val="ＭＳ Ｐゴシック"/>
            <family val="3"/>
          </rPr>
          <t xml:space="preserve">0. 適用なし
1. 適用規模小
2. 適用規模大
</t>
        </r>
      </text>
    </comment>
    <comment ref="S76" authorId="2">
      <text>
        <r>
          <rPr>
            <b/>
            <sz val="9"/>
            <rFont val="ＭＳ Ｐゴシック"/>
            <family val="3"/>
          </rPr>
          <t>適用規模を選択してください。</t>
        </r>
        <r>
          <rPr>
            <sz val="9"/>
            <rFont val="ＭＳ Ｐゴシック"/>
            <family val="3"/>
          </rPr>
          <t xml:space="preserve">
0. ①VAV、②VWV、以外は適用なし
1. ①VAV、②VWV、以外に１つ適用
2. ①VAV、②VWV、以外に２つ以上適用</t>
        </r>
      </text>
    </comment>
    <comment ref="N80" authorId="2">
      <text>
        <r>
          <rPr>
            <b/>
            <sz val="9"/>
            <rFont val="ＭＳ Ｐゴシック"/>
            <family val="3"/>
          </rPr>
          <t>重要事項のうち適用された照明技術を選択してください。</t>
        </r>
        <r>
          <rPr>
            <sz val="9"/>
            <rFont val="ＭＳ Ｐゴシック"/>
            <family val="3"/>
          </rPr>
          <t xml:space="preserve">
適用なし
①高効率照明器具
②初期照度補正制御
③昼光利用制御</t>
        </r>
      </text>
    </comment>
    <comment ref="S80" authorId="2">
      <text>
        <r>
          <rPr>
            <sz val="9"/>
            <rFont val="ＭＳ Ｐゴシック"/>
            <family val="3"/>
          </rPr>
          <t xml:space="preserve">左のセルで窓仕様を選択することで自動的に適用規模が決定します。
</t>
        </r>
      </text>
    </comment>
    <comment ref="S81" authorId="2">
      <text>
        <r>
          <rPr>
            <b/>
            <sz val="9"/>
            <rFont val="ＭＳ Ｐゴシック"/>
            <family val="3"/>
          </rPr>
          <t xml:space="preserve">適用規模を選択してください。
</t>
        </r>
        <r>
          <rPr>
            <sz val="9"/>
            <rFont val="ＭＳ Ｐゴシック"/>
            <family val="3"/>
          </rPr>
          <t xml:space="preserve">0. ①高効率照明器具、②初期初度補正制御、③昼光利用制御、以外は適用なし
1. ①高効率照明器具、②初期初度補正制御、③昼光利用制御、以外に１つ適用
2. ①VAV、②VWV、以外に２つ以上適用
</t>
        </r>
      </text>
    </comment>
    <comment ref="S85" authorId="2">
      <text>
        <r>
          <rPr>
            <b/>
            <sz val="9"/>
            <rFont val="ＭＳ Ｐゴシック"/>
            <family val="3"/>
          </rPr>
          <t>自動制御の適用規模を選択してください。</t>
        </r>
        <r>
          <rPr>
            <sz val="9"/>
            <rFont val="ＭＳ Ｐゴシック"/>
            <family val="3"/>
          </rPr>
          <t xml:space="preserve">
0. 適用なし
1. 適用規模小
2. 適用規模大</t>
        </r>
      </text>
    </comment>
    <comment ref="S86" authorId="2">
      <text>
        <r>
          <rPr>
            <b/>
            <sz val="9"/>
            <rFont val="ＭＳ Ｐゴシック"/>
            <family val="3"/>
          </rPr>
          <t xml:space="preserve">適用規模を選択してください。
</t>
        </r>
        <r>
          <rPr>
            <sz val="9"/>
            <rFont val="ＭＳ Ｐゴシック"/>
            <family val="3"/>
          </rPr>
          <t xml:space="preserve">0. ①自動制御、以外は適用なし
1. ①自動制御、以外に１つ適用
2. ①自動制御、以外に２つ以上適用
</t>
        </r>
      </text>
    </comment>
    <comment ref="AH80" authorId="2">
      <text>
        <r>
          <rPr>
            <sz val="9"/>
            <rFont val="ＭＳ Ｐゴシック"/>
            <family val="3"/>
          </rPr>
          <t xml:space="preserve">左のセルで窓仕様を選択することで自動的に適用規模が決定します。
</t>
        </r>
      </text>
    </comment>
    <comment ref="AH81" authorId="2">
      <text>
        <r>
          <rPr>
            <b/>
            <sz val="9"/>
            <rFont val="ＭＳ Ｐゴシック"/>
            <family val="3"/>
          </rPr>
          <t xml:space="preserve">適用規模を選択してください。
</t>
        </r>
        <r>
          <rPr>
            <sz val="9"/>
            <rFont val="ＭＳ Ｐゴシック"/>
            <family val="3"/>
          </rPr>
          <t xml:space="preserve">0. ①高効率照明器具、②初期初度補正制御、③昼光利用制御、以外は適用なし
1. ①高効率照明器具、②初期初度補正制御、③昼光利用制御、以外に１つ適用
2. ①VAV、②VWV、以外に２つ以上適用
</t>
        </r>
      </text>
    </comment>
    <comment ref="AH85" authorId="2">
      <text>
        <r>
          <rPr>
            <b/>
            <sz val="9"/>
            <rFont val="ＭＳ Ｐゴシック"/>
            <family val="3"/>
          </rPr>
          <t>自動制御の適用規模を選択してください。</t>
        </r>
        <r>
          <rPr>
            <sz val="9"/>
            <rFont val="ＭＳ Ｐゴシック"/>
            <family val="3"/>
          </rPr>
          <t xml:space="preserve">
0. 適用なし
1. 適用規模小
2. 適用規模大</t>
        </r>
      </text>
    </comment>
    <comment ref="AH86" authorId="2">
      <text>
        <r>
          <rPr>
            <b/>
            <sz val="9"/>
            <rFont val="ＭＳ Ｐゴシック"/>
            <family val="3"/>
          </rPr>
          <t xml:space="preserve">適用規模を選択してください。
</t>
        </r>
        <r>
          <rPr>
            <sz val="9"/>
            <rFont val="ＭＳ Ｐゴシック"/>
            <family val="3"/>
          </rPr>
          <t xml:space="preserve">0. ①自動制御、以外は適用なし
1. ①自動制御、以外に１つ適用
2. ①自動制御、以外に２つ以上適用
</t>
        </r>
      </text>
    </comment>
    <comment ref="AF80" authorId="2">
      <text>
        <r>
          <rPr>
            <b/>
            <sz val="9"/>
            <rFont val="ＭＳ Ｐゴシック"/>
            <family val="3"/>
          </rPr>
          <t xml:space="preserve">重要事項のうち適用された照明技術を選択してください。
</t>
        </r>
        <r>
          <rPr>
            <sz val="9"/>
            <rFont val="ＭＳ Ｐゴシック"/>
            <family val="3"/>
          </rPr>
          <t>適用なし</t>
        </r>
        <r>
          <rPr>
            <b/>
            <sz val="9"/>
            <rFont val="ＭＳ Ｐゴシック"/>
            <family val="3"/>
          </rPr>
          <t xml:space="preserve">
</t>
        </r>
        <r>
          <rPr>
            <sz val="9"/>
            <rFont val="ＭＳ Ｐゴシック"/>
            <family val="3"/>
          </rPr>
          <t>①高効率照明器具
②初期照度補正制御
③昼光利用制御</t>
        </r>
      </text>
    </comment>
    <comment ref="AH74" authorId="2">
      <text>
        <r>
          <rPr>
            <b/>
            <sz val="9"/>
            <rFont val="ＭＳ Ｐゴシック"/>
            <family val="3"/>
          </rPr>
          <t xml:space="preserve">VAVの適用規模を選択してください。
</t>
        </r>
        <r>
          <rPr>
            <sz val="9"/>
            <rFont val="ＭＳ Ｐゴシック"/>
            <family val="3"/>
          </rPr>
          <t xml:space="preserve">0. 適用なし
1. 適用規模小
2. 適用規模大
</t>
        </r>
      </text>
    </comment>
    <comment ref="AH75" authorId="2">
      <text>
        <r>
          <rPr>
            <b/>
            <sz val="9"/>
            <rFont val="ＭＳ Ｐゴシック"/>
            <family val="3"/>
          </rPr>
          <t xml:space="preserve">VWVの適用規模を選択してください。
</t>
        </r>
        <r>
          <rPr>
            <sz val="9"/>
            <rFont val="ＭＳ Ｐゴシック"/>
            <family val="3"/>
          </rPr>
          <t xml:space="preserve">0. 適用なし
1. 適用規模小
2. 適用規模大
</t>
        </r>
      </text>
    </comment>
    <comment ref="AH76" authorId="2">
      <text>
        <r>
          <rPr>
            <b/>
            <sz val="9"/>
            <rFont val="ＭＳ Ｐゴシック"/>
            <family val="3"/>
          </rPr>
          <t>適用規模を選択してください。</t>
        </r>
        <r>
          <rPr>
            <sz val="9"/>
            <rFont val="ＭＳ Ｐゴシック"/>
            <family val="3"/>
          </rPr>
          <t xml:space="preserve">
0. ①VAV、②VWV、以外は適用なし
1. ①VAV、②VWV、以外に１つ適用
2. ①VAV、②VWV、以外に２つ以上適用</t>
        </r>
      </text>
    </comment>
    <comment ref="AH69" authorId="2">
      <text>
        <r>
          <rPr>
            <b/>
            <sz val="9"/>
            <rFont val="ＭＳ Ｐゴシック"/>
            <family val="3"/>
          </rPr>
          <t>排気熱回収の適用規模を選択してください。</t>
        </r>
        <r>
          <rPr>
            <sz val="9"/>
            <rFont val="ＭＳ Ｐゴシック"/>
            <family val="3"/>
          </rPr>
          <t xml:space="preserve">
0. 適用なし
1. 適用規模小
2. 適用規模大</t>
        </r>
      </text>
    </comment>
    <comment ref="AH70" authorId="2">
      <text>
        <r>
          <rPr>
            <b/>
            <sz val="9"/>
            <rFont val="ＭＳ Ｐゴシック"/>
            <family val="3"/>
          </rPr>
          <t>適用規模を選択してください。</t>
        </r>
        <r>
          <rPr>
            <sz val="9"/>
            <rFont val="ＭＳ Ｐゴシック"/>
            <family val="3"/>
          </rPr>
          <t xml:space="preserve">
0. ④排気熱回収、以外は適用なし
1. ④排気熱回収、以外に１つ適用
2. ④排気熱回収、以外に２つ以上適用</t>
        </r>
      </text>
    </comment>
    <comment ref="AH64" authorId="2">
      <text>
        <r>
          <rPr>
            <b/>
            <sz val="9"/>
            <rFont val="ＭＳ Ｐゴシック"/>
            <family val="3"/>
          </rPr>
          <t>ナイトパージの適用規模を選択してください。</t>
        </r>
        <r>
          <rPr>
            <sz val="9"/>
            <rFont val="ＭＳ Ｐゴシック"/>
            <family val="3"/>
          </rPr>
          <t xml:space="preserve">
0. 適用なし
1. 適用規模小
2. 適用規模大</t>
        </r>
      </text>
    </comment>
    <comment ref="AH65" authorId="2">
      <text>
        <r>
          <rPr>
            <b/>
            <sz val="9"/>
            <rFont val="ＭＳ Ｐゴシック"/>
            <family val="3"/>
          </rPr>
          <t xml:space="preserve">適用規模を選択してください。
</t>
        </r>
        <r>
          <rPr>
            <sz val="9"/>
            <rFont val="ＭＳ Ｐゴシック"/>
            <family val="3"/>
          </rPr>
          <t>0. ②ナイトパージ、以外は適用なし
1. ②ナイトパージ、以外に１つ適用
2. ②ナイトパージ、以外に２つ以上適用</t>
        </r>
      </text>
    </comment>
    <comment ref="AH59" authorId="2">
      <text>
        <r>
          <rPr>
            <sz val="9"/>
            <rFont val="ＭＳ Ｐゴシック"/>
            <family val="3"/>
          </rPr>
          <t>左のセルで窓仕様を選択することで自動的に適用規模が決定します。</t>
        </r>
      </text>
    </comment>
    <comment ref="AH60" authorId="2">
      <text>
        <r>
          <rPr>
            <b/>
            <sz val="9"/>
            <rFont val="ＭＳ Ｐゴシック"/>
            <family val="3"/>
          </rPr>
          <t>適用規模を選択してください。</t>
        </r>
        <r>
          <rPr>
            <sz val="9"/>
            <rFont val="ＭＳ Ｐゴシック"/>
            <family val="3"/>
          </rPr>
          <t xml:space="preserve">
0. ③複層/Low‐ε/ﾋｰﾄﾐﾗｰｶﾞﾗｽ、以外は適用なし
1. ③複層/Low‐ε/ﾋｰﾄﾐﾗｰｶﾞﾗｽ、以外に１つ適用
2. ③複層/Low‐ε/ﾋｰﾄﾐﾗｰｶﾞﾗｽ、以外に２つ以上適用</t>
        </r>
      </text>
    </comment>
    <comment ref="AF59" authorId="2">
      <text>
        <r>
          <rPr>
            <b/>
            <sz val="9"/>
            <rFont val="ＭＳ Ｐゴシック"/>
            <family val="3"/>
          </rPr>
          <t>適用する窓種別を選択してください。
（③複層/Low‐ε/ﾋｰﾄﾐﾗｰｶﾞﾗｽ）</t>
        </r>
        <r>
          <rPr>
            <sz val="9"/>
            <rFont val="ＭＳ Ｐゴシック"/>
            <family val="3"/>
          </rPr>
          <t xml:space="preserve">
1.単層ガラス
2.複層ガラス
3.Low-eガラス</t>
        </r>
      </text>
    </comment>
    <comment ref="AH54" authorId="2">
      <text>
        <r>
          <rPr>
            <sz val="9"/>
            <rFont val="ＭＳ Ｐゴシック"/>
            <family val="3"/>
          </rPr>
          <t>左のセルで断熱仕様を選択することで自動的に適用規模が決定します。</t>
        </r>
      </text>
    </comment>
    <comment ref="AH55" authorId="2">
      <text>
        <r>
          <rPr>
            <b/>
            <sz val="9"/>
            <rFont val="ＭＳ Ｐゴシック"/>
            <family val="3"/>
          </rPr>
          <t xml:space="preserve">適用規模を選択してください。
</t>
        </r>
        <r>
          <rPr>
            <sz val="9"/>
            <rFont val="ＭＳ Ｐゴシック"/>
            <family val="3"/>
          </rPr>
          <t xml:space="preserve">0. ①高断熱・高気密、②外断熱、以外は適用なし
1. ①高断熱・高気密、②外断熱、以外に１つ適用
2. ①高断熱・高気密、②外断熱、以外に２つ以上適用
</t>
        </r>
      </text>
    </comment>
    <comment ref="AF54" authorId="2">
      <text>
        <r>
          <rPr>
            <b/>
            <sz val="9"/>
            <rFont val="ＭＳ Ｐゴシック"/>
            <family val="3"/>
          </rPr>
          <t>適用した断熱技術を選択してください。</t>
        </r>
        <r>
          <rPr>
            <sz val="9"/>
            <rFont val="ＭＳ Ｐゴシック"/>
            <family val="3"/>
          </rPr>
          <t xml:space="preserve">
なし
①高断熱・高気密
②外断熱</t>
        </r>
      </text>
    </comment>
    <comment ref="N54" authorId="2">
      <text>
        <r>
          <rPr>
            <b/>
            <sz val="9"/>
            <rFont val="ＭＳ Ｐゴシック"/>
            <family val="3"/>
          </rPr>
          <t>適用した断熱技術を選択してください。</t>
        </r>
        <r>
          <rPr>
            <sz val="9"/>
            <rFont val="ＭＳ Ｐゴシック"/>
            <family val="3"/>
          </rPr>
          <t xml:space="preserve">
なし
①高断熱・高気密
②外断熱</t>
        </r>
      </text>
    </comment>
    <comment ref="AF9"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10" authorId="1">
      <text>
        <r>
          <rPr>
            <sz val="10"/>
            <rFont val="ＭＳ Ｐゴシック"/>
            <family val="3"/>
          </rPr>
          <t>下記にある重要項目の採点を行い、配慮度合を転記してください。</t>
        </r>
      </text>
    </comment>
    <comment ref="AF7"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8"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7"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8"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9"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7"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8"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9"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12"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13"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14"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12"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13"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14"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12"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13"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14"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18"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18"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18"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21"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1"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1"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3"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4"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5"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6"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7"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8"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9"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30"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31"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32"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3"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4"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5"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6"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7"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8"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9"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30"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31"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32"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23"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24"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25"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26"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27"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28"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29"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30"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31"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32"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10" authorId="1">
      <text>
        <r>
          <rPr>
            <sz val="10"/>
            <rFont val="ＭＳ Ｐゴシック"/>
            <family val="3"/>
          </rPr>
          <t>下記にある重要項目の採点を行い、配慮度合を転記してください。</t>
        </r>
      </text>
    </comment>
    <comment ref="AI11" authorId="1">
      <text>
        <r>
          <rPr>
            <sz val="10"/>
            <rFont val="ＭＳ Ｐゴシック"/>
            <family val="3"/>
          </rPr>
          <t>下記にある重要項目の採点を行い、配慮度合を転記してください。</t>
        </r>
      </text>
    </comment>
    <comment ref="AL10" authorId="1">
      <text>
        <r>
          <rPr>
            <sz val="10"/>
            <rFont val="ＭＳ Ｐゴシック"/>
            <family val="3"/>
          </rPr>
          <t>下記にある重要項目の採点を行い、配慮度合を転記してください。</t>
        </r>
      </text>
    </comment>
    <comment ref="AL11" authorId="1">
      <text>
        <r>
          <rPr>
            <sz val="10"/>
            <rFont val="ＭＳ Ｐゴシック"/>
            <family val="3"/>
          </rPr>
          <t>下記にある重要項目の採点を行い、配慮度合を転記してください。</t>
        </r>
      </text>
    </comment>
    <comment ref="AL15" authorId="1">
      <text>
        <r>
          <rPr>
            <sz val="10"/>
            <rFont val="ＭＳ Ｐゴシック"/>
            <family val="3"/>
          </rPr>
          <t>下記にある重要項目の採点を行い、配慮度合を転記してください。</t>
        </r>
      </text>
    </comment>
    <comment ref="AL16" authorId="1">
      <text>
        <r>
          <rPr>
            <sz val="10"/>
            <rFont val="ＭＳ Ｐゴシック"/>
            <family val="3"/>
          </rPr>
          <t>下記にある重要項目の採点を行い、配慮度合を転記してください。</t>
        </r>
      </text>
    </comment>
    <comment ref="AL17" authorId="1">
      <text>
        <r>
          <rPr>
            <sz val="10"/>
            <rFont val="ＭＳ Ｐゴシック"/>
            <family val="3"/>
          </rPr>
          <t>下記にある重要項目の採点を行い、配慮度合を転記してください。</t>
        </r>
      </text>
    </comment>
    <comment ref="AI15" authorId="1">
      <text>
        <r>
          <rPr>
            <sz val="10"/>
            <rFont val="ＭＳ Ｐゴシック"/>
            <family val="3"/>
          </rPr>
          <t>下記にある重要項目の採点を行い、配慮度合を転記してください。</t>
        </r>
      </text>
    </comment>
    <comment ref="AI16" authorId="1">
      <text>
        <r>
          <rPr>
            <sz val="10"/>
            <rFont val="ＭＳ Ｐゴシック"/>
            <family val="3"/>
          </rPr>
          <t>下記にある重要項目の採点を行い、配慮度合を転記してください。</t>
        </r>
      </text>
    </comment>
    <comment ref="AI17" authorId="1">
      <text>
        <r>
          <rPr>
            <sz val="10"/>
            <rFont val="ＭＳ Ｐゴシック"/>
            <family val="3"/>
          </rPr>
          <t>下記にある重要項目の採点を行い、配慮度合を転記してください。</t>
        </r>
      </text>
    </comment>
    <comment ref="AL19" authorId="1">
      <text>
        <r>
          <rPr>
            <sz val="10"/>
            <rFont val="ＭＳ Ｐゴシック"/>
            <family val="3"/>
          </rPr>
          <t>下記にある重要項目の採点を行い、配慮度合を転記してください。</t>
        </r>
      </text>
    </comment>
    <comment ref="AL20" authorId="1">
      <text>
        <r>
          <rPr>
            <sz val="10"/>
            <rFont val="ＭＳ Ｐゴシック"/>
            <family val="3"/>
          </rPr>
          <t>下記にある重要項目の採点を行い、配慮度合を転記してください。</t>
        </r>
      </text>
    </comment>
    <comment ref="AL22" authorId="1">
      <text>
        <r>
          <rPr>
            <sz val="10"/>
            <rFont val="ＭＳ Ｐゴシック"/>
            <family val="3"/>
          </rPr>
          <t>下記にある重要項目の採点を行い、配慮度合を転記してください。</t>
        </r>
      </text>
    </comment>
    <comment ref="AI19" authorId="1">
      <text>
        <r>
          <rPr>
            <sz val="10"/>
            <rFont val="ＭＳ Ｐゴシック"/>
            <family val="3"/>
          </rPr>
          <t>下記にある重要項目の採点を行い、配慮度合を転記してください。</t>
        </r>
      </text>
    </comment>
    <comment ref="AI20" authorId="1">
      <text>
        <r>
          <rPr>
            <sz val="10"/>
            <rFont val="ＭＳ Ｐゴシック"/>
            <family val="3"/>
          </rPr>
          <t>下記にある重要項目の採点を行い、配慮度合を転記してください。</t>
        </r>
      </text>
    </comment>
    <comment ref="AI22" authorId="1">
      <text>
        <r>
          <rPr>
            <sz val="10"/>
            <rFont val="ＭＳ Ｐゴシック"/>
            <family val="3"/>
          </rPr>
          <t>下記にある重要項目の採点を行い、配慮度合を転記してください。</t>
        </r>
      </text>
    </comment>
    <comment ref="AF19" authorId="1">
      <text>
        <r>
          <rPr>
            <sz val="10"/>
            <rFont val="ＭＳ Ｐゴシック"/>
            <family val="3"/>
          </rPr>
          <t>下記にある重要項目の採点を行い、配慮度合を転記してください。</t>
        </r>
      </text>
    </comment>
    <comment ref="AF20" authorId="1">
      <text>
        <r>
          <rPr>
            <sz val="10"/>
            <rFont val="ＭＳ Ｐゴシック"/>
            <family val="3"/>
          </rPr>
          <t>下記にある重要項目の採点を行い、配慮度合を転記してください。</t>
        </r>
      </text>
    </comment>
    <comment ref="AF22" authorId="1">
      <text>
        <r>
          <rPr>
            <sz val="10"/>
            <rFont val="ＭＳ Ｐゴシック"/>
            <family val="3"/>
          </rPr>
          <t>下記にある重要項目の採点を行い、配慮度合を転記してください。</t>
        </r>
      </text>
    </comment>
    <comment ref="AF15" authorId="1">
      <text>
        <r>
          <rPr>
            <sz val="10"/>
            <rFont val="ＭＳ Ｐゴシック"/>
            <family val="3"/>
          </rPr>
          <t>下記にある重要項目の採点を行い、配慮度合を転記してください。</t>
        </r>
      </text>
    </comment>
    <comment ref="AF16" authorId="1">
      <text>
        <r>
          <rPr>
            <sz val="10"/>
            <rFont val="ＭＳ Ｐゴシック"/>
            <family val="3"/>
          </rPr>
          <t>下記にある重要項目の採点を行い、配慮度合を転記してください。</t>
        </r>
      </text>
    </comment>
    <comment ref="AF17" authorId="1">
      <text>
        <r>
          <rPr>
            <sz val="10"/>
            <rFont val="ＭＳ Ｐゴシック"/>
            <family val="3"/>
          </rPr>
          <t>下記にある重要項目の採点を行い、配慮度合を転記してください。</t>
        </r>
      </text>
    </comment>
    <comment ref="F55"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56"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57"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58"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59"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60"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61"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62"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63"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64"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54"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55"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56"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57"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58"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59"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60"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61"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62"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63"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64"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N54"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N55"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N56"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N57"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N58"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N59"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N60"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N61"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N62"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N63"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N64"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List>
</comments>
</file>

<file path=xl/comments3.xml><?xml version="1.0" encoding="utf-8"?>
<comments xmlns="http://schemas.openxmlformats.org/spreadsheetml/2006/main">
  <authors>
    <author>伊香賀俊治　</author>
    <author>日建設計 </author>
    <author>日建設計</author>
  </authors>
  <commentList>
    <comment ref="C11" authorId="0">
      <text>
        <r>
          <rPr>
            <sz val="11"/>
            <rFont val="ＭＳ Ｐゴシック"/>
            <family val="3"/>
          </rPr>
          <t>2000/8等と入力してください。
2000年8月と表示されます。</t>
        </r>
        <r>
          <rPr>
            <sz val="9"/>
            <rFont val="ＭＳ Ｐゴシック"/>
            <family val="3"/>
          </rPr>
          <t xml:space="preserve">
</t>
        </r>
      </text>
    </comment>
    <comment ref="C9" authorId="0">
      <text>
        <r>
          <rPr>
            <sz val="11"/>
            <rFont val="ＭＳ Ｐゴシック"/>
            <family val="3"/>
          </rPr>
          <t>寒冷地、標準値、温暖地のいずれかを記入してください。</t>
        </r>
      </text>
    </comment>
    <comment ref="AF6" authorId="0">
      <text>
        <r>
          <rPr>
            <sz val="11"/>
            <rFont val="ＭＳ Ｐゴシック"/>
            <family val="3"/>
          </rPr>
          <t>グリーン化指針の各項目に対する配慮度合を0点、1点、2点の3段階で自己評価した結果を記入してください。
0点：考慮されていない
1点：項目が適切に達成されている(標準）
2点：特に建築的・設備的にコンセプトとして配慮されている。</t>
        </r>
      </text>
    </comment>
    <comment ref="AL5" authorId="0">
      <text>
        <r>
          <rPr>
            <sz val="11"/>
            <rFont val="ＭＳ Ｐゴシック"/>
            <family val="3"/>
          </rPr>
          <t>このチェックシート1枚で環境配慮の概要が把握できるように、具体的な採用予定対策を記入してください。</t>
        </r>
      </text>
    </comment>
    <comment ref="AI6" authorId="0">
      <text>
        <r>
          <rPr>
            <sz val="11"/>
            <rFont val="ＭＳ Ｐゴシック"/>
            <family val="3"/>
          </rPr>
          <t>グリーン化指針の各項目に対する配慮度合を0点、1点、2点の3段階で自己評価した結果を記入してください。
0点：考慮されていない
1点：項目が適切に達成されている(標準）
2点：特に建築的・設備的にコンセプトとして配慮されている。</t>
        </r>
      </text>
    </comment>
    <comment ref="AF10" authorId="1">
      <text>
        <r>
          <rPr>
            <sz val="10"/>
            <rFont val="ＭＳ Ｐゴシック"/>
            <family val="3"/>
          </rPr>
          <t>下記にある重要項目の採点を行い、配慮度合を転記してください。</t>
        </r>
      </text>
    </comment>
    <comment ref="AF11" authorId="1">
      <text>
        <r>
          <rPr>
            <sz val="10"/>
            <rFont val="ＭＳ Ｐゴシック"/>
            <family val="3"/>
          </rPr>
          <t>下記にある重要項目の採点を行い、配慮度合を転記してください。</t>
        </r>
      </text>
    </comment>
    <comment ref="AI11" authorId="1">
      <text>
        <r>
          <rPr>
            <sz val="10"/>
            <rFont val="ＭＳ Ｐゴシック"/>
            <family val="3"/>
          </rPr>
          <t>下記にある重要項目の採点を行い、配慮度合を転記してください。</t>
        </r>
      </text>
    </comment>
    <comment ref="AF20" authorId="1">
      <text>
        <r>
          <rPr>
            <sz val="10"/>
            <rFont val="ＭＳ Ｐゴシック"/>
            <family val="3"/>
          </rPr>
          <t>下記にある重要項目の採点を行い、配慮度合を転記してください。</t>
        </r>
      </text>
    </comment>
    <comment ref="AF15" authorId="1">
      <text>
        <r>
          <rPr>
            <sz val="10"/>
            <rFont val="ＭＳ Ｐゴシック"/>
            <family val="3"/>
          </rPr>
          <t>下記にある重要項目の採点を行い、配慮度合を転記してください。</t>
        </r>
      </text>
    </comment>
    <comment ref="AF16" authorId="1">
      <text>
        <r>
          <rPr>
            <sz val="10"/>
            <rFont val="ＭＳ Ｐゴシック"/>
            <family val="3"/>
          </rPr>
          <t>下記にある重要項目の採点を行い、配慮度合を転記してください。</t>
        </r>
      </text>
    </comment>
    <comment ref="AF17" authorId="1">
      <text>
        <r>
          <rPr>
            <sz val="10"/>
            <rFont val="ＭＳ Ｐゴシック"/>
            <family val="3"/>
          </rPr>
          <t>下記にある重要項目の採点を行い、配慮度合を転記してください。</t>
        </r>
      </text>
    </comment>
    <comment ref="AF22" authorId="1">
      <text>
        <r>
          <rPr>
            <sz val="10"/>
            <rFont val="ＭＳ Ｐゴシック"/>
            <family val="3"/>
          </rPr>
          <t>下記にある重要項目の採点を行い、配慮度合を転記してください。</t>
        </r>
      </text>
    </comment>
    <comment ref="B54" authorId="2">
      <text>
        <r>
          <rPr>
            <b/>
            <sz val="9"/>
            <rFont val="ＭＳ Ｐゴシック"/>
            <family val="3"/>
          </rPr>
          <t>適用した断熱技術を選択してください。</t>
        </r>
        <r>
          <rPr>
            <sz val="9"/>
            <rFont val="ＭＳ Ｐゴシック"/>
            <family val="3"/>
          </rPr>
          <t xml:space="preserve">
なし
①高断熱・高気密
②外断熱</t>
        </r>
      </text>
    </comment>
    <comment ref="C54" authorId="2">
      <text>
        <r>
          <rPr>
            <sz val="9"/>
            <rFont val="ＭＳ Ｐゴシック"/>
            <family val="3"/>
          </rPr>
          <t>左のセルで断熱仕様を選択することで自動的に適用規模が決定します。</t>
        </r>
      </text>
    </comment>
    <comment ref="C55" authorId="2">
      <text>
        <r>
          <rPr>
            <b/>
            <sz val="9"/>
            <rFont val="ＭＳ Ｐゴシック"/>
            <family val="3"/>
          </rPr>
          <t xml:space="preserve">適用規模を選択してください。
</t>
        </r>
        <r>
          <rPr>
            <sz val="9"/>
            <rFont val="ＭＳ Ｐゴシック"/>
            <family val="3"/>
          </rPr>
          <t xml:space="preserve">0. ①高断熱・高気密、②外断熱、以外は適用なし
1. ①高断熱・高気密、②外断熱、以外に１つ適用
2. ①高断熱・高気密、②外断熱、以外に２つ以上適用
</t>
        </r>
      </text>
    </comment>
    <comment ref="B59" authorId="2">
      <text>
        <r>
          <rPr>
            <b/>
            <sz val="9"/>
            <rFont val="ＭＳ Ｐゴシック"/>
            <family val="3"/>
          </rPr>
          <t>適用する窓種別を選択してください。
（③複層/Low‐ε/ﾋｰﾄﾐﾗｰｶﾞﾗｽ）</t>
        </r>
        <r>
          <rPr>
            <sz val="9"/>
            <rFont val="ＭＳ Ｐゴシック"/>
            <family val="3"/>
          </rPr>
          <t xml:space="preserve">
1.単層ガラス
2.複層ガラス
3.Low-eガラス</t>
        </r>
      </text>
    </comment>
    <comment ref="C59" authorId="2">
      <text>
        <r>
          <rPr>
            <sz val="9"/>
            <rFont val="ＭＳ Ｐゴシック"/>
            <family val="3"/>
          </rPr>
          <t>左のセルで窓仕様を選択することで自動的に適用規模が決定します。</t>
        </r>
      </text>
    </comment>
    <comment ref="C60" authorId="2">
      <text>
        <r>
          <rPr>
            <b/>
            <sz val="9"/>
            <rFont val="ＭＳ Ｐゴシック"/>
            <family val="3"/>
          </rPr>
          <t>適用規模を選択してください。</t>
        </r>
        <r>
          <rPr>
            <sz val="9"/>
            <rFont val="ＭＳ Ｐゴシック"/>
            <family val="3"/>
          </rPr>
          <t xml:space="preserve">
0. ③複層/Low‐ε/ﾋｰﾄﾐﾗｰｶﾞﾗｽ、以外は適用なし
1. ③複層/Low‐ε/ﾋｰﾄﾐﾗｰｶﾞﾗｽ、以外に１つ適用
2. ③複層/Low‐ε/ﾋｰﾄﾐﾗｰｶﾞﾗｽ、以外に２つ以上適用</t>
        </r>
      </text>
    </comment>
    <comment ref="C64" authorId="2">
      <text>
        <r>
          <rPr>
            <b/>
            <sz val="9"/>
            <rFont val="ＭＳ Ｐゴシック"/>
            <family val="3"/>
          </rPr>
          <t>ナイトパージの適用規模を選択してください。</t>
        </r>
        <r>
          <rPr>
            <sz val="9"/>
            <rFont val="ＭＳ Ｐゴシック"/>
            <family val="3"/>
          </rPr>
          <t xml:space="preserve">
0. 適用なし
1. 適用規模小
2. 適用規模大</t>
        </r>
      </text>
    </comment>
    <comment ref="C65" authorId="2">
      <text>
        <r>
          <rPr>
            <b/>
            <sz val="9"/>
            <rFont val="ＭＳ Ｐゴシック"/>
            <family val="3"/>
          </rPr>
          <t xml:space="preserve">適用規模を選択してください。
</t>
        </r>
        <r>
          <rPr>
            <sz val="9"/>
            <rFont val="ＭＳ Ｐゴシック"/>
            <family val="3"/>
          </rPr>
          <t>0. ②ナイトパージ、以外は適用なし
1. ②ナイトパージ、以外に１つ適用
2. ②ナイトパージ、以外に２つ以上適用</t>
        </r>
      </text>
    </comment>
    <comment ref="C69" authorId="2">
      <text>
        <r>
          <rPr>
            <b/>
            <sz val="9"/>
            <rFont val="ＭＳ Ｐゴシック"/>
            <family val="3"/>
          </rPr>
          <t>排気熱回収の適用規模を選択してください。</t>
        </r>
        <r>
          <rPr>
            <sz val="9"/>
            <rFont val="ＭＳ Ｐゴシック"/>
            <family val="3"/>
          </rPr>
          <t xml:space="preserve">
0. 適用なし
1. 適用規模小
2. 適用規模大</t>
        </r>
      </text>
    </comment>
    <comment ref="C70" authorId="2">
      <text>
        <r>
          <rPr>
            <b/>
            <sz val="9"/>
            <rFont val="ＭＳ Ｐゴシック"/>
            <family val="3"/>
          </rPr>
          <t>適用規模を選択してください。</t>
        </r>
        <r>
          <rPr>
            <sz val="9"/>
            <rFont val="ＭＳ Ｐゴシック"/>
            <family val="3"/>
          </rPr>
          <t xml:space="preserve">
0. ④排気熱回収、以外は適用なし
1. ④排気熱回収、以外に１つ適用
2. ④排気熱回収、以外に２つ以上適用</t>
        </r>
      </text>
    </comment>
    <comment ref="C74" authorId="2">
      <text>
        <r>
          <rPr>
            <b/>
            <sz val="9"/>
            <rFont val="ＭＳ Ｐゴシック"/>
            <family val="3"/>
          </rPr>
          <t xml:space="preserve">VAVの適用規模を選択してください。
</t>
        </r>
        <r>
          <rPr>
            <sz val="9"/>
            <rFont val="ＭＳ Ｐゴシック"/>
            <family val="3"/>
          </rPr>
          <t xml:space="preserve">0. 適用なし
1. 適用規模小
2. 適用規模大
</t>
        </r>
      </text>
    </comment>
    <comment ref="C75" authorId="2">
      <text>
        <r>
          <rPr>
            <b/>
            <sz val="9"/>
            <rFont val="ＭＳ Ｐゴシック"/>
            <family val="3"/>
          </rPr>
          <t xml:space="preserve">VWVの適用規模を選択してください。
</t>
        </r>
        <r>
          <rPr>
            <sz val="9"/>
            <rFont val="ＭＳ Ｐゴシック"/>
            <family val="3"/>
          </rPr>
          <t xml:space="preserve">0. 適用なし
1. 適用規模小
2. 適用規模大
</t>
        </r>
      </text>
    </comment>
    <comment ref="C76" authorId="2">
      <text>
        <r>
          <rPr>
            <b/>
            <sz val="9"/>
            <rFont val="ＭＳ Ｐゴシック"/>
            <family val="3"/>
          </rPr>
          <t>適用規模を選択してください。</t>
        </r>
        <r>
          <rPr>
            <sz val="9"/>
            <rFont val="ＭＳ Ｐゴシック"/>
            <family val="3"/>
          </rPr>
          <t xml:space="preserve">
0. ①VAV、②VWV、以外は適用なし
1. ①VAV、②VWV、以外に１つ適用
2. ①VAV、②VWV、以外に２つ以上適用</t>
        </r>
      </text>
    </comment>
    <comment ref="B80" authorId="2">
      <text>
        <r>
          <rPr>
            <b/>
            <sz val="9"/>
            <rFont val="ＭＳ Ｐゴシック"/>
            <family val="3"/>
          </rPr>
          <t>重要事項のうち適用された照明技術を選択してください。</t>
        </r>
        <r>
          <rPr>
            <sz val="9"/>
            <rFont val="ＭＳ Ｐゴシック"/>
            <family val="3"/>
          </rPr>
          <t xml:space="preserve">
適用なし
①高効率照明器具
②初期照度補正制御
③昼光利用制御</t>
        </r>
      </text>
    </comment>
    <comment ref="C80" authorId="2">
      <text>
        <r>
          <rPr>
            <sz val="9"/>
            <rFont val="ＭＳ Ｐゴシック"/>
            <family val="3"/>
          </rPr>
          <t xml:space="preserve">左のセルで窓仕様を選択することで自動的に適用規模が決定します。
</t>
        </r>
      </text>
    </comment>
    <comment ref="C81" authorId="2">
      <text>
        <r>
          <rPr>
            <b/>
            <sz val="9"/>
            <rFont val="ＭＳ Ｐゴシック"/>
            <family val="3"/>
          </rPr>
          <t xml:space="preserve">適用規模を選択してください。
</t>
        </r>
        <r>
          <rPr>
            <sz val="9"/>
            <rFont val="ＭＳ Ｐゴシック"/>
            <family val="3"/>
          </rPr>
          <t xml:space="preserve">0. ①高効率照明器具、②初期初度補正制御、③昼光利用制御、以外は適用なし
1. ①高効率照明器具、②初期初度補正制御、③昼光利用制御、以外に１つ適用
2. ①VAV、②VWV、以外に２つ以上適用
</t>
        </r>
      </text>
    </comment>
    <comment ref="C85" authorId="2">
      <text>
        <r>
          <rPr>
            <b/>
            <sz val="9"/>
            <rFont val="ＭＳ Ｐゴシック"/>
            <family val="3"/>
          </rPr>
          <t>自動制御の適用規模を選択してください。</t>
        </r>
        <r>
          <rPr>
            <sz val="9"/>
            <rFont val="ＭＳ Ｐゴシック"/>
            <family val="3"/>
          </rPr>
          <t xml:space="preserve">
0. 適用なし
1. 適用規模小
2. 適用規模大</t>
        </r>
      </text>
    </comment>
    <comment ref="C86" authorId="2">
      <text>
        <r>
          <rPr>
            <b/>
            <sz val="9"/>
            <rFont val="ＭＳ Ｐゴシック"/>
            <family val="3"/>
          </rPr>
          <t xml:space="preserve">適用規模を選択してください。
</t>
        </r>
        <r>
          <rPr>
            <sz val="9"/>
            <rFont val="ＭＳ Ｐゴシック"/>
            <family val="3"/>
          </rPr>
          <t xml:space="preserve">0. ①自動制御、以外は適用なし
1. ①自動制御、以外に１つ適用
2. ①自動制御、以外に２つ以上適用
</t>
        </r>
      </text>
    </comment>
    <comment ref="S54" authorId="2">
      <text>
        <r>
          <rPr>
            <sz val="9"/>
            <rFont val="ＭＳ Ｐゴシック"/>
            <family val="3"/>
          </rPr>
          <t>左のセルで断熱仕様を選択することで自動的に適用規模が決定します。</t>
        </r>
      </text>
    </comment>
    <comment ref="S55" authorId="2">
      <text>
        <r>
          <rPr>
            <b/>
            <sz val="9"/>
            <rFont val="ＭＳ Ｐゴシック"/>
            <family val="3"/>
          </rPr>
          <t xml:space="preserve">適用規模を選択してください。
</t>
        </r>
        <r>
          <rPr>
            <sz val="9"/>
            <rFont val="ＭＳ Ｐゴシック"/>
            <family val="3"/>
          </rPr>
          <t xml:space="preserve">0. ①高断熱・高気密、②外断熱、以外は適用なし
1. ①高断熱・高気密、②外断熱、以外に１つ適用
2. ①高断熱・高気密、②外断熱、以外に２つ以上適用
</t>
        </r>
      </text>
    </comment>
    <comment ref="N59" authorId="2">
      <text>
        <r>
          <rPr>
            <b/>
            <sz val="9"/>
            <rFont val="ＭＳ Ｐゴシック"/>
            <family val="3"/>
          </rPr>
          <t>適用する窓種別を選択してください。
（③複層/Low‐ε/ﾋｰﾄﾐﾗｰｶﾞﾗｽ）</t>
        </r>
        <r>
          <rPr>
            <sz val="9"/>
            <rFont val="ＭＳ Ｐゴシック"/>
            <family val="3"/>
          </rPr>
          <t xml:space="preserve">
1.単層ガラス
2.複層ガラス
3.Low-eガラス</t>
        </r>
      </text>
    </comment>
    <comment ref="S59" authorId="2">
      <text>
        <r>
          <rPr>
            <sz val="9"/>
            <rFont val="ＭＳ Ｐゴシック"/>
            <family val="3"/>
          </rPr>
          <t>左のセルで窓仕様を選択することで自動的に適用規模が決定します。</t>
        </r>
      </text>
    </comment>
    <comment ref="S60" authorId="2">
      <text>
        <r>
          <rPr>
            <b/>
            <sz val="9"/>
            <rFont val="ＭＳ Ｐゴシック"/>
            <family val="3"/>
          </rPr>
          <t>適用規模を選択してください。</t>
        </r>
        <r>
          <rPr>
            <sz val="9"/>
            <rFont val="ＭＳ Ｐゴシック"/>
            <family val="3"/>
          </rPr>
          <t xml:space="preserve">
0. ③複層/Low‐ε/ﾋｰﾄﾐﾗｰｶﾞﾗｽ、以外は適用なし
1. ③複層/Low‐ε/ﾋｰﾄﾐﾗｰｶﾞﾗｽ、以外に１つ適用
2. ③複層/Low‐ε/ﾋｰﾄﾐﾗｰｶﾞﾗｽ、以外に２つ以上適用</t>
        </r>
      </text>
    </comment>
    <comment ref="S64" authorId="2">
      <text>
        <r>
          <rPr>
            <b/>
            <sz val="9"/>
            <rFont val="ＭＳ Ｐゴシック"/>
            <family val="3"/>
          </rPr>
          <t>ナイトパージの適用規模を選択してください。</t>
        </r>
        <r>
          <rPr>
            <sz val="9"/>
            <rFont val="ＭＳ Ｐゴシック"/>
            <family val="3"/>
          </rPr>
          <t xml:space="preserve">
0. 適用なし
1. 適用規模小
2. 適用規模大</t>
        </r>
      </text>
    </comment>
    <comment ref="S65" authorId="2">
      <text>
        <r>
          <rPr>
            <b/>
            <sz val="9"/>
            <rFont val="ＭＳ Ｐゴシック"/>
            <family val="3"/>
          </rPr>
          <t xml:space="preserve">適用規模を選択してください。
</t>
        </r>
        <r>
          <rPr>
            <sz val="9"/>
            <rFont val="ＭＳ Ｐゴシック"/>
            <family val="3"/>
          </rPr>
          <t>0. ②ナイトパージ、以外は適用なし
1. ②ナイトパージ、以外に１つ適用
2. ②ナイトパージ、以外に２つ以上適用</t>
        </r>
      </text>
    </comment>
    <comment ref="S69" authorId="2">
      <text>
        <r>
          <rPr>
            <b/>
            <sz val="9"/>
            <rFont val="ＭＳ Ｐゴシック"/>
            <family val="3"/>
          </rPr>
          <t>排気熱回収の適用規模を選択してください。</t>
        </r>
        <r>
          <rPr>
            <sz val="9"/>
            <rFont val="ＭＳ Ｐゴシック"/>
            <family val="3"/>
          </rPr>
          <t xml:space="preserve">
0. 適用なし
1. 適用規模小
2. 適用規模大</t>
        </r>
      </text>
    </comment>
    <comment ref="S70" authorId="2">
      <text>
        <r>
          <rPr>
            <b/>
            <sz val="9"/>
            <rFont val="ＭＳ Ｐゴシック"/>
            <family val="3"/>
          </rPr>
          <t>適用規模を選択してください。</t>
        </r>
        <r>
          <rPr>
            <sz val="9"/>
            <rFont val="ＭＳ Ｐゴシック"/>
            <family val="3"/>
          </rPr>
          <t xml:space="preserve">
0. ④排気熱回収、以外は適用なし
1. ④排気熱回収、以外に１つ適用
2. ④排気熱回収、以外に２つ以上適用</t>
        </r>
      </text>
    </comment>
    <comment ref="S74" authorId="2">
      <text>
        <r>
          <rPr>
            <b/>
            <sz val="9"/>
            <rFont val="ＭＳ Ｐゴシック"/>
            <family val="3"/>
          </rPr>
          <t xml:space="preserve">VAVの適用規模を選択してください。
</t>
        </r>
        <r>
          <rPr>
            <sz val="9"/>
            <rFont val="ＭＳ Ｐゴシック"/>
            <family val="3"/>
          </rPr>
          <t xml:space="preserve">0. 適用なし
1. 適用規模小
2. 適用規模大
</t>
        </r>
      </text>
    </comment>
    <comment ref="S75" authorId="2">
      <text>
        <r>
          <rPr>
            <b/>
            <sz val="9"/>
            <rFont val="ＭＳ Ｐゴシック"/>
            <family val="3"/>
          </rPr>
          <t xml:space="preserve">VWVの適用規模を選択してください。
</t>
        </r>
        <r>
          <rPr>
            <sz val="9"/>
            <rFont val="ＭＳ Ｐゴシック"/>
            <family val="3"/>
          </rPr>
          <t xml:space="preserve">0. 適用なし
1. 適用規模小
2. 適用規模大
</t>
        </r>
      </text>
    </comment>
    <comment ref="S76" authorId="2">
      <text>
        <r>
          <rPr>
            <b/>
            <sz val="9"/>
            <rFont val="ＭＳ Ｐゴシック"/>
            <family val="3"/>
          </rPr>
          <t>適用規模を選択してください。</t>
        </r>
        <r>
          <rPr>
            <sz val="9"/>
            <rFont val="ＭＳ Ｐゴシック"/>
            <family val="3"/>
          </rPr>
          <t xml:space="preserve">
0. ①VAV、②VWV、以外は適用なし
1. ①VAV、②VWV、以外に１つ適用
2. ①VAV、②VWV、以外に２つ以上適用</t>
        </r>
      </text>
    </comment>
    <comment ref="N80" authorId="2">
      <text>
        <r>
          <rPr>
            <b/>
            <sz val="9"/>
            <rFont val="ＭＳ Ｐゴシック"/>
            <family val="3"/>
          </rPr>
          <t>重要事項のうち適用された照明技術を選択してください。</t>
        </r>
        <r>
          <rPr>
            <sz val="9"/>
            <rFont val="ＭＳ Ｐゴシック"/>
            <family val="3"/>
          </rPr>
          <t xml:space="preserve">
適用なし
①高効率照明器具
②初期照度補正制御
③昼光利用制御</t>
        </r>
      </text>
    </comment>
    <comment ref="S80" authorId="2">
      <text>
        <r>
          <rPr>
            <sz val="9"/>
            <rFont val="ＭＳ Ｐゴシック"/>
            <family val="3"/>
          </rPr>
          <t xml:space="preserve">左のセルで窓仕様を選択することで自動的に適用規模が決定します。
</t>
        </r>
      </text>
    </comment>
    <comment ref="S81" authorId="2">
      <text>
        <r>
          <rPr>
            <b/>
            <sz val="9"/>
            <rFont val="ＭＳ Ｐゴシック"/>
            <family val="3"/>
          </rPr>
          <t xml:space="preserve">適用規模を選択してください。
</t>
        </r>
        <r>
          <rPr>
            <sz val="9"/>
            <rFont val="ＭＳ Ｐゴシック"/>
            <family val="3"/>
          </rPr>
          <t xml:space="preserve">0. ①高効率照明器具、②初期初度補正制御、③昼光利用制御、以外は適用なし
1. ①高効率照明器具、②初期初度補正制御、③昼光利用制御、以外に１つ適用
2. ①VAV、②VWV、以外に２つ以上適用
</t>
        </r>
      </text>
    </comment>
    <comment ref="S85" authorId="2">
      <text>
        <r>
          <rPr>
            <b/>
            <sz val="9"/>
            <rFont val="ＭＳ Ｐゴシック"/>
            <family val="3"/>
          </rPr>
          <t>自動制御の適用規模を選択してください。</t>
        </r>
        <r>
          <rPr>
            <sz val="9"/>
            <rFont val="ＭＳ Ｐゴシック"/>
            <family val="3"/>
          </rPr>
          <t xml:space="preserve">
0. 適用なし
1. 適用規模小
2. 適用規模大</t>
        </r>
      </text>
    </comment>
    <comment ref="S86" authorId="2">
      <text>
        <r>
          <rPr>
            <b/>
            <sz val="9"/>
            <rFont val="ＭＳ Ｐゴシック"/>
            <family val="3"/>
          </rPr>
          <t xml:space="preserve">適用規模を選択してください。
</t>
        </r>
        <r>
          <rPr>
            <sz val="9"/>
            <rFont val="ＭＳ Ｐゴシック"/>
            <family val="3"/>
          </rPr>
          <t xml:space="preserve">0. ①自動制御、以外は適用なし
1. ①自動制御、以外に１つ適用
2. ①自動制御、以外に２つ以上適用
</t>
        </r>
      </text>
    </comment>
    <comment ref="AF7"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8"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9"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7"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8"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9"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12"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13"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14"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12"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13"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14"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19" authorId="1">
      <text>
        <r>
          <rPr>
            <sz val="10"/>
            <rFont val="ＭＳ Ｐゴシック"/>
            <family val="3"/>
          </rPr>
          <t>下記にある重要項目の採点を行い、配慮度合を転記してください。</t>
        </r>
      </text>
    </comment>
    <comment ref="AI10" authorId="1">
      <text>
        <r>
          <rPr>
            <sz val="10"/>
            <rFont val="ＭＳ Ｐゴシック"/>
            <family val="3"/>
          </rPr>
          <t>下記にある重要項目の採点を行い、配慮度合を転記してください。</t>
        </r>
      </text>
    </comment>
    <comment ref="AI15" authorId="1">
      <text>
        <r>
          <rPr>
            <sz val="10"/>
            <rFont val="ＭＳ Ｐゴシック"/>
            <family val="3"/>
          </rPr>
          <t>下記にある重要項目の採点を行い、配慮度合を転記してください。</t>
        </r>
      </text>
    </comment>
    <comment ref="AI16" authorId="1">
      <text>
        <r>
          <rPr>
            <sz val="10"/>
            <rFont val="ＭＳ Ｐゴシック"/>
            <family val="3"/>
          </rPr>
          <t>下記にある重要項目の採点を行い、配慮度合を転記してください。</t>
        </r>
      </text>
    </comment>
    <comment ref="AI17" authorId="1">
      <text>
        <r>
          <rPr>
            <sz val="10"/>
            <rFont val="ＭＳ Ｐゴシック"/>
            <family val="3"/>
          </rPr>
          <t>下記にある重要項目の採点を行い、配慮度合を転記してください。</t>
        </r>
      </text>
    </comment>
    <comment ref="AI19" authorId="1">
      <text>
        <r>
          <rPr>
            <sz val="10"/>
            <rFont val="ＭＳ Ｐゴシック"/>
            <family val="3"/>
          </rPr>
          <t>下記にある重要項目の採点を行い、配慮度合を転記してください。</t>
        </r>
      </text>
    </comment>
    <comment ref="AI20" authorId="1">
      <text>
        <r>
          <rPr>
            <sz val="10"/>
            <rFont val="ＭＳ Ｐゴシック"/>
            <family val="3"/>
          </rPr>
          <t>下記にある重要項目の採点を行い、配慮度合を転記してください。</t>
        </r>
      </text>
    </comment>
    <comment ref="AI22" authorId="1">
      <text>
        <r>
          <rPr>
            <sz val="10"/>
            <rFont val="ＭＳ Ｐゴシック"/>
            <family val="3"/>
          </rPr>
          <t>下記にある重要項目の採点を行い、配慮度合を転記してください。</t>
        </r>
      </text>
    </comment>
    <comment ref="AI18"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18"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1"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1"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3"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4"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5"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6"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7"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8"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9"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30"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31"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32"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3"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4"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5"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6"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7"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8"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9"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30"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31"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32"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N54" authorId="2">
      <text>
        <r>
          <rPr>
            <b/>
            <sz val="9"/>
            <rFont val="ＭＳ Ｐゴシック"/>
            <family val="3"/>
          </rPr>
          <t>適用した断熱技術を選択してください。</t>
        </r>
        <r>
          <rPr>
            <sz val="9"/>
            <rFont val="ＭＳ Ｐゴシック"/>
            <family val="3"/>
          </rPr>
          <t xml:space="preserve">
なし
①高断熱・高気密
②外断熱</t>
        </r>
      </text>
    </comment>
    <comment ref="F54"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55"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56"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57"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58"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59"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60"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61"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62"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63"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64"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54"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55"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56"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57"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58"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59"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60"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61"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62"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63"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64"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List>
</comments>
</file>

<file path=xl/sharedStrings.xml><?xml version="1.0" encoding="utf-8"?>
<sst xmlns="http://schemas.openxmlformats.org/spreadsheetml/2006/main" count="811" uniqueCount="276">
  <si>
    <r>
      <t>kg-CO</t>
    </r>
    <r>
      <rPr>
        <vertAlign val="subscript"/>
        <sz val="11"/>
        <rFont val="ＭＳ Ｐゴシック"/>
        <family val="3"/>
      </rPr>
      <t>2</t>
    </r>
    <r>
      <rPr>
        <sz val="11"/>
        <rFont val="ＭＳ Ｐゴシック"/>
        <family val="3"/>
      </rPr>
      <t>/年㎡</t>
    </r>
  </si>
  <si>
    <t>Case1</t>
  </si>
  <si>
    <t>Case2</t>
  </si>
  <si>
    <t>暖房</t>
  </si>
  <si>
    <t>合計</t>
  </si>
  <si>
    <t>合計</t>
  </si>
  <si>
    <t>ガス</t>
  </si>
  <si>
    <t>太陽光発電量</t>
  </si>
  <si>
    <t>合計</t>
  </si>
  <si>
    <t>設計監理</t>
  </si>
  <si>
    <t>新築工事</t>
  </si>
  <si>
    <t>修繕</t>
  </si>
  <si>
    <t>改修工事</t>
  </si>
  <si>
    <t>維持管理</t>
  </si>
  <si>
    <t>エネルギ</t>
  </si>
  <si>
    <t>廃棄処分</t>
  </si>
  <si>
    <t>年</t>
  </si>
  <si>
    <t>照明他</t>
  </si>
  <si>
    <t>上下水</t>
  </si>
  <si>
    <r>
      <t>M</t>
    </r>
    <r>
      <rPr>
        <sz val="11"/>
        <rFont val="ＭＳ Ｐゴシック"/>
        <family val="3"/>
      </rPr>
      <t>J/年㎡</t>
    </r>
  </si>
  <si>
    <t>電気</t>
  </si>
  <si>
    <t>油</t>
  </si>
  <si>
    <r>
      <t>円</t>
    </r>
    <r>
      <rPr>
        <sz val="11"/>
        <rFont val="ＭＳ Ｐゴシック"/>
        <family val="3"/>
      </rPr>
      <t>/年㎡</t>
    </r>
  </si>
  <si>
    <r>
      <t>CO</t>
    </r>
    <r>
      <rPr>
        <vertAlign val="subscript"/>
        <sz val="11"/>
        <rFont val="ＭＳ Ｐゴシック"/>
        <family val="3"/>
      </rPr>
      <t>2</t>
    </r>
    <r>
      <rPr>
        <sz val="11"/>
        <rFont val="ＭＳ Ｐゴシック"/>
        <family val="3"/>
      </rPr>
      <t>回収年数</t>
    </r>
  </si>
  <si>
    <r>
      <t>（＝―△イニシャルコスト/△</t>
    </r>
    <r>
      <rPr>
        <sz val="11"/>
        <rFont val="ＭＳ Ｐゴシック"/>
        <family val="3"/>
      </rPr>
      <t>LCCO</t>
    </r>
    <r>
      <rPr>
        <vertAlign val="subscript"/>
        <sz val="11"/>
        <rFont val="ＭＳ Ｐゴシック"/>
        <family val="3"/>
      </rPr>
      <t>2</t>
    </r>
    <r>
      <rPr>
        <sz val="11"/>
        <rFont val="ＭＳ Ｐゴシック"/>
        <family val="3"/>
      </rPr>
      <t>）</t>
    </r>
  </si>
  <si>
    <t xml:space="preserve"> </t>
  </si>
  <si>
    <t>Case2/Case1＝</t>
  </si>
  <si>
    <r>
      <t>1kg-CO</t>
    </r>
    <r>
      <rPr>
        <vertAlign val="subscript"/>
        <sz val="11"/>
        <rFont val="ＭＳ Ｐゴシック"/>
        <family val="3"/>
      </rPr>
      <t>2</t>
    </r>
    <r>
      <rPr>
        <sz val="11"/>
        <rFont val="ＭＳ Ｐゴシック"/>
        <family val="3"/>
      </rPr>
      <t>/年を削減するのに必要なイニシャルコスト</t>
    </r>
  </si>
  <si>
    <r>
      <t>円/</t>
    </r>
    <r>
      <rPr>
        <sz val="11"/>
        <rFont val="ＭＳ Ｐゴシック"/>
        <family val="3"/>
      </rPr>
      <t>(kg-CO</t>
    </r>
    <r>
      <rPr>
        <vertAlign val="subscript"/>
        <sz val="11"/>
        <rFont val="ＭＳ Ｐゴシック"/>
        <family val="3"/>
      </rPr>
      <t>2</t>
    </r>
    <r>
      <rPr>
        <sz val="11"/>
        <rFont val="ＭＳ Ｐゴシック"/>
        <family val="3"/>
      </rPr>
      <t>/年）</t>
    </r>
  </si>
  <si>
    <t>円/㎡</t>
  </si>
  <si>
    <r>
      <t>k</t>
    </r>
    <r>
      <rPr>
        <sz val="11"/>
        <rFont val="ＭＳ Ｐゴシック"/>
        <family val="3"/>
      </rPr>
      <t>g-CO</t>
    </r>
    <r>
      <rPr>
        <vertAlign val="subscript"/>
        <sz val="11"/>
        <rFont val="ＭＳ Ｐゴシック"/>
        <family val="3"/>
      </rPr>
      <t>2</t>
    </r>
    <r>
      <rPr>
        <sz val="11"/>
        <rFont val="ＭＳ Ｐゴシック"/>
        <family val="3"/>
      </rPr>
      <t>/㎡</t>
    </r>
  </si>
  <si>
    <r>
      <t>C</t>
    </r>
    <r>
      <rPr>
        <sz val="11"/>
        <rFont val="ＭＳ Ｐゴシック"/>
        <family val="3"/>
      </rPr>
      <t>ase2-Case1=</t>
    </r>
  </si>
  <si>
    <t>冷房</t>
  </si>
  <si>
    <t>風力発電</t>
  </si>
  <si>
    <r>
      <t>C</t>
    </r>
    <r>
      <rPr>
        <sz val="11"/>
        <rFont val="ＭＳ Ｐゴシック"/>
        <family val="3"/>
      </rPr>
      <t>ase2</t>
    </r>
    <r>
      <rPr>
        <sz val="11"/>
        <rFont val="ＭＳ Ｐゴシック"/>
        <family val="3"/>
      </rPr>
      <t>-C</t>
    </r>
    <r>
      <rPr>
        <sz val="11"/>
        <rFont val="ＭＳ Ｐゴシック"/>
        <family val="3"/>
      </rPr>
      <t>ase1=</t>
    </r>
  </si>
  <si>
    <t>６．比較のシート</t>
  </si>
  <si>
    <r>
      <t>　６．１　</t>
    </r>
    <r>
      <rPr>
        <sz val="11"/>
        <rFont val="ＭＳ Ｐゴシック"/>
        <family val="3"/>
      </rPr>
      <t>延床面積あたりの用途別一次エネルギー消費量の比較</t>
    </r>
  </si>
  <si>
    <t>　６．６　建物の建設～廃棄にかかるコストの比較（ＬＣＣ)</t>
  </si>
  <si>
    <r>
      <t>　６．３　</t>
    </r>
    <r>
      <rPr>
        <sz val="11"/>
        <rFont val="ＭＳ Ｐゴシック"/>
        <family val="3"/>
      </rPr>
      <t>延床面積あたりのランニングコストの比較</t>
    </r>
  </si>
  <si>
    <r>
      <t>　６．４　</t>
    </r>
    <r>
      <rPr>
        <sz val="11"/>
        <rFont val="ＭＳ Ｐゴシック"/>
        <family val="3"/>
      </rPr>
      <t>イニシャルコストの差額比較</t>
    </r>
  </si>
  <si>
    <r>
      <t>　６．７　建物の建設～廃棄にかかるＣＯ</t>
    </r>
    <r>
      <rPr>
        <vertAlign val="subscript"/>
        <sz val="11"/>
        <rFont val="ＭＳ Ｐゴシック"/>
        <family val="3"/>
      </rPr>
      <t>２</t>
    </r>
    <r>
      <rPr>
        <sz val="11"/>
        <rFont val="ＭＳ Ｐゴシック"/>
        <family val="3"/>
      </rPr>
      <t>排出量の比較（ＬＣＣＯ</t>
    </r>
    <r>
      <rPr>
        <vertAlign val="subscript"/>
        <sz val="11"/>
        <rFont val="ＭＳ Ｐゴシック"/>
        <family val="3"/>
      </rPr>
      <t>２</t>
    </r>
    <r>
      <rPr>
        <sz val="11"/>
        <rFont val="ＭＳ Ｐゴシック"/>
        <family val="3"/>
      </rPr>
      <t>）</t>
    </r>
  </si>
  <si>
    <r>
      <t>　６．８　</t>
    </r>
    <r>
      <rPr>
        <sz val="11"/>
        <rFont val="ＭＳ Ｐゴシック"/>
        <family val="3"/>
      </rPr>
      <t>費用対効果</t>
    </r>
  </si>
  <si>
    <r>
      <t>　６．９　</t>
    </r>
    <r>
      <rPr>
        <sz val="11"/>
        <rFont val="ＭＳ Ｐゴシック"/>
        <family val="3"/>
      </rPr>
      <t>費用対効果</t>
    </r>
  </si>
  <si>
    <t>記入者</t>
  </si>
  <si>
    <t>記入日</t>
  </si>
  <si>
    <t>建物概要</t>
  </si>
  <si>
    <t>採用対策</t>
  </si>
  <si>
    <t>項目</t>
  </si>
  <si>
    <t>配慮度合</t>
  </si>
  <si>
    <t>換算係数</t>
  </si>
  <si>
    <t>得点</t>
  </si>
  <si>
    <t>建物名称</t>
  </si>
  <si>
    <t>高等学校A：CASE 2</t>
  </si>
  <si>
    <t>敷地面積</t>
  </si>
  <si>
    <t>①自然の地形を生かした建物配置、②緑のネットワーク、③ビオトープ、④その他</t>
  </si>
  <si>
    <t>建物用途</t>
  </si>
  <si>
    <t>建築面積</t>
  </si>
  <si>
    <t>①敷地内緑化、②屋上緑化、③壁面緑化、④透水性舗装、⑤その他</t>
  </si>
  <si>
    <t>建設地
気候区分</t>
  </si>
  <si>
    <t>延床面積</t>
  </si>
  <si>
    <t>①水質汚濁の抑制、②大気汚染の抑制、③土壌汚染の防止、④悪臭・騒音・振動・日射障害・電波障害・地盤沈下の防止，⑤その他（実験排水・排気は扱わない）</t>
  </si>
  <si>
    <t>地域･地区</t>
  </si>
  <si>
    <t>階  数</t>
  </si>
  <si>
    <t>①高断熱・高気密、②外断熱、③半地下構造、④屋上緑化、⑤屋根散水、⑥躯体蓄熱、⑦その他</t>
  </si>
  <si>
    <t>竣工</t>
  </si>
  <si>
    <t>構  造</t>
  </si>
  <si>
    <t>①熱線反射／吸収ガラス、②庇、③複層/Low‐ε/ﾋｰﾄﾐﾗｰｶﾞﾗｽ、④エアフローウィンド、⑤ダブルスキン、⑥その他</t>
  </si>
  <si>
    <t>①タスク＆アンビエント空調、②床吹出空調、③局所排気、④分煙、⑤脱臭便器、⑥その他</t>
  </si>
  <si>
    <t>①混合損失の回避、②除湿再熱の回避、③配電損失の低減，④力率改善，⑤変圧器の損失低減、⑥その他　　</t>
  </si>
  <si>
    <t>項　目</t>
  </si>
  <si>
    <t>①自然通風を促進するデザイン（風の塔、光庭等）、②ナイトパージ、③換気窓・換気ダンパ制御、④その他</t>
  </si>
  <si>
    <t>①太陽光発電､②太陽空気集熱､③太陽水集熱､④地中熱､⑤井水熱､⑥河川/海水熱､⑦風力､⑧小水力､⑨外気冷房､⑩冷却塔冷水､⑪その他</t>
  </si>
  <si>
    <t>①コージェネレーション(ｴﾝｼﾞﾝ/ﾀｰﾋﾞﾝ)、②燃料電池、③排熱回収、④排気熱回収（全熱交等）、⑤その他（下水熱等）　　　　　　　　　　</t>
  </si>
  <si>
    <t>(発電量      W/㎡)</t>
  </si>
  <si>
    <t>①水蓄熱、②氷蓄熱、③潜熱蓄熱、④土壌蓄熱、⑤蓄電（ＮＡＳ電池等）、⑥ガス冷房、⑦その他</t>
  </si>
  <si>
    <t>①ＶＡＶ、②ＶＷＶ、③換気量制御（CO／CO2）、④衛生動力の省エネ、⑤昇降機の省エネ、⑥その他　　　　　　　　</t>
  </si>
  <si>
    <t>①排水再利用、②雨水利用、③各種節水システム、④その他</t>
  </si>
  <si>
    <t>①自動制御・中央監視の充実、②ビルマネジメントシステムの充実、③その他（PMVセンサ、BOFD、・・・）</t>
  </si>
  <si>
    <t>①階高のゆとり、②床荷重のゆとり、③敷地面積のゆとり、④延床面積のゆとり、⑤その他リニュ－アルへの考慮</t>
  </si>
  <si>
    <t>①耐久性／耐震性／耐火性／保守性に優れた材料、②耐久性を高める材料の使い方、③交換容易な構造、④その他</t>
  </si>
  <si>
    <t>①自然材料（木材）、②自然材料（石材他）、③使い捨て材料の最小化（エアフィルタ等）、④リサイクル困難材料への配慮（ＦＲＰ、ＶＬＰ等）、⑤人体に無害な材料（ＶＯＣ発生のない建材の採用、石綿等への配慮、EMケーブル等）、⑥その他</t>
  </si>
  <si>
    <t>①型枠転用回数の増加、②各種代替型枠、③ＰＣ化、④その他型枠を使用しない工法</t>
  </si>
  <si>
    <t>①高炉セメント等、②電炉鋼等利用範囲拡大、③再生砕石・再生骨材、④汚泥焼成レンガ、⑤その他再生資源の活用</t>
  </si>
  <si>
    <t>①定尺を考慮したモジュール設計、②標準化設計、③その他</t>
  </si>
  <si>
    <t>①分別収集を考慮した設計、②ゴミ搬送システム、③生ゴミの処理、④その他</t>
  </si>
  <si>
    <t>①分別収集の徹底・再資源化、②適量購入・梱包レス化、③ﾌﾟﾚﾊﾌﾞ化、④仮設資材への配慮、⑤発生土適正処理、⑥その他</t>
  </si>
  <si>
    <t>①代替ﾌﾛﾝ冷媒、②ﾉﾝﾌﾛﾝ冷媒、③代替ﾊﾛﾝ消火、④代替ﾌﾛﾝ断熱材、⑤ﾉﾝﾌﾛﾝ断熱材、⑥フロン回収を考慮したｼｽﾃﾑ、⑦その他</t>
  </si>
  <si>
    <t>グリーン化指針各項目への配慮度</t>
  </si>
  <si>
    <t>項目名</t>
  </si>
  <si>
    <t>３.長寿命</t>
  </si>
  <si>
    <t>４.ｴｺﾏﾃﾘｱﾙ</t>
  </si>
  <si>
    <t>５.適正使用・適正処理</t>
  </si>
  <si>
    <t>⑥河川/海水熱</t>
  </si>
  <si>
    <t>⑦風力</t>
  </si>
  <si>
    <t>⑧小水力</t>
  </si>
  <si>
    <t>⑨外気冷房</t>
  </si>
  <si>
    <t>環境調和建築チェックシート　（新築計画用）</t>
  </si>
  <si>
    <t>承認者</t>
  </si>
  <si>
    <t>グリーン化指針</t>
  </si>
  <si>
    <t>基本設計段階</t>
  </si>
  <si>
    <t>実施設計段階</t>
  </si>
  <si>
    <t>竣工段階</t>
  </si>
  <si>
    <t>グリーン化技術の例示</t>
  </si>
  <si>
    <t>学校</t>
  </si>
  <si>
    <t>寒冷地</t>
  </si>
  <si>
    <t>２　運用段階の省エネ・省資源</t>
  </si>
  <si>
    <t>負荷の抑制</t>
  </si>
  <si>
    <t>環境負荷低減性能</t>
  </si>
  <si>
    <t>環境調和建築設計指針での適用水準</t>
  </si>
  <si>
    <t>水準２</t>
  </si>
  <si>
    <t>削減率</t>
  </si>
  <si>
    <t>計算値</t>
  </si>
  <si>
    <t>目標値</t>
  </si>
  <si>
    <t>比較建物</t>
  </si>
  <si>
    <t>エネルギー
自然　　　</t>
  </si>
  <si>
    <t>LCC(千円/年㎡)</t>
  </si>
  <si>
    <t>IC(千円/㎡)</t>
  </si>
  <si>
    <t xml:space="preserve">有効利用
エネルギー・資源　
</t>
  </si>
  <si>
    <r>
      <t>運用CO</t>
    </r>
    <r>
      <rPr>
        <vertAlign val="subscript"/>
        <sz val="11"/>
        <rFont val="ＭＳ Ｐゴシック"/>
        <family val="3"/>
      </rPr>
      <t>２</t>
    </r>
    <r>
      <rPr>
        <sz val="11"/>
        <rFont val="ＭＳ Ｐゴシック"/>
        <family val="3"/>
      </rPr>
      <t>排出量
(kg-CO</t>
    </r>
    <r>
      <rPr>
        <vertAlign val="subscript"/>
        <sz val="11"/>
        <rFont val="ＭＳ Ｐゴシック"/>
        <family val="3"/>
      </rPr>
      <t>2</t>
    </r>
    <r>
      <rPr>
        <sz val="11"/>
        <rFont val="ＭＳ Ｐゴシック"/>
        <family val="3"/>
      </rPr>
      <t>/年㎡)</t>
    </r>
  </si>
  <si>
    <t>一次ｴﾈﾙｷﾞｰ
消費量（MJ/年㎡）</t>
  </si>
  <si>
    <t>３　長寿命</t>
  </si>
  <si>
    <t>階高4350、ＯＡフロア100、天井高3000、配管更新スペースの確保</t>
  </si>
  <si>
    <t>適正処理
適正使用</t>
  </si>
  <si>
    <t>指針達成度</t>
  </si>
  <si>
    <t>環境調和建築指針達成度(単純平均）</t>
  </si>
  <si>
    <t>重要細目の採点</t>
  </si>
  <si>
    <t>例示技術が6以上ある細目の採点</t>
  </si>
  <si>
    <t>重要細目の採点</t>
  </si>
  <si>
    <t>グリーン化技術例示</t>
  </si>
  <si>
    <t>適用規模</t>
  </si>
  <si>
    <t>配慮度合</t>
  </si>
  <si>
    <t>①太陽光発電</t>
  </si>
  <si>
    <t>それ以外の対策</t>
  </si>
  <si>
    <t>合　　計</t>
  </si>
  <si>
    <t>2.1-(2)　窓の断熱・日射遮蔽</t>
  </si>
  <si>
    <t>2.2-(2)　自然通風</t>
  </si>
  <si>
    <t>2.3-(1)　エネルギーの効率的利用</t>
  </si>
  <si>
    <t>④排気熱回収</t>
  </si>
  <si>
    <t>2.3-(3)　搬送エネルギーの最小化</t>
  </si>
  <si>
    <t>2.3-(4)　照明エネルギーの最小化</t>
  </si>
  <si>
    <t>2.3-(6)　最適運用</t>
  </si>
  <si>
    <t>①自動制御</t>
  </si>
  <si>
    <t>環境調和建築チェックシート　（改修計画用）</t>
  </si>
  <si>
    <t>改修前</t>
  </si>
  <si>
    <t>改修後</t>
  </si>
  <si>
    <t>計画建物</t>
  </si>
  <si>
    <r>
      <t>LCCO</t>
    </r>
    <r>
      <rPr>
        <vertAlign val="subscript"/>
        <sz val="11"/>
        <rFont val="ＭＳ Ｐゴシック"/>
        <family val="3"/>
      </rPr>
      <t>２</t>
    </r>
    <r>
      <rPr>
        <sz val="11"/>
        <rFont val="ＭＳ Ｐゴシック"/>
        <family val="3"/>
      </rPr>
      <t xml:space="preserve">
（kg-CO</t>
    </r>
    <r>
      <rPr>
        <vertAlign val="subscript"/>
        <sz val="11"/>
        <rFont val="ＭＳ Ｐゴシック"/>
        <family val="3"/>
      </rPr>
      <t>2</t>
    </r>
    <r>
      <rPr>
        <sz val="11"/>
        <rFont val="ＭＳ Ｐゴシック"/>
        <family val="3"/>
      </rPr>
      <t>/年㎡）</t>
    </r>
  </si>
  <si>
    <t>代替フロン冷媒、Ｎ２消火、ノンフロン断熱</t>
  </si>
  <si>
    <r>
      <t>　６．２　</t>
    </r>
    <r>
      <rPr>
        <sz val="11"/>
        <rFont val="ＭＳ Ｐゴシック"/>
        <family val="3"/>
      </rPr>
      <t>延床面積あたりの用途別運用ＣＯ</t>
    </r>
    <r>
      <rPr>
        <vertAlign val="subscript"/>
        <sz val="11"/>
        <rFont val="ＭＳ Ｐゴシック"/>
        <family val="3"/>
      </rPr>
      <t>２</t>
    </r>
    <r>
      <rPr>
        <sz val="11"/>
        <rFont val="ＭＳ Ｐゴシック"/>
        <family val="3"/>
      </rPr>
      <t>排出量の比較</t>
    </r>
  </si>
  <si>
    <t>①高効率照明器具、②初期照度補正制御(ｾﾙﾌｺﾝﾄﾛｰﾙ)、③昼光利用制御、④連続／段調光、⑤ﾀｽｸ&amp;ｱﾝﾋﾞｴﾝﾄ照明、⑥その他</t>
  </si>
  <si>
    <t>なし</t>
  </si>
  <si>
    <t>単層ガラス</t>
  </si>
  <si>
    <t>2.1-(1)　外壁・屋根・床の断熱</t>
  </si>
  <si>
    <t>グリーン化技術例示</t>
  </si>
  <si>
    <t>それ以外の対策</t>
  </si>
  <si>
    <t>合　　計</t>
  </si>
  <si>
    <t>2.1-(2)　窓の断熱・日射遮蔽</t>
  </si>
  <si>
    <r>
      <t>Case2/</t>
    </r>
    <r>
      <rPr>
        <sz val="11"/>
        <rFont val="ＭＳ Ｐゴシック"/>
        <family val="3"/>
      </rPr>
      <t>C</t>
    </r>
    <r>
      <rPr>
        <sz val="11"/>
        <rFont val="ＭＳ Ｐゴシック"/>
        <family val="3"/>
      </rPr>
      <t>ase1=</t>
    </r>
  </si>
  <si>
    <r>
      <t>（＝―△イニシャルコスト/△ランニングコスト</t>
    </r>
    <r>
      <rPr>
        <sz val="11"/>
        <rFont val="ＭＳ Ｐゴシック"/>
        <family val="3"/>
      </rPr>
      <t>)</t>
    </r>
  </si>
  <si>
    <t>単純投資回収年数</t>
  </si>
  <si>
    <r>
      <t>（＝―△イニシャルCO</t>
    </r>
    <r>
      <rPr>
        <vertAlign val="subscript"/>
        <sz val="11"/>
        <rFont val="ＭＳ Ｐゴシック"/>
        <family val="3"/>
      </rPr>
      <t>2</t>
    </r>
    <r>
      <rPr>
        <sz val="11"/>
        <rFont val="ＭＳ Ｐゴシック"/>
        <family val="3"/>
      </rPr>
      <t>/△ランニング</t>
    </r>
    <r>
      <rPr>
        <sz val="11"/>
        <rFont val="ＭＳ Ｐゴシック"/>
        <family val="3"/>
      </rPr>
      <t>CO</t>
    </r>
    <r>
      <rPr>
        <vertAlign val="subscript"/>
        <sz val="11"/>
        <rFont val="ＭＳ Ｐゴシック"/>
        <family val="3"/>
      </rPr>
      <t>2</t>
    </r>
    <r>
      <rPr>
        <sz val="11"/>
        <rFont val="ＭＳ Ｐゴシック"/>
        <family val="3"/>
      </rPr>
      <t>）</t>
    </r>
  </si>
  <si>
    <t>衛生</t>
  </si>
  <si>
    <t>換気</t>
  </si>
  <si>
    <r>
      <t>　６．５　</t>
    </r>
    <r>
      <rPr>
        <sz val="11"/>
        <rFont val="ＭＳ Ｐゴシック"/>
        <family val="3"/>
      </rPr>
      <t>イニシャルＣＯ</t>
    </r>
    <r>
      <rPr>
        <vertAlign val="subscript"/>
        <sz val="11"/>
        <rFont val="ＭＳ Ｐゴシック"/>
        <family val="3"/>
      </rPr>
      <t>２</t>
    </r>
    <r>
      <rPr>
        <sz val="11"/>
        <rFont val="ＭＳ Ｐゴシック"/>
        <family val="3"/>
      </rPr>
      <t>の差比較</t>
    </r>
  </si>
  <si>
    <t>建築工事による増分</t>
  </si>
  <si>
    <t>空調設備による増分</t>
  </si>
  <si>
    <t>照明設備による増分</t>
  </si>
  <si>
    <t>太陽光発電による増分</t>
  </si>
  <si>
    <t>風力発電による増分</t>
  </si>
  <si>
    <t>千円/年㎡</t>
  </si>
  <si>
    <t>千円/年㎡</t>
  </si>
  <si>
    <t>kg-CO2/年㎡</t>
  </si>
  <si>
    <t>kg-CO2/年㎡</t>
  </si>
  <si>
    <t>千円/年㎡</t>
  </si>
  <si>
    <t>2.1-(1)　外壁・屋根・床の断熱</t>
  </si>
  <si>
    <t>2.2-(3)自然エネルギー利用</t>
  </si>
  <si>
    <t>②太陽空気集熱</t>
  </si>
  <si>
    <t>④地中熱</t>
  </si>
  <si>
    <t>⑤井水熱</t>
  </si>
  <si>
    <t>⑩冷却塔冷水</t>
  </si>
  <si>
    <t>②ナイトパージ</t>
  </si>
  <si>
    <t>⑪その他</t>
  </si>
  <si>
    <t>①ＶＡＶ</t>
  </si>
  <si>
    <t>②VWV</t>
  </si>
  <si>
    <t>承認印</t>
  </si>
  <si>
    <t>配慮
度合</t>
  </si>
  <si>
    <t>換算
係数</t>
  </si>
  <si>
    <t>ＶＡＶ、ＣＯ２制御、エスカレータ発停制御</t>
  </si>
  <si>
    <t>Ｈｆ蛍光灯連続調光、昼光センサ制御、人感センサ制御（トイレ）</t>
  </si>
  <si>
    <t>自動制御・中央監視の充実、ビルマネジメントシステムの充実</t>
  </si>
  <si>
    <t>１.周辺環境への配慮</t>
  </si>
  <si>
    <t>２.１省エネ(負荷抑制)</t>
  </si>
  <si>
    <t>２.２省エネ(自然ｴﾈﾙｷﾞｰ)</t>
  </si>
  <si>
    <t>２.３省エネ（高効率化）</t>
  </si>
  <si>
    <t>(※セルが</t>
  </si>
  <si>
    <t>色の部分はプルダウンメニューです。表示項目の中から選択してください。）</t>
  </si>
  <si>
    <t>　　　　色の部分はプルダウンメニューです。表示項目の中から選択してください。）</t>
  </si>
  <si>
    <t>(※セルが</t>
  </si>
  <si>
    <t>　　　　　　　色の部分はプルダウンメニューです。表示項目の中から選択してください。）</t>
  </si>
  <si>
    <t>総合得点（グリーン配慮度、10点満点）</t>
  </si>
  <si>
    <t>１.周辺環境への配慮</t>
  </si>
  <si>
    <t>２.１省エネ(負荷抑制)</t>
  </si>
  <si>
    <t>２.２省エネ(自然ｴﾈﾙｷﾞｰ)</t>
  </si>
  <si>
    <t>２.３省エネ（高効率化）</t>
  </si>
  <si>
    <t>(※セルが</t>
  </si>
  <si>
    <t>色の部分はプルダウンメニューです。表示項目の中から選択してください。）</t>
  </si>
  <si>
    <t>グリーン化技術の例示</t>
  </si>
  <si>
    <t>(1)地域生態系保全</t>
  </si>
  <si>
    <t>敷地の高低差を人工地盤でつなぐ公開空地の計画</t>
  </si>
  <si>
    <t>(2)都市気候緩和・地下水涵養</t>
  </si>
  <si>
    <t>敷地内緑化、屋上緑化、壁面緑化、透水性舗装</t>
  </si>
  <si>
    <t>(3)周辺環境の汚染防止</t>
  </si>
  <si>
    <t>(1)外壁・屋根・床の断熱</t>
  </si>
  <si>
    <t>屋上緑化の徹底</t>
  </si>
  <si>
    <t>(2)窓の断熱・日射遮蔽</t>
  </si>
  <si>
    <t>①熱線反射／吸収ガラス、②庇、③複層/Low‐ε/ﾋｰﾄﾐﾗｰｶﾞﾗｽ、④エアフローウィンド、⑤ダブルスキン、⑥その他</t>
  </si>
  <si>
    <t>水平庇、縦リブによる日射遮蔽</t>
  </si>
  <si>
    <t>(3)局所空調・局所排気</t>
  </si>
  <si>
    <t>授業スケジュールをプログラムした空調自動制御・局所排気・分煙</t>
  </si>
  <si>
    <t>(4)無駄の回避</t>
  </si>
  <si>
    <t>力率改善、節水システムの採用</t>
  </si>
  <si>
    <t>(1)自然採光</t>
  </si>
  <si>
    <t>①自然採光を考慮した窓デザイン、②ライトシェルフ、③トップライト／ハイサイドライト、④その他</t>
  </si>
  <si>
    <t>昼光連動制御、天井一杯の高さの窓</t>
  </si>
  <si>
    <t>(2)自然通風</t>
  </si>
  <si>
    <t>エスカレータの竪穴他を利用した自然換気システム・風穴による換気促進</t>
  </si>
  <si>
    <r>
      <t>LCCO</t>
    </r>
    <r>
      <rPr>
        <vertAlign val="subscript"/>
        <sz val="11"/>
        <rFont val="ＭＳ Ｐゴシック"/>
        <family val="3"/>
      </rPr>
      <t>２</t>
    </r>
    <r>
      <rPr>
        <sz val="11"/>
        <rFont val="ＭＳ Ｐゴシック"/>
        <family val="3"/>
      </rPr>
      <t xml:space="preserve">
（kg-CO</t>
    </r>
    <r>
      <rPr>
        <vertAlign val="subscript"/>
        <sz val="11"/>
        <rFont val="ＭＳ Ｐゴシック"/>
        <family val="3"/>
      </rPr>
      <t>2</t>
    </r>
    <r>
      <rPr>
        <sz val="11"/>
        <rFont val="ＭＳ Ｐゴシック"/>
        <family val="3"/>
      </rPr>
      <t>/年㎡）</t>
    </r>
  </si>
  <si>
    <t>(3)自然エネルギー</t>
  </si>
  <si>
    <t>外気冷房（全外気運転可能）</t>
  </si>
  <si>
    <t>(1)エネルギーの効率的利用</t>
  </si>
  <si>
    <t>(2)負荷平準化</t>
  </si>
  <si>
    <t>水蓄熱（ﾋﾟｰｸｼﾌﾄ   W/m2)</t>
  </si>
  <si>
    <t>(3)搬送エネルギーの最小化</t>
  </si>
  <si>
    <t>(4)照明エネルギーの最小化</t>
  </si>
  <si>
    <t>(5)水資源の有効利用</t>
  </si>
  <si>
    <t>(節水量      m3/㎡)排水再利用、雨水利用、節水システム</t>
  </si>
  <si>
    <t>(6)最適運用</t>
  </si>
  <si>
    <t>(1)ゆとりの確保</t>
  </si>
  <si>
    <t>(2)建築材料の合理的耐久性</t>
  </si>
  <si>
    <t>①耐久性／耐震性／耐火性／保守性に優れた材料、②耐久性を高める構法、③部分更新容易な構法、④その他</t>
  </si>
  <si>
    <t>低降伏点鋼による制振、耐久性に優れた材料</t>
  </si>
  <si>
    <t>(3)設備材料の合理的耐久性</t>
  </si>
  <si>
    <t>ステンレス鋼管</t>
  </si>
  <si>
    <t>４　エコマテリアル</t>
  </si>
  <si>
    <t>(1)低環境負荷材料</t>
  </si>
  <si>
    <t>人体に無害な材料に配慮、旧建物解体時にアスベストを除去、再生型エアフィルタ</t>
  </si>
  <si>
    <t>(2)熱帯材型枠の使用合理化</t>
  </si>
  <si>
    <t>地下小梁ＰＣ化（熱帯型枠削減量    m2/m2   m2/m3)</t>
  </si>
  <si>
    <t>(3)副産物・再生資源の活用</t>
  </si>
  <si>
    <t>杭に高炉セメント</t>
  </si>
  <si>
    <t>(4)解体容易な材料・工法</t>
  </si>
  <si>
    <t>(1)廃棄物の削減</t>
  </si>
  <si>
    <t>(2)建築副産物の発生抑制・再資源化</t>
  </si>
  <si>
    <t>分別収集の徹底、梱包レスの徹底、発生土適正処理</t>
  </si>
  <si>
    <t>(3)ノンフロン化・フロン回収</t>
  </si>
  <si>
    <t>配慮
度合</t>
  </si>
  <si>
    <t>換算
係数</t>
  </si>
  <si>
    <t>天井一杯の高さの窓</t>
  </si>
  <si>
    <t>(※セルが</t>
  </si>
  <si>
    <t>色の部分はプルダウンメニューです。表示項目の中から選択してください。）</t>
  </si>
  <si>
    <t>グリーン化技術</t>
  </si>
  <si>
    <t>への配慮
周辺環境</t>
  </si>
  <si>
    <t>グリーン化技術</t>
  </si>
  <si>
    <t>③太陽水集熱</t>
  </si>
  <si>
    <t>庁舎</t>
  </si>
  <si>
    <t>鉄筋コンクリート造</t>
  </si>
  <si>
    <t>複層ガラス</t>
  </si>
  <si>
    <t>敷地内緑化</t>
  </si>
  <si>
    <t>日射障害等の防止</t>
  </si>
  <si>
    <t>複層ガラス</t>
  </si>
  <si>
    <t>局所排気・分煙</t>
  </si>
  <si>
    <t>(節水量      m3/㎡)井水利用</t>
  </si>
  <si>
    <t>熟練したボイラーマン</t>
  </si>
  <si>
    <t>階高3700、増築への配慮</t>
  </si>
  <si>
    <t>モジュール設計</t>
  </si>
  <si>
    <t>●●庁舎</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</si>
</sst>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
    <numFmt numFmtId="178" formatCode="#,##0.0;[Red]\-#,##0.0"/>
    <numFmt numFmtId="179" formatCode="0.00_);[Red]\(0.00\)"/>
    <numFmt numFmtId="180" formatCode="#,##0.0_ ;[Red]\-#,##0.0\ "/>
    <numFmt numFmtId="181" formatCode="#,##0.0000000000000_ ;[Red]\-#,##0.0000000000000\ "/>
    <numFmt numFmtId="182" formatCode="#,##0.000000000000_ ;[Red]\-#,##0.000000000000\ "/>
    <numFmt numFmtId="183" formatCode="#,##0.00000000000_ ;[Red]\-#,##0.00000000000\ "/>
    <numFmt numFmtId="184" formatCode="#,##0.0000000000_ ;[Red]\-#,##0.0000000000\ "/>
    <numFmt numFmtId="185" formatCode="#,##0.000000000_ ;[Red]\-#,##0.000000000\ "/>
    <numFmt numFmtId="186" formatCode="#,##0.00000000_ ;[Red]\-#,##0.00000000\ "/>
    <numFmt numFmtId="187" formatCode="#,##0.0000000_ ;[Red]\-#,##0.0000000\ "/>
    <numFmt numFmtId="188" formatCode="#,##0.000000_ ;[Red]\-#,##0.000000\ "/>
    <numFmt numFmtId="189" formatCode="#,##0.00000_ ;[Red]\-#,##0.00000\ "/>
    <numFmt numFmtId="190" formatCode="#,##0.0000_ ;[Red]\-#,##0.0000\ "/>
    <numFmt numFmtId="191" formatCode="#,##0.000_ ;[Red]\-#,##0.000\ "/>
    <numFmt numFmtId="192" formatCode="#,##0.00_ ;[Red]\-#,##0.00\ "/>
    <numFmt numFmtId="193" formatCode="0.0000000"/>
    <numFmt numFmtId="194" formatCode="0.000000"/>
    <numFmt numFmtId="195" formatCode="0.00000"/>
    <numFmt numFmtId="196" formatCode="0.0000"/>
    <numFmt numFmtId="197" formatCode="0.00000000"/>
    <numFmt numFmtId="198" formatCode="0.000_);[Red]\(0.000\)"/>
    <numFmt numFmtId="199" formatCode="#,##0.000;[Red]\-#,##0.000"/>
    <numFmt numFmtId="200" formatCode="0.0_);[Red]\(0.0\)"/>
    <numFmt numFmtId="201" formatCode="0.0_ "/>
    <numFmt numFmtId="202" formatCode="0.00_ "/>
    <numFmt numFmtId="203" formatCode="0.000%"/>
    <numFmt numFmtId="204" formatCode="#,##0.0000;[Red]\-#,##0.0000"/>
    <numFmt numFmtId="205" formatCode="0_ "/>
    <numFmt numFmtId="206" formatCode="0.0%"/>
    <numFmt numFmtId="207" formatCode="0_);[Red]\(0\)"/>
    <numFmt numFmtId="208" formatCode="#,###&quot;㎡&quot;"/>
    <numFmt numFmtId="209" formatCode="&quot;平均&quot;##.0&quot;点/10点&quot;"/>
    <numFmt numFmtId="210" formatCode="&quot;建設時　&quot;##.0&quot;kg-c/m2&quot;"/>
    <numFmt numFmtId="211" formatCode="0.0000_);[Red]\(0.0000\)"/>
    <numFmt numFmtId="212" formatCode="yyyy&quot;年&quot;m&quot;月&quot;;@"/>
  </numFmts>
  <fonts count="39">
    <font>
      <sz val="11"/>
      <name val="ＭＳ Ｐゴシック"/>
      <family val="3"/>
    </font>
    <font>
      <sz val="6"/>
      <name val="ＭＳ Ｐゴシック"/>
      <family val="3"/>
    </font>
    <font>
      <sz val="14"/>
      <name val="ＭＳ Ｐゴシック"/>
      <family val="3"/>
    </font>
    <font>
      <vertAlign val="subscript"/>
      <sz val="11"/>
      <name val="ＭＳ Ｐゴシック"/>
      <family val="3"/>
    </font>
    <font>
      <sz val="8"/>
      <name val="ＭＳ Ｐゴシック"/>
      <family val="3"/>
    </font>
    <font>
      <sz val="9.5"/>
      <name val="ＭＳ Ｐゴシック"/>
      <family val="3"/>
    </font>
    <font>
      <u val="single"/>
      <sz val="11"/>
      <color indexed="12"/>
      <name val="ＭＳ Ｐゴシック"/>
      <family val="3"/>
    </font>
    <font>
      <u val="single"/>
      <sz val="11"/>
      <color indexed="36"/>
      <name val="ＭＳ Ｐゴシック"/>
      <family val="3"/>
    </font>
    <font>
      <sz val="9.75"/>
      <name val="ＭＳ Ｐゴシック"/>
      <family val="3"/>
    </font>
    <font>
      <sz val="10.5"/>
      <name val="ＭＳ Ｐゴシック"/>
      <family val="3"/>
    </font>
    <font>
      <sz val="10.75"/>
      <name val="ＭＳ Ｐゴシック"/>
      <family val="3"/>
    </font>
    <font>
      <vertAlign val="subscript"/>
      <sz val="9.75"/>
      <name val="ＭＳ Ｐゴシック"/>
      <family val="3"/>
    </font>
    <font>
      <sz val="9.25"/>
      <name val="ＭＳ Ｐゴシック"/>
      <family val="3"/>
    </font>
    <font>
      <b/>
      <sz val="14"/>
      <name val="ＭＳ Ｐゴシック"/>
      <family val="3"/>
    </font>
    <font>
      <sz val="12"/>
      <name val="ＭＳ Ｐゴシック"/>
      <family val="3"/>
    </font>
    <font>
      <sz val="8.5"/>
      <name val="ＭＳ Ｐゴシック"/>
      <family val="3"/>
    </font>
    <font>
      <vertAlign val="subscript"/>
      <sz val="8.5"/>
      <name val="ＭＳ Ｐゴシック"/>
      <family val="3"/>
    </font>
    <font>
      <sz val="10"/>
      <name val="ＭＳ 明朝"/>
      <family val="1"/>
    </font>
    <font>
      <b/>
      <sz val="24"/>
      <name val="ＭＳ Ｐゴシック"/>
      <family val="3"/>
    </font>
    <font>
      <sz val="24"/>
      <name val="ＭＳ Ｐゴシック"/>
      <family val="3"/>
    </font>
    <font>
      <b/>
      <sz val="16"/>
      <name val="ＭＳ Ｐゴシック"/>
      <family val="3"/>
    </font>
    <font>
      <sz val="16"/>
      <name val="ＭＳ Ｐゴシック"/>
      <family val="3"/>
    </font>
    <font>
      <sz val="10"/>
      <name val="ＭＳ Ｐゴシック"/>
      <family val="3"/>
    </font>
    <font>
      <b/>
      <sz val="11"/>
      <name val="ＭＳ Ｐゴシック"/>
      <family val="3"/>
    </font>
    <font>
      <sz val="9"/>
      <name val="ＭＳ Ｐゴシック"/>
      <family val="3"/>
    </font>
    <font>
      <sz val="48"/>
      <name val="ＭＳ Ｐゴシック"/>
      <family val="3"/>
    </font>
    <font>
      <sz val="18"/>
      <name val="ＭＳ Ｐゴシック"/>
      <family val="3"/>
    </font>
    <font>
      <vertAlign val="subscript"/>
      <sz val="9"/>
      <name val="ＭＳ Ｐゴシック"/>
      <family val="3"/>
    </font>
    <font>
      <b/>
      <sz val="9"/>
      <name val="ＭＳ Ｐゴシック"/>
      <family val="3"/>
    </font>
    <font>
      <b/>
      <sz val="10"/>
      <name val="ＭＳ Ｐゴシック"/>
      <family val="3"/>
    </font>
    <font>
      <sz val="3.5"/>
      <name val="ＭＳ Ｐゴシック"/>
      <family val="3"/>
    </font>
    <font>
      <sz val="3.75"/>
      <name val="ＭＳ Ｐゴシック"/>
      <family val="3"/>
    </font>
    <font>
      <sz val="5.25"/>
      <name val="ＭＳ Ｐゴシック"/>
      <family val="3"/>
    </font>
    <font>
      <sz val="2.25"/>
      <name val="ＭＳ Ｐゴシック"/>
      <family val="3"/>
    </font>
    <font>
      <sz val="2.5"/>
      <name val="ＭＳ Ｐゴシック"/>
      <family val="3"/>
    </font>
    <font>
      <sz val="2.75"/>
      <name val="ＭＳ Ｐゴシック"/>
      <family val="3"/>
    </font>
    <font>
      <sz val="8.25"/>
      <name val="ＭＳ Ｐゴシック"/>
      <family val="3"/>
    </font>
    <font>
      <sz val="3.25"/>
      <name val="ＭＳ Ｐゴシック"/>
      <family val="3"/>
    </font>
    <font>
      <b/>
      <sz val="8"/>
      <name val="ＭＳ Ｐゴシック"/>
      <family val="2"/>
    </font>
  </fonts>
  <fills count="7">
    <fill>
      <patternFill/>
    </fill>
    <fill>
      <patternFill patternType="gray125"/>
    </fill>
    <fill>
      <patternFill patternType="solid">
        <fgColor indexed="42"/>
        <bgColor indexed="64"/>
      </patternFill>
    </fill>
    <fill>
      <patternFill patternType="solid">
        <fgColor indexed="51"/>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27">
    <border>
      <left/>
      <right/>
      <top/>
      <bottom/>
      <diagonal/>
    </border>
    <border>
      <left style="medium"/>
      <right style="dashed"/>
      <top>
        <color indexed="63"/>
      </top>
      <bottom style="dashed"/>
    </border>
    <border>
      <left style="medium"/>
      <right style="thin"/>
      <top style="dashed"/>
      <bottom style="medium"/>
    </border>
    <border>
      <left style="medium"/>
      <right style="thin"/>
      <top style="dashed"/>
      <bottom style="thin"/>
    </border>
    <border>
      <left style="medium"/>
      <right style="dashed"/>
      <top>
        <color indexed="63"/>
      </top>
      <bottom style="thin"/>
    </border>
    <border>
      <left style="medium"/>
      <right style="thin"/>
      <top>
        <color indexed="63"/>
      </top>
      <bottom style="thin"/>
    </border>
    <border>
      <left style="medium"/>
      <right style="dashed"/>
      <top style="thin"/>
      <bottom style="dashed"/>
    </border>
    <border>
      <left style="medium"/>
      <right style="thin"/>
      <top style="thin"/>
      <bottom style="dashed"/>
    </border>
    <border>
      <left style="medium"/>
      <right style="thin"/>
      <top>
        <color indexed="63"/>
      </top>
      <bottom style="dashed"/>
    </border>
    <border>
      <left style="medium"/>
      <right style="dashed"/>
      <top>
        <color indexed="63"/>
      </top>
      <bottom style="medium"/>
    </border>
    <border>
      <left style="medium"/>
      <right style="thin"/>
      <top>
        <color indexed="63"/>
      </top>
      <bottom style="medium"/>
    </border>
    <border>
      <left style="thin"/>
      <right>
        <color indexed="63"/>
      </right>
      <top style="thin"/>
      <bottom style="thin"/>
    </border>
    <border>
      <left style="medium"/>
      <right style="medium"/>
      <top style="medium"/>
      <bottom style="medium"/>
    </border>
    <border>
      <left>
        <color indexed="63"/>
      </left>
      <right>
        <color indexed="63"/>
      </right>
      <top>
        <color indexed="63"/>
      </top>
      <bottom style="thin"/>
    </border>
    <border>
      <left>
        <color indexed="63"/>
      </left>
      <right>
        <color indexed="63"/>
      </right>
      <top style="medium"/>
      <bottom style="thin"/>
    </border>
    <border>
      <left style="medium"/>
      <right>
        <color indexed="63"/>
      </right>
      <top>
        <color indexed="63"/>
      </top>
      <bottom>
        <color indexed="63"/>
      </bottom>
    </border>
    <border>
      <left>
        <color indexed="63"/>
      </left>
      <right style="thin"/>
      <top style="thin"/>
      <bottom style="thin"/>
    </border>
    <border>
      <left style="thin"/>
      <right style="thin"/>
      <top style="thin"/>
      <bottom style="thin"/>
    </border>
    <border>
      <left style="medium"/>
      <right>
        <color indexed="63"/>
      </right>
      <top>
        <color indexed="63"/>
      </top>
      <bottom style="medium"/>
    </border>
    <border>
      <left style="thin"/>
      <right>
        <color indexed="63"/>
      </right>
      <top>
        <color indexed="63"/>
      </top>
      <bottom style="medium"/>
    </border>
    <border>
      <left style="medium"/>
      <right>
        <color indexed="63"/>
      </right>
      <top style="medium"/>
      <bottom style="hair"/>
    </border>
    <border>
      <left style="medium"/>
      <right style="hair"/>
      <top style="medium"/>
      <bottom style="hair"/>
    </border>
    <border>
      <left style="thin"/>
      <right>
        <color indexed="63"/>
      </right>
      <top>
        <color indexed="63"/>
      </top>
      <bottom>
        <color indexed="63"/>
      </bottom>
    </border>
    <border>
      <left style="medium"/>
      <right>
        <color indexed="63"/>
      </right>
      <top>
        <color indexed="63"/>
      </top>
      <bottom style="hair"/>
    </border>
    <border>
      <left style="medium"/>
      <right style="hair"/>
      <top style="hair"/>
      <bottom style="hair"/>
    </border>
    <border>
      <left style="thin"/>
      <right style="dashed"/>
      <top>
        <color indexed="63"/>
      </top>
      <bottom>
        <color indexed="63"/>
      </bottom>
    </border>
    <border>
      <left style="thin"/>
      <right style="dashed"/>
      <top>
        <color indexed="63"/>
      </top>
      <bottom style="medium"/>
    </border>
    <border>
      <left>
        <color indexed="63"/>
      </left>
      <right style="dashed"/>
      <top>
        <color indexed="63"/>
      </top>
      <bottom>
        <color indexed="63"/>
      </bottom>
    </border>
    <border>
      <left style="medium"/>
      <right style="hair"/>
      <top style="hair"/>
      <bottom style="medium"/>
    </border>
    <border>
      <left style="medium"/>
      <right style="hair"/>
      <top style="thin"/>
      <bottom style="medium"/>
    </border>
    <border>
      <left>
        <color indexed="63"/>
      </left>
      <right>
        <color indexed="63"/>
      </right>
      <top style="thin"/>
      <bottom style="medium"/>
    </border>
    <border>
      <left style="hair"/>
      <right style="hair"/>
      <top style="thin"/>
      <bottom style="medium"/>
    </border>
    <border>
      <left>
        <color indexed="63"/>
      </left>
      <right style="medium"/>
      <top style="thin"/>
      <bottom style="medium"/>
    </border>
    <border>
      <left>
        <color indexed="63"/>
      </left>
      <right style="hair"/>
      <top style="medium"/>
      <bottom style="hair"/>
    </border>
    <border>
      <left style="hair"/>
      <right style="hair"/>
      <top style="medium"/>
      <bottom style="hair"/>
    </border>
    <border>
      <left>
        <color indexed="63"/>
      </left>
      <right style="medium"/>
      <top style="medium"/>
      <bottom style="hair"/>
    </border>
    <border>
      <left style="thin"/>
      <right>
        <color indexed="63"/>
      </right>
      <top>
        <color indexed="63"/>
      </top>
      <bottom style="thin"/>
    </border>
    <border>
      <left style="medium"/>
      <right>
        <color indexed="63"/>
      </right>
      <top style="hair"/>
      <bottom style="hair"/>
    </border>
    <border>
      <left>
        <color indexed="63"/>
      </left>
      <right style="hair"/>
      <top style="hair"/>
      <bottom style="hair"/>
    </border>
    <border>
      <left style="hair"/>
      <right style="hair"/>
      <top style="hair"/>
      <bottom style="hair"/>
    </border>
    <border>
      <left>
        <color indexed="63"/>
      </left>
      <right style="medium"/>
      <top style="hair"/>
      <bottom style="hair"/>
    </border>
    <border>
      <left style="medium"/>
      <right>
        <color indexed="63"/>
      </right>
      <top style="hair"/>
      <bottom style="medium"/>
    </border>
    <border>
      <left>
        <color indexed="63"/>
      </left>
      <right style="hair"/>
      <top style="hair"/>
      <bottom style="medium"/>
    </border>
    <border>
      <left style="hair"/>
      <right style="hair"/>
      <top style="hair"/>
      <bottom style="medium"/>
    </border>
    <border>
      <left>
        <color indexed="63"/>
      </left>
      <right style="medium"/>
      <top style="hair"/>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medium"/>
      <top style="medium"/>
      <bottom style="medium"/>
    </border>
    <border>
      <left style="thin"/>
      <right>
        <color indexed="63"/>
      </right>
      <top style="medium"/>
      <bottom style="medium"/>
    </border>
    <border>
      <left>
        <color indexed="63"/>
      </left>
      <right>
        <color indexed="63"/>
      </right>
      <top style="thin"/>
      <bottom style="thin"/>
    </border>
    <border>
      <left style="medium"/>
      <right style="medium"/>
      <top>
        <color indexed="63"/>
      </top>
      <bottom>
        <color indexed="63"/>
      </bottom>
    </border>
    <border>
      <left style="medium"/>
      <right>
        <color indexed="63"/>
      </right>
      <top style="thin"/>
      <bottom style="thin"/>
    </border>
    <border>
      <left style="medium"/>
      <right>
        <color indexed="63"/>
      </right>
      <top>
        <color indexed="63"/>
      </top>
      <bottom style="thin"/>
    </border>
    <border>
      <left>
        <color indexed="63"/>
      </left>
      <right style="medium"/>
      <top style="medium"/>
      <bottom>
        <color indexed="63"/>
      </bottom>
    </border>
    <border>
      <left style="medium"/>
      <right style="thin"/>
      <top style="thin"/>
      <bottom style="thin"/>
    </border>
    <border>
      <left style="medium"/>
      <right>
        <color indexed="63"/>
      </right>
      <top style="thin"/>
      <bottom style="medium"/>
    </border>
    <border>
      <left style="thin"/>
      <right>
        <color indexed="63"/>
      </right>
      <top style="thin"/>
      <bottom style="medium"/>
    </border>
    <border>
      <left style="medium"/>
      <right>
        <color indexed="63"/>
      </right>
      <top style="thin"/>
      <bottom>
        <color indexed="63"/>
      </bottom>
    </border>
    <border>
      <left style="thin"/>
      <right style="medium"/>
      <top style="thin"/>
      <bottom style="thin"/>
    </border>
    <border>
      <left style="dashed"/>
      <right style="dashed"/>
      <top style="thin"/>
      <bottom>
        <color indexed="63"/>
      </bottom>
    </border>
    <border>
      <left>
        <color indexed="63"/>
      </left>
      <right style="medium"/>
      <top style="thin"/>
      <bottom style="thin"/>
    </border>
    <border>
      <left>
        <color indexed="63"/>
      </left>
      <right style="thin"/>
      <top style="thin"/>
      <bottom style="medium"/>
    </border>
    <border>
      <left>
        <color indexed="63"/>
      </left>
      <right style="medium"/>
      <top style="thin"/>
      <bottom>
        <color indexed="63"/>
      </bottom>
    </border>
    <border>
      <left style="thin"/>
      <right style="medium"/>
      <top>
        <color indexed="63"/>
      </top>
      <bottom>
        <color indexed="63"/>
      </bottom>
    </border>
    <border>
      <left style="thin"/>
      <right style="medium"/>
      <top>
        <color indexed="63"/>
      </top>
      <bottom style="medium"/>
    </border>
    <border>
      <left style="thin"/>
      <right>
        <color indexed="63"/>
      </right>
      <top style="thin"/>
      <bottom>
        <color indexed="63"/>
      </bottom>
    </border>
    <border>
      <left style="medium"/>
      <right>
        <color indexed="63"/>
      </right>
      <top style="medium"/>
      <bottom style="thin"/>
    </border>
    <border>
      <left>
        <color indexed="63"/>
      </left>
      <right style="medium"/>
      <top style="medium"/>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color indexed="63"/>
      </left>
      <right style="hair"/>
      <top style="medium"/>
      <bottom style="medium"/>
    </border>
    <border>
      <left style="hair"/>
      <right>
        <color indexed="63"/>
      </right>
      <top style="medium"/>
      <bottom style="hair"/>
    </border>
    <border>
      <left style="hair"/>
      <right>
        <color indexed="63"/>
      </right>
      <top style="hair"/>
      <bottom style="hair"/>
    </border>
    <border>
      <left style="hair"/>
      <right>
        <color indexed="63"/>
      </right>
      <top style="hair"/>
      <bottom style="medium"/>
    </border>
    <border>
      <left>
        <color indexed="63"/>
      </left>
      <right>
        <color indexed="63"/>
      </right>
      <top style="hair"/>
      <bottom style="medium"/>
    </border>
    <border>
      <left>
        <color indexed="63"/>
      </left>
      <right>
        <color indexed="63"/>
      </right>
      <top style="medium"/>
      <bottom style="hair"/>
    </border>
    <border>
      <left>
        <color indexed="63"/>
      </left>
      <right>
        <color indexed="63"/>
      </right>
      <top style="hair"/>
      <bottom style="hair"/>
    </border>
    <border>
      <left style="thin"/>
      <right style="medium"/>
      <top style="thin"/>
      <bottom>
        <color indexed="63"/>
      </bottom>
    </border>
    <border>
      <left style="thin"/>
      <right style="medium"/>
      <top style="medium"/>
      <bottom>
        <color indexed="63"/>
      </bottom>
    </border>
    <border>
      <left style="thin"/>
      <right style="medium"/>
      <top>
        <color indexed="63"/>
      </top>
      <bottom style="thin"/>
    </border>
    <border>
      <left style="dashed"/>
      <right>
        <color indexed="63"/>
      </right>
      <top style="dashed"/>
      <bottom style="dashed"/>
    </border>
    <border>
      <left>
        <color indexed="63"/>
      </left>
      <right>
        <color indexed="63"/>
      </right>
      <top style="dashed"/>
      <bottom style="dashed"/>
    </border>
    <border>
      <left>
        <color indexed="63"/>
      </left>
      <right style="dashed"/>
      <top style="dashed"/>
      <bottom style="dashed"/>
    </border>
    <border>
      <left style="dashed"/>
      <right>
        <color indexed="63"/>
      </right>
      <top style="dashed"/>
      <bottom style="thin"/>
    </border>
    <border>
      <left>
        <color indexed="63"/>
      </left>
      <right>
        <color indexed="63"/>
      </right>
      <top style="dashed"/>
      <bottom style="thin"/>
    </border>
    <border>
      <left>
        <color indexed="63"/>
      </left>
      <right style="dashed"/>
      <top style="dashed"/>
      <bottom style="thin"/>
    </border>
    <border>
      <left style="thin"/>
      <right style="thin"/>
      <top>
        <color indexed="63"/>
      </top>
      <bottom>
        <color indexed="63"/>
      </bottom>
    </border>
    <border>
      <left style="thin"/>
      <right style="thin"/>
      <top>
        <color indexed="63"/>
      </top>
      <bottom style="medium"/>
    </border>
    <border>
      <left style="thin"/>
      <right style="thin"/>
      <top style="medium"/>
      <bottom>
        <color indexed="63"/>
      </bottom>
    </border>
    <border>
      <left>
        <color indexed="63"/>
      </left>
      <right style="medium"/>
      <top>
        <color indexed="63"/>
      </top>
      <bottom style="thin"/>
    </border>
    <border>
      <left>
        <color indexed="63"/>
      </left>
      <right style="dashed"/>
      <top>
        <color indexed="63"/>
      </top>
      <bottom style="medium"/>
    </border>
    <border>
      <left style="dashed"/>
      <right>
        <color indexed="63"/>
      </right>
      <top style="dashed"/>
      <bottom style="medium"/>
    </border>
    <border>
      <left>
        <color indexed="63"/>
      </left>
      <right>
        <color indexed="63"/>
      </right>
      <top style="dashed"/>
      <bottom style="medium"/>
    </border>
    <border>
      <left>
        <color indexed="63"/>
      </left>
      <right style="dashed"/>
      <top style="dashed"/>
      <bottom style="medium"/>
    </border>
    <border>
      <left style="dashed"/>
      <right>
        <color indexed="63"/>
      </right>
      <top style="medium"/>
      <bottom style="dashed"/>
    </border>
    <border>
      <left>
        <color indexed="63"/>
      </left>
      <right>
        <color indexed="63"/>
      </right>
      <top style="medium"/>
      <bottom style="dashed"/>
    </border>
    <border>
      <left>
        <color indexed="63"/>
      </left>
      <right style="dashed"/>
      <top style="medium"/>
      <bottom style="dashed"/>
    </border>
    <border>
      <left style="dashed"/>
      <right style="dashed"/>
      <top>
        <color indexed="63"/>
      </top>
      <bottom>
        <color indexed="63"/>
      </bottom>
    </border>
    <border>
      <left style="dashed"/>
      <right style="dashed"/>
      <top>
        <color indexed="63"/>
      </top>
      <bottom style="medium"/>
    </border>
    <border>
      <left style="medium"/>
      <right style="dashed"/>
      <top style="medium"/>
      <bottom>
        <color indexed="63"/>
      </bottom>
    </border>
    <border>
      <left style="medium"/>
      <right style="dashed"/>
      <top>
        <color indexed="63"/>
      </top>
      <bottom>
        <color indexed="63"/>
      </bottom>
    </border>
    <border>
      <left style="dashed"/>
      <right>
        <color indexed="63"/>
      </right>
      <top style="thin"/>
      <bottom style="dashed"/>
    </border>
    <border>
      <left>
        <color indexed="63"/>
      </left>
      <right>
        <color indexed="63"/>
      </right>
      <top style="thin"/>
      <bottom style="dashed"/>
    </border>
    <border>
      <left>
        <color indexed="63"/>
      </left>
      <right style="dashed"/>
      <top style="thin"/>
      <bottom style="dashed"/>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
      <left style="dashed"/>
      <right style="dashed"/>
      <top>
        <color indexed="63"/>
      </top>
      <bottom style="thin"/>
    </border>
    <border>
      <left>
        <color indexed="63"/>
      </left>
      <right style="dashed"/>
      <top style="medium"/>
      <bottom>
        <color indexed="63"/>
      </bottom>
    </border>
    <border>
      <left>
        <color indexed="63"/>
      </left>
      <right style="dashed"/>
      <top style="thin"/>
      <bottom style="medium"/>
    </border>
    <border>
      <left style="hair"/>
      <right>
        <color indexed="63"/>
      </right>
      <top style="medium"/>
      <bottom style="medium"/>
    </border>
    <border>
      <left>
        <color indexed="63"/>
      </left>
      <right style="hair"/>
      <top style="thin"/>
      <bottom style="medium"/>
    </border>
    <border>
      <left style="hair"/>
      <right>
        <color indexed="63"/>
      </right>
      <top style="thin"/>
      <bottom style="medium"/>
    </border>
    <border>
      <left style="thin"/>
      <right style="thin"/>
      <top style="medium"/>
      <bottom style="thin"/>
    </border>
    <border>
      <left>
        <color indexed="63"/>
      </left>
      <right style="thin"/>
      <top style="medium"/>
      <bottom style="thin"/>
    </border>
    <border>
      <left style="thin"/>
      <right>
        <color indexed="63"/>
      </right>
      <top style="medium"/>
      <bottom style="thin"/>
    </border>
    <border>
      <left style="dashed"/>
      <right>
        <color indexed="63"/>
      </right>
      <top style="thin"/>
      <bottom style="mediu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672">
    <xf numFmtId="0" fontId="0" fillId="0" borderId="0" xfId="0" applyAlignment="1">
      <alignment/>
    </xf>
    <xf numFmtId="0" fontId="21" fillId="2" borderId="1" xfId="0" applyFont="1" applyFill="1" applyBorder="1" applyAlignment="1" applyProtection="1">
      <alignment horizontal="center" vertical="center"/>
      <protection locked="0"/>
    </xf>
    <xf numFmtId="0" fontId="21" fillId="2" borderId="2"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protection locked="0"/>
    </xf>
    <xf numFmtId="0" fontId="21" fillId="2" borderId="3" xfId="0" applyFont="1" applyFill="1" applyBorder="1" applyAlignment="1" applyProtection="1">
      <alignment horizontal="center" vertical="center"/>
      <protection locked="0"/>
    </xf>
    <xf numFmtId="0" fontId="21" fillId="3" borderId="4" xfId="0" applyFont="1" applyFill="1" applyBorder="1" applyAlignment="1" applyProtection="1">
      <alignment horizontal="center" vertical="center"/>
      <protection locked="0"/>
    </xf>
    <xf numFmtId="0" fontId="21" fillId="3" borderId="5" xfId="0" applyFont="1" applyFill="1" applyBorder="1" applyAlignment="1" applyProtection="1">
      <alignment horizontal="center" vertical="center"/>
      <protection locked="0"/>
    </xf>
    <xf numFmtId="0" fontId="21" fillId="3" borderId="6" xfId="0" applyFont="1" applyFill="1" applyBorder="1" applyAlignment="1" applyProtection="1">
      <alignment horizontal="center" vertical="center"/>
      <protection locked="0"/>
    </xf>
    <xf numFmtId="0" fontId="21" fillId="3" borderId="7" xfId="0" applyFont="1" applyFill="1" applyBorder="1" applyAlignment="1" applyProtection="1">
      <alignment horizontal="center" vertical="center"/>
      <protection locked="0"/>
    </xf>
    <xf numFmtId="0" fontId="21" fillId="2" borderId="8" xfId="0" applyFont="1" applyFill="1" applyBorder="1" applyAlignment="1" applyProtection="1">
      <alignment horizontal="center" vertical="center"/>
      <protection locked="0"/>
    </xf>
    <xf numFmtId="0" fontId="21" fillId="3" borderId="8" xfId="0" applyFont="1" applyFill="1" applyBorder="1" applyAlignment="1" applyProtection="1">
      <alignment horizontal="center" vertical="center"/>
      <protection locked="0"/>
    </xf>
    <xf numFmtId="0" fontId="21" fillId="3" borderId="9" xfId="0" applyFont="1" applyFill="1" applyBorder="1" applyAlignment="1" applyProtection="1">
      <alignment horizontal="center" vertical="center"/>
      <protection locked="0"/>
    </xf>
    <xf numFmtId="0" fontId="21" fillId="3" borderId="10" xfId="0" applyFont="1" applyFill="1" applyBorder="1" applyAlignment="1" applyProtection="1">
      <alignment horizontal="center" vertical="center"/>
      <protection locked="0"/>
    </xf>
    <xf numFmtId="0" fontId="22" fillId="2" borderId="11" xfId="0" applyFont="1" applyFill="1" applyBorder="1" applyAlignment="1" applyProtection="1">
      <alignment horizontal="center" vertical="center" wrapText="1"/>
      <protection locked="0"/>
    </xf>
    <xf numFmtId="0" fontId="0" fillId="4" borderId="0" xfId="0" applyFill="1" applyAlignment="1" applyProtection="1">
      <alignment/>
      <protection hidden="1"/>
    </xf>
    <xf numFmtId="0" fontId="0" fillId="5" borderId="0" xfId="0" applyFill="1" applyAlignment="1" applyProtection="1">
      <alignment/>
      <protection hidden="1"/>
    </xf>
    <xf numFmtId="0" fontId="13" fillId="4" borderId="0" xfId="0" applyFont="1" applyFill="1" applyAlignment="1" applyProtection="1" quotePrefix="1">
      <alignment horizontal="left"/>
      <protection hidden="1"/>
    </xf>
    <xf numFmtId="0" fontId="2" fillId="4" borderId="0" xfId="0" applyFont="1" applyFill="1" applyAlignment="1" applyProtection="1" quotePrefix="1">
      <alignment horizontal="left"/>
      <protection hidden="1"/>
    </xf>
    <xf numFmtId="0" fontId="0" fillId="4" borderId="0" xfId="0" applyFont="1" applyFill="1" applyAlignment="1" applyProtection="1" quotePrefix="1">
      <alignment horizontal="left"/>
      <protection hidden="1"/>
    </xf>
    <xf numFmtId="0" fontId="0" fillId="4" borderId="0" xfId="0" applyFont="1" applyFill="1" applyAlignment="1" applyProtection="1">
      <alignment/>
      <protection hidden="1"/>
    </xf>
    <xf numFmtId="0" fontId="0" fillId="5" borderId="0" xfId="0" applyFont="1" applyFill="1" applyAlignment="1" applyProtection="1">
      <alignment/>
      <protection hidden="1"/>
    </xf>
    <xf numFmtId="0" fontId="0" fillId="4" borderId="0" xfId="0" applyFill="1" applyAlignment="1" applyProtection="1" quotePrefix="1">
      <alignment horizontal="left"/>
      <protection hidden="1"/>
    </xf>
    <xf numFmtId="0" fontId="0" fillId="4" borderId="0" xfId="0" applyFont="1" applyFill="1" applyAlignment="1" applyProtection="1">
      <alignment horizontal="left"/>
      <protection hidden="1"/>
    </xf>
    <xf numFmtId="0" fontId="0" fillId="4" borderId="0" xfId="0" applyFill="1" applyBorder="1" applyAlignment="1" applyProtection="1">
      <alignment/>
      <protection hidden="1"/>
    </xf>
    <xf numFmtId="0" fontId="0" fillId="4" borderId="0" xfId="0" applyFill="1" applyAlignment="1" applyProtection="1">
      <alignment vertical="top"/>
      <protection hidden="1"/>
    </xf>
    <xf numFmtId="38" fontId="0" fillId="4" borderId="12" xfId="17" applyFont="1" applyFill="1" applyBorder="1" applyAlignment="1" applyProtection="1">
      <alignment/>
      <protection hidden="1"/>
    </xf>
    <xf numFmtId="0" fontId="0" fillId="4" borderId="0" xfId="0" applyFont="1" applyFill="1" applyBorder="1" applyAlignment="1" applyProtection="1">
      <alignment/>
      <protection hidden="1"/>
    </xf>
    <xf numFmtId="0" fontId="0" fillId="4" borderId="0" xfId="0" applyFont="1" applyFill="1" applyBorder="1" applyAlignment="1" applyProtection="1" quotePrefix="1">
      <alignment horizontal="left"/>
      <protection hidden="1"/>
    </xf>
    <xf numFmtId="0" fontId="0" fillId="4" borderId="0" xfId="0" applyFont="1" applyFill="1" applyBorder="1" applyAlignment="1" applyProtection="1">
      <alignment horizontal="left"/>
      <protection hidden="1"/>
    </xf>
    <xf numFmtId="0" fontId="0" fillId="4" borderId="13" xfId="0" applyFont="1" applyFill="1" applyBorder="1" applyAlignment="1" applyProtection="1">
      <alignment horizontal="left"/>
      <protection hidden="1"/>
    </xf>
    <xf numFmtId="0" fontId="0" fillId="4" borderId="13" xfId="0" applyFont="1" applyFill="1" applyBorder="1" applyAlignment="1" applyProtection="1">
      <alignment/>
      <protection hidden="1"/>
    </xf>
    <xf numFmtId="38" fontId="0" fillId="4" borderId="12" xfId="0" applyNumberFormat="1" applyFont="1" applyFill="1" applyBorder="1" applyAlignment="1" applyProtection="1">
      <alignment/>
      <protection hidden="1"/>
    </xf>
    <xf numFmtId="38" fontId="0" fillId="4" borderId="0" xfId="17" applyFont="1" applyFill="1" applyBorder="1" applyAlignment="1" applyProtection="1">
      <alignment/>
      <protection hidden="1"/>
    </xf>
    <xf numFmtId="38" fontId="0" fillId="4" borderId="0" xfId="17" applyFont="1" applyFill="1" applyBorder="1" applyAlignment="1" applyProtection="1">
      <alignment/>
      <protection hidden="1"/>
    </xf>
    <xf numFmtId="9" fontId="0" fillId="4" borderId="12" xfId="15" applyFont="1" applyFill="1" applyBorder="1" applyAlignment="1" applyProtection="1">
      <alignment/>
      <protection hidden="1"/>
    </xf>
    <xf numFmtId="9" fontId="0" fillId="4" borderId="0" xfId="15" applyFont="1" applyFill="1" applyBorder="1" applyAlignment="1" applyProtection="1">
      <alignment/>
      <protection hidden="1"/>
    </xf>
    <xf numFmtId="178" fontId="0" fillId="4" borderId="12" xfId="17" applyNumberFormat="1" applyFont="1" applyFill="1" applyBorder="1" applyAlignment="1" applyProtection="1">
      <alignment/>
      <protection hidden="1"/>
    </xf>
    <xf numFmtId="204" fontId="0" fillId="4" borderId="12" xfId="17" applyNumberFormat="1" applyFont="1" applyFill="1" applyBorder="1" applyAlignment="1" applyProtection="1">
      <alignment/>
      <protection hidden="1"/>
    </xf>
    <xf numFmtId="178" fontId="0" fillId="4" borderId="13" xfId="0" applyNumberFormat="1" applyFont="1" applyFill="1" applyBorder="1" applyAlignment="1" applyProtection="1">
      <alignment/>
      <protection hidden="1"/>
    </xf>
    <xf numFmtId="178" fontId="0" fillId="4" borderId="0" xfId="0" applyNumberFormat="1" applyFont="1" applyFill="1" applyAlignment="1" applyProtection="1">
      <alignment/>
      <protection hidden="1"/>
    </xf>
    <xf numFmtId="178" fontId="0" fillId="4" borderId="12" xfId="17" applyNumberFormat="1" applyFont="1" applyFill="1" applyBorder="1" applyAlignment="1" applyProtection="1">
      <alignment/>
      <protection hidden="1"/>
    </xf>
    <xf numFmtId="0" fontId="0" fillId="4" borderId="14" xfId="0" applyFont="1" applyFill="1" applyBorder="1" applyAlignment="1" applyProtection="1">
      <alignment/>
      <protection hidden="1"/>
    </xf>
    <xf numFmtId="38" fontId="0" fillId="4" borderId="0" xfId="0" applyNumberFormat="1" applyFont="1" applyFill="1" applyBorder="1" applyAlignment="1" applyProtection="1">
      <alignment/>
      <protection hidden="1"/>
    </xf>
    <xf numFmtId="0" fontId="0" fillId="4" borderId="0" xfId="0" applyFont="1" applyFill="1" applyAlignment="1" applyProtection="1">
      <alignment/>
      <protection hidden="1"/>
    </xf>
    <xf numFmtId="38" fontId="0" fillId="4" borderId="12" xfId="17" applyNumberFormat="1" applyFont="1" applyFill="1" applyBorder="1" applyAlignment="1" applyProtection="1">
      <alignment/>
      <protection hidden="1"/>
    </xf>
    <xf numFmtId="178" fontId="0" fillId="4" borderId="12" xfId="0" applyNumberFormat="1" applyFont="1" applyFill="1" applyBorder="1" applyAlignment="1" applyProtection="1">
      <alignment/>
      <protection hidden="1"/>
    </xf>
    <xf numFmtId="0" fontId="0" fillId="4" borderId="15" xfId="0" applyFont="1" applyFill="1" applyBorder="1" applyAlignment="1" applyProtection="1">
      <alignment horizontal="left"/>
      <protection hidden="1"/>
    </xf>
    <xf numFmtId="40" fontId="0" fillId="4" borderId="12" xfId="0" applyNumberFormat="1" applyFont="1" applyFill="1" applyBorder="1" applyAlignment="1" applyProtection="1">
      <alignment/>
      <protection hidden="1"/>
    </xf>
    <xf numFmtId="178" fontId="0" fillId="4" borderId="12" xfId="17" applyNumberFormat="1" applyFont="1" applyFill="1" applyBorder="1" applyAlignment="1" applyProtection="1">
      <alignment/>
      <protection hidden="1"/>
    </xf>
    <xf numFmtId="38" fontId="0" fillId="4" borderId="0" xfId="17" applyFont="1" applyFill="1" applyBorder="1" applyAlignment="1" applyProtection="1">
      <alignment/>
      <protection hidden="1"/>
    </xf>
    <xf numFmtId="0" fontId="0" fillId="4" borderId="0" xfId="0" applyFill="1" applyAlignment="1" applyProtection="1">
      <alignment horizontal="left"/>
      <protection hidden="1"/>
    </xf>
    <xf numFmtId="0" fontId="0" fillId="0" borderId="0" xfId="0" applyAlignment="1" applyProtection="1">
      <alignment/>
      <protection hidden="1"/>
    </xf>
    <xf numFmtId="0" fontId="0" fillId="4" borderId="0" xfId="0" applyFont="1" applyFill="1" applyBorder="1" applyAlignment="1" applyProtection="1">
      <alignment shrinkToFit="1"/>
      <protection hidden="1"/>
    </xf>
    <xf numFmtId="0" fontId="0" fillId="4" borderId="0" xfId="0" applyFont="1" applyFill="1" applyBorder="1" applyAlignment="1" applyProtection="1">
      <alignment/>
      <protection hidden="1"/>
    </xf>
    <xf numFmtId="202" fontId="0" fillId="4" borderId="12" xfId="0" applyNumberFormat="1" applyFont="1" applyFill="1" applyBorder="1" applyAlignment="1" applyProtection="1">
      <alignment/>
      <protection hidden="1"/>
    </xf>
    <xf numFmtId="0" fontId="0" fillId="4" borderId="0" xfId="0" applyFill="1" applyAlignment="1" applyProtection="1" quotePrefix="1">
      <alignment horizontal="left" vertical="top"/>
      <protection hidden="1"/>
    </xf>
    <xf numFmtId="40" fontId="0" fillId="4" borderId="12" xfId="17" applyNumberFormat="1" applyFont="1" applyFill="1" applyBorder="1" applyAlignment="1" applyProtection="1">
      <alignment/>
      <protection hidden="1"/>
    </xf>
    <xf numFmtId="9" fontId="0" fillId="4" borderId="12" xfId="15" applyNumberFormat="1" applyFont="1" applyFill="1" applyBorder="1" applyAlignment="1" applyProtection="1">
      <alignment/>
      <protection hidden="1"/>
    </xf>
    <xf numFmtId="201" fontId="0" fillId="4" borderId="12" xfId="0" applyNumberFormat="1" applyFont="1" applyFill="1" applyBorder="1" applyAlignment="1" applyProtection="1">
      <alignment/>
      <protection hidden="1"/>
    </xf>
    <xf numFmtId="9" fontId="0" fillId="4" borderId="0" xfId="15" applyFont="1" applyFill="1" applyBorder="1" applyAlignment="1" applyProtection="1">
      <alignment/>
      <protection hidden="1"/>
    </xf>
    <xf numFmtId="178" fontId="0" fillId="4" borderId="12" xfId="17" applyNumberFormat="1" applyFont="1" applyFill="1" applyBorder="1" applyAlignment="1" applyProtection="1">
      <alignment horizontal="center"/>
      <protection hidden="1"/>
    </xf>
    <xf numFmtId="178" fontId="0" fillId="4" borderId="0" xfId="17" applyNumberFormat="1" applyFont="1" applyFill="1" applyBorder="1" applyAlignment="1" applyProtection="1">
      <alignment/>
      <protection hidden="1"/>
    </xf>
    <xf numFmtId="0" fontId="0" fillId="4" borderId="0" xfId="0" applyFont="1" applyFill="1" applyBorder="1" applyAlignment="1" applyProtection="1">
      <alignment horizontal="left"/>
      <protection hidden="1"/>
    </xf>
    <xf numFmtId="0" fontId="0" fillId="4" borderId="0" xfId="0" applyFill="1" applyBorder="1" applyAlignment="1" applyProtection="1">
      <alignment horizontal="left"/>
      <protection hidden="1"/>
    </xf>
    <xf numFmtId="38" fontId="0" fillId="4" borderId="12" xfId="17" applyNumberFormat="1" applyFont="1" applyFill="1" applyBorder="1" applyAlignment="1" applyProtection="1">
      <alignment horizontal="center"/>
      <protection hidden="1"/>
    </xf>
    <xf numFmtId="0" fontId="21" fillId="2" borderId="9" xfId="0" applyFont="1" applyFill="1" applyBorder="1" applyAlignment="1" applyProtection="1">
      <alignment horizontal="center" vertical="center"/>
      <protection locked="0"/>
    </xf>
    <xf numFmtId="0" fontId="21" fillId="2" borderId="10" xfId="0" applyFont="1" applyFill="1" applyBorder="1" applyAlignment="1" applyProtection="1">
      <alignment horizontal="center" vertical="center"/>
      <protection locked="0"/>
    </xf>
    <xf numFmtId="0" fontId="0" fillId="4" borderId="0" xfId="0" applyFill="1" applyAlignment="1" applyProtection="1">
      <alignment vertical="distributed"/>
      <protection hidden="1"/>
    </xf>
    <xf numFmtId="0" fontId="22" fillId="6" borderId="0" xfId="0" applyFont="1" applyFill="1" applyBorder="1" applyAlignment="1" applyProtection="1">
      <alignment horizontal="center" vertical="center" wrapText="1"/>
      <protection locked="0"/>
    </xf>
    <xf numFmtId="0" fontId="0" fillId="6" borderId="0" xfId="0" applyFill="1" applyAlignment="1" applyProtection="1">
      <alignment/>
      <protection/>
    </xf>
    <xf numFmtId="0" fontId="18" fillId="6" borderId="0" xfId="0" applyFont="1" applyFill="1" applyAlignment="1" applyProtection="1">
      <alignment vertical="top"/>
      <protection/>
    </xf>
    <xf numFmtId="0" fontId="0" fillId="6" borderId="0" xfId="0" applyFill="1" applyAlignment="1" applyProtection="1">
      <alignment vertical="top" wrapText="1"/>
      <protection/>
    </xf>
    <xf numFmtId="205" fontId="19" fillId="6" borderId="0" xfId="0" applyNumberFormat="1" applyFont="1" applyFill="1" applyAlignment="1" applyProtection="1">
      <alignment/>
      <protection/>
    </xf>
    <xf numFmtId="200" fontId="0" fillId="6" borderId="0" xfId="0" applyNumberFormat="1" applyFill="1" applyBorder="1" applyAlignment="1" applyProtection="1">
      <alignment vertical="center"/>
      <protection/>
    </xf>
    <xf numFmtId="200" fontId="0" fillId="6" borderId="0" xfId="0" applyNumberFormat="1" applyFill="1" applyBorder="1" applyAlignment="1" applyProtection="1">
      <alignment vertical="center" wrapText="1"/>
      <protection/>
    </xf>
    <xf numFmtId="0" fontId="0" fillId="0" borderId="0" xfId="0" applyAlignment="1" applyProtection="1">
      <alignment/>
      <protection/>
    </xf>
    <xf numFmtId="205" fontId="0" fillId="0" borderId="0" xfId="0" applyNumberFormat="1" applyAlignment="1">
      <alignment/>
    </xf>
    <xf numFmtId="200" fontId="0" fillId="6" borderId="0" xfId="0" applyNumberFormat="1" applyFill="1" applyAlignment="1" applyProtection="1">
      <alignment vertical="center"/>
      <protection/>
    </xf>
    <xf numFmtId="200" fontId="0" fillId="6" borderId="0" xfId="0" applyNumberFormat="1" applyFill="1" applyAlignment="1" applyProtection="1">
      <alignment vertical="center" wrapText="1"/>
      <protection/>
    </xf>
    <xf numFmtId="0" fontId="0" fillId="6" borderId="0" xfId="0" applyFill="1" applyAlignment="1" applyProtection="1">
      <alignment vertical="top"/>
      <protection/>
    </xf>
    <xf numFmtId="0" fontId="0" fillId="0" borderId="0" xfId="0" applyAlignment="1" applyProtection="1">
      <alignment vertical="top"/>
      <protection/>
    </xf>
    <xf numFmtId="0" fontId="0" fillId="5" borderId="11" xfId="0" applyFill="1" applyBorder="1" applyAlignment="1" applyProtection="1">
      <alignment horizontal="center" vertical="center"/>
      <protection/>
    </xf>
    <xf numFmtId="0" fontId="0" fillId="5" borderId="16" xfId="0" applyFill="1" applyBorder="1" applyAlignment="1" applyProtection="1">
      <alignment horizontal="center" vertical="center"/>
      <protection/>
    </xf>
    <xf numFmtId="200" fontId="0" fillId="5" borderId="17" xfId="0" applyNumberFormat="1" applyFill="1" applyBorder="1" applyAlignment="1" applyProtection="1">
      <alignment horizontal="center" vertical="center"/>
      <protection/>
    </xf>
    <xf numFmtId="0" fontId="0" fillId="6" borderId="0" xfId="0" applyFill="1" applyAlignment="1" applyProtection="1">
      <alignment horizontal="center" vertical="top" textRotation="255"/>
      <protection/>
    </xf>
    <xf numFmtId="202" fontId="0" fillId="6" borderId="0" xfId="0" applyNumberFormat="1" applyFill="1" applyAlignment="1" applyProtection="1">
      <alignment vertical="top"/>
      <protection/>
    </xf>
    <xf numFmtId="200" fontId="0" fillId="6" borderId="0" xfId="0" applyNumberFormat="1" applyFill="1" applyAlignment="1" applyProtection="1">
      <alignment vertical="top"/>
      <protection/>
    </xf>
    <xf numFmtId="0" fontId="0" fillId="6" borderId="0" xfId="0" applyFill="1" applyBorder="1" applyAlignment="1" applyProtection="1">
      <alignment/>
      <protection/>
    </xf>
    <xf numFmtId="0" fontId="0" fillId="5" borderId="18" xfId="0" applyFill="1" applyBorder="1" applyAlignment="1" applyProtection="1" quotePrefix="1">
      <alignment horizontal="center" vertical="center" wrapText="1"/>
      <protection/>
    </xf>
    <xf numFmtId="202" fontId="0" fillId="5" borderId="19" xfId="0" applyNumberFormat="1" applyFill="1" applyBorder="1" applyAlignment="1" applyProtection="1" quotePrefix="1">
      <alignment horizontal="center" vertical="center" wrapText="1"/>
      <protection/>
    </xf>
    <xf numFmtId="200" fontId="0" fillId="5" borderId="19" xfId="0" applyNumberFormat="1" applyFill="1" applyBorder="1" applyAlignment="1" applyProtection="1" quotePrefix="1">
      <alignment horizontal="center" vertical="center" wrapText="1"/>
      <protection/>
    </xf>
    <xf numFmtId="0" fontId="0" fillId="0" borderId="0" xfId="0" applyBorder="1" applyAlignment="1" applyProtection="1">
      <alignment/>
      <protection/>
    </xf>
    <xf numFmtId="0" fontId="0" fillId="6" borderId="20" xfId="0" applyFill="1" applyBorder="1" applyAlignment="1" applyProtection="1">
      <alignment vertical="center"/>
      <protection/>
    </xf>
    <xf numFmtId="0" fontId="0" fillId="6" borderId="21" xfId="0" applyNumberFormat="1" applyFill="1" applyBorder="1" applyAlignment="1" applyProtection="1">
      <alignment horizontal="left" vertical="center" wrapText="1"/>
      <protection locked="0"/>
    </xf>
    <xf numFmtId="202" fontId="0" fillId="6" borderId="22" xfId="0" applyNumberFormat="1" applyFill="1" applyBorder="1" applyAlignment="1" applyProtection="1">
      <alignment horizontal="right" vertical="center"/>
      <protection/>
    </xf>
    <xf numFmtId="201" fontId="2" fillId="6" borderId="22" xfId="0" applyNumberFormat="1" applyFont="1" applyFill="1" applyBorder="1" applyAlignment="1" applyProtection="1">
      <alignment horizontal="right" vertical="center"/>
      <protection/>
    </xf>
    <xf numFmtId="0" fontId="0" fillId="6" borderId="23" xfId="0" applyFill="1" applyBorder="1" applyAlignment="1" applyProtection="1">
      <alignment vertical="center"/>
      <protection/>
    </xf>
    <xf numFmtId="49" fontId="0" fillId="6" borderId="24" xfId="0" applyNumberFormat="1" applyFill="1" applyBorder="1" applyAlignment="1" applyProtection="1">
      <alignment horizontal="left" vertical="center" wrapText="1"/>
      <protection locked="0"/>
    </xf>
    <xf numFmtId="202" fontId="0" fillId="6" borderId="25" xfId="0" applyNumberFormat="1" applyFill="1" applyBorder="1" applyAlignment="1" applyProtection="1">
      <alignment horizontal="right" vertical="center"/>
      <protection/>
    </xf>
    <xf numFmtId="201" fontId="2" fillId="6" borderId="25" xfId="0" applyNumberFormat="1" applyFont="1" applyFill="1" applyBorder="1" applyAlignment="1" applyProtection="1">
      <alignment horizontal="right" vertical="center"/>
      <protection/>
    </xf>
    <xf numFmtId="0" fontId="0" fillId="6" borderId="23" xfId="0" applyFill="1" applyBorder="1" applyAlignment="1" applyProtection="1" quotePrefix="1">
      <alignment vertical="center" wrapText="1"/>
      <protection/>
    </xf>
    <xf numFmtId="202" fontId="0" fillId="6" borderId="26" xfId="0" applyNumberFormat="1" applyFill="1" applyBorder="1" applyAlignment="1" applyProtection="1">
      <alignment horizontal="right" vertical="center"/>
      <protection/>
    </xf>
    <xf numFmtId="201" fontId="2" fillId="6" borderId="26" xfId="0" applyNumberFormat="1" applyFont="1" applyFill="1" applyBorder="1" applyAlignment="1" applyProtection="1">
      <alignment horizontal="right" vertical="center"/>
      <protection/>
    </xf>
    <xf numFmtId="0" fontId="0" fillId="6" borderId="27" xfId="0" applyNumberFormat="1" applyFont="1" applyFill="1" applyBorder="1" applyAlignment="1" applyProtection="1">
      <alignment horizontal="center" vertical="center" wrapText="1"/>
      <protection/>
    </xf>
    <xf numFmtId="49" fontId="0" fillId="6" borderId="28" xfId="0" applyNumberFormat="1" applyFill="1" applyBorder="1" applyAlignment="1" applyProtection="1">
      <alignment horizontal="left" vertical="center" wrapText="1"/>
      <protection locked="0"/>
    </xf>
    <xf numFmtId="0" fontId="0" fillId="6" borderId="27" xfId="0" applyFill="1" applyBorder="1" applyAlignment="1" applyProtection="1">
      <alignment horizontal="center" vertical="center" wrapText="1"/>
      <protection/>
    </xf>
    <xf numFmtId="0" fontId="0" fillId="6" borderId="29" xfId="0" applyFill="1" applyBorder="1" applyAlignment="1" applyProtection="1">
      <alignment horizontal="center" vertical="center" shrinkToFit="1"/>
      <protection/>
    </xf>
    <xf numFmtId="0" fontId="0" fillId="6" borderId="30" xfId="0" applyFill="1" applyBorder="1" applyAlignment="1" applyProtection="1">
      <alignment horizontal="centerContinuous" vertical="center" shrinkToFit="1"/>
      <protection/>
    </xf>
    <xf numFmtId="0" fontId="0" fillId="6" borderId="31" xfId="0" applyFill="1" applyBorder="1" applyAlignment="1" applyProtection="1">
      <alignment horizontal="centerContinuous" vertical="center" shrinkToFit="1"/>
      <protection/>
    </xf>
    <xf numFmtId="202" fontId="0" fillId="6" borderId="32" xfId="0" applyNumberFormat="1" applyFill="1" applyBorder="1" applyAlignment="1" applyProtection="1">
      <alignment horizontal="center" vertical="center" shrinkToFit="1"/>
      <protection/>
    </xf>
    <xf numFmtId="0" fontId="0" fillId="6" borderId="20" xfId="0" applyFill="1" applyBorder="1" applyAlignment="1" applyProtection="1">
      <alignment horizontal="left" vertical="center" wrapText="1"/>
      <protection/>
    </xf>
    <xf numFmtId="9" fontId="23" fillId="6" borderId="33" xfId="0" applyNumberFormat="1" applyFont="1" applyFill="1" applyBorder="1" applyAlignment="1" applyProtection="1">
      <alignment horizontal="right" vertical="center"/>
      <protection/>
    </xf>
    <xf numFmtId="9" fontId="23" fillId="6" borderId="34" xfId="0" applyNumberFormat="1" applyFont="1" applyFill="1" applyBorder="1" applyAlignment="1" applyProtection="1">
      <alignment horizontal="right" vertical="center"/>
      <protection/>
    </xf>
    <xf numFmtId="9" fontId="23" fillId="6" borderId="35" xfId="0" applyNumberFormat="1" applyFont="1" applyFill="1" applyBorder="1" applyAlignment="1" applyProtection="1">
      <alignment horizontal="right" vertical="center"/>
      <protection/>
    </xf>
    <xf numFmtId="202" fontId="0" fillId="6" borderId="36" xfId="0" applyNumberFormat="1" applyFill="1" applyBorder="1" applyAlignment="1" applyProtection="1">
      <alignment horizontal="right" vertical="center"/>
      <protection/>
    </xf>
    <xf numFmtId="201" fontId="2" fillId="6" borderId="36" xfId="0" applyNumberFormat="1" applyFont="1" applyFill="1" applyBorder="1" applyAlignment="1" applyProtection="1">
      <alignment horizontal="right" vertical="center"/>
      <protection/>
    </xf>
    <xf numFmtId="0" fontId="0" fillId="6" borderId="37" xfId="0" applyFill="1" applyBorder="1" applyAlignment="1" applyProtection="1">
      <alignment horizontal="left" vertical="center"/>
      <protection/>
    </xf>
    <xf numFmtId="9" fontId="23" fillId="6" borderId="38" xfId="0" applyNumberFormat="1" applyFont="1" applyFill="1" applyBorder="1" applyAlignment="1" applyProtection="1">
      <alignment horizontal="right" vertical="center"/>
      <protection/>
    </xf>
    <xf numFmtId="9" fontId="23" fillId="6" borderId="39" xfId="0" applyNumberFormat="1" applyFont="1" applyFill="1" applyBorder="1" applyAlignment="1" applyProtection="1">
      <alignment horizontal="right" vertical="center"/>
      <protection/>
    </xf>
    <xf numFmtId="9" fontId="23" fillId="6" borderId="40" xfId="0" applyNumberFormat="1" applyFont="1" applyFill="1" applyBorder="1" applyAlignment="1" applyProtection="1">
      <alignment horizontal="right" vertical="center"/>
      <protection/>
    </xf>
    <xf numFmtId="0" fontId="0" fillId="6" borderId="37" xfId="0" applyFill="1" applyBorder="1" applyAlignment="1" applyProtection="1">
      <alignment horizontal="left" vertical="center" wrapText="1"/>
      <protection/>
    </xf>
    <xf numFmtId="0" fontId="0" fillId="6" borderId="41" xfId="0" applyFill="1" applyBorder="1" applyAlignment="1" applyProtection="1">
      <alignment horizontal="left" vertical="center" wrapText="1"/>
      <protection/>
    </xf>
    <xf numFmtId="9" fontId="23" fillId="6" borderId="42" xfId="0" applyNumberFormat="1" applyFont="1" applyFill="1" applyBorder="1" applyAlignment="1" applyProtection="1">
      <alignment horizontal="right" vertical="center"/>
      <protection/>
    </xf>
    <xf numFmtId="9" fontId="23" fillId="6" borderId="43" xfId="0" applyNumberFormat="1" applyFont="1" applyFill="1" applyBorder="1" applyAlignment="1" applyProtection="1">
      <alignment horizontal="right" vertical="center"/>
      <protection/>
    </xf>
    <xf numFmtId="9" fontId="23" fillId="6" borderId="44" xfId="0" applyNumberFormat="1" applyFont="1" applyFill="1" applyBorder="1" applyAlignment="1" applyProtection="1">
      <alignment horizontal="right" vertical="center"/>
      <protection/>
    </xf>
    <xf numFmtId="0" fontId="0" fillId="6" borderId="45" xfId="0" applyFill="1" applyBorder="1" applyAlignment="1" applyProtection="1">
      <alignment horizontal="left" vertical="center"/>
      <protection/>
    </xf>
    <xf numFmtId="200" fontId="0" fillId="6" borderId="46" xfId="0" applyNumberFormat="1" applyFill="1" applyBorder="1" applyAlignment="1" applyProtection="1">
      <alignment horizontal="left" vertical="center"/>
      <protection/>
    </xf>
    <xf numFmtId="200" fontId="0" fillId="6" borderId="46" xfId="0" applyNumberFormat="1" applyFill="1" applyBorder="1" applyAlignment="1" applyProtection="1">
      <alignment horizontal="right" vertical="center"/>
      <protection/>
    </xf>
    <xf numFmtId="0" fontId="0" fillId="6" borderId="15" xfId="0" applyFill="1" applyBorder="1" applyAlignment="1" applyProtection="1">
      <alignment horizontal="left" vertical="center"/>
      <protection/>
    </xf>
    <xf numFmtId="200" fontId="0" fillId="6" borderId="0" xfId="0" applyNumberFormat="1" applyFill="1" applyBorder="1" applyAlignment="1" applyProtection="1">
      <alignment horizontal="left" vertical="center"/>
      <protection/>
    </xf>
    <xf numFmtId="200" fontId="0" fillId="6" borderId="0" xfId="0" applyNumberFormat="1" applyFill="1" applyBorder="1" applyAlignment="1" applyProtection="1">
      <alignment horizontal="right" vertical="center"/>
      <protection/>
    </xf>
    <xf numFmtId="200" fontId="0" fillId="6" borderId="0" xfId="0" applyNumberFormat="1" applyFill="1" applyBorder="1" applyAlignment="1" applyProtection="1">
      <alignment horizontal="right" vertical="center"/>
      <protection locked="0"/>
    </xf>
    <xf numFmtId="200" fontId="0" fillId="6" borderId="47" xfId="0" applyNumberFormat="1" applyFill="1" applyBorder="1" applyAlignment="1" applyProtection="1">
      <alignment horizontal="right" vertical="center"/>
      <protection locked="0"/>
    </xf>
    <xf numFmtId="0" fontId="0" fillId="6" borderId="15" xfId="0" applyFill="1" applyBorder="1" applyAlignment="1" applyProtection="1">
      <alignment vertical="center"/>
      <protection/>
    </xf>
    <xf numFmtId="0" fontId="4" fillId="6" borderId="0" xfId="0" applyFont="1" applyFill="1" applyBorder="1" applyAlignment="1" applyProtection="1" quotePrefix="1">
      <alignment horizontal="right" vertical="center" wrapText="1"/>
      <protection/>
    </xf>
    <xf numFmtId="0" fontId="24" fillId="6" borderId="0" xfId="0" applyFont="1" applyFill="1" applyBorder="1" applyAlignment="1" applyProtection="1" quotePrefix="1">
      <alignment horizontal="left" vertical="center" wrapText="1"/>
      <protection locked="0"/>
    </xf>
    <xf numFmtId="0" fontId="0" fillId="6" borderId="45" xfId="0" applyFill="1" applyBorder="1" applyAlignment="1" applyProtection="1">
      <alignment/>
      <protection/>
    </xf>
    <xf numFmtId="0" fontId="4" fillId="6" borderId="46" xfId="0" applyFont="1" applyFill="1" applyBorder="1" applyAlignment="1" applyProtection="1" quotePrefix="1">
      <alignment horizontal="right" vertical="center" wrapText="1"/>
      <protection/>
    </xf>
    <xf numFmtId="0" fontId="24" fillId="6" borderId="46" xfId="0" applyFont="1" applyFill="1" applyBorder="1" applyAlignment="1" applyProtection="1">
      <alignment horizontal="left" vertical="center" wrapText="1"/>
      <protection locked="0"/>
    </xf>
    <xf numFmtId="0" fontId="0" fillId="6" borderId="15" xfId="0" applyFill="1" applyBorder="1" applyAlignment="1" applyProtection="1" quotePrefix="1">
      <alignment vertical="center"/>
      <protection/>
    </xf>
    <xf numFmtId="0" fontId="0" fillId="6" borderId="15" xfId="0" applyFill="1" applyBorder="1" applyAlignment="1" applyProtection="1">
      <alignment vertical="top" wrapText="1"/>
      <protection/>
    </xf>
    <xf numFmtId="0" fontId="0" fillId="6" borderId="0" xfId="0" applyFill="1" applyBorder="1" applyAlignment="1" applyProtection="1">
      <alignment vertical="top" wrapText="1"/>
      <protection/>
    </xf>
    <xf numFmtId="0" fontId="0" fillId="6" borderId="47" xfId="0" applyFill="1" applyBorder="1" applyAlignment="1" applyProtection="1">
      <alignment/>
      <protection/>
    </xf>
    <xf numFmtId="202" fontId="0" fillId="6" borderId="15" xfId="0" applyNumberFormat="1" applyFill="1" applyBorder="1" applyAlignment="1" applyProtection="1">
      <alignment horizontal="right" vertical="center"/>
      <protection/>
    </xf>
    <xf numFmtId="0" fontId="0" fillId="6" borderId="15" xfId="0" applyFill="1" applyBorder="1" applyAlignment="1" applyProtection="1">
      <alignment horizontal="centerContinuous" vertical="top" wrapText="1"/>
      <protection/>
    </xf>
    <xf numFmtId="0" fontId="0" fillId="6" borderId="27" xfId="0" applyFill="1" applyBorder="1" applyAlignment="1" applyProtection="1" quotePrefix="1">
      <alignment horizontal="centerContinuous" vertical="top"/>
      <protection/>
    </xf>
    <xf numFmtId="209" fontId="20" fillId="0" borderId="18" xfId="0" applyNumberFormat="1" applyFont="1" applyFill="1" applyBorder="1" applyAlignment="1" applyProtection="1">
      <alignment horizontal="center" vertical="center"/>
      <protection/>
    </xf>
    <xf numFmtId="209" fontId="20" fillId="0" borderId="48" xfId="0" applyNumberFormat="1" applyFont="1" applyFill="1" applyBorder="1" applyAlignment="1" applyProtection="1">
      <alignment horizontal="center" vertical="center"/>
      <protection/>
    </xf>
    <xf numFmtId="0" fontId="0" fillId="0" borderId="48" xfId="0" applyFill="1" applyBorder="1" applyAlignment="1">
      <alignment horizontal="center" vertical="center"/>
    </xf>
    <xf numFmtId="0" fontId="0" fillId="0" borderId="49" xfId="0" applyFill="1" applyBorder="1" applyAlignment="1">
      <alignment horizontal="center" vertical="center"/>
    </xf>
    <xf numFmtId="201" fontId="2" fillId="5" borderId="50" xfId="0" applyNumberFormat="1" applyFont="1" applyFill="1" applyBorder="1" applyAlignment="1" applyProtection="1">
      <alignment horizontal="center" vertical="center" wrapText="1"/>
      <protection/>
    </xf>
    <xf numFmtId="201" fontId="2" fillId="5" borderId="51" xfId="0" applyNumberFormat="1" applyFont="1" applyFill="1" applyBorder="1" applyAlignment="1" applyProtection="1">
      <alignment horizontal="center" vertical="center" wrapText="1"/>
      <protection/>
    </xf>
    <xf numFmtId="0" fontId="25" fillId="0" borderId="0" xfId="0" applyFont="1" applyAlignment="1" applyProtection="1">
      <alignment/>
      <protection/>
    </xf>
    <xf numFmtId="0" fontId="14" fillId="6" borderId="13" xfId="0" applyFont="1" applyFill="1" applyBorder="1" applyAlignment="1" applyProtection="1">
      <alignment horizontal="left" vertical="center"/>
      <protection/>
    </xf>
    <xf numFmtId="0" fontId="14" fillId="6" borderId="0" xfId="0" applyFont="1" applyFill="1" applyBorder="1" applyAlignment="1" applyProtection="1">
      <alignment horizontal="left" vertical="center"/>
      <protection/>
    </xf>
    <xf numFmtId="0" fontId="0" fillId="5" borderId="11" xfId="0" applyFill="1" applyBorder="1" applyAlignment="1" applyProtection="1">
      <alignment horizontal="left" vertical="center" wrapText="1"/>
      <protection/>
    </xf>
    <xf numFmtId="0" fontId="0" fillId="5" borderId="52" xfId="0" applyFill="1" applyBorder="1" applyAlignment="1" applyProtection="1">
      <alignment horizontal="left" vertical="center" wrapText="1"/>
      <protection/>
    </xf>
    <xf numFmtId="202" fontId="0" fillId="5" borderId="11" xfId="0" applyNumberFormat="1" applyFill="1" applyBorder="1" applyAlignment="1" applyProtection="1">
      <alignment horizontal="center" vertical="center" wrapText="1"/>
      <protection/>
    </xf>
    <xf numFmtId="0" fontId="0" fillId="6" borderId="11" xfId="0" applyFill="1" applyBorder="1" applyAlignment="1" applyProtection="1">
      <alignment horizontal="left" vertical="top" wrapText="1"/>
      <protection/>
    </xf>
    <xf numFmtId="0" fontId="0" fillId="6" borderId="52" xfId="0" applyFill="1" applyBorder="1" applyAlignment="1" applyProtection="1">
      <alignment horizontal="left" vertical="top" wrapText="1"/>
      <protection/>
    </xf>
    <xf numFmtId="200" fontId="0" fillId="6" borderId="17" xfId="0" applyNumberFormat="1" applyFill="1" applyBorder="1" applyAlignment="1" applyProtection="1">
      <alignment horizontal="center" vertical="center" wrapText="1"/>
      <protection/>
    </xf>
    <xf numFmtId="0" fontId="0" fillId="6" borderId="0" xfId="0" applyFill="1" applyBorder="1" applyAlignment="1" applyProtection="1" quotePrefix="1">
      <alignment horizontal="left" vertical="top" wrapText="1"/>
      <protection/>
    </xf>
    <xf numFmtId="202" fontId="0" fillId="6" borderId="11" xfId="0" applyNumberFormat="1" applyFill="1" applyBorder="1" applyAlignment="1" applyProtection="1">
      <alignment horizontal="left" vertical="top" wrapText="1"/>
      <protection/>
    </xf>
    <xf numFmtId="202" fontId="0" fillId="6" borderId="52" xfId="0" applyNumberFormat="1" applyFill="1" applyBorder="1" applyAlignment="1" applyProtection="1" quotePrefix="1">
      <alignment horizontal="left" vertical="top" wrapText="1"/>
      <protection/>
    </xf>
    <xf numFmtId="202" fontId="0" fillId="6" borderId="11" xfId="0" applyNumberFormat="1" applyFill="1" applyBorder="1" applyAlignment="1" applyProtection="1" quotePrefix="1">
      <alignment horizontal="left" vertical="top" wrapText="1"/>
      <protection/>
    </xf>
    <xf numFmtId="0" fontId="0" fillId="6" borderId="0" xfId="0" applyFill="1" applyAlignment="1" applyProtection="1" quotePrefix="1">
      <alignment horizontal="left" vertical="top" wrapText="1"/>
      <protection/>
    </xf>
    <xf numFmtId="202" fontId="0" fillId="6" borderId="0" xfId="0" applyNumberFormat="1" applyFill="1" applyAlignment="1" applyProtection="1" quotePrefix="1">
      <alignment horizontal="left" vertical="top" wrapText="1"/>
      <protection/>
    </xf>
    <xf numFmtId="202" fontId="26" fillId="6" borderId="0" xfId="0" applyNumberFormat="1" applyFont="1" applyFill="1" applyAlignment="1" applyProtection="1">
      <alignment horizontal="left" vertical="top"/>
      <protection/>
    </xf>
    <xf numFmtId="202" fontId="22" fillId="6" borderId="0" xfId="0" applyNumberFormat="1" applyFont="1" applyFill="1" applyAlignment="1" applyProtection="1">
      <alignment horizontal="left" vertical="top" wrapText="1"/>
      <protection/>
    </xf>
    <xf numFmtId="202" fontId="22" fillId="6" borderId="0" xfId="0" applyNumberFormat="1" applyFont="1" applyFill="1" applyAlignment="1" applyProtection="1" quotePrefix="1">
      <alignment horizontal="left" vertical="top"/>
      <protection/>
    </xf>
    <xf numFmtId="202" fontId="26" fillId="6" borderId="0" xfId="0" applyNumberFormat="1" applyFont="1" applyFill="1" applyAlignment="1" applyProtection="1" quotePrefix="1">
      <alignment horizontal="left" vertical="top" wrapText="1"/>
      <protection/>
    </xf>
    <xf numFmtId="0" fontId="26" fillId="6" borderId="0" xfId="0" applyFont="1" applyFill="1" applyAlignment="1" applyProtection="1">
      <alignment/>
      <protection/>
    </xf>
    <xf numFmtId="202" fontId="26" fillId="6" borderId="0" xfId="0" applyNumberFormat="1" applyFont="1" applyFill="1" applyAlignment="1" applyProtection="1">
      <alignment horizontal="left" vertical="top" wrapText="1"/>
      <protection/>
    </xf>
    <xf numFmtId="202" fontId="22" fillId="6" borderId="0" xfId="0" applyNumberFormat="1" applyFont="1" applyFill="1" applyAlignment="1" applyProtection="1">
      <alignment horizontal="left" vertical="top"/>
      <protection/>
    </xf>
    <xf numFmtId="202" fontId="22" fillId="6" borderId="0" xfId="0" applyNumberFormat="1" applyFont="1" applyFill="1" applyAlignment="1" applyProtection="1" quotePrefix="1">
      <alignment horizontal="left" vertical="top" wrapText="1"/>
      <protection/>
    </xf>
    <xf numFmtId="0" fontId="26" fillId="6" borderId="0" xfId="0" applyFont="1" applyFill="1" applyAlignment="1" applyProtection="1">
      <alignment vertical="top" wrapText="1"/>
      <protection/>
    </xf>
    <xf numFmtId="0" fontId="26" fillId="0" borderId="0" xfId="0" applyFont="1" applyAlignment="1">
      <alignment/>
    </xf>
    <xf numFmtId="200" fontId="0" fillId="6" borderId="0" xfId="0" applyNumberFormat="1" applyFill="1" applyAlignment="1" applyProtection="1">
      <alignment vertical="top" wrapText="1"/>
      <protection/>
    </xf>
    <xf numFmtId="200" fontId="0" fillId="6" borderId="0" xfId="0" applyNumberFormat="1" applyFill="1" applyAlignment="1" applyProtection="1" quotePrefix="1">
      <alignment vertical="top"/>
      <protection/>
    </xf>
    <xf numFmtId="0" fontId="22" fillId="6" borderId="13" xfId="0" applyFont="1" applyFill="1" applyBorder="1" applyAlignment="1" applyProtection="1">
      <alignment vertical="center"/>
      <protection/>
    </xf>
    <xf numFmtId="0" fontId="23" fillId="6" borderId="0" xfId="0" applyFont="1" applyFill="1" applyBorder="1" applyAlignment="1" applyProtection="1">
      <alignment vertical="top" wrapText="1"/>
      <protection/>
    </xf>
    <xf numFmtId="0" fontId="23" fillId="6" borderId="13" xfId="0" applyFont="1" applyFill="1" applyBorder="1" applyAlignment="1" applyProtection="1">
      <alignment vertical="center"/>
      <protection/>
    </xf>
    <xf numFmtId="0" fontId="23" fillId="6" borderId="0" xfId="0" applyFont="1" applyFill="1" applyAlignment="1" applyProtection="1">
      <alignment/>
      <protection/>
    </xf>
    <xf numFmtId="0" fontId="0" fillId="6" borderId="13" xfId="0" applyFill="1" applyBorder="1" applyAlignment="1" applyProtection="1">
      <alignment horizontal="center" vertical="top" textRotation="255"/>
      <protection/>
    </xf>
    <xf numFmtId="0" fontId="23" fillId="6" borderId="13" xfId="0" applyFont="1" applyFill="1" applyBorder="1" applyAlignment="1" applyProtection="1">
      <alignment/>
      <protection/>
    </xf>
    <xf numFmtId="202" fontId="0" fillId="6" borderId="0" xfId="0" applyNumberFormat="1" applyFill="1" applyAlignment="1" applyProtection="1">
      <alignment vertical="top" wrapText="1"/>
      <protection/>
    </xf>
    <xf numFmtId="0" fontId="23" fillId="6" borderId="13" xfId="0" applyFont="1" applyFill="1" applyBorder="1" applyAlignment="1" applyProtection="1">
      <alignment vertical="top" wrapText="1"/>
      <protection/>
    </xf>
    <xf numFmtId="0" fontId="14" fillId="6" borderId="0" xfId="0" applyFont="1" applyFill="1" applyAlignment="1" applyProtection="1">
      <alignment vertical="center"/>
      <protection/>
    </xf>
    <xf numFmtId="0" fontId="23" fillId="6" borderId="0" xfId="0" applyFont="1" applyFill="1" applyAlignment="1" applyProtection="1">
      <alignment vertical="top" wrapText="1"/>
      <protection/>
    </xf>
    <xf numFmtId="0" fontId="23" fillId="6" borderId="0" xfId="0" applyFont="1" applyFill="1" applyAlignment="1" applyProtection="1">
      <alignment horizontal="center" vertical="top" textRotation="255"/>
      <protection/>
    </xf>
    <xf numFmtId="0" fontId="22" fillId="5" borderId="46" xfId="0" applyFont="1" applyFill="1" applyBorder="1" applyAlignment="1" applyProtection="1">
      <alignment horizontal="left" vertical="center"/>
      <protection/>
    </xf>
    <xf numFmtId="202" fontId="0" fillId="0" borderId="53" xfId="0" applyNumberFormat="1" applyFill="1" applyBorder="1" applyAlignment="1" applyProtection="1">
      <alignment vertical="top" wrapText="1"/>
      <protection/>
    </xf>
    <xf numFmtId="0" fontId="22" fillId="0" borderId="15" xfId="0" applyFont="1" applyFill="1" applyBorder="1" applyAlignment="1" applyProtection="1">
      <alignment horizontal="left" vertical="center"/>
      <protection/>
    </xf>
    <xf numFmtId="0" fontId="22" fillId="0" borderId="0" xfId="0" applyFont="1" applyFill="1" applyBorder="1" applyAlignment="1" applyProtection="1">
      <alignment horizontal="left" vertical="center"/>
      <protection/>
    </xf>
    <xf numFmtId="0" fontId="22" fillId="6" borderId="54" xfId="0" applyFont="1" applyFill="1" applyBorder="1" applyAlignment="1" applyProtection="1">
      <alignment horizontal="center" vertical="center" wrapText="1"/>
      <protection/>
    </xf>
    <xf numFmtId="0" fontId="22" fillId="6" borderId="11" xfId="0" applyFont="1" applyFill="1" applyBorder="1" applyAlignment="1" applyProtection="1">
      <alignment horizontal="center" vertical="center" wrapText="1"/>
      <protection/>
    </xf>
    <xf numFmtId="0" fontId="22" fillId="6" borderId="55" xfId="0" applyFont="1" applyFill="1" applyBorder="1" applyAlignment="1" applyProtection="1">
      <alignment horizontal="center" vertical="center" wrapText="1"/>
      <protection/>
    </xf>
    <xf numFmtId="0" fontId="22" fillId="0" borderId="0" xfId="0" applyFont="1" applyFill="1" applyBorder="1" applyAlignment="1" applyProtection="1">
      <alignment horizontal="center" vertical="center" wrapText="1"/>
      <protection/>
    </xf>
    <xf numFmtId="0" fontId="0" fillId="6" borderId="56" xfId="0" applyFill="1" applyBorder="1" applyAlignment="1" applyProtection="1">
      <alignment horizontal="center" vertical="center"/>
      <protection/>
    </xf>
    <xf numFmtId="0" fontId="22" fillId="6" borderId="11" xfId="0" applyFont="1" applyFill="1" applyBorder="1" applyAlignment="1" applyProtection="1">
      <alignment horizontal="center" vertical="center" wrapText="1"/>
      <protection locked="0"/>
    </xf>
    <xf numFmtId="0" fontId="22" fillId="6" borderId="54" xfId="0" applyFont="1" applyFill="1" applyBorder="1" applyAlignment="1" applyProtection="1">
      <alignment horizontal="left" vertical="center"/>
      <protection/>
    </xf>
    <xf numFmtId="0" fontId="22" fillId="6" borderId="57" xfId="0" applyFont="1" applyFill="1" applyBorder="1" applyAlignment="1" applyProtection="1">
      <alignment horizontal="left" vertical="center" wrapText="1"/>
      <protection/>
    </xf>
    <xf numFmtId="0" fontId="22" fillId="6" borderId="58" xfId="0" applyFont="1" applyFill="1" applyBorder="1" applyAlignment="1" applyProtection="1">
      <alignment horizontal="left" vertical="center" wrapText="1"/>
      <protection/>
    </xf>
    <xf numFmtId="0" fontId="22" fillId="6" borderId="59" xfId="0" applyNumberFormat="1" applyFont="1" applyFill="1" applyBorder="1" applyAlignment="1" applyProtection="1">
      <alignment horizontal="center" vertical="center" wrapText="1"/>
      <protection/>
    </xf>
    <xf numFmtId="0" fontId="22" fillId="5" borderId="45" xfId="0" applyFont="1" applyFill="1" applyBorder="1" applyAlignment="1" applyProtection="1">
      <alignment horizontal="left" vertical="center"/>
      <protection/>
    </xf>
    <xf numFmtId="0" fontId="22" fillId="5" borderId="46" xfId="0" applyFont="1" applyFill="1" applyBorder="1" applyAlignment="1">
      <alignment/>
    </xf>
    <xf numFmtId="0" fontId="22" fillId="6" borderId="55" xfId="0" applyFont="1" applyFill="1" applyBorder="1" applyAlignment="1" applyProtection="1">
      <alignment horizontal="left" vertical="center"/>
      <protection/>
    </xf>
    <xf numFmtId="0" fontId="22" fillId="6" borderId="57" xfId="0" applyFont="1" applyFill="1" applyBorder="1" applyAlignment="1" applyProtection="1">
      <alignment horizontal="left" vertical="center"/>
      <protection/>
    </xf>
    <xf numFmtId="0" fontId="22" fillId="6" borderId="60" xfId="0" applyFont="1" applyFill="1" applyBorder="1" applyAlignment="1" applyProtection="1">
      <alignment horizontal="left" vertical="center" wrapText="1"/>
      <protection/>
    </xf>
    <xf numFmtId="0" fontId="22" fillId="6" borderId="59" xfId="0" applyFont="1" applyFill="1" applyBorder="1" applyAlignment="1" applyProtection="1">
      <alignment horizontal="center" vertical="center" wrapText="1"/>
      <protection/>
    </xf>
    <xf numFmtId="0" fontId="22" fillId="6" borderId="45" xfId="0" applyFont="1" applyFill="1" applyBorder="1" applyAlignment="1" applyProtection="1">
      <alignment horizontal="left" vertical="center"/>
      <protection/>
    </xf>
    <xf numFmtId="0" fontId="22" fillId="6" borderId="46" xfId="0" applyFont="1" applyFill="1" applyBorder="1" applyAlignment="1" applyProtection="1">
      <alignment horizontal="left" vertical="center"/>
      <protection/>
    </xf>
    <xf numFmtId="0" fontId="22" fillId="6" borderId="15" xfId="0" applyFont="1" applyFill="1" applyBorder="1" applyAlignment="1" applyProtection="1">
      <alignment horizontal="center" vertical="center" wrapText="1"/>
      <protection/>
    </xf>
    <xf numFmtId="0" fontId="22" fillId="6" borderId="0" xfId="0" applyFont="1" applyFill="1" applyBorder="1" applyAlignment="1" applyProtection="1">
      <alignment horizontal="center" vertical="center" wrapText="1"/>
      <protection/>
    </xf>
    <xf numFmtId="0" fontId="22" fillId="6" borderId="15" xfId="0" applyFont="1" applyFill="1" applyBorder="1" applyAlignment="1" applyProtection="1">
      <alignment horizontal="left" vertical="center" wrapText="1"/>
      <protection/>
    </xf>
    <xf numFmtId="0" fontId="0" fillId="6" borderId="0" xfId="0" applyFill="1" applyBorder="1" applyAlignment="1" applyProtection="1">
      <alignment horizontal="center" vertical="center"/>
      <protection/>
    </xf>
    <xf numFmtId="0" fontId="22" fillId="0" borderId="0" xfId="0" applyFont="1" applyFill="1" applyBorder="1" applyAlignment="1" applyProtection="1">
      <alignment horizontal="center" vertical="top" wrapText="1"/>
      <protection locked="0"/>
    </xf>
    <xf numFmtId="0" fontId="0" fillId="6" borderId="0" xfId="0" applyFill="1" applyBorder="1" applyAlignment="1" applyProtection="1">
      <alignment/>
      <protection/>
    </xf>
    <xf numFmtId="0" fontId="22" fillId="6" borderId="0" xfId="0" applyFont="1" applyFill="1" applyAlignment="1" applyProtection="1">
      <alignment/>
      <protection/>
    </xf>
    <xf numFmtId="0" fontId="22" fillId="5" borderId="56" xfId="0" applyFont="1" applyFill="1" applyBorder="1" applyAlignment="1">
      <alignment/>
    </xf>
    <xf numFmtId="0" fontId="22" fillId="6" borderId="61" xfId="0" applyFont="1" applyFill="1" applyBorder="1" applyAlignment="1" applyProtection="1">
      <alignment horizontal="center" vertical="center" wrapText="1"/>
      <protection/>
    </xf>
    <xf numFmtId="200" fontId="0" fillId="6" borderId="15" xfId="0" applyNumberFormat="1" applyFill="1" applyBorder="1" applyAlignment="1" applyProtection="1">
      <alignment vertical="top" wrapText="1"/>
      <protection/>
    </xf>
    <xf numFmtId="0" fontId="0" fillId="6" borderId="0" xfId="0" applyFill="1" applyAlignment="1" applyProtection="1">
      <alignment/>
      <protection/>
    </xf>
    <xf numFmtId="0" fontId="22" fillId="0" borderId="61" xfId="0" applyFont="1" applyFill="1" applyBorder="1" applyAlignment="1" applyProtection="1">
      <alignment horizontal="center" vertical="center" wrapText="1"/>
      <protection/>
    </xf>
    <xf numFmtId="0" fontId="0" fillId="0" borderId="0" xfId="0" applyFill="1" applyBorder="1" applyAlignment="1" applyProtection="1">
      <alignment/>
      <protection/>
    </xf>
    <xf numFmtId="0" fontId="0" fillId="0" borderId="0" xfId="0" applyFill="1" applyBorder="1" applyAlignment="1" applyProtection="1">
      <alignment vertical="top" wrapText="1"/>
      <protection/>
    </xf>
    <xf numFmtId="0" fontId="22" fillId="0" borderId="0" xfId="0" applyFont="1" applyFill="1" applyBorder="1" applyAlignment="1" applyProtection="1">
      <alignment/>
      <protection/>
    </xf>
    <xf numFmtId="0" fontId="0" fillId="6" borderId="0" xfId="0" applyFill="1" applyBorder="1" applyAlignment="1" applyProtection="1">
      <alignment horizontal="center" vertical="center" textRotation="180" wrapText="1"/>
      <protection locked="0"/>
    </xf>
    <xf numFmtId="0" fontId="0" fillId="6" borderId="46" xfId="0" applyFill="1" applyBorder="1" applyAlignment="1" applyProtection="1">
      <alignment horizontal="center" vertical="center" textRotation="180"/>
      <protection locked="0"/>
    </xf>
    <xf numFmtId="0" fontId="0" fillId="6" borderId="15" xfId="0" applyFill="1" applyBorder="1" applyAlignment="1" applyProtection="1">
      <alignment horizontal="center" vertical="center" wrapText="1"/>
      <protection/>
    </xf>
    <xf numFmtId="202" fontId="0" fillId="0" borderId="15" xfId="0" applyNumberFormat="1" applyFill="1" applyBorder="1" applyAlignment="1" applyProtection="1">
      <alignment vertical="top" wrapText="1"/>
      <protection/>
    </xf>
    <xf numFmtId="0" fontId="22" fillId="6" borderId="0" xfId="0" applyFont="1" applyFill="1" applyBorder="1" applyAlignment="1" applyProtection="1">
      <alignment horizontal="left" vertical="center"/>
      <protection/>
    </xf>
    <xf numFmtId="0" fontId="22" fillId="6" borderId="0" xfId="0" applyFont="1" applyFill="1" applyBorder="1" applyAlignment="1">
      <alignment/>
    </xf>
    <xf numFmtId="200" fontId="0" fillId="6" borderId="0" xfId="0" applyNumberFormat="1" applyFill="1" applyBorder="1" applyAlignment="1" applyProtection="1">
      <alignment vertical="top" wrapText="1"/>
      <protection/>
    </xf>
    <xf numFmtId="0" fontId="0" fillId="6" borderId="62" xfId="0" applyFill="1" applyBorder="1" applyAlignment="1" applyProtection="1">
      <alignment horizontal="center" vertical="center" wrapText="1"/>
      <protection/>
    </xf>
    <xf numFmtId="205" fontId="0" fillId="0" borderId="0" xfId="0" applyNumberFormat="1" applyAlignment="1" applyProtection="1">
      <alignment/>
      <protection/>
    </xf>
    <xf numFmtId="0" fontId="0" fillId="6" borderId="21" xfId="0" applyNumberFormat="1" applyFill="1" applyBorder="1" applyAlignment="1" applyProtection="1">
      <alignment horizontal="left" vertical="center" wrapText="1"/>
      <protection/>
    </xf>
    <xf numFmtId="49" fontId="0" fillId="6" borderId="24" xfId="0" applyNumberFormat="1" applyFill="1" applyBorder="1" applyAlignment="1" applyProtection="1">
      <alignment horizontal="left" vertical="center" wrapText="1"/>
      <protection/>
    </xf>
    <xf numFmtId="49" fontId="0" fillId="6" borderId="28" xfId="0" applyNumberFormat="1" applyFill="1" applyBorder="1" applyAlignment="1" applyProtection="1">
      <alignment horizontal="left" vertical="center" wrapText="1"/>
      <protection/>
    </xf>
    <xf numFmtId="200" fontId="0" fillId="6" borderId="47" xfId="0" applyNumberFormat="1" applyFill="1" applyBorder="1" applyAlignment="1" applyProtection="1">
      <alignment horizontal="right" vertical="center"/>
      <protection/>
    </xf>
    <xf numFmtId="0" fontId="24" fillId="6" borderId="0" xfId="0" applyFont="1" applyFill="1" applyBorder="1" applyAlignment="1" applyProtection="1" quotePrefix="1">
      <alignment horizontal="left" vertical="center" wrapText="1"/>
      <protection/>
    </xf>
    <xf numFmtId="0" fontId="0" fillId="0" borderId="46" xfId="0" applyBorder="1" applyAlignment="1" applyProtection="1">
      <alignment/>
      <protection/>
    </xf>
    <xf numFmtId="0" fontId="24" fillId="6" borderId="46" xfId="0" applyFont="1" applyFill="1" applyBorder="1" applyAlignment="1" applyProtection="1">
      <alignment horizontal="left" vertical="center" wrapText="1"/>
      <protection/>
    </xf>
    <xf numFmtId="0" fontId="0" fillId="0" borderId="48" xfId="0" applyFill="1" applyBorder="1" applyAlignment="1" applyProtection="1">
      <alignment horizontal="center" vertical="center"/>
      <protection/>
    </xf>
    <xf numFmtId="0" fontId="0" fillId="0" borderId="49" xfId="0" applyFill="1" applyBorder="1" applyAlignment="1" applyProtection="1">
      <alignment horizontal="center" vertical="center"/>
      <protection/>
    </xf>
    <xf numFmtId="0" fontId="26" fillId="0" borderId="0" xfId="0" applyFont="1" applyAlignment="1" applyProtection="1">
      <alignment/>
      <protection/>
    </xf>
    <xf numFmtId="0" fontId="22" fillId="5" borderId="46" xfId="0" applyFont="1" applyFill="1" applyBorder="1" applyAlignment="1" applyProtection="1">
      <alignment/>
      <protection/>
    </xf>
    <xf numFmtId="0" fontId="22" fillId="0" borderId="0" xfId="0" applyFont="1" applyFill="1" applyBorder="1" applyAlignment="1" applyProtection="1">
      <alignment horizontal="center" vertical="top" wrapText="1"/>
      <protection/>
    </xf>
    <xf numFmtId="0" fontId="22" fillId="5" borderId="56" xfId="0" applyFont="1" applyFill="1" applyBorder="1" applyAlignment="1" applyProtection="1">
      <alignment/>
      <protection/>
    </xf>
    <xf numFmtId="9" fontId="23" fillId="2" borderId="21" xfId="0" applyNumberFormat="1" applyFont="1" applyFill="1" applyBorder="1" applyAlignment="1" applyProtection="1">
      <alignment horizontal="center" vertical="center"/>
      <protection locked="0"/>
    </xf>
    <xf numFmtId="9" fontId="23" fillId="2" borderId="24" xfId="0" applyNumberFormat="1" applyFont="1" applyFill="1" applyBorder="1" applyAlignment="1" applyProtection="1">
      <alignment horizontal="center" vertical="center"/>
      <protection locked="0"/>
    </xf>
    <xf numFmtId="9" fontId="23" fillId="2" borderId="28" xfId="0" applyNumberFormat="1" applyFont="1" applyFill="1" applyBorder="1" applyAlignment="1" applyProtection="1">
      <alignment horizontal="center" vertical="center"/>
      <protection locked="0"/>
    </xf>
    <xf numFmtId="0" fontId="22" fillId="2" borderId="57" xfId="0" applyFont="1" applyFill="1" applyBorder="1" applyAlignment="1" applyProtection="1">
      <alignment horizontal="left" vertical="center"/>
      <protection locked="0"/>
    </xf>
    <xf numFmtId="0" fontId="21" fillId="3" borderId="1" xfId="0" applyFont="1" applyFill="1" applyBorder="1" applyAlignment="1" applyProtection="1">
      <alignment horizontal="center" vertical="center"/>
      <protection/>
    </xf>
    <xf numFmtId="0" fontId="21" fillId="3" borderId="4" xfId="0" applyFont="1" applyFill="1" applyBorder="1" applyAlignment="1" applyProtection="1">
      <alignment horizontal="center" vertical="center"/>
      <protection/>
    </xf>
    <xf numFmtId="0" fontId="21" fillId="3" borderId="6" xfId="0" applyFont="1" applyFill="1" applyBorder="1" applyAlignment="1" applyProtection="1">
      <alignment horizontal="center" vertical="center"/>
      <protection/>
    </xf>
    <xf numFmtId="0" fontId="21" fillId="3" borderId="9" xfId="0" applyFont="1" applyFill="1" applyBorder="1" applyAlignment="1" applyProtection="1">
      <alignment horizontal="center" vertical="center"/>
      <protection/>
    </xf>
    <xf numFmtId="0" fontId="22" fillId="6" borderId="63" xfId="0" applyFont="1" applyFill="1" applyBorder="1" applyAlignment="1" applyProtection="1">
      <alignment horizontal="center" vertical="center" wrapText="1"/>
      <protection/>
    </xf>
    <xf numFmtId="0" fontId="22" fillId="6" borderId="59" xfId="0" applyFont="1" applyFill="1" applyBorder="1" applyAlignment="1" applyProtection="1">
      <alignment horizontal="center" vertical="center" wrapText="1"/>
      <protection/>
    </xf>
    <xf numFmtId="0" fontId="22" fillId="6" borderId="45" xfId="0" applyFont="1" applyFill="1" applyBorder="1" applyAlignment="1" applyProtection="1">
      <alignment horizontal="left" vertical="center" wrapText="1"/>
      <protection/>
    </xf>
    <xf numFmtId="0" fontId="0" fillId="6" borderId="46" xfId="0" applyFill="1" applyBorder="1" applyAlignment="1" applyProtection="1">
      <alignment horizontal="left" vertical="center" wrapText="1"/>
      <protection/>
    </xf>
    <xf numFmtId="0" fontId="22" fillId="6" borderId="64" xfId="0" applyNumberFormat="1" applyFont="1" applyFill="1" applyBorder="1" applyAlignment="1" applyProtection="1">
      <alignment horizontal="center" vertical="center" wrapText="1"/>
      <protection/>
    </xf>
    <xf numFmtId="0" fontId="22" fillId="6" borderId="11" xfId="0" applyFont="1" applyFill="1" applyBorder="1" applyAlignment="1" applyProtection="1">
      <alignment horizontal="center" vertical="center" wrapText="1"/>
      <protection/>
    </xf>
    <xf numFmtId="0" fontId="22" fillId="6" borderId="59" xfId="0" applyNumberFormat="1" applyFont="1" applyFill="1" applyBorder="1" applyAlignment="1" applyProtection="1">
      <alignment horizontal="center" vertical="center" wrapText="1"/>
      <protection/>
    </xf>
    <xf numFmtId="0" fontId="22" fillId="6" borderId="16" xfId="0" applyFont="1" applyFill="1" applyBorder="1" applyAlignment="1" applyProtection="1">
      <alignment horizontal="center" vertical="center" wrapText="1"/>
      <protection/>
    </xf>
    <xf numFmtId="0" fontId="22" fillId="2" borderId="11" xfId="0" applyFont="1" applyFill="1" applyBorder="1" applyAlignment="1" applyProtection="1">
      <alignment horizontal="center" vertical="center" wrapText="1"/>
      <protection locked="0"/>
    </xf>
    <xf numFmtId="0" fontId="22" fillId="2" borderId="16" xfId="0" applyFont="1" applyFill="1" applyBorder="1" applyAlignment="1" applyProtection="1">
      <alignment horizontal="center" vertical="center" wrapText="1"/>
      <protection locked="0"/>
    </xf>
    <xf numFmtId="0" fontId="22" fillId="6" borderId="64" xfId="0" applyFont="1" applyFill="1" applyBorder="1" applyAlignment="1" applyProtection="1">
      <alignment horizontal="center" vertical="center" wrapText="1"/>
      <protection/>
    </xf>
    <xf numFmtId="0" fontId="22" fillId="3" borderId="19" xfId="0" applyFont="1" applyFill="1" applyBorder="1" applyAlignment="1" applyProtection="1">
      <alignment horizontal="center" vertical="center" wrapText="1"/>
      <protection/>
    </xf>
    <xf numFmtId="0" fontId="0" fillId="0" borderId="49" xfId="0" applyBorder="1" applyAlignment="1" applyProtection="1">
      <alignment horizontal="center" vertical="center" wrapText="1"/>
      <protection/>
    </xf>
    <xf numFmtId="0" fontId="0" fillId="0" borderId="47" xfId="0" applyBorder="1" applyAlignment="1" applyProtection="1">
      <alignment horizontal="center" vertical="center" wrapText="1"/>
      <protection/>
    </xf>
    <xf numFmtId="0" fontId="0" fillId="0" borderId="65" xfId="0" applyBorder="1" applyAlignment="1" applyProtection="1">
      <alignment horizontal="center" vertical="center" wrapText="1"/>
      <protection/>
    </xf>
    <xf numFmtId="0" fontId="22" fillId="3" borderId="22" xfId="0" applyFont="1" applyFill="1" applyBorder="1" applyAlignment="1" applyProtection="1">
      <alignment horizontal="center" vertical="center" wrapText="1"/>
      <protection/>
    </xf>
    <xf numFmtId="0" fontId="0" fillId="3" borderId="66" xfId="0" applyFill="1" applyBorder="1" applyAlignment="1" applyProtection="1">
      <alignment horizontal="center" vertical="center"/>
      <protection/>
    </xf>
    <xf numFmtId="0" fontId="0" fillId="0" borderId="66" xfId="0" applyBorder="1" applyAlignment="1" applyProtection="1">
      <alignment horizontal="center" vertical="center"/>
      <protection/>
    </xf>
    <xf numFmtId="0" fontId="0" fillId="0" borderId="67" xfId="0" applyBorder="1" applyAlignment="1" applyProtection="1">
      <alignment horizontal="center" vertical="center"/>
      <protection/>
    </xf>
    <xf numFmtId="0" fontId="22" fillId="6" borderId="15" xfId="0" applyFont="1" applyFill="1" applyBorder="1" applyAlignment="1" applyProtection="1">
      <alignment horizontal="left" vertical="center" wrapText="1"/>
      <protection/>
    </xf>
    <xf numFmtId="0" fontId="0" fillId="6" borderId="0" xfId="0" applyFill="1" applyBorder="1" applyAlignment="1" applyProtection="1">
      <alignment horizontal="left" vertical="center" wrapText="1"/>
      <protection/>
    </xf>
    <xf numFmtId="0" fontId="22" fillId="6" borderId="54" xfId="0"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0" fontId="22" fillId="6" borderId="0" xfId="0" applyFont="1" applyFill="1" applyBorder="1" applyAlignment="1" applyProtection="1">
      <alignment horizontal="center" vertical="center" wrapText="1"/>
      <protection/>
    </xf>
    <xf numFmtId="0" fontId="22" fillId="6" borderId="58" xfId="0" applyFont="1" applyFill="1" applyBorder="1" applyAlignment="1" applyProtection="1">
      <alignment horizontal="center" vertical="center" wrapText="1"/>
      <protection/>
    </xf>
    <xf numFmtId="0" fontId="0" fillId="0" borderId="64" xfId="0" applyBorder="1" applyAlignment="1" applyProtection="1">
      <alignment horizontal="center" vertical="center" wrapText="1"/>
      <protection/>
    </xf>
    <xf numFmtId="0" fontId="22" fillId="3" borderId="68" xfId="0" applyFont="1" applyFill="1" applyBorder="1" applyAlignment="1" applyProtection="1">
      <alignment horizontal="center" vertical="center" wrapText="1"/>
      <protection/>
    </xf>
    <xf numFmtId="0" fontId="0" fillId="6" borderId="0" xfId="0" applyFill="1" applyBorder="1" applyAlignment="1" applyProtection="1">
      <alignment/>
      <protection/>
    </xf>
    <xf numFmtId="0" fontId="22" fillId="2" borderId="54" xfId="0" applyFont="1" applyFill="1" applyBorder="1" applyAlignment="1" applyProtection="1">
      <alignment horizontal="center" vertical="center" wrapText="1"/>
      <protection locked="0"/>
    </xf>
    <xf numFmtId="0" fontId="0" fillId="0" borderId="63" xfId="0" applyBorder="1" applyAlignment="1" applyProtection="1">
      <alignment horizontal="center" vertical="center" wrapText="1"/>
      <protection/>
    </xf>
    <xf numFmtId="0" fontId="0" fillId="0" borderId="16" xfId="0" applyBorder="1" applyAlignment="1" applyProtection="1">
      <alignment horizontal="center" vertical="center" wrapText="1"/>
      <protection locked="0"/>
    </xf>
    <xf numFmtId="0" fontId="22" fillId="5" borderId="69" xfId="0" applyFont="1" applyFill="1" applyBorder="1" applyAlignment="1" applyProtection="1">
      <alignment horizontal="left" vertical="center" wrapText="1"/>
      <protection/>
    </xf>
    <xf numFmtId="0" fontId="0" fillId="0" borderId="14" xfId="0" applyBorder="1" applyAlignment="1" applyProtection="1">
      <alignment horizontal="left" vertical="center" wrapText="1"/>
      <protection/>
    </xf>
    <xf numFmtId="0" fontId="0" fillId="0" borderId="70" xfId="0" applyBorder="1" applyAlignment="1" applyProtection="1">
      <alignment horizontal="left" vertical="center" wrapText="1"/>
      <protection/>
    </xf>
    <xf numFmtId="0" fontId="0" fillId="0" borderId="22" xfId="0" applyBorder="1" applyAlignment="1" applyProtection="1">
      <alignment horizontal="center" vertical="center" wrapText="1"/>
      <protection/>
    </xf>
    <xf numFmtId="0" fontId="0" fillId="0" borderId="19" xfId="0" applyBorder="1" applyAlignment="1" applyProtection="1">
      <alignment horizontal="center" vertical="center" wrapText="1"/>
      <protection/>
    </xf>
    <xf numFmtId="0" fontId="22" fillId="0" borderId="11" xfId="0" applyFont="1" applyFill="1" applyBorder="1" applyAlignment="1" applyProtection="1">
      <alignment horizontal="center" vertical="center" wrapText="1"/>
      <protection/>
    </xf>
    <xf numFmtId="0" fontId="22" fillId="0" borderId="63" xfId="0" applyFont="1" applyFill="1"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22" fillId="6" borderId="54" xfId="0" applyFont="1" applyFill="1" applyBorder="1" applyAlignment="1" applyProtection="1">
      <alignment horizontal="left" vertical="center"/>
      <protection/>
    </xf>
    <xf numFmtId="0" fontId="0" fillId="0" borderId="52" xfId="0" applyBorder="1" applyAlignment="1" applyProtection="1">
      <alignment vertical="center"/>
      <protection/>
    </xf>
    <xf numFmtId="0" fontId="0" fillId="0" borderId="16" xfId="0" applyBorder="1" applyAlignment="1" applyProtection="1">
      <alignment vertical="center"/>
      <protection/>
    </xf>
    <xf numFmtId="0" fontId="22" fillId="3" borderId="71" xfId="0" applyFont="1" applyFill="1" applyBorder="1" applyAlignment="1" applyProtection="1">
      <alignment horizontal="center" vertical="center" wrapText="1"/>
      <protection/>
    </xf>
    <xf numFmtId="0" fontId="22" fillId="3" borderId="65" xfId="0" applyFont="1" applyFill="1" applyBorder="1" applyAlignment="1" applyProtection="1">
      <alignment horizontal="center" vertical="center" wrapText="1"/>
      <protection/>
    </xf>
    <xf numFmtId="0" fontId="22" fillId="3" borderId="0" xfId="0" applyFont="1" applyFill="1" applyBorder="1" applyAlignment="1" applyProtection="1">
      <alignment horizontal="center" vertical="center" wrapText="1"/>
      <protection/>
    </xf>
    <xf numFmtId="0" fontId="22" fillId="3" borderId="47" xfId="0" applyFont="1" applyFill="1" applyBorder="1" applyAlignment="1" applyProtection="1">
      <alignment horizontal="center" vertical="center" wrapText="1"/>
      <protection/>
    </xf>
    <xf numFmtId="0" fontId="22" fillId="3" borderId="48" xfId="0" applyFont="1" applyFill="1" applyBorder="1" applyAlignment="1" applyProtection="1">
      <alignment horizontal="center" vertical="center" wrapText="1"/>
      <protection/>
    </xf>
    <xf numFmtId="0" fontId="22" fillId="3" borderId="49" xfId="0" applyFont="1" applyFill="1" applyBorder="1" applyAlignment="1" applyProtection="1">
      <alignment horizontal="center" vertical="center" wrapText="1"/>
      <protection/>
    </xf>
    <xf numFmtId="202" fontId="0" fillId="5" borderId="17" xfId="0" applyNumberFormat="1" applyFill="1" applyBorder="1" applyAlignment="1" applyProtection="1">
      <alignment horizontal="center" vertical="center" wrapText="1"/>
      <protection/>
    </xf>
    <xf numFmtId="0" fontId="22" fillId="5" borderId="69" xfId="0" applyFont="1" applyFill="1" applyBorder="1" applyAlignment="1" applyProtection="1">
      <alignment horizontal="left" vertical="center"/>
      <protection/>
    </xf>
    <xf numFmtId="0" fontId="22" fillId="5" borderId="14" xfId="0" applyFont="1" applyFill="1" applyBorder="1" applyAlignment="1" applyProtection="1">
      <alignment horizontal="left" vertical="center"/>
      <protection/>
    </xf>
    <xf numFmtId="0" fontId="22" fillId="5" borderId="70" xfId="0" applyFont="1" applyFill="1" applyBorder="1" applyAlignment="1" applyProtection="1">
      <alignment horizontal="left" vertical="center"/>
      <protection/>
    </xf>
    <xf numFmtId="201" fontId="0" fillId="5" borderId="68" xfId="0" applyNumberFormat="1" applyFill="1" applyBorder="1" applyAlignment="1" applyProtection="1">
      <alignment horizontal="center" vertical="center" wrapText="1"/>
      <protection/>
    </xf>
    <xf numFmtId="201" fontId="0" fillId="5" borderId="71" xfId="0" applyNumberFormat="1" applyFill="1" applyBorder="1" applyAlignment="1" applyProtection="1">
      <alignment horizontal="center" vertical="center" wrapText="1"/>
      <protection/>
    </xf>
    <xf numFmtId="201" fontId="0" fillId="5" borderId="72" xfId="0" applyNumberFormat="1" applyFill="1" applyBorder="1" applyAlignment="1" applyProtection="1">
      <alignment horizontal="center" vertical="center" wrapText="1"/>
      <protection/>
    </xf>
    <xf numFmtId="201" fontId="0" fillId="5" borderId="36" xfId="0" applyNumberFormat="1" applyFill="1" applyBorder="1" applyAlignment="1" applyProtection="1">
      <alignment horizontal="center" vertical="center" wrapText="1"/>
      <protection/>
    </xf>
    <xf numFmtId="201" fontId="0" fillId="5" borderId="13" xfId="0" applyNumberFormat="1" applyFill="1" applyBorder="1" applyAlignment="1" applyProtection="1">
      <alignment horizontal="center" vertical="center" wrapText="1"/>
      <protection/>
    </xf>
    <xf numFmtId="201" fontId="0" fillId="5" borderId="73" xfId="0" applyNumberFormat="1" applyFill="1" applyBorder="1" applyAlignment="1" applyProtection="1">
      <alignment horizontal="center" vertical="center" wrapText="1"/>
      <protection/>
    </xf>
    <xf numFmtId="200" fontId="0" fillId="6" borderId="11" xfId="0" applyNumberFormat="1" applyFill="1" applyBorder="1" applyAlignment="1" applyProtection="1">
      <alignment horizontal="center" vertical="center" wrapText="1"/>
      <protection/>
    </xf>
    <xf numFmtId="200" fontId="0" fillId="6" borderId="52" xfId="0" applyNumberFormat="1" applyFill="1" applyBorder="1" applyAlignment="1" applyProtection="1">
      <alignment horizontal="center" vertical="center" wrapText="1"/>
      <protection/>
    </xf>
    <xf numFmtId="200" fontId="0" fillId="6" borderId="16" xfId="0" applyNumberFormat="1" applyFill="1" applyBorder="1" applyAlignment="1" applyProtection="1">
      <alignment horizontal="center" vertical="center" wrapText="1"/>
      <protection/>
    </xf>
    <xf numFmtId="0" fontId="22" fillId="6" borderId="52" xfId="0" applyFont="1" applyFill="1" applyBorder="1" applyAlignment="1" applyProtection="1">
      <alignment horizontal="center" vertical="center" wrapText="1"/>
      <protection/>
    </xf>
    <xf numFmtId="202" fontId="0" fillId="6" borderId="0" xfId="0" applyNumberFormat="1" applyFill="1" applyAlignment="1" applyProtection="1" quotePrefix="1">
      <alignment horizontal="left" vertical="top" wrapText="1"/>
      <protection/>
    </xf>
    <xf numFmtId="0" fontId="0" fillId="5" borderId="68" xfId="0" applyFill="1" applyBorder="1" applyAlignment="1" applyProtection="1">
      <alignment horizontal="center" vertical="center" wrapText="1"/>
      <protection/>
    </xf>
    <xf numFmtId="0" fontId="0" fillId="5" borderId="71" xfId="0" applyFill="1" applyBorder="1" applyAlignment="1" applyProtection="1">
      <alignment horizontal="center" vertical="center" wrapText="1"/>
      <protection/>
    </xf>
    <xf numFmtId="0" fontId="0" fillId="5" borderId="72" xfId="0" applyFill="1" applyBorder="1" applyAlignment="1" applyProtection="1">
      <alignment horizontal="center" vertical="center" wrapText="1"/>
      <protection/>
    </xf>
    <xf numFmtId="0" fontId="0" fillId="5" borderId="36" xfId="0" applyFill="1" applyBorder="1" applyAlignment="1" applyProtection="1">
      <alignment horizontal="center" vertical="center" wrapText="1"/>
      <protection/>
    </xf>
    <xf numFmtId="0" fontId="0" fillId="5" borderId="13" xfId="0" applyFill="1" applyBorder="1" applyAlignment="1" applyProtection="1">
      <alignment horizontal="center" vertical="center" wrapText="1"/>
      <protection/>
    </xf>
    <xf numFmtId="0" fontId="0" fillId="5" borderId="73" xfId="0" applyFill="1" applyBorder="1" applyAlignment="1" applyProtection="1">
      <alignment horizontal="center" vertical="center" wrapText="1"/>
      <protection/>
    </xf>
    <xf numFmtId="200" fontId="0" fillId="5" borderId="74" xfId="0" applyNumberFormat="1" applyFill="1" applyBorder="1" applyAlignment="1" applyProtection="1">
      <alignment horizontal="center" vertical="center" wrapText="1"/>
      <protection/>
    </xf>
    <xf numFmtId="200" fontId="0" fillId="5" borderId="75" xfId="0" applyNumberFormat="1" applyFill="1" applyBorder="1" applyAlignment="1" applyProtection="1">
      <alignment horizontal="center" vertical="center" wrapText="1"/>
      <protection/>
    </xf>
    <xf numFmtId="0" fontId="22" fillId="6" borderId="0" xfId="0" applyFont="1" applyFill="1" applyBorder="1" applyAlignment="1" applyProtection="1">
      <alignment horizontal="left" vertical="center" wrapText="1"/>
      <protection/>
    </xf>
    <xf numFmtId="0" fontId="0" fillId="6" borderId="15" xfId="0" applyFill="1" applyBorder="1" applyAlignment="1" applyProtection="1">
      <alignment horizontal="center" vertical="top" wrapText="1"/>
      <protection/>
    </xf>
    <xf numFmtId="0" fontId="0" fillId="6" borderId="0" xfId="0" applyFill="1" applyBorder="1" applyAlignment="1" applyProtection="1">
      <alignment horizontal="center" vertical="top" wrapText="1"/>
      <protection/>
    </xf>
    <xf numFmtId="0" fontId="22" fillId="6" borderId="15" xfId="0" applyFont="1" applyFill="1" applyBorder="1" applyAlignment="1" applyProtection="1">
      <alignment horizontal="center" vertical="center" wrapText="1"/>
      <protection/>
    </xf>
    <xf numFmtId="0" fontId="0" fillId="6" borderId="0" xfId="0" applyFill="1" applyBorder="1" applyAlignment="1" applyProtection="1">
      <alignment horizontal="center" vertical="center" wrapText="1"/>
      <protection/>
    </xf>
    <xf numFmtId="0" fontId="22" fillId="6" borderId="60" xfId="0" applyFont="1" applyFill="1" applyBorder="1" applyAlignment="1" applyProtection="1">
      <alignment horizontal="left" vertical="center" wrapText="1"/>
      <protection/>
    </xf>
    <xf numFmtId="0" fontId="0" fillId="0" borderId="71" xfId="0" applyBorder="1" applyAlignment="1" applyProtection="1">
      <alignment vertical="center" wrapText="1"/>
      <protection/>
    </xf>
    <xf numFmtId="0" fontId="0" fillId="0" borderId="72" xfId="0" applyBorder="1" applyAlignment="1" applyProtection="1">
      <alignment vertical="center" wrapText="1"/>
      <protection/>
    </xf>
    <xf numFmtId="0" fontId="0" fillId="6" borderId="76" xfId="0" applyFill="1" applyBorder="1" applyAlignment="1" applyProtection="1">
      <alignment horizontal="left" vertical="center"/>
      <protection/>
    </xf>
    <xf numFmtId="0" fontId="0" fillId="6" borderId="77" xfId="0" applyFill="1" applyBorder="1" applyAlignment="1" applyProtection="1">
      <alignment horizontal="left" vertical="center"/>
      <protection/>
    </xf>
    <xf numFmtId="202" fontId="22" fillId="6" borderId="46" xfId="0" applyNumberFormat="1" applyFont="1" applyFill="1" applyBorder="1" applyAlignment="1" applyProtection="1">
      <alignment horizontal="left" vertical="center" wrapText="1"/>
      <protection/>
    </xf>
    <xf numFmtId="0" fontId="0" fillId="0" borderId="46" xfId="0" applyBorder="1" applyAlignment="1" applyProtection="1">
      <alignment vertical="center" wrapText="1"/>
      <protection/>
    </xf>
    <xf numFmtId="202" fontId="22" fillId="6" borderId="0" xfId="0" applyNumberFormat="1" applyFont="1" applyFill="1" applyBorder="1" applyAlignment="1" applyProtection="1">
      <alignment horizontal="left" vertical="center" wrapText="1"/>
      <protection/>
    </xf>
    <xf numFmtId="0" fontId="0" fillId="0" borderId="0" xfId="0" applyBorder="1" applyAlignment="1" applyProtection="1">
      <alignment vertical="center" wrapText="1"/>
      <protection/>
    </xf>
    <xf numFmtId="0" fontId="0" fillId="6" borderId="45" xfId="0" applyFill="1" applyBorder="1" applyAlignment="1" applyProtection="1">
      <alignment horizontal="center" vertical="center"/>
      <protection/>
    </xf>
    <xf numFmtId="0" fontId="0" fillId="6" borderId="18" xfId="0" applyFill="1" applyBorder="1" applyAlignment="1" applyProtection="1">
      <alignment horizontal="center" vertical="center"/>
      <protection/>
    </xf>
    <xf numFmtId="0" fontId="0" fillId="6" borderId="0" xfId="0" applyFill="1" applyBorder="1" applyAlignment="1" applyProtection="1" quotePrefix="1">
      <alignment horizontal="left" vertical="center" wrapText="1"/>
      <protection/>
    </xf>
    <xf numFmtId="201" fontId="0" fillId="2" borderId="78" xfId="0" applyNumberFormat="1" applyFill="1" applyBorder="1" applyAlignment="1" applyProtection="1">
      <alignment horizontal="right" vertical="center"/>
      <protection locked="0"/>
    </xf>
    <xf numFmtId="201" fontId="0" fillId="2" borderId="33" xfId="0" applyNumberFormat="1" applyFill="1" applyBorder="1" applyAlignment="1" applyProtection="1">
      <alignment horizontal="right" vertical="center"/>
      <protection locked="0"/>
    </xf>
    <xf numFmtId="201" fontId="0" fillId="2" borderId="79" xfId="0" applyNumberFormat="1" applyFill="1" applyBorder="1" applyAlignment="1" applyProtection="1">
      <alignment horizontal="right" vertical="center"/>
      <protection locked="0"/>
    </xf>
    <xf numFmtId="201" fontId="0" fillId="2" borderId="38" xfId="0" applyNumberFormat="1" applyFill="1" applyBorder="1" applyAlignment="1" applyProtection="1">
      <alignment horizontal="right" vertical="center"/>
      <protection locked="0"/>
    </xf>
    <xf numFmtId="0" fontId="0" fillId="0" borderId="0" xfId="0" applyAlignment="1" applyProtection="1">
      <alignment vertical="center" wrapText="1"/>
      <protection/>
    </xf>
    <xf numFmtId="201" fontId="0" fillId="2" borderId="80" xfId="0" applyNumberFormat="1" applyFill="1" applyBorder="1" applyAlignment="1" applyProtection="1">
      <alignment horizontal="right" vertical="center"/>
      <protection locked="0"/>
    </xf>
    <xf numFmtId="201" fontId="0" fillId="2" borderId="42" xfId="0" applyNumberFormat="1" applyFill="1" applyBorder="1" applyAlignment="1" applyProtection="1">
      <alignment horizontal="right" vertical="center"/>
      <protection locked="0"/>
    </xf>
    <xf numFmtId="0" fontId="0" fillId="6" borderId="46" xfId="0" applyFill="1" applyBorder="1" applyAlignment="1" applyProtection="1">
      <alignment horizontal="left" vertical="center"/>
      <protection/>
    </xf>
    <xf numFmtId="0" fontId="0" fillId="2" borderId="41" xfId="0" applyFill="1" applyBorder="1" applyAlignment="1" applyProtection="1">
      <alignment horizontal="left" vertical="top" wrapText="1"/>
      <protection locked="0"/>
    </xf>
    <xf numFmtId="0" fontId="0" fillId="2" borderId="81" xfId="0" applyFill="1" applyBorder="1" applyAlignment="1" applyProtection="1">
      <alignment horizontal="left" vertical="top" wrapText="1"/>
      <protection locked="0"/>
    </xf>
    <xf numFmtId="0" fontId="0" fillId="2" borderId="44" xfId="0" applyFill="1" applyBorder="1" applyAlignment="1" applyProtection="1">
      <alignment horizontal="left" vertical="top" wrapText="1"/>
      <protection locked="0"/>
    </xf>
    <xf numFmtId="0" fontId="0" fillId="6" borderId="69" xfId="0" applyFill="1" applyBorder="1" applyAlignment="1" applyProtection="1">
      <alignment horizontal="center" vertical="center"/>
      <protection/>
    </xf>
    <xf numFmtId="0" fontId="0" fillId="6" borderId="14" xfId="0" applyFill="1" applyBorder="1" applyAlignment="1" applyProtection="1">
      <alignment horizontal="center" vertical="center"/>
      <protection/>
    </xf>
    <xf numFmtId="0" fontId="0" fillId="6" borderId="46" xfId="0" applyFill="1" applyBorder="1" applyAlignment="1" applyProtection="1">
      <alignment horizontal="center" vertical="center"/>
      <protection/>
    </xf>
    <xf numFmtId="0" fontId="0" fillId="6" borderId="70" xfId="0" applyFill="1" applyBorder="1" applyAlignment="1" applyProtection="1">
      <alignment horizontal="center" vertical="center"/>
      <protection/>
    </xf>
    <xf numFmtId="202" fontId="0" fillId="6" borderId="14" xfId="0" applyNumberFormat="1" applyFill="1" applyBorder="1" applyAlignment="1" applyProtection="1">
      <alignment horizontal="center" vertical="center"/>
      <protection/>
    </xf>
    <xf numFmtId="202" fontId="0" fillId="6" borderId="70" xfId="0" applyNumberFormat="1" applyFill="1" applyBorder="1" applyAlignment="1" applyProtection="1">
      <alignment horizontal="center" vertical="center"/>
      <protection/>
    </xf>
    <xf numFmtId="210" fontId="0" fillId="6" borderId="0" xfId="0" applyNumberFormat="1" applyFill="1" applyBorder="1" applyAlignment="1" applyProtection="1" quotePrefix="1">
      <alignment horizontal="left" vertical="center" wrapText="1"/>
      <protection/>
    </xf>
    <xf numFmtId="210" fontId="0" fillId="6" borderId="47" xfId="0" applyNumberFormat="1" applyFill="1" applyBorder="1" applyAlignment="1" applyProtection="1" quotePrefix="1">
      <alignment horizontal="left" vertical="center" wrapText="1"/>
      <protection/>
    </xf>
    <xf numFmtId="201" fontId="0" fillId="2" borderId="37" xfId="0" applyNumberFormat="1" applyFill="1" applyBorder="1" applyAlignment="1" applyProtection="1">
      <alignment horizontal="right" vertical="center" shrinkToFit="1"/>
      <protection locked="0"/>
    </xf>
    <xf numFmtId="201" fontId="0" fillId="2" borderId="38" xfId="0" applyNumberFormat="1" applyFill="1" applyBorder="1" applyAlignment="1" applyProtection="1">
      <alignment horizontal="right" vertical="center" shrinkToFit="1"/>
      <protection locked="0"/>
    </xf>
    <xf numFmtId="201" fontId="0" fillId="2" borderId="79" xfId="0" applyNumberFormat="1" applyFill="1" applyBorder="1" applyAlignment="1" applyProtection="1">
      <alignment horizontal="right" vertical="center" shrinkToFit="1"/>
      <protection locked="0"/>
    </xf>
    <xf numFmtId="0" fontId="0" fillId="2" borderId="20" xfId="0" applyFill="1" applyBorder="1" applyAlignment="1" applyProtection="1">
      <alignment horizontal="left" vertical="top" wrapText="1"/>
      <protection locked="0"/>
    </xf>
    <xf numFmtId="0" fontId="0" fillId="2" borderId="82" xfId="0" applyFill="1" applyBorder="1" applyAlignment="1" applyProtection="1">
      <alignment horizontal="left" vertical="top" wrapText="1"/>
      <protection locked="0"/>
    </xf>
    <xf numFmtId="0" fontId="0" fillId="2" borderId="35" xfId="0" applyFill="1" applyBorder="1" applyAlignment="1" applyProtection="1">
      <alignment horizontal="left" vertical="top" wrapText="1"/>
      <protection locked="0"/>
    </xf>
    <xf numFmtId="0" fontId="0" fillId="2" borderId="37" xfId="0" applyFill="1" applyBorder="1" applyAlignment="1" applyProtection="1">
      <alignment horizontal="left" vertical="top" wrapText="1"/>
      <protection locked="0"/>
    </xf>
    <xf numFmtId="0" fontId="0" fillId="2" borderId="83" xfId="0" applyFill="1" applyBorder="1" applyAlignment="1" applyProtection="1">
      <alignment horizontal="left" vertical="top" wrapText="1"/>
      <protection locked="0"/>
    </xf>
    <xf numFmtId="0" fontId="0" fillId="2" borderId="40" xfId="0" applyFill="1" applyBorder="1" applyAlignment="1" applyProtection="1">
      <alignment horizontal="left" vertical="top" wrapText="1"/>
      <protection locked="0"/>
    </xf>
    <xf numFmtId="201" fontId="2" fillId="6" borderId="84" xfId="0" applyNumberFormat="1" applyFont="1" applyFill="1" applyBorder="1" applyAlignment="1" applyProtection="1">
      <alignment horizontal="right" vertical="center"/>
      <protection/>
    </xf>
    <xf numFmtId="201" fontId="2" fillId="6" borderId="66" xfId="0" applyNumberFormat="1" applyFont="1" applyFill="1" applyBorder="1" applyAlignment="1" applyProtection="1">
      <alignment horizontal="right" vertical="center"/>
      <protection/>
    </xf>
    <xf numFmtId="201" fontId="2" fillId="6" borderId="67" xfId="0" applyNumberFormat="1" applyFont="1" applyFill="1" applyBorder="1" applyAlignment="1" applyProtection="1">
      <alignment horizontal="right" vertical="center"/>
      <protection/>
    </xf>
    <xf numFmtId="0" fontId="0" fillId="2" borderId="37" xfId="0" applyFill="1" applyBorder="1" applyAlignment="1" applyProtection="1" quotePrefix="1">
      <alignment horizontal="left" vertical="top" wrapText="1"/>
      <protection locked="0"/>
    </xf>
    <xf numFmtId="0" fontId="0" fillId="2" borderId="83" xfId="0" applyFill="1" applyBorder="1" applyAlignment="1" applyProtection="1" quotePrefix="1">
      <alignment horizontal="left" vertical="top" wrapText="1"/>
      <protection locked="0"/>
    </xf>
    <xf numFmtId="0" fontId="0" fillId="2" borderId="40" xfId="0" applyFill="1" applyBorder="1" applyAlignment="1" applyProtection="1" quotePrefix="1">
      <alignment horizontal="left" vertical="top" wrapText="1"/>
      <protection locked="0"/>
    </xf>
    <xf numFmtId="201" fontId="2" fillId="6" borderId="85" xfId="0" applyNumberFormat="1" applyFont="1" applyFill="1" applyBorder="1" applyAlignment="1" applyProtection="1">
      <alignment horizontal="right" vertical="center"/>
      <protection/>
    </xf>
    <xf numFmtId="201" fontId="2" fillId="6" borderId="86" xfId="0" applyNumberFormat="1" applyFont="1" applyFill="1" applyBorder="1" applyAlignment="1" applyProtection="1">
      <alignment horizontal="right" vertical="center"/>
      <protection/>
    </xf>
    <xf numFmtId="0" fontId="22" fillId="6" borderId="87" xfId="0" applyFont="1" applyFill="1" applyBorder="1" applyAlignment="1" applyProtection="1" quotePrefix="1">
      <alignment horizontal="left" vertical="top" wrapText="1"/>
      <protection/>
    </xf>
    <xf numFmtId="0" fontId="22" fillId="6" borderId="88" xfId="0" applyFont="1" applyFill="1" applyBorder="1" applyAlignment="1" applyProtection="1" quotePrefix="1">
      <alignment horizontal="left" vertical="top" wrapText="1"/>
      <protection/>
    </xf>
    <xf numFmtId="0" fontId="22" fillId="6" borderId="89" xfId="0" applyFont="1" applyFill="1" applyBorder="1" applyAlignment="1" applyProtection="1" quotePrefix="1">
      <alignment horizontal="left" vertical="top" wrapText="1"/>
      <protection/>
    </xf>
    <xf numFmtId="0" fontId="22" fillId="6" borderId="90" xfId="0" applyFont="1" applyFill="1" applyBorder="1" applyAlignment="1" applyProtection="1" quotePrefix="1">
      <alignment horizontal="left" vertical="top" wrapText="1"/>
      <protection/>
    </xf>
    <xf numFmtId="0" fontId="22" fillId="6" borderId="91" xfId="0" applyFont="1" applyFill="1" applyBorder="1" applyAlignment="1" applyProtection="1" quotePrefix="1">
      <alignment horizontal="left" vertical="top" wrapText="1"/>
      <protection/>
    </xf>
    <xf numFmtId="0" fontId="22" fillId="6" borderId="92" xfId="0" applyFont="1" applyFill="1" applyBorder="1" applyAlignment="1" applyProtection="1" quotePrefix="1">
      <alignment horizontal="left" vertical="top" wrapText="1"/>
      <protection/>
    </xf>
    <xf numFmtId="202" fontId="21" fillId="5" borderId="69" xfId="0" applyNumberFormat="1" applyFont="1" applyFill="1" applyBorder="1" applyAlignment="1" applyProtection="1">
      <alignment horizontal="center" vertical="center" wrapText="1"/>
      <protection/>
    </xf>
    <xf numFmtId="202" fontId="21" fillId="5" borderId="14" xfId="0" applyNumberFormat="1" applyFont="1" applyFill="1" applyBorder="1" applyAlignment="1" applyProtection="1">
      <alignment horizontal="center" vertical="center" wrapText="1"/>
      <protection/>
    </xf>
    <xf numFmtId="202" fontId="21" fillId="5" borderId="70" xfId="0" applyNumberFormat="1" applyFont="1" applyFill="1" applyBorder="1" applyAlignment="1" applyProtection="1">
      <alignment horizontal="center" vertical="center" wrapText="1"/>
      <protection/>
    </xf>
    <xf numFmtId="0" fontId="21" fillId="5" borderId="45" xfId="0" applyFont="1" applyFill="1" applyBorder="1" applyAlignment="1" applyProtection="1">
      <alignment horizontal="center" vertical="center" wrapText="1"/>
      <protection/>
    </xf>
    <xf numFmtId="0" fontId="21" fillId="5" borderId="46" xfId="0" applyFont="1" applyFill="1" applyBorder="1" applyAlignment="1" applyProtection="1">
      <alignment horizontal="center" vertical="center" wrapText="1"/>
      <protection/>
    </xf>
    <xf numFmtId="0" fontId="21" fillId="5" borderId="56" xfId="0" applyFont="1" applyFill="1" applyBorder="1" applyAlignment="1" applyProtection="1">
      <alignment horizontal="center" vertical="center" wrapText="1"/>
      <protection/>
    </xf>
    <xf numFmtId="0" fontId="21" fillId="5" borderId="18" xfId="0" applyFont="1" applyFill="1" applyBorder="1" applyAlignment="1" applyProtection="1">
      <alignment horizontal="center" vertical="center" wrapText="1"/>
      <protection/>
    </xf>
    <xf numFmtId="0" fontId="21" fillId="5" borderId="48" xfId="0" applyFont="1" applyFill="1" applyBorder="1" applyAlignment="1" applyProtection="1">
      <alignment horizontal="center" vertical="center" wrapText="1"/>
      <protection/>
    </xf>
    <xf numFmtId="0" fontId="21" fillId="5" borderId="49" xfId="0" applyFont="1" applyFill="1" applyBorder="1" applyAlignment="1" applyProtection="1">
      <alignment horizontal="center" vertical="center" wrapText="1"/>
      <protection/>
    </xf>
    <xf numFmtId="0" fontId="0" fillId="2" borderId="20" xfId="0" applyFill="1" applyBorder="1" applyAlignment="1" applyProtection="1" quotePrefix="1">
      <alignment horizontal="left" vertical="top" wrapText="1"/>
      <protection locked="0"/>
    </xf>
    <xf numFmtId="0" fontId="0" fillId="2" borderId="82" xfId="0" applyFill="1" applyBorder="1" applyAlignment="1" applyProtection="1" quotePrefix="1">
      <alignment horizontal="left" vertical="top" wrapText="1"/>
      <protection locked="0"/>
    </xf>
    <xf numFmtId="0" fontId="0" fillId="2" borderId="35" xfId="0" applyFill="1" applyBorder="1" applyAlignment="1" applyProtection="1" quotePrefix="1">
      <alignment horizontal="left" vertical="top" wrapText="1"/>
      <protection locked="0"/>
    </xf>
    <xf numFmtId="202" fontId="0" fillId="6" borderId="74" xfId="0" applyNumberFormat="1" applyFill="1" applyBorder="1" applyAlignment="1" applyProtection="1">
      <alignment horizontal="right" vertical="center"/>
      <protection/>
    </xf>
    <xf numFmtId="202" fontId="0" fillId="6" borderId="93" xfId="0" applyNumberFormat="1" applyFill="1" applyBorder="1" applyAlignment="1" applyProtection="1">
      <alignment horizontal="right" vertical="center"/>
      <protection/>
    </xf>
    <xf numFmtId="202" fontId="0" fillId="6" borderId="94" xfId="0" applyNumberFormat="1" applyFill="1" applyBorder="1" applyAlignment="1" applyProtection="1">
      <alignment horizontal="right" vertical="center"/>
      <protection/>
    </xf>
    <xf numFmtId="202" fontId="0" fillId="6" borderId="95" xfId="0" applyNumberFormat="1" applyFill="1" applyBorder="1" applyAlignment="1" applyProtection="1">
      <alignment horizontal="right" vertical="center"/>
      <protection/>
    </xf>
    <xf numFmtId="202" fontId="0" fillId="6" borderId="75" xfId="0" applyNumberFormat="1" applyFill="1" applyBorder="1" applyAlignment="1" applyProtection="1">
      <alignment horizontal="right" vertical="center"/>
      <protection/>
    </xf>
    <xf numFmtId="0" fontId="22" fillId="6" borderId="54" xfId="0" applyFont="1" applyFill="1" applyBorder="1" applyAlignment="1" applyProtection="1">
      <alignment horizontal="left" vertical="center" wrapText="1"/>
      <protection/>
    </xf>
    <xf numFmtId="0" fontId="22" fillId="6" borderId="52" xfId="0" applyFont="1" applyFill="1" applyBorder="1" applyAlignment="1" applyProtection="1">
      <alignment horizontal="left" vertical="center" wrapText="1"/>
      <protection/>
    </xf>
    <xf numFmtId="0" fontId="22" fillId="6" borderId="16" xfId="0" applyFont="1" applyFill="1" applyBorder="1" applyAlignment="1" applyProtection="1">
      <alignment horizontal="left" vertical="center" wrapText="1"/>
      <protection/>
    </xf>
    <xf numFmtId="0" fontId="22" fillId="2" borderId="52" xfId="0" applyFont="1" applyFill="1" applyBorder="1" applyAlignment="1" applyProtection="1">
      <alignment horizontal="center" vertical="center" wrapText="1"/>
      <protection locked="0"/>
    </xf>
    <xf numFmtId="0" fontId="22" fillId="5" borderId="55" xfId="0" applyFont="1" applyFill="1" applyBorder="1" applyAlignment="1" applyProtection="1">
      <alignment horizontal="left" vertical="center" wrapText="1"/>
      <protection/>
    </xf>
    <xf numFmtId="0" fontId="0" fillId="0" borderId="13" xfId="0" applyBorder="1" applyAlignment="1" applyProtection="1">
      <alignment horizontal="left" vertical="center" wrapText="1"/>
      <protection/>
    </xf>
    <xf numFmtId="0" fontId="0" fillId="0" borderId="96" xfId="0" applyBorder="1" applyAlignment="1" applyProtection="1">
      <alignment horizontal="left" vertical="center" wrapText="1"/>
      <protection/>
    </xf>
    <xf numFmtId="0" fontId="0" fillId="0" borderId="71" xfId="0" applyBorder="1" applyAlignment="1" applyProtection="1">
      <alignment horizontal="center" vertical="center" wrapText="1"/>
      <protection/>
    </xf>
    <xf numFmtId="0" fontId="0" fillId="0" borderId="48" xfId="0" applyBorder="1" applyAlignment="1" applyProtection="1">
      <alignment horizontal="center" vertical="center" wrapText="1"/>
      <protection/>
    </xf>
    <xf numFmtId="0" fontId="22" fillId="6" borderId="58" xfId="0" applyFont="1" applyFill="1" applyBorder="1" applyAlignment="1" applyProtection="1">
      <alignment horizontal="left" vertical="center" wrapText="1"/>
      <protection/>
    </xf>
    <xf numFmtId="0" fontId="22" fillId="6" borderId="30" xfId="0" applyFont="1" applyFill="1" applyBorder="1" applyAlignment="1" applyProtection="1">
      <alignment horizontal="left" vertical="center" wrapText="1"/>
      <protection/>
    </xf>
    <xf numFmtId="0" fontId="22" fillId="6" borderId="30" xfId="0" applyNumberFormat="1" applyFont="1" applyFill="1" applyBorder="1" applyAlignment="1" applyProtection="1">
      <alignment horizontal="center" vertical="center" wrapText="1"/>
      <protection/>
    </xf>
    <xf numFmtId="0" fontId="22" fillId="0" borderId="11" xfId="0" applyFont="1" applyFill="1" applyBorder="1" applyAlignment="1" applyProtection="1">
      <alignment horizontal="center" vertical="center"/>
      <protection/>
    </xf>
    <xf numFmtId="0" fontId="22" fillId="0" borderId="52" xfId="0" applyFont="1" applyFill="1" applyBorder="1" applyAlignment="1" applyProtection="1">
      <alignment horizontal="center" vertical="center"/>
      <protection/>
    </xf>
    <xf numFmtId="0" fontId="22" fillId="0" borderId="63" xfId="0" applyFont="1" applyFill="1" applyBorder="1" applyAlignment="1" applyProtection="1">
      <alignment horizontal="center" vertical="center"/>
      <protection/>
    </xf>
    <xf numFmtId="0" fontId="22" fillId="2" borderId="54" xfId="0" applyFont="1" applyFill="1" applyBorder="1" applyAlignment="1" applyProtection="1">
      <alignment horizontal="left" vertical="center" wrapText="1"/>
      <protection locked="0"/>
    </xf>
    <xf numFmtId="0" fontId="22" fillId="2" borderId="52" xfId="0" applyFont="1" applyFill="1" applyBorder="1" applyAlignment="1" applyProtection="1">
      <alignment horizontal="left" vertical="center" wrapText="1"/>
      <protection locked="0"/>
    </xf>
    <xf numFmtId="0" fontId="22" fillId="2" borderId="16" xfId="0" applyFont="1" applyFill="1" applyBorder="1" applyAlignment="1" applyProtection="1">
      <alignment horizontal="left" vertical="center" wrapText="1"/>
      <protection locked="0"/>
    </xf>
    <xf numFmtId="0" fontId="22" fillId="5" borderId="13" xfId="0" applyFont="1" applyFill="1" applyBorder="1" applyAlignment="1" applyProtection="1">
      <alignment horizontal="left" vertical="center" wrapText="1"/>
      <protection/>
    </xf>
    <xf numFmtId="0" fontId="0" fillId="0" borderId="48" xfId="0" applyBorder="1" applyAlignment="1" applyProtection="1">
      <alignment vertical="center"/>
      <protection/>
    </xf>
    <xf numFmtId="0" fontId="0" fillId="0" borderId="49" xfId="0" applyBorder="1" applyAlignment="1" applyProtection="1">
      <alignment vertical="center"/>
      <protection/>
    </xf>
    <xf numFmtId="200" fontId="0" fillId="2" borderId="80" xfId="0" applyNumberFormat="1" applyFill="1" applyBorder="1" applyAlignment="1" applyProtection="1">
      <alignment horizontal="right" vertical="center"/>
      <protection locked="0"/>
    </xf>
    <xf numFmtId="200" fontId="0" fillId="2" borderId="44" xfId="0" applyNumberFormat="1" applyFill="1" applyBorder="1" applyAlignment="1" applyProtection="1">
      <alignment horizontal="right" vertical="center"/>
      <protection locked="0"/>
    </xf>
    <xf numFmtId="210" fontId="0" fillId="6" borderId="46" xfId="0" applyNumberFormat="1" applyFill="1" applyBorder="1" applyAlignment="1" applyProtection="1" quotePrefix="1">
      <alignment horizontal="left" vertical="center" wrapText="1"/>
      <protection/>
    </xf>
    <xf numFmtId="210" fontId="0" fillId="6" borderId="56" xfId="0" applyNumberFormat="1" applyFill="1" applyBorder="1" applyAlignment="1" applyProtection="1" quotePrefix="1">
      <alignment horizontal="left" vertical="center" wrapText="1"/>
      <protection/>
    </xf>
    <xf numFmtId="0" fontId="0" fillId="6" borderId="45" xfId="0" applyFill="1" applyBorder="1" applyAlignment="1" applyProtection="1">
      <alignment horizontal="center" vertical="top" textRotation="255" wrapText="1"/>
      <protection/>
    </xf>
    <xf numFmtId="0" fontId="0" fillId="0" borderId="27" xfId="0" applyBorder="1" applyAlignment="1" applyProtection="1">
      <alignment horizontal="center" vertical="top" textRotation="255"/>
      <protection/>
    </xf>
    <xf numFmtId="0" fontId="0" fillId="0" borderId="15" xfId="0" applyBorder="1" applyAlignment="1" applyProtection="1">
      <alignment horizontal="center" vertical="top" textRotation="255"/>
      <protection/>
    </xf>
    <xf numFmtId="0" fontId="0" fillId="0" borderId="18" xfId="0" applyBorder="1" applyAlignment="1" applyProtection="1">
      <alignment horizontal="center" vertical="top" textRotation="255"/>
      <protection/>
    </xf>
    <xf numFmtId="0" fontId="0" fillId="0" borderId="97" xfId="0" applyBorder="1" applyAlignment="1" applyProtection="1">
      <alignment horizontal="center" vertical="top" textRotation="255"/>
      <protection/>
    </xf>
    <xf numFmtId="0" fontId="22" fillId="6" borderId="98" xfId="0" applyFont="1" applyFill="1" applyBorder="1" applyAlignment="1" applyProtection="1" quotePrefix="1">
      <alignment horizontal="left" vertical="top" wrapText="1"/>
      <protection/>
    </xf>
    <xf numFmtId="0" fontId="22" fillId="6" borderId="99" xfId="0" applyFont="1" applyFill="1" applyBorder="1" applyAlignment="1" applyProtection="1" quotePrefix="1">
      <alignment horizontal="left" vertical="top" wrapText="1"/>
      <protection/>
    </xf>
    <xf numFmtId="0" fontId="22" fillId="6" borderId="100" xfId="0" applyFont="1" applyFill="1" applyBorder="1" applyAlignment="1" applyProtection="1" quotePrefix="1">
      <alignment horizontal="left" vertical="top" wrapText="1"/>
      <protection/>
    </xf>
    <xf numFmtId="0" fontId="22" fillId="6" borderId="101" xfId="0" applyFont="1" applyFill="1" applyBorder="1" applyAlignment="1" applyProtection="1" quotePrefix="1">
      <alignment horizontal="left" vertical="top" wrapText="1"/>
      <protection/>
    </xf>
    <xf numFmtId="0" fontId="22" fillId="6" borderId="102" xfId="0" applyFont="1" applyFill="1" applyBorder="1" applyAlignment="1" applyProtection="1" quotePrefix="1">
      <alignment horizontal="left" vertical="top" wrapText="1"/>
      <protection/>
    </xf>
    <xf numFmtId="0" fontId="22" fillId="6" borderId="103" xfId="0" applyFont="1" applyFill="1" applyBorder="1" applyAlignment="1" applyProtection="1" quotePrefix="1">
      <alignment horizontal="left" vertical="top" wrapText="1"/>
      <protection/>
    </xf>
    <xf numFmtId="0" fontId="0" fillId="6" borderId="104" xfId="0" applyFill="1" applyBorder="1" applyAlignment="1" applyProtection="1">
      <alignment horizontal="center" vertical="center" textRotation="255" wrapText="1"/>
      <protection/>
    </xf>
    <xf numFmtId="0" fontId="0" fillId="0" borderId="104" xfId="0" applyBorder="1" applyAlignment="1" applyProtection="1">
      <alignment horizontal="center" vertical="center" textRotation="255" wrapText="1"/>
      <protection/>
    </xf>
    <xf numFmtId="0" fontId="0" fillId="0" borderId="105" xfId="0" applyBorder="1" applyAlignment="1" applyProtection="1">
      <alignment horizontal="center" vertical="center" textRotation="255" wrapText="1"/>
      <protection/>
    </xf>
    <xf numFmtId="0" fontId="0" fillId="6" borderId="106" xfId="0" applyFill="1" applyBorder="1" applyAlignment="1" applyProtection="1">
      <alignment horizontal="center" vertical="center" textRotation="255"/>
      <protection/>
    </xf>
    <xf numFmtId="0" fontId="0" fillId="0" borderId="107" xfId="0" applyBorder="1" applyAlignment="1" applyProtection="1">
      <alignment horizontal="center" vertical="center" textRotation="255"/>
      <protection/>
    </xf>
    <xf numFmtId="0" fontId="0" fillId="0" borderId="9" xfId="0" applyBorder="1" applyAlignment="1" applyProtection="1">
      <alignment horizontal="center" vertical="center" textRotation="255"/>
      <protection/>
    </xf>
    <xf numFmtId="200" fontId="0" fillId="2" borderId="79" xfId="0" applyNumberFormat="1" applyFill="1" applyBorder="1" applyAlignment="1" applyProtection="1">
      <alignment horizontal="right" vertical="center"/>
      <protection locked="0"/>
    </xf>
    <xf numFmtId="200" fontId="0" fillId="2" borderId="40" xfId="0" applyNumberFormat="1" applyFill="1" applyBorder="1" applyAlignment="1" applyProtection="1">
      <alignment horizontal="right" vertical="center"/>
      <protection locked="0"/>
    </xf>
    <xf numFmtId="0" fontId="22" fillId="6" borderId="108" xfId="0" applyFont="1" applyFill="1" applyBorder="1" applyAlignment="1" applyProtection="1" quotePrefix="1">
      <alignment horizontal="left" vertical="top" wrapText="1"/>
      <protection/>
    </xf>
    <xf numFmtId="0" fontId="22" fillId="6" borderId="109" xfId="0" applyFont="1" applyFill="1" applyBorder="1" applyAlignment="1" applyProtection="1" quotePrefix="1">
      <alignment horizontal="left" vertical="top" wrapText="1"/>
      <protection/>
    </xf>
    <xf numFmtId="0" fontId="22" fillId="6" borderId="110" xfId="0" applyFont="1" applyFill="1" applyBorder="1" applyAlignment="1" applyProtection="1" quotePrefix="1">
      <alignment horizontal="left" vertical="top" wrapText="1"/>
      <protection/>
    </xf>
    <xf numFmtId="0" fontId="0" fillId="5" borderId="76" xfId="0" applyFill="1" applyBorder="1" applyAlignment="1" applyProtection="1">
      <alignment horizontal="center" vertical="top" wrapText="1"/>
      <protection/>
    </xf>
    <xf numFmtId="0" fontId="0" fillId="5" borderId="111" xfId="0" applyFill="1" applyBorder="1" applyAlignment="1" applyProtection="1">
      <alignment horizontal="center" vertical="top" wrapText="1"/>
      <protection/>
    </xf>
    <xf numFmtId="0" fontId="0" fillId="5" borderId="112" xfId="0" applyFill="1" applyBorder="1" applyAlignment="1" applyProtection="1">
      <alignment horizontal="center" vertical="top" wrapText="1"/>
      <protection/>
    </xf>
    <xf numFmtId="0" fontId="2" fillId="5" borderId="76" xfId="0" applyFont="1" applyFill="1" applyBorder="1" applyAlignment="1" applyProtection="1">
      <alignment horizontal="center" vertical="center" wrapText="1"/>
      <protection/>
    </xf>
    <xf numFmtId="0" fontId="2" fillId="5" borderId="113" xfId="0" applyFont="1" applyFill="1" applyBorder="1" applyAlignment="1" applyProtection="1">
      <alignment horizontal="center" vertical="center" wrapText="1"/>
      <protection/>
    </xf>
    <xf numFmtId="0" fontId="0" fillId="6" borderId="104" xfId="0" applyFill="1" applyBorder="1" applyAlignment="1" applyProtection="1">
      <alignment vertical="top" textRotation="255" wrapText="1"/>
      <protection/>
    </xf>
    <xf numFmtId="0" fontId="0" fillId="0" borderId="114" xfId="0" applyBorder="1" applyAlignment="1" applyProtection="1">
      <alignment vertical="top" textRotation="255" wrapText="1"/>
      <protection/>
    </xf>
    <xf numFmtId="0" fontId="0" fillId="0" borderId="15" xfId="0" applyBorder="1" applyAlignment="1" applyProtection="1">
      <alignment horizontal="center" vertical="top" textRotation="255" wrapText="1"/>
      <protection/>
    </xf>
    <xf numFmtId="0" fontId="0" fillId="6" borderId="108" xfId="0" applyFill="1" applyBorder="1" applyAlignment="1" applyProtection="1">
      <alignment horizontal="left" vertical="top" wrapText="1"/>
      <protection/>
    </xf>
    <xf numFmtId="0" fontId="0" fillId="0" borderId="109" xfId="0" applyBorder="1" applyAlignment="1" applyProtection="1">
      <alignment horizontal="left" vertical="top" wrapText="1"/>
      <protection/>
    </xf>
    <xf numFmtId="0" fontId="0" fillId="0" borderId="110" xfId="0" applyBorder="1" applyAlignment="1" applyProtection="1">
      <alignment horizontal="left" vertical="top" wrapText="1"/>
      <protection/>
    </xf>
    <xf numFmtId="0" fontId="0" fillId="6" borderId="87" xfId="0" applyFill="1" applyBorder="1" applyAlignment="1" applyProtection="1">
      <alignment horizontal="left" vertical="top" wrapText="1"/>
      <protection/>
    </xf>
    <xf numFmtId="0" fontId="0" fillId="0" borderId="88" xfId="0" applyBorder="1" applyAlignment="1" applyProtection="1">
      <alignment horizontal="left" vertical="top" wrapText="1"/>
      <protection/>
    </xf>
    <xf numFmtId="0" fontId="0" fillId="0" borderId="89" xfId="0" applyBorder="1" applyAlignment="1" applyProtection="1">
      <alignment horizontal="left" vertical="top" wrapText="1"/>
      <protection/>
    </xf>
    <xf numFmtId="0" fontId="0" fillId="0" borderId="90" xfId="0" applyBorder="1" applyAlignment="1" applyProtection="1">
      <alignment horizontal="left" vertical="top" wrapText="1"/>
      <protection/>
    </xf>
    <xf numFmtId="0" fontId="0" fillId="0" borderId="91" xfId="0" applyBorder="1" applyAlignment="1" applyProtection="1">
      <alignment horizontal="left" vertical="top" wrapText="1"/>
      <protection/>
    </xf>
    <xf numFmtId="0" fontId="0" fillId="0" borderId="92" xfId="0" applyBorder="1" applyAlignment="1" applyProtection="1">
      <alignment horizontal="left" vertical="top" wrapText="1"/>
      <protection/>
    </xf>
    <xf numFmtId="0" fontId="20" fillId="5" borderId="45" xfId="0" applyFont="1" applyFill="1" applyBorder="1" applyAlignment="1" applyProtection="1">
      <alignment horizontal="left" vertical="center"/>
      <protection/>
    </xf>
    <xf numFmtId="0" fontId="20" fillId="5" borderId="46" xfId="0" applyFont="1" applyFill="1" applyBorder="1" applyAlignment="1" applyProtection="1">
      <alignment horizontal="left" vertical="center"/>
      <protection/>
    </xf>
    <xf numFmtId="0" fontId="20" fillId="5" borderId="56" xfId="0" applyFont="1" applyFill="1" applyBorder="1" applyAlignment="1" applyProtection="1">
      <alignment horizontal="left" vertical="center"/>
      <protection/>
    </xf>
    <xf numFmtId="0" fontId="20" fillId="5" borderId="18" xfId="0" applyFont="1" applyFill="1" applyBorder="1" applyAlignment="1" applyProtection="1">
      <alignment horizontal="left" vertical="center"/>
      <protection/>
    </xf>
    <xf numFmtId="0" fontId="20" fillId="5" borderId="48" xfId="0" applyFont="1" applyFill="1" applyBorder="1" applyAlignment="1" applyProtection="1">
      <alignment horizontal="left" vertical="center"/>
      <protection/>
    </xf>
    <xf numFmtId="0" fontId="20" fillId="5" borderId="49" xfId="0" applyFont="1" applyFill="1" applyBorder="1" applyAlignment="1" applyProtection="1">
      <alignment horizontal="left" vertical="center"/>
      <protection/>
    </xf>
    <xf numFmtId="0" fontId="0" fillId="0" borderId="115" xfId="0" applyBorder="1" applyAlignment="1" applyProtection="1">
      <alignment horizontal="center" vertical="top" textRotation="255"/>
      <protection/>
    </xf>
    <xf numFmtId="0" fontId="0" fillId="2" borderId="78" xfId="0" applyNumberFormat="1" applyFill="1" applyBorder="1" applyAlignment="1" applyProtection="1">
      <alignment horizontal="left" vertical="center" wrapText="1"/>
      <protection locked="0"/>
    </xf>
    <xf numFmtId="0" fontId="0" fillId="2" borderId="82" xfId="0" applyNumberFormat="1" applyFill="1" applyBorder="1" applyAlignment="1" applyProtection="1">
      <alignment horizontal="left" vertical="center" wrapText="1"/>
      <protection locked="0"/>
    </xf>
    <xf numFmtId="0" fontId="0" fillId="2" borderId="35" xfId="0" applyNumberFormat="1" applyFill="1" applyBorder="1" applyAlignment="1" applyProtection="1">
      <alignment horizontal="left" vertical="center" wrapText="1"/>
      <protection locked="0"/>
    </xf>
    <xf numFmtId="0" fontId="0" fillId="2" borderId="78" xfId="0" applyFill="1" applyBorder="1" applyAlignment="1" applyProtection="1">
      <alignment/>
      <protection locked="0"/>
    </xf>
    <xf numFmtId="0" fontId="0" fillId="2" borderId="82" xfId="0" applyFill="1" applyBorder="1" applyAlignment="1" applyProtection="1">
      <alignment/>
      <protection locked="0"/>
    </xf>
    <xf numFmtId="0" fontId="0" fillId="2" borderId="35" xfId="0" applyFill="1" applyBorder="1" applyAlignment="1" applyProtection="1">
      <alignment/>
      <protection locked="0"/>
    </xf>
    <xf numFmtId="0" fontId="0" fillId="5" borderId="58" xfId="0" applyFill="1" applyBorder="1" applyAlignment="1" applyProtection="1">
      <alignment horizontal="center" vertical="center"/>
      <protection/>
    </xf>
    <xf numFmtId="0" fontId="0" fillId="5" borderId="116" xfId="0" applyFill="1" applyBorder="1" applyAlignment="1" applyProtection="1">
      <alignment horizontal="center" vertical="center"/>
      <protection/>
    </xf>
    <xf numFmtId="49" fontId="0" fillId="2" borderId="79" xfId="0" applyNumberFormat="1" applyFill="1" applyBorder="1" applyAlignment="1" applyProtection="1">
      <alignment horizontal="left" vertical="center" wrapText="1"/>
      <protection locked="0"/>
    </xf>
    <xf numFmtId="49" fontId="0" fillId="2" borderId="83" xfId="0" applyNumberFormat="1" applyFill="1" applyBorder="1" applyAlignment="1" applyProtection="1">
      <alignment horizontal="left" vertical="center" wrapText="1"/>
      <protection locked="0"/>
    </xf>
    <xf numFmtId="49" fontId="0" fillId="2" borderId="40" xfId="0" applyNumberFormat="1" applyFill="1" applyBorder="1" applyAlignment="1" applyProtection="1">
      <alignment horizontal="left" vertical="center" wrapText="1"/>
      <protection locked="0"/>
    </xf>
    <xf numFmtId="0" fontId="24" fillId="6" borderId="0" xfId="0" applyFont="1" applyFill="1" applyBorder="1" applyAlignment="1" applyProtection="1">
      <alignment horizontal="left" vertical="center" wrapText="1"/>
      <protection/>
    </xf>
    <xf numFmtId="0" fontId="0" fillId="6" borderId="104" xfId="0" applyFill="1" applyBorder="1" applyAlignment="1" applyProtection="1">
      <alignment horizontal="center" vertical="center" textRotation="255"/>
      <protection/>
    </xf>
    <xf numFmtId="0" fontId="0" fillId="0" borderId="104" xfId="0" applyBorder="1" applyAlignment="1" applyProtection="1">
      <alignment horizontal="center" vertical="center" textRotation="255"/>
      <protection/>
    </xf>
    <xf numFmtId="0" fontId="0" fillId="0" borderId="114" xfId="0" applyBorder="1" applyAlignment="1" applyProtection="1">
      <alignment horizontal="center" vertical="center" textRotation="255"/>
      <protection/>
    </xf>
    <xf numFmtId="49" fontId="0" fillId="2" borderId="80" xfId="0" applyNumberFormat="1" applyFill="1" applyBorder="1" applyAlignment="1" applyProtection="1">
      <alignment horizontal="left" vertical="center" wrapText="1"/>
      <protection locked="0"/>
    </xf>
    <xf numFmtId="49" fontId="0" fillId="2" borderId="81" xfId="0" applyNumberFormat="1" applyFill="1" applyBorder="1" applyAlignment="1" applyProtection="1">
      <alignment horizontal="left" vertical="center" wrapText="1"/>
      <protection locked="0"/>
    </xf>
    <xf numFmtId="49" fontId="0" fillId="2" borderId="44" xfId="0" applyNumberFormat="1" applyFill="1" applyBorder="1" applyAlignment="1" applyProtection="1">
      <alignment horizontal="left" vertical="center" wrapText="1"/>
      <protection locked="0"/>
    </xf>
    <xf numFmtId="0" fontId="0" fillId="2" borderId="80" xfId="0" applyFill="1" applyBorder="1" applyAlignment="1" applyProtection="1">
      <alignment/>
      <protection locked="0"/>
    </xf>
    <xf numFmtId="0" fontId="0" fillId="2" borderId="81" xfId="0" applyFill="1" applyBorder="1" applyAlignment="1" applyProtection="1">
      <alignment/>
      <protection locked="0"/>
    </xf>
    <xf numFmtId="0" fontId="0" fillId="2" borderId="44" xfId="0" applyFill="1" applyBorder="1" applyAlignment="1" applyProtection="1">
      <alignment/>
      <protection locked="0"/>
    </xf>
    <xf numFmtId="200" fontId="0" fillId="2" borderId="78" xfId="0" applyNumberFormat="1" applyFill="1" applyBorder="1" applyAlignment="1" applyProtection="1">
      <alignment horizontal="right" vertical="center" shrinkToFit="1"/>
      <protection locked="0"/>
    </xf>
    <xf numFmtId="200" fontId="0" fillId="2" borderId="33" xfId="0" applyNumberFormat="1" applyFill="1" applyBorder="1" applyAlignment="1" applyProtection="1">
      <alignment horizontal="right" vertical="center" shrinkToFit="1"/>
      <protection locked="0"/>
    </xf>
    <xf numFmtId="0" fontId="0" fillId="2" borderId="117" xfId="0" applyFill="1" applyBorder="1" applyAlignment="1" applyProtection="1">
      <alignment horizontal="left" vertical="center"/>
      <protection locked="0"/>
    </xf>
    <xf numFmtId="0" fontId="0" fillId="2" borderId="111" xfId="0" applyFill="1" applyBorder="1" applyAlignment="1" applyProtection="1">
      <alignment horizontal="left" vertical="center"/>
      <protection locked="0"/>
    </xf>
    <xf numFmtId="0" fontId="0" fillId="2" borderId="112" xfId="0" applyFill="1" applyBorder="1" applyAlignment="1" applyProtection="1">
      <alignment horizontal="left" vertical="center"/>
      <protection locked="0"/>
    </xf>
    <xf numFmtId="201" fontId="0" fillId="2" borderId="41" xfId="0" applyNumberFormat="1" applyFill="1" applyBorder="1" applyAlignment="1" applyProtection="1">
      <alignment horizontal="right" vertical="center" shrinkToFit="1"/>
      <protection locked="0"/>
    </xf>
    <xf numFmtId="201" fontId="0" fillId="2" borderId="42" xfId="0" applyNumberFormat="1" applyFill="1" applyBorder="1" applyAlignment="1" applyProtection="1">
      <alignment horizontal="right" vertical="center" shrinkToFit="1"/>
      <protection locked="0"/>
    </xf>
    <xf numFmtId="201" fontId="0" fillId="2" borderId="80" xfId="0" applyNumberFormat="1" applyFill="1" applyBorder="1" applyAlignment="1" applyProtection="1">
      <alignment horizontal="right" vertical="center" shrinkToFit="1"/>
      <protection locked="0"/>
    </xf>
    <xf numFmtId="0" fontId="0" fillId="2" borderId="79" xfId="0" applyFill="1" applyBorder="1" applyAlignment="1" applyProtection="1">
      <alignment/>
      <protection locked="0"/>
    </xf>
    <xf numFmtId="0" fontId="0" fillId="2" borderId="83" xfId="0" applyFill="1" applyBorder="1" applyAlignment="1" applyProtection="1">
      <alignment/>
      <protection locked="0"/>
    </xf>
    <xf numFmtId="0" fontId="0" fillId="2" borderId="40" xfId="0" applyFill="1" applyBorder="1" applyAlignment="1" applyProtection="1">
      <alignment/>
      <protection locked="0"/>
    </xf>
    <xf numFmtId="0" fontId="20" fillId="5" borderId="76" xfId="0" applyFont="1" applyFill="1" applyBorder="1" applyAlignment="1" applyProtection="1">
      <alignment horizontal="left" vertical="center"/>
      <protection/>
    </xf>
    <xf numFmtId="0" fontId="20" fillId="5" borderId="111" xfId="0" applyFont="1" applyFill="1" applyBorder="1" applyAlignment="1" applyProtection="1">
      <alignment horizontal="left" vertical="center"/>
      <protection/>
    </xf>
    <xf numFmtId="0" fontId="20" fillId="5" borderId="112" xfId="0" applyFont="1" applyFill="1" applyBorder="1" applyAlignment="1" applyProtection="1">
      <alignment horizontal="left" vertical="center"/>
      <protection/>
    </xf>
    <xf numFmtId="0" fontId="22" fillId="3" borderId="84" xfId="0" applyFont="1" applyFill="1" applyBorder="1" applyAlignment="1" applyProtection="1">
      <alignment horizontal="center" vertical="center" wrapText="1"/>
      <protection/>
    </xf>
    <xf numFmtId="0" fontId="22" fillId="3" borderId="66" xfId="0" applyFont="1" applyFill="1" applyBorder="1" applyAlignment="1" applyProtection="1">
      <alignment horizontal="center" vertical="center" wrapText="1"/>
      <protection/>
    </xf>
    <xf numFmtId="0" fontId="22" fillId="3" borderId="67" xfId="0" applyFont="1" applyFill="1" applyBorder="1" applyAlignment="1" applyProtection="1">
      <alignment horizontal="center" vertical="center" wrapText="1"/>
      <protection/>
    </xf>
    <xf numFmtId="0" fontId="0" fillId="0" borderId="66" xfId="0" applyBorder="1" applyAlignment="1" applyProtection="1">
      <alignment/>
      <protection/>
    </xf>
    <xf numFmtId="0" fontId="0" fillId="0" borderId="67" xfId="0" applyBorder="1" applyAlignment="1" applyProtection="1">
      <alignment/>
      <protection/>
    </xf>
    <xf numFmtId="0" fontId="22" fillId="2" borderId="54" xfId="0" applyFont="1" applyFill="1" applyBorder="1" applyAlignment="1" applyProtection="1">
      <alignment horizontal="left" vertical="center"/>
      <protection locked="0"/>
    </xf>
    <xf numFmtId="0" fontId="22" fillId="2" borderId="52" xfId="0" applyFont="1" applyFill="1" applyBorder="1" applyAlignment="1" applyProtection="1">
      <alignment horizontal="left" vertical="center"/>
      <protection locked="0"/>
    </xf>
    <xf numFmtId="0" fontId="22" fillId="5" borderId="0" xfId="0" applyFont="1" applyFill="1" applyBorder="1" applyAlignment="1" applyProtection="1">
      <alignment horizontal="left" vertical="center"/>
      <protection/>
    </xf>
    <xf numFmtId="0" fontId="22" fillId="5" borderId="47" xfId="0" applyFont="1" applyFill="1" applyBorder="1" applyAlignment="1" applyProtection="1">
      <alignment horizontal="left" vertical="center"/>
      <protection/>
    </xf>
    <xf numFmtId="0" fontId="22" fillId="0" borderId="54" xfId="0" applyFont="1" applyFill="1" applyBorder="1" applyAlignment="1" applyProtection="1">
      <alignment horizontal="left" vertical="center"/>
      <protection/>
    </xf>
    <xf numFmtId="0" fontId="22" fillId="0" borderId="52" xfId="0" applyFont="1" applyFill="1" applyBorder="1" applyAlignment="1" applyProtection="1">
      <alignment horizontal="left" vertical="center"/>
      <protection/>
    </xf>
    <xf numFmtId="0" fontId="22" fillId="5" borderId="55" xfId="0" applyFont="1" applyFill="1" applyBorder="1" applyAlignment="1" applyProtection="1">
      <alignment horizontal="left" vertical="center"/>
      <protection/>
    </xf>
    <xf numFmtId="0" fontId="22" fillId="5" borderId="13" xfId="0" applyFont="1" applyFill="1" applyBorder="1" applyAlignment="1" applyProtection="1">
      <alignment horizontal="left" vertical="center"/>
      <protection/>
    </xf>
    <xf numFmtId="0" fontId="0" fillId="6" borderId="15" xfId="0" applyFill="1" applyBorder="1" applyAlignment="1" applyProtection="1">
      <alignment horizontal="center" vertical="top" textRotation="255" wrapText="1"/>
      <protection/>
    </xf>
    <xf numFmtId="200" fontId="0" fillId="2" borderId="20" xfId="0" applyNumberFormat="1" applyFill="1" applyBorder="1" applyAlignment="1" applyProtection="1">
      <alignment horizontal="right" vertical="center" shrinkToFit="1"/>
      <protection locked="0"/>
    </xf>
    <xf numFmtId="200" fontId="0" fillId="2" borderId="35" xfId="0" applyNumberFormat="1" applyFill="1" applyBorder="1" applyAlignment="1" applyProtection="1">
      <alignment horizontal="right" vertical="center" shrinkToFit="1"/>
      <protection locked="0"/>
    </xf>
    <xf numFmtId="0" fontId="0" fillId="6" borderId="58" xfId="0" applyFill="1" applyBorder="1" applyAlignment="1" applyProtection="1">
      <alignment horizontal="center" vertical="center" shrinkToFit="1"/>
      <protection/>
    </xf>
    <xf numFmtId="0" fontId="0" fillId="6" borderId="118" xfId="0" applyFill="1" applyBorder="1" applyAlignment="1" applyProtection="1">
      <alignment horizontal="center" vertical="center" shrinkToFit="1"/>
      <protection/>
    </xf>
    <xf numFmtId="0" fontId="0" fillId="6" borderId="119" xfId="0" applyFill="1" applyBorder="1" applyAlignment="1" applyProtection="1">
      <alignment horizontal="center" vertical="center" shrinkToFit="1"/>
      <protection/>
    </xf>
    <xf numFmtId="0" fontId="0" fillId="6" borderId="32" xfId="0" applyFill="1" applyBorder="1" applyAlignment="1" applyProtection="1">
      <alignment horizontal="center" vertical="center" shrinkToFit="1"/>
      <protection/>
    </xf>
    <xf numFmtId="0" fontId="22" fillId="5" borderId="46" xfId="0" applyFont="1" applyFill="1" applyBorder="1" applyAlignment="1" applyProtection="1">
      <alignment horizontal="left" vertical="center"/>
      <protection/>
    </xf>
    <xf numFmtId="0" fontId="22" fillId="5" borderId="56" xfId="0" applyFont="1" applyFill="1" applyBorder="1" applyAlignment="1" applyProtection="1">
      <alignment horizontal="left" vertical="center"/>
      <protection/>
    </xf>
    <xf numFmtId="0" fontId="22" fillId="5" borderId="14" xfId="0" applyFont="1" applyFill="1" applyBorder="1" applyAlignment="1" applyProtection="1">
      <alignment horizontal="left" vertical="center" wrapText="1"/>
      <protection/>
    </xf>
    <xf numFmtId="0" fontId="0" fillId="5" borderId="14" xfId="0" applyFill="1" applyBorder="1" applyAlignment="1" applyProtection="1">
      <alignment vertical="center" wrapText="1"/>
      <protection/>
    </xf>
    <xf numFmtId="0" fontId="0" fillId="5" borderId="70" xfId="0" applyFill="1" applyBorder="1" applyAlignment="1" applyProtection="1">
      <alignment vertical="center" wrapText="1"/>
      <protection/>
    </xf>
    <xf numFmtId="0" fontId="22" fillId="0" borderId="58" xfId="0" applyFont="1" applyFill="1" applyBorder="1" applyAlignment="1" applyProtection="1">
      <alignment horizontal="left" vertical="center"/>
      <protection/>
    </xf>
    <xf numFmtId="0" fontId="22" fillId="0" borderId="30" xfId="0" applyFont="1" applyFill="1" applyBorder="1" applyAlignment="1" applyProtection="1">
      <alignment horizontal="left" vertical="center"/>
      <protection/>
    </xf>
    <xf numFmtId="0" fontId="0" fillId="0" borderId="14" xfId="0" applyBorder="1" applyAlignment="1" applyProtection="1">
      <alignment vertical="center" wrapText="1"/>
      <protection/>
    </xf>
    <xf numFmtId="0" fontId="22" fillId="5" borderId="76" xfId="0" applyFont="1" applyFill="1" applyBorder="1" applyAlignment="1" applyProtection="1">
      <alignment horizontal="left" vertical="center"/>
      <protection/>
    </xf>
    <xf numFmtId="0" fontId="0" fillId="0" borderId="111" xfId="0" applyBorder="1" applyAlignment="1" applyProtection="1">
      <alignment horizontal="left" vertical="center"/>
      <protection/>
    </xf>
    <xf numFmtId="0" fontId="0" fillId="0" borderId="112" xfId="0" applyBorder="1" applyAlignment="1" applyProtection="1">
      <alignment horizontal="left" vertical="center"/>
      <protection/>
    </xf>
    <xf numFmtId="0" fontId="22" fillId="6" borderId="120" xfId="0" applyFont="1" applyFill="1" applyBorder="1" applyAlignment="1" applyProtection="1">
      <alignment horizontal="center" vertical="center" wrapText="1"/>
      <protection/>
    </xf>
    <xf numFmtId="0" fontId="22" fillId="6" borderId="69"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0" fontId="0" fillId="0" borderId="121" xfId="0" applyBorder="1" applyAlignment="1" applyProtection="1">
      <alignment horizontal="center" vertical="center" wrapText="1"/>
      <protection/>
    </xf>
    <xf numFmtId="0" fontId="22" fillId="6" borderId="122" xfId="0" applyFont="1" applyFill="1" applyBorder="1" applyAlignment="1" applyProtection="1">
      <alignment horizontal="center" vertical="center" wrapText="1"/>
      <protection/>
    </xf>
    <xf numFmtId="0" fontId="0" fillId="0" borderId="70" xfId="0" applyBorder="1" applyAlignment="1" applyProtection="1">
      <alignment horizontal="center" vertical="center" wrapText="1"/>
      <protection/>
    </xf>
    <xf numFmtId="0" fontId="2" fillId="5" borderId="76" xfId="0" applyFont="1" applyFill="1" applyBorder="1" applyAlignment="1" applyProtection="1">
      <alignment horizontal="right" vertical="center"/>
      <protection/>
    </xf>
    <xf numFmtId="0" fontId="0" fillId="0" borderId="111" xfId="0" applyBorder="1" applyAlignment="1" applyProtection="1">
      <alignment horizontal="right" vertical="center"/>
      <protection/>
    </xf>
    <xf numFmtId="0" fontId="0" fillId="0" borderId="112" xfId="0" applyBorder="1" applyAlignment="1" applyProtection="1">
      <alignment horizontal="right" vertical="center"/>
      <protection/>
    </xf>
    <xf numFmtId="0" fontId="0" fillId="5" borderId="123" xfId="0" applyFill="1" applyBorder="1" applyAlignment="1" applyProtection="1">
      <alignment horizontal="center" vertical="center"/>
      <protection/>
    </xf>
    <xf numFmtId="0" fontId="0" fillId="0" borderId="30" xfId="0" applyBorder="1" applyAlignment="1" applyProtection="1">
      <alignment horizontal="center" vertical="center"/>
      <protection/>
    </xf>
    <xf numFmtId="0" fontId="0" fillId="0" borderId="32" xfId="0" applyBorder="1" applyAlignment="1" applyProtection="1">
      <alignment horizontal="center" vertical="center"/>
      <protection/>
    </xf>
    <xf numFmtId="0" fontId="21" fillId="5" borderId="69" xfId="0" applyFont="1" applyFill="1" applyBorder="1" applyAlignment="1" applyProtection="1">
      <alignment horizontal="center" vertical="center"/>
      <protection/>
    </xf>
    <xf numFmtId="0" fontId="0" fillId="0" borderId="14" xfId="0" applyBorder="1" applyAlignment="1" applyProtection="1">
      <alignment horizontal="center" vertical="center"/>
      <protection/>
    </xf>
    <xf numFmtId="0" fontId="0" fillId="0" borderId="70" xfId="0" applyBorder="1" applyAlignment="1" applyProtection="1">
      <alignment horizontal="center" vertical="center"/>
      <protection/>
    </xf>
    <xf numFmtId="0" fontId="0" fillId="0" borderId="101" xfId="0" applyBorder="1" applyAlignment="1" applyProtection="1">
      <alignment horizontal="left" vertical="top" wrapText="1"/>
      <protection/>
    </xf>
    <xf numFmtId="0" fontId="0" fillId="0" borderId="102" xfId="0" applyBorder="1" applyAlignment="1" applyProtection="1">
      <alignment horizontal="left" vertical="top" wrapText="1"/>
      <protection/>
    </xf>
    <xf numFmtId="0" fontId="0" fillId="0" borderId="103" xfId="0" applyBorder="1" applyAlignment="1" applyProtection="1">
      <alignment horizontal="left" vertical="top" wrapText="1"/>
      <protection/>
    </xf>
    <xf numFmtId="0" fontId="0" fillId="0" borderId="87" xfId="0" applyBorder="1" applyAlignment="1" applyProtection="1">
      <alignment horizontal="left" vertical="top" wrapText="1"/>
      <protection/>
    </xf>
    <xf numFmtId="0" fontId="0" fillId="0" borderId="98" xfId="0" applyBorder="1" applyAlignment="1" applyProtection="1">
      <alignment horizontal="left" vertical="top" wrapText="1"/>
      <protection/>
    </xf>
    <xf numFmtId="0" fontId="0" fillId="0" borderId="99" xfId="0" applyBorder="1" applyAlignment="1" applyProtection="1">
      <alignment horizontal="left" vertical="top" wrapText="1"/>
      <protection/>
    </xf>
    <xf numFmtId="0" fontId="0" fillId="0" borderId="100" xfId="0" applyBorder="1" applyAlignment="1" applyProtection="1">
      <alignment horizontal="left" vertical="top" wrapText="1"/>
      <protection/>
    </xf>
    <xf numFmtId="0" fontId="0" fillId="6" borderId="101" xfId="0" applyNumberFormat="1" applyFont="1" applyFill="1" applyBorder="1" applyAlignment="1" applyProtection="1">
      <alignment horizontal="left" vertical="top" wrapText="1"/>
      <protection/>
    </xf>
    <xf numFmtId="0" fontId="0" fillId="0" borderId="124" xfId="0" applyBorder="1" applyAlignment="1" applyProtection="1">
      <alignment horizontal="left" vertical="top" wrapText="1"/>
      <protection/>
    </xf>
    <xf numFmtId="0" fontId="0" fillId="0" borderId="125" xfId="0" applyBorder="1" applyAlignment="1" applyProtection="1">
      <alignment horizontal="left" vertical="top" wrapText="1"/>
      <protection/>
    </xf>
    <xf numFmtId="0" fontId="0" fillId="0" borderId="126" xfId="0" applyBorder="1" applyAlignment="1" applyProtection="1">
      <alignment horizontal="left" vertical="top" wrapText="1"/>
      <protection/>
    </xf>
    <xf numFmtId="0" fontId="0" fillId="6" borderId="101" xfId="0" applyFill="1" applyBorder="1" applyAlignment="1" applyProtection="1">
      <alignment horizontal="left" vertical="top" wrapText="1"/>
      <protection/>
    </xf>
    <xf numFmtId="0" fontId="21" fillId="0" borderId="11" xfId="0" applyFont="1" applyBorder="1" applyAlignment="1" applyProtection="1">
      <alignment/>
      <protection locked="0"/>
    </xf>
    <xf numFmtId="0" fontId="21" fillId="0" borderId="52" xfId="0" applyFont="1" applyBorder="1" applyAlignment="1" applyProtection="1">
      <alignment/>
      <protection locked="0"/>
    </xf>
    <xf numFmtId="0" fontId="21" fillId="0" borderId="16" xfId="0" applyFont="1" applyBorder="1" applyAlignment="1" applyProtection="1">
      <alignment/>
      <protection locked="0"/>
    </xf>
    <xf numFmtId="0" fontId="21" fillId="6" borderId="11" xfId="0" applyFont="1" applyFill="1" applyBorder="1" applyAlignment="1" applyProtection="1">
      <alignment/>
      <protection locked="0"/>
    </xf>
    <xf numFmtId="200" fontId="21" fillId="6" borderId="11" xfId="0" applyNumberFormat="1" applyFont="1" applyFill="1" applyBorder="1" applyAlignment="1" applyProtection="1">
      <alignment/>
      <protection locked="0"/>
    </xf>
    <xf numFmtId="0" fontId="0" fillId="6" borderId="0" xfId="0" applyFill="1" applyBorder="1" applyAlignment="1">
      <alignment horizontal="center" vertical="center" wrapText="1"/>
    </xf>
    <xf numFmtId="0" fontId="22" fillId="6" borderId="0" xfId="0" applyFont="1" applyFill="1" applyBorder="1" applyAlignment="1" applyProtection="1">
      <alignment horizontal="center" vertical="center" wrapText="1"/>
      <protection locked="0"/>
    </xf>
    <xf numFmtId="201" fontId="22" fillId="6" borderId="0" xfId="0" applyNumberFormat="1" applyFont="1" applyFill="1" applyBorder="1" applyAlignment="1" applyProtection="1">
      <alignment horizontal="center" vertical="center" wrapText="1"/>
      <protection/>
    </xf>
    <xf numFmtId="0" fontId="0" fillId="0" borderId="71" xfId="0" applyBorder="1" applyAlignment="1">
      <alignment horizontal="center" vertical="center" wrapText="1"/>
    </xf>
    <xf numFmtId="0" fontId="0" fillId="0" borderId="65" xfId="0" applyBorder="1" applyAlignment="1">
      <alignment horizontal="center" vertical="center" wrapText="1"/>
    </xf>
    <xf numFmtId="0" fontId="0" fillId="0" borderId="22" xfId="0" applyBorder="1" applyAlignment="1">
      <alignment horizontal="center" vertical="center" wrapText="1"/>
    </xf>
    <xf numFmtId="0" fontId="0" fillId="0" borderId="0" xfId="0" applyBorder="1" applyAlignment="1">
      <alignment horizontal="center" vertical="center" wrapText="1"/>
    </xf>
    <xf numFmtId="0" fontId="0" fillId="0" borderId="47" xfId="0" applyBorder="1" applyAlignment="1">
      <alignment horizontal="center" vertical="center" wrapText="1"/>
    </xf>
    <xf numFmtId="0" fontId="0" fillId="0" borderId="19" xfId="0"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0" fillId="0" borderId="14" xfId="0" applyBorder="1" applyAlignment="1">
      <alignment horizontal="left" vertical="center" wrapText="1"/>
    </xf>
    <xf numFmtId="0" fontId="0" fillId="0" borderId="70" xfId="0" applyBorder="1" applyAlignment="1">
      <alignment horizontal="left" vertical="center" wrapText="1"/>
    </xf>
    <xf numFmtId="0" fontId="0" fillId="6" borderId="0" xfId="0" applyFill="1" applyBorder="1" applyAlignment="1">
      <alignment horizontal="left" vertical="center" wrapText="1"/>
    </xf>
    <xf numFmtId="0" fontId="0" fillId="0" borderId="66" xfId="0" applyBorder="1" applyAlignment="1">
      <alignment/>
    </xf>
    <xf numFmtId="0" fontId="0" fillId="0" borderId="67" xfId="0" applyBorder="1" applyAlignment="1">
      <alignment/>
    </xf>
    <xf numFmtId="0" fontId="22" fillId="6" borderId="11" xfId="0" applyFont="1" applyFill="1" applyBorder="1" applyAlignment="1" applyProtection="1">
      <alignment horizontal="center" vertical="center" wrapText="1"/>
      <protection locked="0"/>
    </xf>
    <xf numFmtId="0" fontId="22" fillId="6" borderId="16" xfId="0" applyFont="1" applyFill="1" applyBorder="1" applyAlignment="1" applyProtection="1">
      <alignment horizontal="center" vertical="center" wrapText="1"/>
      <protection locked="0"/>
    </xf>
    <xf numFmtId="0" fontId="0" fillId="0" borderId="13" xfId="0" applyBorder="1" applyAlignment="1">
      <alignment horizontal="left" vertical="center" wrapText="1"/>
    </xf>
    <xf numFmtId="0" fontId="0" fillId="0" borderId="96" xfId="0" applyBorder="1" applyAlignment="1">
      <alignment horizontal="left" vertical="center" wrapText="1"/>
    </xf>
    <xf numFmtId="0" fontId="0" fillId="0" borderId="48" xfId="0" applyBorder="1" applyAlignment="1">
      <alignment vertical="center"/>
    </xf>
    <xf numFmtId="0" fontId="0" fillId="0" borderId="49" xfId="0" applyBorder="1" applyAlignment="1">
      <alignment vertical="center"/>
    </xf>
    <xf numFmtId="0" fontId="0" fillId="0" borderId="71" xfId="0" applyBorder="1" applyAlignment="1">
      <alignment vertical="center" wrapText="1"/>
    </xf>
    <xf numFmtId="0" fontId="0" fillId="0" borderId="72" xfId="0" applyBorder="1" applyAlignment="1">
      <alignment vertical="center" wrapText="1"/>
    </xf>
    <xf numFmtId="0" fontId="0" fillId="0" borderId="52" xfId="0" applyBorder="1" applyAlignment="1">
      <alignment vertical="center"/>
    </xf>
    <xf numFmtId="0" fontId="0" fillId="0" borderId="16" xfId="0" applyBorder="1" applyAlignment="1">
      <alignment vertical="center"/>
    </xf>
    <xf numFmtId="0" fontId="0" fillId="0" borderId="30" xfId="0" applyBorder="1" applyAlignment="1">
      <alignment horizontal="center" vertical="center"/>
    </xf>
    <xf numFmtId="0" fontId="0" fillId="0" borderId="32" xfId="0" applyBorder="1" applyAlignment="1">
      <alignment horizontal="center" vertical="center"/>
    </xf>
    <xf numFmtId="0" fontId="0" fillId="0" borderId="102" xfId="0" applyBorder="1" applyAlignment="1">
      <alignment horizontal="left" vertical="top" wrapText="1"/>
    </xf>
    <xf numFmtId="0" fontId="0" fillId="0" borderId="103" xfId="0" applyBorder="1" applyAlignment="1">
      <alignment horizontal="left" vertical="top" wrapText="1"/>
    </xf>
    <xf numFmtId="0" fontId="0" fillId="0" borderId="88" xfId="0" applyBorder="1" applyAlignment="1">
      <alignment horizontal="left" vertical="top" wrapText="1"/>
    </xf>
    <xf numFmtId="0" fontId="0" fillId="0" borderId="89" xfId="0" applyBorder="1" applyAlignment="1">
      <alignment horizontal="left" vertical="top" wrapText="1"/>
    </xf>
    <xf numFmtId="0" fontId="0" fillId="0" borderId="87" xfId="0" applyBorder="1" applyAlignment="1">
      <alignment horizontal="left" vertical="top" wrapText="1"/>
    </xf>
    <xf numFmtId="0" fontId="0" fillId="0" borderId="70" xfId="0" applyBorder="1" applyAlignment="1">
      <alignment horizontal="center" vertical="center" wrapText="1"/>
    </xf>
    <xf numFmtId="40" fontId="0" fillId="2" borderId="79" xfId="17" applyNumberFormat="1" applyFill="1" applyBorder="1" applyAlignment="1" applyProtection="1">
      <alignment/>
      <protection locked="0"/>
    </xf>
    <xf numFmtId="40" fontId="0" fillId="2" borderId="83" xfId="17" applyNumberFormat="1" applyFill="1" applyBorder="1" applyAlignment="1" applyProtection="1">
      <alignment/>
      <protection locked="0"/>
    </xf>
    <xf numFmtId="40" fontId="0" fillId="2" borderId="40" xfId="17" applyNumberFormat="1" applyFill="1" applyBorder="1" applyAlignment="1" applyProtection="1">
      <alignment/>
      <protection locked="0"/>
    </xf>
    <xf numFmtId="0" fontId="0" fillId="0" borderId="111" xfId="0" applyBorder="1" applyAlignment="1">
      <alignment horizontal="right" vertical="center"/>
    </xf>
    <xf numFmtId="0" fontId="0" fillId="0" borderId="112" xfId="0" applyBorder="1" applyAlignment="1">
      <alignment horizontal="right" vertical="center"/>
    </xf>
    <xf numFmtId="0" fontId="0" fillId="0" borderId="0" xfId="0" applyBorder="1" applyAlignment="1">
      <alignment vertical="center" wrapText="1"/>
    </xf>
    <xf numFmtId="0" fontId="0" fillId="0" borderId="46" xfId="0" applyBorder="1" applyAlignment="1">
      <alignment vertical="center" wrapText="1"/>
    </xf>
    <xf numFmtId="0" fontId="0" fillId="0" borderId="104" xfId="0" applyBorder="1" applyAlignment="1">
      <alignment horizontal="center" vertical="center" textRotation="255"/>
    </xf>
    <xf numFmtId="0" fontId="0" fillId="0" borderId="114" xfId="0" applyBorder="1" applyAlignment="1">
      <alignment horizontal="center" vertical="center" textRotation="255"/>
    </xf>
    <xf numFmtId="9" fontId="23" fillId="6" borderId="78" xfId="0" applyNumberFormat="1" applyFont="1" applyFill="1" applyBorder="1" applyAlignment="1" applyProtection="1">
      <alignment horizontal="center" vertical="center"/>
      <protection/>
    </xf>
    <xf numFmtId="9" fontId="23" fillId="6" borderId="35" xfId="0" applyNumberFormat="1" applyFont="1" applyFill="1" applyBorder="1" applyAlignment="1" applyProtection="1">
      <alignment horizontal="center" vertical="center"/>
      <protection/>
    </xf>
    <xf numFmtId="0" fontId="0" fillId="0" borderId="115" xfId="0" applyBorder="1" applyAlignment="1">
      <alignment horizontal="center" vertical="top" textRotation="255"/>
    </xf>
    <xf numFmtId="40" fontId="0" fillId="2" borderId="78" xfId="17" applyNumberFormat="1" applyFill="1" applyBorder="1" applyAlignment="1" applyProtection="1">
      <alignment/>
      <protection locked="0"/>
    </xf>
    <xf numFmtId="40" fontId="0" fillId="2" borderId="82" xfId="17" applyNumberFormat="1" applyFill="1" applyBorder="1" applyAlignment="1" applyProtection="1">
      <alignment/>
      <protection locked="0"/>
    </xf>
    <xf numFmtId="40" fontId="0" fillId="2" borderId="35" xfId="17" applyNumberFormat="1" applyFill="1" applyBorder="1" applyAlignment="1" applyProtection="1">
      <alignment/>
      <protection locked="0"/>
    </xf>
    <xf numFmtId="0" fontId="0" fillId="0" borderId="15" xfId="0" applyBorder="1" applyAlignment="1">
      <alignment horizontal="center" vertical="top" textRotation="255" wrapText="1"/>
    </xf>
    <xf numFmtId="0" fontId="0" fillId="0" borderId="27" xfId="0" applyBorder="1" applyAlignment="1">
      <alignment horizontal="center" vertical="top" textRotation="255"/>
    </xf>
    <xf numFmtId="0" fontId="0" fillId="0" borderId="18" xfId="0" applyBorder="1" applyAlignment="1">
      <alignment horizontal="center" vertical="top" textRotation="255"/>
    </xf>
    <xf numFmtId="0" fontId="0" fillId="0" borderId="97" xfId="0" applyBorder="1" applyAlignment="1">
      <alignment horizontal="center" vertical="top" textRotation="255"/>
    </xf>
    <xf numFmtId="0" fontId="0" fillId="0" borderId="104" xfId="0" applyBorder="1" applyAlignment="1">
      <alignment horizontal="center" vertical="center" textRotation="255" wrapText="1"/>
    </xf>
    <xf numFmtId="0" fontId="0" fillId="0" borderId="105" xfId="0" applyBorder="1" applyAlignment="1">
      <alignment horizontal="center" vertical="center" textRotation="255" wrapText="1"/>
    </xf>
    <xf numFmtId="0" fontId="0" fillId="0" borderId="107" xfId="0" applyBorder="1" applyAlignment="1">
      <alignment horizontal="center" vertical="center" textRotation="255"/>
    </xf>
    <xf numFmtId="0" fontId="0" fillId="0" borderId="9" xfId="0" applyBorder="1" applyAlignment="1">
      <alignment horizontal="center" vertical="center" textRotation="255"/>
    </xf>
    <xf numFmtId="0" fontId="0" fillId="0" borderId="114" xfId="0" applyBorder="1" applyAlignment="1">
      <alignment vertical="top" textRotation="255" wrapText="1"/>
    </xf>
    <xf numFmtId="0" fontId="0" fillId="0" borderId="15" xfId="0" applyBorder="1" applyAlignment="1">
      <alignment horizontal="center" vertical="top" textRotation="255"/>
    </xf>
    <xf numFmtId="0" fontId="0" fillId="0" borderId="98" xfId="0" applyBorder="1" applyAlignment="1">
      <alignment horizontal="left" vertical="top" wrapText="1"/>
    </xf>
    <xf numFmtId="0" fontId="0" fillId="0" borderId="99" xfId="0" applyBorder="1" applyAlignment="1">
      <alignment horizontal="left" vertical="top" wrapText="1"/>
    </xf>
    <xf numFmtId="0" fontId="0" fillId="0" borderId="100" xfId="0" applyBorder="1" applyAlignment="1">
      <alignment horizontal="left" vertical="top" wrapText="1"/>
    </xf>
    <xf numFmtId="0" fontId="0" fillId="0" borderId="14" xfId="0" applyBorder="1" applyAlignment="1">
      <alignment horizontal="center" vertical="center" wrapText="1"/>
    </xf>
    <xf numFmtId="0" fontId="0" fillId="0" borderId="121" xfId="0" applyBorder="1" applyAlignment="1">
      <alignment horizontal="center" vertical="center" wrapText="1"/>
    </xf>
    <xf numFmtId="0" fontId="0" fillId="5" borderId="14" xfId="0" applyFill="1" applyBorder="1" applyAlignment="1">
      <alignment vertical="center" wrapText="1"/>
    </xf>
    <xf numFmtId="0" fontId="0" fillId="5" borderId="70" xfId="0" applyFill="1" applyBorder="1" applyAlignment="1">
      <alignment vertical="center" wrapText="1"/>
    </xf>
    <xf numFmtId="0" fontId="0" fillId="6" borderId="0" xfId="0" applyFill="1" applyBorder="1" applyAlignment="1">
      <alignment vertical="center" wrapText="1"/>
    </xf>
    <xf numFmtId="0" fontId="22" fillId="6" borderId="0" xfId="0" applyFont="1" applyFill="1" applyBorder="1" applyAlignment="1" applyProtection="1">
      <alignment horizontal="left" vertical="center"/>
      <protection/>
    </xf>
    <xf numFmtId="0" fontId="0" fillId="6" borderId="0" xfId="0" applyFill="1" applyBorder="1" applyAlignment="1">
      <alignment horizontal="left" vertical="center"/>
    </xf>
    <xf numFmtId="0" fontId="0" fillId="0" borderId="0" xfId="0" applyAlignment="1">
      <alignment vertical="center" wrapText="1"/>
    </xf>
    <xf numFmtId="9" fontId="23" fillId="2" borderId="41" xfId="0" applyNumberFormat="1" applyFont="1" applyFill="1" applyBorder="1" applyAlignment="1" applyProtection="1">
      <alignment horizontal="center" vertical="center"/>
      <protection locked="0"/>
    </xf>
    <xf numFmtId="9" fontId="23" fillId="2" borderId="42" xfId="0" applyNumberFormat="1" applyFont="1" applyFill="1" applyBorder="1" applyAlignment="1" applyProtection="1">
      <alignment horizontal="center" vertical="center"/>
      <protection locked="0"/>
    </xf>
    <xf numFmtId="9" fontId="23" fillId="6" borderId="80" xfId="0" applyNumberFormat="1" applyFont="1" applyFill="1" applyBorder="1" applyAlignment="1" applyProtection="1">
      <alignment horizontal="center" vertical="center"/>
      <protection/>
    </xf>
    <xf numFmtId="9" fontId="23" fillId="6" borderId="44" xfId="0" applyNumberFormat="1" applyFont="1" applyFill="1" applyBorder="1" applyAlignment="1" applyProtection="1">
      <alignment horizontal="center" vertical="center"/>
      <protection/>
    </xf>
    <xf numFmtId="201" fontId="0" fillId="2" borderId="83" xfId="0" applyNumberFormat="1" applyFill="1" applyBorder="1" applyAlignment="1" applyProtection="1">
      <alignment horizontal="right" vertical="center"/>
      <protection locked="0"/>
    </xf>
    <xf numFmtId="201" fontId="0" fillId="2" borderId="40" xfId="0" applyNumberFormat="1" applyFill="1" applyBorder="1" applyAlignment="1" applyProtection="1">
      <alignment horizontal="right" vertical="center"/>
      <protection locked="0"/>
    </xf>
    <xf numFmtId="0" fontId="22" fillId="6" borderId="17" xfId="0" applyFont="1" applyFill="1" applyBorder="1" applyAlignment="1" applyProtection="1">
      <alignment horizontal="center" vertical="center" wrapText="1"/>
      <protection/>
    </xf>
    <xf numFmtId="9" fontId="23" fillId="6" borderId="79" xfId="0" applyNumberFormat="1" applyFont="1" applyFill="1" applyBorder="1" applyAlignment="1" applyProtection="1">
      <alignment horizontal="center" vertical="center"/>
      <protection/>
    </xf>
    <xf numFmtId="9" fontId="23" fillId="6" borderId="40" xfId="0" applyNumberFormat="1" applyFont="1" applyFill="1" applyBorder="1" applyAlignment="1" applyProtection="1">
      <alignment horizontal="center" vertical="center"/>
      <protection/>
    </xf>
    <xf numFmtId="201" fontId="0" fillId="2" borderId="81" xfId="0" applyNumberFormat="1" applyFill="1" applyBorder="1" applyAlignment="1" applyProtection="1">
      <alignment horizontal="right" vertical="center" shrinkToFit="1"/>
      <protection locked="0"/>
    </xf>
    <xf numFmtId="201" fontId="0" fillId="2" borderId="81" xfId="0" applyNumberFormat="1" applyFill="1" applyBorder="1" applyAlignment="1" applyProtection="1">
      <alignment horizontal="right" vertical="center"/>
      <protection locked="0"/>
    </xf>
    <xf numFmtId="201" fontId="0" fillId="2" borderId="44" xfId="0" applyNumberFormat="1" applyFill="1" applyBorder="1" applyAlignment="1" applyProtection="1">
      <alignment horizontal="right" vertical="center"/>
      <protection locked="0"/>
    </xf>
    <xf numFmtId="201" fontId="0" fillId="2" borderId="83" xfId="0" applyNumberFormat="1" applyFill="1" applyBorder="1" applyAlignment="1" applyProtection="1">
      <alignment horizontal="right" vertical="center" shrinkToFit="1"/>
      <protection locked="0"/>
    </xf>
    <xf numFmtId="9" fontId="23" fillId="2" borderId="37" xfId="0" applyNumberFormat="1" applyFont="1" applyFill="1" applyBorder="1" applyAlignment="1" applyProtection="1">
      <alignment horizontal="center" vertical="center"/>
      <protection locked="0"/>
    </xf>
    <xf numFmtId="9" fontId="23" fillId="2" borderId="38" xfId="0" applyNumberFormat="1" applyFont="1" applyFill="1" applyBorder="1" applyAlignment="1" applyProtection="1">
      <alignment horizontal="center" vertical="center"/>
      <protection locked="0"/>
    </xf>
    <xf numFmtId="212" fontId="0" fillId="2" borderId="80" xfId="0" applyNumberFormat="1" applyFill="1" applyBorder="1" applyAlignment="1" applyProtection="1">
      <alignment horizontal="left" vertical="center" wrapText="1"/>
      <protection locked="0"/>
    </xf>
    <xf numFmtId="212" fontId="0" fillId="2" borderId="81" xfId="0" applyNumberFormat="1" applyFill="1" applyBorder="1" applyAlignment="1" applyProtection="1">
      <alignment horizontal="left" vertical="center" wrapText="1"/>
      <protection locked="0"/>
    </xf>
    <xf numFmtId="212" fontId="0" fillId="2" borderId="44" xfId="0" applyNumberFormat="1" applyFill="1" applyBorder="1" applyAlignment="1" applyProtection="1">
      <alignment horizontal="left" vertical="center" wrapText="1"/>
      <protection locked="0"/>
    </xf>
    <xf numFmtId="0" fontId="0" fillId="6" borderId="30" xfId="0" applyFill="1" applyBorder="1" applyAlignment="1" applyProtection="1">
      <alignment horizontal="center" vertical="center" shrinkToFit="1"/>
      <protection/>
    </xf>
    <xf numFmtId="200" fontId="0" fillId="2" borderId="82" xfId="0" applyNumberFormat="1" applyFill="1" applyBorder="1" applyAlignment="1" applyProtection="1">
      <alignment horizontal="right" vertical="center" shrinkToFit="1"/>
      <protection locked="0"/>
    </xf>
    <xf numFmtId="201" fontId="0" fillId="2" borderId="82" xfId="0" applyNumberFormat="1" applyFill="1" applyBorder="1" applyAlignment="1" applyProtection="1">
      <alignment horizontal="right" vertical="center"/>
      <protection locked="0"/>
    </xf>
    <xf numFmtId="201" fontId="0" fillId="2" borderId="35" xfId="0" applyNumberFormat="1" applyFill="1" applyBorder="1" applyAlignment="1" applyProtection="1">
      <alignment horizontal="right" vertical="center"/>
      <protection locked="0"/>
    </xf>
    <xf numFmtId="9" fontId="23" fillId="2" borderId="20" xfId="0" applyNumberFormat="1" applyFont="1" applyFill="1" applyBorder="1" applyAlignment="1" applyProtection="1">
      <alignment horizontal="center" vertical="center"/>
      <protection locked="0"/>
    </xf>
    <xf numFmtId="9" fontId="23" fillId="2" borderId="33" xfId="0" applyNumberFormat="1" applyFont="1" applyFill="1" applyBorder="1" applyAlignment="1" applyProtection="1">
      <alignment horizontal="center" vertical="center"/>
      <protection locked="0"/>
    </xf>
    <xf numFmtId="0" fontId="0" fillId="0" borderId="14" xfId="0" applyBorder="1" applyAlignment="1">
      <alignment horizontal="center" vertical="center"/>
    </xf>
    <xf numFmtId="0" fontId="0" fillId="0" borderId="70" xfId="0" applyBorder="1" applyAlignment="1">
      <alignment horizontal="center" vertical="center"/>
    </xf>
    <xf numFmtId="0" fontId="0" fillId="0" borderId="101" xfId="0" applyBorder="1" applyAlignment="1">
      <alignment horizontal="left" vertical="top" wrapText="1"/>
    </xf>
    <xf numFmtId="14" fontId="21" fillId="6" borderId="11" xfId="0" applyNumberFormat="1" applyFont="1" applyFill="1" applyBorder="1" applyAlignment="1" applyProtection="1">
      <alignment/>
      <protection locked="0"/>
    </xf>
    <xf numFmtId="14" fontId="21" fillId="0" borderId="16" xfId="0" applyNumberFormat="1" applyFont="1" applyBorder="1" applyAlignment="1" applyProtection="1">
      <alignment/>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ＭＳ Ｐゴシック"/>
                <a:ea typeface="ＭＳ Ｐゴシック"/>
                <a:cs typeface="ＭＳ Ｐゴシック"/>
              </a:rPr>
              <a:t>一次ｴﾈﾙｷﾞｰ消費量（MJ/年㎡）</a:t>
            </a:r>
          </a:p>
        </c:rich>
      </c:tx>
      <c:layout>
        <c:manualLayout>
          <c:xMode val="factor"/>
          <c:yMode val="factor"/>
          <c:x val="-0.03125"/>
          <c:y val="0.88"/>
        </c:manualLayout>
      </c:layout>
      <c:spPr>
        <a:noFill/>
        <a:ln>
          <a:noFill/>
        </a:ln>
      </c:spPr>
    </c:title>
    <c:plotArea>
      <c:layout>
        <c:manualLayout>
          <c:xMode val="edge"/>
          <c:yMode val="edge"/>
          <c:x val="0.13175"/>
          <c:y val="0"/>
          <c:w val="0.49525"/>
          <c:h val="0.923"/>
        </c:manualLayout>
      </c:layout>
      <c:barChart>
        <c:barDir val="col"/>
        <c:grouping val="stacked"/>
        <c:varyColors val="0"/>
        <c:ser>
          <c:idx val="8"/>
          <c:order val="0"/>
          <c:tx>
            <c:strRef>
              <c:f>'6.比較'!$B$13</c:f>
              <c:strCache>
                <c:ptCount val="1"/>
                <c:pt idx="0">
                  <c:v>風力発電</c:v>
                </c:pt>
              </c:strCache>
            </c:strRef>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'6.比較'!$C$6:$D$6</c:f>
              <c:strCache/>
            </c:strRef>
          </c:cat>
          <c:val>
            <c:numRef>
              <c:f>'6.比較'!$C$13:$D$13</c:f>
              <c:numCache/>
            </c:numRef>
          </c:val>
        </c:ser>
        <c:ser>
          <c:idx val="0"/>
          <c:order val="1"/>
          <c:tx>
            <c:strRef>
              <c:f>'6.比較'!$B$8</c:f>
              <c:strCache>
                <c:ptCount val="1"/>
                <c:pt idx="0">
                  <c:v>暖房</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dPt>
          <c:dPt>
            <c:idx val="1"/>
            <c:invertIfNegative val="0"/>
          </c:dPt>
          <c:dPt>
            <c:idx val="2"/>
            <c:invertIfNegative val="0"/>
          </c:dPt>
          <c:dPt>
            <c:idx val="4"/>
            <c:invertIfNegative val="0"/>
          </c:dPt>
          <c:dPt>
            <c:idx val="10"/>
            <c:invertIfNegative val="0"/>
          </c:dPt>
          <c:dLbls>
            <c:dLbl>
              <c:idx val="0"/>
              <c:numFmt formatCode="General" sourceLinked="1"/>
              <c:spPr>
                <a:noFill/>
                <a:ln>
                  <a:noFill/>
                </a:ln>
              </c:spPr>
              <c:showLegendKey val="0"/>
              <c:showVal val="1"/>
              <c:showBubbleSize val="0"/>
              <c:showCatName val="0"/>
              <c:showSerName val="0"/>
              <c:showPercent val="0"/>
            </c:dLbl>
            <c:dLbl>
              <c:idx val="1"/>
              <c:numFmt formatCode="General" sourceLinked="1"/>
              <c:spPr>
                <a:noFill/>
                <a:ln>
                  <a:noFill/>
                </a:ln>
              </c:spPr>
              <c:showLegendKey val="0"/>
              <c:showVal val="1"/>
              <c:showBubbleSize val="0"/>
              <c:showCatName val="0"/>
              <c:showSerName val="0"/>
              <c:showPercent val="0"/>
            </c:dLbl>
            <c:dLbl>
              <c:idx val="2"/>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'6.比較'!$C$6:$D$6</c:f>
              <c:strCache/>
            </c:strRef>
          </c:cat>
          <c:val>
            <c:numRef>
              <c:f>'6.比較'!$C$8:$D$8</c:f>
              <c:numCache/>
            </c:numRef>
          </c:val>
        </c:ser>
        <c:ser>
          <c:idx val="4"/>
          <c:order val="2"/>
          <c:tx>
            <c:strRef>
              <c:f>'6.比較'!$B$9</c:f>
              <c:strCache>
                <c:ptCount val="1"/>
                <c:pt idx="0">
                  <c:v>照明他</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'6.比較'!$C$6:$D$6</c:f>
              <c:strCache/>
            </c:strRef>
          </c:cat>
          <c:val>
            <c:numRef>
              <c:f>'6.比較'!$C$9:$D$9</c:f>
              <c:numCache/>
            </c:numRef>
          </c:val>
        </c:ser>
        <c:ser>
          <c:idx val="5"/>
          <c:order val="3"/>
          <c:tx>
            <c:strRef>
              <c:f>'6.比較'!$B$10</c:f>
              <c:strCache>
                <c:ptCount val="1"/>
                <c:pt idx="0">
                  <c:v>衛生</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'6.比較'!$C$6:$D$6</c:f>
              <c:strCache/>
            </c:strRef>
          </c:cat>
          <c:val>
            <c:numRef>
              <c:f>'6.比較'!$C$10:$D$10</c:f>
              <c:numCache/>
            </c:numRef>
          </c:val>
        </c:ser>
        <c:overlap val="100"/>
        <c:serLines>
          <c:spPr>
            <a:ln w="3175">
              <a:solidFill/>
            </a:ln>
          </c:spPr>
        </c:serLines>
        <c:axId val="43495883"/>
        <c:axId val="55918628"/>
      </c:barChart>
      <c:catAx>
        <c:axId val="43495883"/>
        <c:scaling>
          <c:orientation val="minMax"/>
        </c:scaling>
        <c:axPos val="b"/>
        <c:delete val="0"/>
        <c:numFmt formatCode="General" sourceLinked="1"/>
        <c:majorTickMark val="in"/>
        <c:minorTickMark val="none"/>
        <c:tickLblPos val="none"/>
        <c:crossAx val="55918628"/>
        <c:crosses val="autoZero"/>
        <c:auto val="1"/>
        <c:lblOffset val="100"/>
        <c:noMultiLvlLbl val="0"/>
      </c:catAx>
      <c:valAx>
        <c:axId val="55918628"/>
        <c:scaling>
          <c:orientation val="minMax"/>
        </c:scaling>
        <c:axPos val="l"/>
        <c:delete val="0"/>
        <c:numFmt formatCode="General" sourceLinked="1"/>
        <c:majorTickMark val="in"/>
        <c:minorTickMark val="none"/>
        <c:tickLblPos val="nextTo"/>
        <c:crossAx val="43495883"/>
        <c:crossesAt val="1"/>
        <c:crossBetween val="between"/>
        <c:dispUnits/>
      </c:valAx>
      <c:spPr>
        <a:noFill/>
        <a:ln>
          <a:noFill/>
        </a:ln>
      </c:spPr>
    </c:plotArea>
    <c:legend>
      <c:legendPos val="r"/>
      <c:layout>
        <c:manualLayout>
          <c:xMode val="edge"/>
          <c:yMode val="edge"/>
          <c:x val="0.812"/>
          <c:y val="0.35275"/>
        </c:manualLayout>
      </c:layout>
      <c:overlay val="0"/>
    </c:legend>
    <c:plotVisOnly val="1"/>
    <c:dispBlanksAs val="gap"/>
    <c:showDLblsOverMax val="0"/>
  </c:chart>
  <c:txPr>
    <a:bodyPr vert="horz" rot="0"/>
    <a:lstStyle/>
    <a:p>
      <a:pPr>
        <a:defRPr lang="en-US" cap="none" sz="975"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131"/>
          <c:w val="0.94325"/>
          <c:h val="0.826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69696"/>
              </a:solidFill>
              <a:ln w="3175">
                <a:noFill/>
              </a:ln>
            </c:spPr>
          </c:dPt>
          <c:dPt>
            <c:idx val="1"/>
            <c:invertIfNegative val="0"/>
            <c:spPr>
              <a:solidFill>
                <a:srgbClr val="0000FF"/>
              </a:solidFill>
              <a:ln w="3175">
                <a:noFill/>
              </a:ln>
            </c:spPr>
          </c:dPt>
          <c:dPt>
            <c:idx val="2"/>
            <c:invertIfNegative val="0"/>
            <c:spPr>
              <a:solidFill>
                <a:srgbClr val="FF0000"/>
              </a:solidFill>
              <a:ln w="3175">
                <a:noFill/>
              </a:ln>
            </c:spPr>
          </c:dPt>
          <c:dPt>
            <c:idx val="3"/>
            <c:invertIfNegative val="0"/>
            <c:spPr>
              <a:solidFill>
                <a:srgbClr val="008000"/>
              </a:solidFill>
              <a:ln w="3175">
                <a:noFill/>
              </a:ln>
            </c:spPr>
          </c:dPt>
          <c:val>
            <c:numRef>
              <c:f>('環境調和ﾁｪｯｸｼｰﾄ（新築）'!$G$18,'環境調和ﾁｪｯｸｼｰﾄ（新築）'!$I$18,'環境調和ﾁｪｯｸｼｰﾄ（新築）'!$K$18,'環境調和ﾁｪｯｸｼｰﾄ（新築）'!$M$18)</c:f>
              <c:numCache/>
            </c:numRef>
          </c:val>
        </c:ser>
        <c:gapWidth val="60"/>
        <c:axId val="63463829"/>
        <c:axId val="34303550"/>
      </c:barChart>
      <c:catAx>
        <c:axId val="63463829"/>
        <c:scaling>
          <c:orientation val="minMax"/>
        </c:scaling>
        <c:axPos val="b"/>
        <c:delete val="1"/>
        <c:majorTickMark val="in"/>
        <c:minorTickMark val="none"/>
        <c:tickLblPos val="nextTo"/>
        <c:txPr>
          <a:bodyPr/>
          <a:lstStyle/>
          <a:p>
            <a:pPr>
              <a:defRPr lang="en-US" cap="none" sz="275" b="0" i="0" u="none" baseline="0">
                <a:latin typeface="ＭＳ Ｐゴシック"/>
                <a:ea typeface="ＭＳ Ｐゴシック"/>
                <a:cs typeface="ＭＳ Ｐゴシック"/>
              </a:defRPr>
            </a:pPr>
          </a:p>
        </c:txPr>
        <c:crossAx val="34303550"/>
        <c:crosses val="autoZero"/>
        <c:auto val="1"/>
        <c:lblOffset val="100"/>
        <c:noMultiLvlLbl val="0"/>
      </c:catAx>
      <c:valAx>
        <c:axId val="34303550"/>
        <c:scaling>
          <c:orientation val="minMax"/>
        </c:scaling>
        <c:axPos val="l"/>
        <c:majorGridlines/>
        <c:delete val="0"/>
        <c:numFmt formatCode="0_);[Red]\(0\)" sourceLinked="0"/>
        <c:majorTickMark val="in"/>
        <c:minorTickMark val="none"/>
        <c:tickLblPos val="nextTo"/>
        <c:txPr>
          <a:bodyPr/>
          <a:lstStyle/>
          <a:p>
            <a:pPr>
              <a:defRPr lang="en-US" cap="none" sz="525" b="0" i="0" u="none" baseline="0">
                <a:latin typeface="ＭＳ Ｐゴシック"/>
                <a:ea typeface="ＭＳ Ｐゴシック"/>
                <a:cs typeface="ＭＳ Ｐゴシック"/>
              </a:defRPr>
            </a:pPr>
          </a:p>
        </c:txPr>
        <c:crossAx val="6346382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225" b="0" i="0" u="none" baseline="0">
          <a:latin typeface="ＭＳ Ｐゴシック"/>
          <a:ea typeface="ＭＳ Ｐゴシック"/>
          <a:cs typeface="ＭＳ Ｐゴシック"/>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12725"/>
          <c:w val="0.941"/>
          <c:h val="0.830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69696"/>
              </a:solidFill>
              <a:ln w="3175">
                <a:noFill/>
              </a:ln>
            </c:spPr>
          </c:dPt>
          <c:dPt>
            <c:idx val="1"/>
            <c:invertIfNegative val="0"/>
            <c:spPr>
              <a:solidFill>
                <a:srgbClr val="0000FF"/>
              </a:solidFill>
              <a:ln w="3175">
                <a:noFill/>
              </a:ln>
            </c:spPr>
          </c:dPt>
          <c:dPt>
            <c:idx val="2"/>
            <c:invertIfNegative val="0"/>
            <c:spPr>
              <a:solidFill>
                <a:srgbClr val="FF0000"/>
              </a:solidFill>
              <a:ln w="3175">
                <a:noFill/>
              </a:ln>
            </c:spPr>
          </c:dPt>
          <c:dPt>
            <c:idx val="3"/>
            <c:invertIfNegative val="0"/>
            <c:spPr>
              <a:solidFill>
                <a:srgbClr val="008000"/>
              </a:solidFill>
              <a:ln w="3175">
                <a:noFill/>
              </a:ln>
            </c:spPr>
          </c:dPt>
          <c:val>
            <c:numRef>
              <c:f>('環境調和ﾁｪｯｸｼｰﾄ（新築）'!$G$19,'環境調和ﾁｪｯｸｼｰﾄ（新築）'!$I$19,'環境調和ﾁｪｯｸｼｰﾄ（新築）'!$K$19,'環境調和ﾁｪｯｸｼｰﾄ（新築）'!$M$19)</c:f>
              <c:numCache/>
            </c:numRef>
          </c:val>
        </c:ser>
        <c:gapWidth val="60"/>
        <c:axId val="40296495"/>
        <c:axId val="27124136"/>
      </c:barChart>
      <c:catAx>
        <c:axId val="40296495"/>
        <c:scaling>
          <c:orientation val="minMax"/>
        </c:scaling>
        <c:axPos val="b"/>
        <c:delete val="1"/>
        <c:majorTickMark val="in"/>
        <c:minorTickMark val="none"/>
        <c:tickLblPos val="nextTo"/>
        <c:txPr>
          <a:bodyPr/>
          <a:lstStyle/>
          <a:p>
            <a:pPr>
              <a:defRPr lang="en-US" cap="none" sz="275" b="0" i="0" u="none" baseline="0">
                <a:latin typeface="ＭＳ Ｐゴシック"/>
                <a:ea typeface="ＭＳ Ｐゴシック"/>
                <a:cs typeface="ＭＳ Ｐゴシック"/>
              </a:defRPr>
            </a:pPr>
          </a:p>
        </c:txPr>
        <c:crossAx val="27124136"/>
        <c:crosses val="autoZero"/>
        <c:auto val="1"/>
        <c:lblOffset val="100"/>
        <c:noMultiLvlLbl val="0"/>
      </c:catAx>
      <c:valAx>
        <c:axId val="27124136"/>
        <c:scaling>
          <c:orientation val="minMax"/>
        </c:scaling>
        <c:axPos val="l"/>
        <c:majorGridlines/>
        <c:delete val="0"/>
        <c:numFmt formatCode="0_);[Red]\(0\)" sourceLinked="0"/>
        <c:majorTickMark val="in"/>
        <c:minorTickMark val="none"/>
        <c:tickLblPos val="nextTo"/>
        <c:txPr>
          <a:bodyPr/>
          <a:lstStyle/>
          <a:p>
            <a:pPr>
              <a:defRPr lang="en-US" cap="none" sz="525" b="0" i="0" u="none" baseline="0">
                <a:latin typeface="ＭＳ Ｐゴシック"/>
                <a:ea typeface="ＭＳ Ｐゴシック"/>
                <a:cs typeface="ＭＳ Ｐゴシック"/>
              </a:defRPr>
            </a:pPr>
          </a:p>
        </c:txPr>
        <c:crossAx val="4029649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225" b="0" i="0" u="none" baseline="0">
          <a:latin typeface="ＭＳ Ｐゴシック"/>
          <a:ea typeface="ＭＳ Ｐゴシック"/>
          <a:cs typeface="ＭＳ Ｐゴシック"/>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12725"/>
          <c:w val="0.92975"/>
          <c:h val="0.830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69696"/>
              </a:solidFill>
              <a:ln w="3175">
                <a:noFill/>
              </a:ln>
            </c:spPr>
          </c:dPt>
          <c:dPt>
            <c:idx val="1"/>
            <c:invertIfNegative val="0"/>
            <c:spPr>
              <a:solidFill>
                <a:srgbClr val="0000FF"/>
              </a:solidFill>
              <a:ln w="3175">
                <a:noFill/>
              </a:ln>
            </c:spPr>
          </c:dPt>
          <c:dPt>
            <c:idx val="2"/>
            <c:invertIfNegative val="0"/>
            <c:spPr>
              <a:solidFill>
                <a:srgbClr val="FF0000"/>
              </a:solidFill>
              <a:ln w="3175">
                <a:noFill/>
              </a:ln>
            </c:spPr>
          </c:dPt>
          <c:dPt>
            <c:idx val="3"/>
            <c:invertIfNegative val="0"/>
            <c:spPr>
              <a:solidFill>
                <a:srgbClr val="008000"/>
              </a:solidFill>
              <a:ln w="3175">
                <a:noFill/>
              </a:ln>
            </c:spPr>
          </c:dPt>
          <c:val>
            <c:numRef>
              <c:f>('環境調和ﾁｪｯｸｼｰﾄ（新築）'!$G$20,'環境調和ﾁｪｯｸｼｰﾄ（新築）'!$I$20,'環境調和ﾁｪｯｸｼｰﾄ（新築）'!$K$20,'環境調和ﾁｪｯｸｼｰﾄ（新築）'!$M$20)</c:f>
              <c:numCache/>
            </c:numRef>
          </c:val>
        </c:ser>
        <c:gapWidth val="60"/>
        <c:axId val="42790633"/>
        <c:axId val="49571378"/>
      </c:barChart>
      <c:catAx>
        <c:axId val="42790633"/>
        <c:scaling>
          <c:orientation val="minMax"/>
        </c:scaling>
        <c:axPos val="b"/>
        <c:delete val="1"/>
        <c:majorTickMark val="in"/>
        <c:minorTickMark val="none"/>
        <c:tickLblPos val="nextTo"/>
        <c:txPr>
          <a:bodyPr/>
          <a:lstStyle/>
          <a:p>
            <a:pPr>
              <a:defRPr lang="en-US" cap="none" sz="275" b="0" i="0" u="none" baseline="0">
                <a:latin typeface="ＭＳ Ｐゴシック"/>
                <a:ea typeface="ＭＳ Ｐゴシック"/>
                <a:cs typeface="ＭＳ Ｐゴシック"/>
              </a:defRPr>
            </a:pPr>
          </a:p>
        </c:txPr>
        <c:crossAx val="49571378"/>
        <c:crosses val="autoZero"/>
        <c:auto val="1"/>
        <c:lblOffset val="100"/>
        <c:noMultiLvlLbl val="0"/>
      </c:catAx>
      <c:valAx>
        <c:axId val="49571378"/>
        <c:scaling>
          <c:orientation val="minMax"/>
        </c:scaling>
        <c:axPos val="l"/>
        <c:majorGridlines/>
        <c:delete val="0"/>
        <c:numFmt formatCode="0_);[Red]\(0\)" sourceLinked="0"/>
        <c:majorTickMark val="in"/>
        <c:minorTickMark val="none"/>
        <c:tickLblPos val="nextTo"/>
        <c:txPr>
          <a:bodyPr/>
          <a:lstStyle/>
          <a:p>
            <a:pPr>
              <a:defRPr lang="en-US" cap="none" sz="525" b="0" i="0" u="none" baseline="0">
                <a:latin typeface="ＭＳ Ｐゴシック"/>
                <a:ea typeface="ＭＳ Ｐゴシック"/>
                <a:cs typeface="ＭＳ Ｐゴシック"/>
              </a:defRPr>
            </a:pPr>
          </a:p>
        </c:txPr>
        <c:crossAx val="4279063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225" b="0" i="0" u="none" baseline="0">
          <a:latin typeface="ＭＳ Ｐゴシック"/>
          <a:ea typeface="ＭＳ Ｐゴシック"/>
          <a:cs typeface="ＭＳ Ｐゴシック"/>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89"/>
          <c:y val="0.12075"/>
          <c:w val="0.32075"/>
          <c:h val="0.824"/>
        </c:manualLayout>
      </c:layout>
      <c:radarChart>
        <c:radarStyle val="standard"/>
        <c:varyColors val="0"/>
        <c:ser>
          <c:idx val="3"/>
          <c:order val="0"/>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'環境調和ﾁｪｯｸｼｰﾄ（新築）'!$B$39:$B$45</c:f>
              <c:strCache/>
            </c:strRef>
          </c:cat>
          <c:val>
            <c:numRef>
              <c:f>'環境調和ﾁｪｯｸｼｰﾄ（新築）'!$B$39:$B$45</c:f>
              <c:numCache/>
            </c:numRef>
          </c:val>
        </c:ser>
        <c:ser>
          <c:idx val="4"/>
          <c:order val="1"/>
          <c:extLst>
            <c:ext xmlns:c14="http://schemas.microsoft.com/office/drawing/2007/8/2/chart" uri="{6F2FDCE9-48DA-4B69-8628-5D25D57E5C99}">
              <c14:invertSolidFillFmt>
                <c14:spPr>
                  <a:solidFill>
                    <a:srgbClr val="000000"/>
                  </a:solidFill>
                </c14:spPr>
              </c14:invertSolidFillFmt>
            </c:ext>
          </c:extLst>
          <c:marker>
            <c:symbol val="none"/>
          </c:marker>
          <c:cat>
            <c:strRef>
              <c:f>'環境調和ﾁｪｯｸｼｰﾄ（新築）'!$B$39:$B$45</c:f>
              <c:strCache/>
            </c:strRef>
          </c:cat>
          <c:val>
            <c:numRef>
              <c:f>'環境調和ﾁｪｯｸｼｰﾄ（新築）'!$E$39:$E$45</c:f>
              <c:numCache/>
            </c:numRef>
          </c:val>
        </c:ser>
        <c:ser>
          <c:idx val="5"/>
          <c:order val="2"/>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'環境調和ﾁｪｯｸｼｰﾄ（新築）'!$B$39:$B$45</c:f>
              <c:strCache/>
            </c:strRef>
          </c:cat>
          <c:val>
            <c:numRef>
              <c:f>'環境調和ﾁｪｯｸｼｰﾄ（新築）'!$U$31:$U$31</c:f>
              <c:numCache/>
            </c:numRef>
          </c:val>
        </c:ser>
        <c:ser>
          <c:idx val="6"/>
          <c:order val="3"/>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'環境調和ﾁｪｯｸｼｰﾄ（新築）'!$B$39:$B$45</c:f>
              <c:strCache/>
            </c:strRef>
          </c:cat>
          <c:val>
            <c:numRef>
              <c:f>'環境調和ﾁｪｯｸｼｰﾄ（新築）'!$E$39:$E$45</c:f>
              <c:numCache/>
            </c:numRef>
          </c:val>
        </c:ser>
        <c:ser>
          <c:idx val="0"/>
          <c:order val="4"/>
          <c:extLst>
            <c:ext xmlns:c14="http://schemas.microsoft.com/office/drawing/2007/8/2/chart" uri="{6F2FDCE9-48DA-4B69-8628-5D25D57E5C99}">
              <c14:invertSolidFillFmt>
                <c14:spPr>
                  <a:solidFill>
                    <a:srgbClr val="000000"/>
                  </a:solidFill>
                </c14:spPr>
              </c14:invertSolidFillFmt>
            </c:ext>
          </c:extLst>
          <c:marker>
            <c:symbol val="none"/>
          </c:marker>
          <c:cat>
            <c:strRef>
              <c:f>'環境調和ﾁｪｯｸｼｰﾄ（新築）'!$B$39:$B$45</c:f>
              <c:strCache/>
            </c:strRef>
          </c:cat>
          <c:val>
            <c:numRef>
              <c:f>環境調和ﾁｪｯｸｼｰﾄ（新築）!#REF!</c:f>
              <c:numCache>
                <c:ptCount val="1"/>
                <c:pt idx="0">
                  <c:v>0</c:v>
                </c:pt>
              </c:numCache>
            </c:numRef>
          </c:val>
        </c:ser>
        <c:ser>
          <c:idx val="1"/>
          <c:order val="5"/>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'環境調和ﾁｪｯｸｼｰﾄ（新築）'!$B$39:$B$45</c:f>
              <c:strCache/>
            </c:strRef>
          </c:cat>
          <c:val>
            <c:numRef>
              <c:f>'環境調和ﾁｪｯｸｼｰﾄ（新築）'!$F$39:$F$45</c:f>
              <c:numCache/>
            </c:numRef>
          </c:val>
        </c:ser>
        <c:ser>
          <c:idx val="2"/>
          <c:order val="6"/>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'環境調和ﾁｪｯｸｼｰﾄ（新築）'!$B$39:$B$45</c:f>
              <c:strCache/>
            </c:strRef>
          </c:cat>
          <c:val>
            <c:numRef>
              <c:f>'環境調和ﾁｪｯｸｼｰﾄ（新築）'!$H$39:$H$45</c:f>
              <c:numCache/>
            </c:numRef>
          </c:val>
        </c:ser>
        <c:ser>
          <c:idx val="7"/>
          <c:order val="7"/>
          <c:extLst>
            <c:ext xmlns:c14="http://schemas.microsoft.com/office/drawing/2007/8/2/chart" uri="{6F2FDCE9-48DA-4B69-8628-5D25D57E5C99}">
              <c14:invertSolidFillFmt>
                <c14:spPr>
                  <a:solidFill>
                    <a:srgbClr val="000000"/>
                  </a:solidFill>
                </c14:spPr>
              </c14:invertSolidFillFmt>
            </c:ext>
          </c:extLst>
          <c:marker>
            <c:symbol val="none"/>
          </c:marker>
          <c:cat>
            <c:strRef>
              <c:f>'環境調和ﾁｪｯｸｼｰﾄ（新築）'!$B$39:$B$45</c:f>
              <c:strCache/>
            </c:strRef>
          </c:cat>
          <c:val>
            <c:numRef>
              <c:f>環境調和ﾁｪｯｸｼｰﾄ（新築）!#REF!</c:f>
              <c:numCache>
                <c:ptCount val="1"/>
                <c:pt idx="0">
                  <c:v>0</c:v>
                </c:pt>
              </c:numCache>
            </c:numRef>
          </c:val>
        </c:ser>
        <c:ser>
          <c:idx val="8"/>
          <c:order val="8"/>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'環境調和ﾁｪｯｸｼｰﾄ（新築）'!$B$39:$B$45</c:f>
              <c:strCache/>
            </c:strRef>
          </c:cat>
          <c:val>
            <c:numRef>
              <c:f>'環境調和ﾁｪｯｸｼｰﾄ（新築）'!$I$39:$I$45</c:f>
              <c:numCache/>
            </c:numRef>
          </c:val>
        </c:ser>
        <c:ser>
          <c:idx val="9"/>
          <c:order val="9"/>
          <c:extLst>
            <c:ext xmlns:c14="http://schemas.microsoft.com/office/drawing/2007/8/2/chart" uri="{6F2FDCE9-48DA-4B69-8628-5D25D57E5C99}">
              <c14:invertSolidFillFmt>
                <c14:spPr>
                  <a:solidFill>
                    <a:srgbClr val="000000"/>
                  </a:solidFill>
                </c14:spPr>
              </c14:invertSolidFillFmt>
            </c:ext>
          </c:extLst>
          <c:marker>
            <c:symbol val="none"/>
          </c:marker>
          <c:cat>
            <c:strRef>
              <c:f>'環境調和ﾁｪｯｸｼｰﾄ（新築）'!$B$39:$B$45</c:f>
              <c:strCache/>
            </c:strRef>
          </c:cat>
          <c:val>
            <c:numRef>
              <c:f>'環境調和ﾁｪｯｸｼｰﾄ（新築）'!$J$39:$J$45</c:f>
              <c:numCache/>
            </c:numRef>
          </c:val>
        </c:ser>
        <c:ser>
          <c:idx val="10"/>
          <c:order val="10"/>
          <c:extLst>
            <c:ext xmlns:c14="http://schemas.microsoft.com/office/drawing/2007/8/2/chart" uri="{6F2FDCE9-48DA-4B69-8628-5D25D57E5C99}">
              <c14:invertSolidFillFmt>
                <c14:spPr>
                  <a:solidFill>
                    <a:srgbClr val="000000"/>
                  </a:solidFill>
                </c14:spPr>
              </c14:invertSolidFillFmt>
            </c:ext>
          </c:extLst>
          <c:marker>
            <c:symbol val="none"/>
          </c:marker>
          <c:cat>
            <c:strRef>
              <c:f>'環境調和ﾁｪｯｸｼｰﾄ（新築）'!$B$39:$B$45</c:f>
              <c:strCache/>
            </c:strRef>
          </c:cat>
          <c:val>
            <c:numRef>
              <c:f>'環境調和ﾁｪｯｸｼｰﾄ（新築）'!$K$39:$K$45</c:f>
              <c:numCache/>
            </c:numRef>
          </c:val>
        </c:ser>
        <c:ser>
          <c:idx val="11"/>
          <c:order val="11"/>
          <c:extLst>
            <c:ext xmlns:c14="http://schemas.microsoft.com/office/drawing/2007/8/2/chart" uri="{6F2FDCE9-48DA-4B69-8628-5D25D57E5C99}">
              <c14:invertSolidFillFmt>
                <c14:spPr>
                  <a:solidFill>
                    <a:srgbClr val="000000"/>
                  </a:solidFill>
                </c14:spPr>
              </c14:invertSolidFillFmt>
            </c:ext>
          </c:extLst>
          <c:marker>
            <c:symbol val="none"/>
          </c:marker>
          <c:cat>
            <c:strRef>
              <c:f>'環境調和ﾁｪｯｸｼｰﾄ（新築）'!$B$39:$B$45</c:f>
              <c:strCache/>
            </c:strRef>
          </c:cat>
          <c:val>
            <c:numRef>
              <c:f>'環境調和ﾁｪｯｸｼｰﾄ（新築）'!$L$39:$L$45</c:f>
              <c:numCache/>
            </c:numRef>
          </c:val>
        </c:ser>
        <c:axId val="43489219"/>
        <c:axId val="55858652"/>
      </c:radarChart>
      <c:catAx>
        <c:axId val="43489219"/>
        <c:scaling>
          <c:orientation val="minMax"/>
        </c:scaling>
        <c:axPos val="b"/>
        <c:majorGridlines/>
        <c:delete val="0"/>
        <c:numFmt formatCode="General" sourceLinked="1"/>
        <c:majorTickMark val="in"/>
        <c:minorTickMark val="none"/>
        <c:tickLblPos val="nextTo"/>
        <c:txPr>
          <a:bodyPr/>
          <a:lstStyle/>
          <a:p>
            <a:pPr>
              <a:defRPr lang="en-US" cap="none" sz="1100" b="0" i="0" u="none" baseline="0">
                <a:latin typeface="ＭＳ Ｐゴシック"/>
                <a:ea typeface="ＭＳ Ｐゴシック"/>
                <a:cs typeface="ＭＳ Ｐゴシック"/>
              </a:defRPr>
            </a:pPr>
          </a:p>
        </c:txPr>
        <c:crossAx val="55858652"/>
        <c:crosses val="autoZero"/>
        <c:auto val="1"/>
        <c:lblOffset val="100"/>
        <c:noMultiLvlLbl val="0"/>
      </c:catAx>
      <c:valAx>
        <c:axId val="55858652"/>
        <c:scaling>
          <c:orientation val="minMax"/>
        </c:scaling>
        <c:axPos val="l"/>
        <c:majorGridlines/>
        <c:delete val="0"/>
        <c:numFmt formatCode="General" sourceLinked="1"/>
        <c:majorTickMark val="cross"/>
        <c:minorTickMark val="none"/>
        <c:tickLblPos val="nextTo"/>
        <c:crossAx val="43489219"/>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950" b="0" i="0" u="none" baseline="0">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475"/>
          <c:y val="0.09475"/>
          <c:w val="0.517"/>
          <c:h val="0.90225"/>
        </c:manualLayout>
      </c:layout>
      <c:radarChart>
        <c:radarStyle val="standard"/>
        <c:varyColors val="0"/>
        <c:ser>
          <c:idx val="3"/>
          <c:order val="0"/>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'環境調和ﾁｪｯｸｼｰﾄ（改修）'!$B$39:$B$45</c:f>
              <c:strCache/>
            </c:strRef>
          </c:cat>
          <c:val>
            <c:numRef>
              <c:f>'環境調和ﾁｪｯｸｼｰﾄ（改修）'!$B$39:$B$45</c:f>
              <c:numCache/>
            </c:numRef>
          </c:val>
        </c:ser>
        <c:ser>
          <c:idx val="4"/>
          <c:order val="1"/>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'環境調和ﾁｪｯｸｼｰﾄ（改修）'!$B$39:$B$45</c:f>
              <c:strCache/>
            </c:strRef>
          </c:cat>
          <c:val>
            <c:numRef>
              <c:f>'環境調和ﾁｪｯｸｼｰﾄ（改修）'!$E$39:$E$45</c:f>
              <c:numCache/>
            </c:numRef>
          </c:val>
        </c:ser>
        <c:ser>
          <c:idx val="1"/>
          <c:order val="2"/>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'環境調和ﾁｪｯｸｼｰﾄ（改修）'!$B$39:$B$45</c:f>
              <c:strCache/>
            </c:strRef>
          </c:cat>
          <c:val>
            <c:numRef>
              <c:f>'環境調和ﾁｪｯｸｼｰﾄ（改修）'!$F$39:$F$45</c:f>
              <c:numCache/>
            </c:numRef>
          </c:val>
        </c:ser>
        <c:axId val="32965821"/>
        <c:axId val="28256934"/>
      </c:radarChart>
      <c:catAx>
        <c:axId val="32965821"/>
        <c:scaling>
          <c:orientation val="minMax"/>
        </c:scaling>
        <c:axPos val="b"/>
        <c:majorGridlines/>
        <c:delete val="0"/>
        <c:numFmt formatCode="General" sourceLinked="1"/>
        <c:majorTickMark val="in"/>
        <c:minorTickMark val="none"/>
        <c:tickLblPos val="nextTo"/>
        <c:txPr>
          <a:bodyPr/>
          <a:lstStyle/>
          <a:p>
            <a:pPr>
              <a:defRPr lang="en-US" cap="none" sz="950" b="0" i="0" u="none" baseline="0">
                <a:latin typeface="ＭＳ Ｐゴシック"/>
                <a:ea typeface="ＭＳ Ｐゴシック"/>
                <a:cs typeface="ＭＳ Ｐゴシック"/>
              </a:defRPr>
            </a:pPr>
          </a:p>
        </c:txPr>
        <c:crossAx val="28256934"/>
        <c:crosses val="autoZero"/>
        <c:auto val="1"/>
        <c:lblOffset val="100"/>
        <c:noMultiLvlLbl val="0"/>
      </c:catAx>
      <c:valAx>
        <c:axId val="28256934"/>
        <c:scaling>
          <c:orientation val="minMax"/>
        </c:scaling>
        <c:axPos val="l"/>
        <c:majorGridlines/>
        <c:delete val="0"/>
        <c:numFmt formatCode="General" sourceLinked="1"/>
        <c:majorTickMark val="cross"/>
        <c:minorTickMark val="none"/>
        <c:tickLblPos val="nextTo"/>
        <c:crossAx val="32965821"/>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850" b="0" i="0" u="none" baseline="0">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139"/>
          <c:w val="0.937"/>
          <c:h val="0.817"/>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00FF"/>
              </a:solidFill>
              <a:ln w="3175">
                <a:noFill/>
              </a:ln>
            </c:spPr>
          </c:dPt>
          <c:dPt>
            <c:idx val="1"/>
            <c:invertIfNegative val="0"/>
            <c:spPr>
              <a:solidFill>
                <a:srgbClr val="FF0000"/>
              </a:solidFill>
              <a:ln w="3175">
                <a:noFill/>
              </a:ln>
            </c:spPr>
          </c:dPt>
          <c:dPt>
            <c:idx val="2"/>
            <c:invertIfNegative val="0"/>
            <c:spPr>
              <a:solidFill>
                <a:srgbClr val="FF0000"/>
              </a:solidFill>
              <a:ln w="3175">
                <a:noFill/>
              </a:ln>
            </c:spPr>
          </c:dPt>
          <c:dPt>
            <c:idx val="3"/>
            <c:invertIfNegative val="0"/>
            <c:spPr>
              <a:solidFill>
                <a:srgbClr val="008000"/>
              </a:solidFill>
              <a:ln w="3175">
                <a:noFill/>
              </a:ln>
            </c:spPr>
          </c:dPt>
          <c:val>
            <c:numRef>
              <c:f>('環境調和ﾁｪｯｸｼｰﾄ（改修）'!$G$16,'環境調和ﾁｪｯｸｼｰﾄ（改修）'!$K$16)</c:f>
              <c:numCache/>
            </c:numRef>
          </c:val>
        </c:ser>
        <c:gapWidth val="60"/>
        <c:axId val="52985815"/>
        <c:axId val="7110288"/>
      </c:barChart>
      <c:catAx>
        <c:axId val="52985815"/>
        <c:scaling>
          <c:orientation val="minMax"/>
        </c:scaling>
        <c:axPos val="b"/>
        <c:delete val="1"/>
        <c:majorTickMark val="in"/>
        <c:minorTickMark val="none"/>
        <c:tickLblPos val="nextTo"/>
        <c:txPr>
          <a:bodyPr/>
          <a:lstStyle/>
          <a:p>
            <a:pPr>
              <a:defRPr lang="en-US" cap="none" sz="350" b="0" i="0" u="none" baseline="0">
                <a:latin typeface="ＭＳ Ｐゴシック"/>
                <a:ea typeface="ＭＳ Ｐゴシック"/>
                <a:cs typeface="ＭＳ Ｐゴシック"/>
              </a:defRPr>
            </a:pPr>
          </a:p>
        </c:txPr>
        <c:crossAx val="7110288"/>
        <c:crosses val="autoZero"/>
        <c:auto val="1"/>
        <c:lblOffset val="100"/>
        <c:noMultiLvlLbl val="0"/>
      </c:catAx>
      <c:valAx>
        <c:axId val="7110288"/>
        <c:scaling>
          <c:orientation val="minMax"/>
        </c:scaling>
        <c:axPos val="l"/>
        <c:majorGridlines/>
        <c:delete val="0"/>
        <c:numFmt formatCode="0_);[Red]\(0\)" sourceLinked="0"/>
        <c:majorTickMark val="in"/>
        <c:minorTickMark val="none"/>
        <c:tickLblPos val="nextTo"/>
        <c:txPr>
          <a:bodyPr/>
          <a:lstStyle/>
          <a:p>
            <a:pPr>
              <a:defRPr lang="en-US" cap="none" sz="525" b="0" i="0" u="none" baseline="0">
                <a:latin typeface="ＭＳ Ｐゴシック"/>
                <a:ea typeface="ＭＳ Ｐゴシック"/>
                <a:cs typeface="ＭＳ Ｐゴシック"/>
              </a:defRPr>
            </a:pPr>
          </a:p>
        </c:txPr>
        <c:crossAx val="5298581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25" b="0" i="0" u="none" baseline="0">
          <a:latin typeface="ＭＳ Ｐゴシック"/>
          <a:ea typeface="ＭＳ Ｐゴシック"/>
          <a:cs typeface="ＭＳ Ｐゴシック"/>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139"/>
          <c:w val="0.93625"/>
          <c:h val="0.81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00FF"/>
              </a:solidFill>
              <a:ln w="3175">
                <a:noFill/>
              </a:ln>
            </c:spPr>
          </c:dPt>
          <c:dPt>
            <c:idx val="1"/>
            <c:invertIfNegative val="0"/>
            <c:spPr>
              <a:solidFill>
                <a:srgbClr val="FF0000"/>
              </a:solidFill>
              <a:ln w="3175">
                <a:noFill/>
              </a:ln>
            </c:spPr>
          </c:dPt>
          <c:dPt>
            <c:idx val="2"/>
            <c:invertIfNegative val="0"/>
            <c:spPr>
              <a:solidFill>
                <a:srgbClr val="FF0000"/>
              </a:solidFill>
              <a:ln w="3175">
                <a:noFill/>
              </a:ln>
            </c:spPr>
          </c:dPt>
          <c:dPt>
            <c:idx val="3"/>
            <c:invertIfNegative val="0"/>
            <c:spPr>
              <a:solidFill>
                <a:srgbClr val="008000"/>
              </a:solidFill>
              <a:ln w="3175">
                <a:noFill/>
              </a:ln>
            </c:spPr>
          </c:dPt>
          <c:val>
            <c:numRef>
              <c:f>('環境調和ﾁｪｯｸｼｰﾄ（改修）'!$G$17,'環境調和ﾁｪｯｸｼｰﾄ（改修）'!$K$17)</c:f>
              <c:numCache/>
            </c:numRef>
          </c:val>
        </c:ser>
        <c:gapWidth val="60"/>
        <c:axId val="63992593"/>
        <c:axId val="39062426"/>
      </c:barChart>
      <c:catAx>
        <c:axId val="63992593"/>
        <c:scaling>
          <c:orientation val="minMax"/>
        </c:scaling>
        <c:axPos val="b"/>
        <c:delete val="1"/>
        <c:majorTickMark val="in"/>
        <c:minorTickMark val="none"/>
        <c:tickLblPos val="nextTo"/>
        <c:txPr>
          <a:bodyPr/>
          <a:lstStyle/>
          <a:p>
            <a:pPr>
              <a:defRPr lang="en-US" cap="none" sz="275" b="0" i="0" u="none" baseline="0">
                <a:latin typeface="ＭＳ Ｐゴシック"/>
                <a:ea typeface="ＭＳ Ｐゴシック"/>
                <a:cs typeface="ＭＳ Ｐゴシック"/>
              </a:defRPr>
            </a:pPr>
          </a:p>
        </c:txPr>
        <c:crossAx val="39062426"/>
        <c:crosses val="autoZero"/>
        <c:auto val="1"/>
        <c:lblOffset val="100"/>
        <c:noMultiLvlLbl val="0"/>
      </c:catAx>
      <c:valAx>
        <c:axId val="39062426"/>
        <c:scaling>
          <c:orientation val="minMax"/>
        </c:scaling>
        <c:axPos val="l"/>
        <c:majorGridlines/>
        <c:delete val="0"/>
        <c:numFmt formatCode="0_);[Red]\(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6399259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225" b="0" i="0" u="none" baseline="0">
          <a:latin typeface="ＭＳ Ｐゴシック"/>
          <a:ea typeface="ＭＳ Ｐゴシック"/>
          <a:cs typeface="ＭＳ Ｐゴシック"/>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139"/>
          <c:w val="0.938"/>
          <c:h val="0.816"/>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00FF"/>
              </a:solidFill>
              <a:ln w="3175">
                <a:noFill/>
              </a:ln>
            </c:spPr>
          </c:dPt>
          <c:dPt>
            <c:idx val="1"/>
            <c:invertIfNegative val="0"/>
            <c:spPr>
              <a:solidFill>
                <a:srgbClr val="FF0000"/>
              </a:solidFill>
              <a:ln w="3175">
                <a:noFill/>
              </a:ln>
            </c:spPr>
          </c:dPt>
          <c:dPt>
            <c:idx val="2"/>
            <c:invertIfNegative val="0"/>
            <c:spPr>
              <a:solidFill>
                <a:srgbClr val="FF0000"/>
              </a:solidFill>
              <a:ln w="3175">
                <a:noFill/>
              </a:ln>
            </c:spPr>
          </c:dPt>
          <c:dPt>
            <c:idx val="3"/>
            <c:invertIfNegative val="0"/>
            <c:spPr>
              <a:solidFill>
                <a:srgbClr val="008000"/>
              </a:solidFill>
              <a:ln w="3175">
                <a:noFill/>
              </a:ln>
            </c:spPr>
          </c:dPt>
          <c:val>
            <c:numRef>
              <c:f>('環境調和ﾁｪｯｸｼｰﾄ（改修）'!$G$18,'環境調和ﾁｪｯｸｼｰﾄ（改修）'!$K$18)</c:f>
              <c:numCache/>
            </c:numRef>
          </c:val>
        </c:ser>
        <c:gapWidth val="60"/>
        <c:axId val="16017515"/>
        <c:axId val="9939908"/>
      </c:barChart>
      <c:catAx>
        <c:axId val="16017515"/>
        <c:scaling>
          <c:orientation val="minMax"/>
        </c:scaling>
        <c:axPos val="b"/>
        <c:delete val="1"/>
        <c:majorTickMark val="in"/>
        <c:minorTickMark val="none"/>
        <c:tickLblPos val="nextTo"/>
        <c:txPr>
          <a:bodyPr/>
          <a:lstStyle/>
          <a:p>
            <a:pPr>
              <a:defRPr lang="en-US" cap="none" sz="275" b="0" i="0" u="none" baseline="0">
                <a:latin typeface="ＭＳ Ｐゴシック"/>
                <a:ea typeface="ＭＳ Ｐゴシック"/>
                <a:cs typeface="ＭＳ Ｐゴシック"/>
              </a:defRPr>
            </a:pPr>
          </a:p>
        </c:txPr>
        <c:crossAx val="9939908"/>
        <c:crosses val="autoZero"/>
        <c:auto val="1"/>
        <c:lblOffset val="100"/>
        <c:noMultiLvlLbl val="0"/>
      </c:catAx>
      <c:valAx>
        <c:axId val="9939908"/>
        <c:scaling>
          <c:orientation val="minMax"/>
        </c:scaling>
        <c:axPos val="l"/>
        <c:majorGridlines/>
        <c:delete val="0"/>
        <c:numFmt formatCode="0_);[Red]\(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601751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225" b="0" i="0" u="none" baseline="0">
          <a:latin typeface="ＭＳ Ｐゴシック"/>
          <a:ea typeface="ＭＳ Ｐゴシック"/>
          <a:cs typeface="ＭＳ Ｐゴシック"/>
        </a:defRPr>
      </a:pPr>
    </a:p>
  </c:txPr>
  <c:userShapes r:id="rId1"/>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1415"/>
          <c:w val="0.93575"/>
          <c:h val="0.8162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00FF"/>
              </a:solidFill>
              <a:ln w="3175">
                <a:noFill/>
              </a:ln>
            </c:spPr>
          </c:dPt>
          <c:dPt>
            <c:idx val="1"/>
            <c:invertIfNegative val="0"/>
            <c:spPr>
              <a:solidFill>
                <a:srgbClr val="FF0000"/>
              </a:solidFill>
              <a:ln w="3175">
                <a:noFill/>
              </a:ln>
            </c:spPr>
          </c:dPt>
          <c:dPt>
            <c:idx val="2"/>
            <c:invertIfNegative val="0"/>
            <c:spPr>
              <a:solidFill>
                <a:srgbClr val="FF0000"/>
              </a:solidFill>
              <a:ln w="3175">
                <a:noFill/>
              </a:ln>
            </c:spPr>
          </c:dPt>
          <c:dPt>
            <c:idx val="3"/>
            <c:invertIfNegative val="0"/>
            <c:spPr>
              <a:solidFill>
                <a:srgbClr val="008000"/>
              </a:solidFill>
              <a:ln w="3175">
                <a:noFill/>
              </a:ln>
            </c:spPr>
          </c:dPt>
          <c:val>
            <c:numRef>
              <c:f>('環境調和ﾁｪｯｸｼｰﾄ（改修）'!$G$19,'環境調和ﾁｪｯｸｼｰﾄ（改修）'!$K$19)</c:f>
              <c:numCache/>
            </c:numRef>
          </c:val>
        </c:ser>
        <c:gapWidth val="60"/>
        <c:axId val="22350309"/>
        <c:axId val="66935054"/>
      </c:barChart>
      <c:catAx>
        <c:axId val="22350309"/>
        <c:scaling>
          <c:orientation val="minMax"/>
        </c:scaling>
        <c:axPos val="b"/>
        <c:delete val="1"/>
        <c:majorTickMark val="in"/>
        <c:minorTickMark val="none"/>
        <c:tickLblPos val="nextTo"/>
        <c:txPr>
          <a:bodyPr/>
          <a:lstStyle/>
          <a:p>
            <a:pPr>
              <a:defRPr lang="en-US" cap="none" sz="275" b="0" i="0" u="none" baseline="0">
                <a:latin typeface="ＭＳ Ｐゴシック"/>
                <a:ea typeface="ＭＳ Ｐゴシック"/>
                <a:cs typeface="ＭＳ Ｐゴシック"/>
              </a:defRPr>
            </a:pPr>
          </a:p>
        </c:txPr>
        <c:crossAx val="66935054"/>
        <c:crosses val="autoZero"/>
        <c:auto val="1"/>
        <c:lblOffset val="100"/>
        <c:noMultiLvlLbl val="0"/>
      </c:catAx>
      <c:valAx>
        <c:axId val="66935054"/>
        <c:scaling>
          <c:orientation val="minMax"/>
        </c:scaling>
        <c:axPos val="l"/>
        <c:majorGridlines/>
        <c:delete val="0"/>
        <c:numFmt formatCode="0_);[Red]\(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235030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225" b="0" i="0" u="none" baseline="0">
          <a:latin typeface="ＭＳ Ｐゴシック"/>
          <a:ea typeface="ＭＳ Ｐゴシック"/>
          <a:cs typeface="ＭＳ Ｐゴシック"/>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139"/>
          <c:w val="0.92925"/>
          <c:h val="0.819"/>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00FF"/>
              </a:solidFill>
              <a:ln w="3175">
                <a:noFill/>
              </a:ln>
            </c:spPr>
          </c:dPt>
          <c:dPt>
            <c:idx val="1"/>
            <c:invertIfNegative val="0"/>
            <c:spPr>
              <a:solidFill>
                <a:srgbClr val="FF0000"/>
              </a:solidFill>
              <a:ln w="3175">
                <a:noFill/>
              </a:ln>
            </c:spPr>
          </c:dPt>
          <c:dPt>
            <c:idx val="2"/>
            <c:invertIfNegative val="0"/>
            <c:spPr>
              <a:solidFill>
                <a:srgbClr val="FF0000"/>
              </a:solidFill>
              <a:ln w="3175">
                <a:noFill/>
              </a:ln>
            </c:spPr>
          </c:dPt>
          <c:dPt>
            <c:idx val="3"/>
            <c:invertIfNegative val="0"/>
            <c:spPr>
              <a:solidFill>
                <a:srgbClr val="008000"/>
              </a:solidFill>
              <a:ln w="3175">
                <a:noFill/>
              </a:ln>
            </c:spPr>
          </c:dPt>
          <c:val>
            <c:numRef>
              <c:f>('環境調和ﾁｪｯｸｼｰﾄ（改修）'!$G$20,'環境調和ﾁｪｯｸｼｰﾄ（改修）'!$K$20)</c:f>
              <c:numCache/>
            </c:numRef>
          </c:val>
        </c:ser>
        <c:gapWidth val="60"/>
        <c:axId val="65544575"/>
        <c:axId val="53030264"/>
      </c:barChart>
      <c:catAx>
        <c:axId val="65544575"/>
        <c:scaling>
          <c:orientation val="minMax"/>
        </c:scaling>
        <c:axPos val="b"/>
        <c:delete val="1"/>
        <c:majorTickMark val="in"/>
        <c:minorTickMark val="none"/>
        <c:tickLblPos val="nextTo"/>
        <c:txPr>
          <a:bodyPr/>
          <a:lstStyle/>
          <a:p>
            <a:pPr>
              <a:defRPr lang="en-US" cap="none" sz="275" b="0" i="0" u="none" baseline="0">
                <a:latin typeface="ＭＳ Ｐゴシック"/>
                <a:ea typeface="ＭＳ Ｐゴシック"/>
                <a:cs typeface="ＭＳ Ｐゴシック"/>
              </a:defRPr>
            </a:pPr>
          </a:p>
        </c:txPr>
        <c:crossAx val="53030264"/>
        <c:crosses val="autoZero"/>
        <c:auto val="1"/>
        <c:lblOffset val="100"/>
        <c:noMultiLvlLbl val="0"/>
      </c:catAx>
      <c:valAx>
        <c:axId val="53030264"/>
        <c:scaling>
          <c:orientation val="minMax"/>
        </c:scaling>
        <c:axPos val="l"/>
        <c:majorGridlines/>
        <c:delete val="0"/>
        <c:numFmt formatCode="0_);[Red]\(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6554457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225" b="0" i="0" u="none" baseline="0">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ＭＳ Ｐゴシック"/>
                <a:ea typeface="ＭＳ Ｐゴシック"/>
                <a:cs typeface="ＭＳ Ｐゴシック"/>
              </a:rPr>
              <a:t>ＣＯ</a:t>
            </a:r>
            <a:r>
              <a:rPr lang="en-US" cap="none" sz="975" b="0" i="0" u="none" baseline="-25000">
                <a:latin typeface="ＭＳ Ｐゴシック"/>
                <a:ea typeface="ＭＳ Ｐゴシック"/>
                <a:cs typeface="ＭＳ Ｐゴシック"/>
              </a:rPr>
              <a:t>２</a:t>
            </a:r>
            <a:r>
              <a:rPr lang="en-US" cap="none" sz="975" b="0" i="0" u="none" baseline="0">
                <a:latin typeface="ＭＳ Ｐゴシック"/>
                <a:ea typeface="ＭＳ Ｐゴシック"/>
                <a:cs typeface="ＭＳ Ｐゴシック"/>
              </a:rPr>
              <a:t>排出量（kg-CO</a:t>
            </a:r>
            <a:r>
              <a:rPr lang="en-US" cap="none" sz="975" b="0" i="0" u="none" baseline="-25000">
                <a:latin typeface="ＭＳ Ｐゴシック"/>
                <a:ea typeface="ＭＳ Ｐゴシック"/>
                <a:cs typeface="ＭＳ Ｐゴシック"/>
              </a:rPr>
              <a:t>2</a:t>
            </a:r>
            <a:r>
              <a:rPr lang="en-US" cap="none" sz="975" b="0" i="0" u="none" baseline="0">
                <a:latin typeface="ＭＳ Ｐゴシック"/>
                <a:ea typeface="ＭＳ Ｐゴシック"/>
                <a:cs typeface="ＭＳ Ｐゴシック"/>
              </a:rPr>
              <a:t>/年㎡）</a:t>
            </a:r>
          </a:p>
        </c:rich>
      </c:tx>
      <c:layout>
        <c:manualLayout>
          <c:xMode val="factor"/>
          <c:yMode val="factor"/>
          <c:x val="-0.03125"/>
          <c:y val="0.8735"/>
        </c:manualLayout>
      </c:layout>
      <c:spPr>
        <a:noFill/>
        <a:ln>
          <a:noFill/>
        </a:ln>
      </c:spPr>
    </c:title>
    <c:plotArea>
      <c:layout>
        <c:manualLayout>
          <c:xMode val="edge"/>
          <c:yMode val="edge"/>
          <c:x val="0.12875"/>
          <c:y val="0.005"/>
          <c:w val="0.50775"/>
          <c:h val="0.89525"/>
        </c:manualLayout>
      </c:layout>
      <c:barChart>
        <c:barDir val="col"/>
        <c:grouping val="stacked"/>
        <c:varyColors val="0"/>
        <c:ser>
          <c:idx val="8"/>
          <c:order val="0"/>
          <c:tx>
            <c:strRef>
              <c:f>'6.比較'!$B$27</c:f>
              <c:strCache>
                <c:ptCount val="1"/>
                <c:pt idx="0">
                  <c:v>太陽光発電量</c:v>
                </c:pt>
              </c:strCache>
            </c:strRef>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'6.比較'!$C$21:$D$21</c:f>
              <c:strCache/>
            </c:strRef>
          </c:cat>
          <c:val>
            <c:numRef>
              <c:f>'6.比較'!$C$27:$D$27</c:f>
              <c:numCache/>
            </c:numRef>
          </c:val>
        </c:ser>
        <c:ser>
          <c:idx val="0"/>
          <c:order val="1"/>
          <c:tx>
            <c:strRef>
              <c:f>'6.比較'!$B$23</c:f>
              <c:strCache>
                <c:ptCount val="1"/>
                <c:pt idx="0">
                  <c:v>暖房</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dPt>
          <c:dPt>
            <c:idx val="1"/>
            <c:invertIfNegative val="0"/>
          </c:dPt>
          <c:dPt>
            <c:idx val="2"/>
            <c:invertIfNegative val="0"/>
          </c:dPt>
          <c:dPt>
            <c:idx val="4"/>
            <c:invertIfNegative val="0"/>
          </c:dPt>
          <c:dPt>
            <c:idx val="10"/>
            <c:invertIfNegative val="0"/>
          </c:dPt>
          <c:dLbls>
            <c:dLbl>
              <c:idx val="0"/>
              <c:numFmt formatCode="General" sourceLinked="1"/>
              <c:spPr>
                <a:noFill/>
                <a:ln>
                  <a:noFill/>
                </a:ln>
              </c:spPr>
              <c:showLegendKey val="0"/>
              <c:showVal val="1"/>
              <c:showBubbleSize val="0"/>
              <c:showCatName val="0"/>
              <c:showSerName val="0"/>
              <c:showPercent val="0"/>
            </c:dLbl>
            <c:dLbl>
              <c:idx val="1"/>
              <c:numFmt formatCode="General" sourceLinked="1"/>
              <c:spPr>
                <a:noFill/>
                <a:ln>
                  <a:noFill/>
                </a:ln>
              </c:spPr>
              <c:showLegendKey val="0"/>
              <c:showVal val="1"/>
              <c:showBubbleSize val="0"/>
              <c:showCatName val="0"/>
              <c:showSerName val="0"/>
              <c:showPercent val="0"/>
            </c:dLbl>
            <c:dLbl>
              <c:idx val="2"/>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'6.比較'!$C$21:$D$21</c:f>
              <c:strCache/>
            </c:strRef>
          </c:cat>
          <c:val>
            <c:numRef>
              <c:f>'6.比較'!$C$23:$D$23</c:f>
              <c:numCache/>
            </c:numRef>
          </c:val>
        </c:ser>
        <c:ser>
          <c:idx val="4"/>
          <c:order val="2"/>
          <c:tx>
            <c:strRef>
              <c:f>'6.比較'!$B$24</c:f>
              <c:strCache>
                <c:ptCount val="1"/>
                <c:pt idx="0">
                  <c:v>照明他</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'6.比較'!$C$21:$D$21</c:f>
              <c:strCache/>
            </c:strRef>
          </c:cat>
          <c:val>
            <c:numRef>
              <c:f>'6.比較'!$C$24:$D$24</c:f>
              <c:numCache/>
            </c:numRef>
          </c:val>
        </c:ser>
        <c:ser>
          <c:idx val="5"/>
          <c:order val="3"/>
          <c:tx>
            <c:strRef>
              <c:f>'6.比較'!$B$25</c:f>
              <c:strCache>
                <c:ptCount val="1"/>
                <c:pt idx="0">
                  <c:v>衛生</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'6.比較'!$C$21:$D$21</c:f>
              <c:strCache/>
            </c:strRef>
          </c:cat>
          <c:val>
            <c:numRef>
              <c:f>'6.比較'!$C$25:$D$25</c:f>
              <c:numCache/>
            </c:numRef>
          </c:val>
        </c:ser>
        <c:overlap val="100"/>
        <c:serLines>
          <c:spPr>
            <a:ln w="3175">
              <a:solidFill/>
            </a:ln>
          </c:spPr>
        </c:serLines>
        <c:axId val="33505605"/>
        <c:axId val="33114990"/>
      </c:barChart>
      <c:catAx>
        <c:axId val="33505605"/>
        <c:scaling>
          <c:orientation val="minMax"/>
        </c:scaling>
        <c:axPos val="b"/>
        <c:delete val="0"/>
        <c:numFmt formatCode="General" sourceLinked="1"/>
        <c:majorTickMark val="in"/>
        <c:minorTickMark val="none"/>
        <c:tickLblPos val="none"/>
        <c:crossAx val="33114990"/>
        <c:crosses val="autoZero"/>
        <c:auto val="1"/>
        <c:lblOffset val="100"/>
        <c:noMultiLvlLbl val="0"/>
      </c:catAx>
      <c:valAx>
        <c:axId val="33114990"/>
        <c:scaling>
          <c:orientation val="minMax"/>
        </c:scaling>
        <c:axPos val="l"/>
        <c:delete val="0"/>
        <c:numFmt formatCode="General" sourceLinked="1"/>
        <c:majorTickMark val="in"/>
        <c:minorTickMark val="none"/>
        <c:tickLblPos val="nextTo"/>
        <c:crossAx val="33505605"/>
        <c:crossesAt val="1"/>
        <c:crossBetween val="between"/>
        <c:dispUnits/>
      </c:valAx>
      <c:spPr>
        <a:noFill/>
        <a:ln>
          <a:noFill/>
        </a:ln>
      </c:spPr>
    </c:plotArea>
    <c:legend>
      <c:legendPos val="r"/>
      <c:layout>
        <c:manualLayout>
          <c:xMode val="edge"/>
          <c:yMode val="edge"/>
          <c:x val="0.74925"/>
          <c:y val="0.34"/>
        </c:manualLayout>
      </c:layout>
      <c:overlay val="0"/>
    </c:legend>
    <c:plotVisOnly val="1"/>
    <c:dispBlanksAs val="gap"/>
    <c:showDLblsOverMax val="0"/>
  </c:chart>
  <c:txPr>
    <a:bodyPr vert="horz" rot="0"/>
    <a:lstStyle/>
    <a:p>
      <a:pPr>
        <a:defRPr lang="en-US" cap="none" sz="975"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latin typeface="ＭＳ Ｐゴシック"/>
                <a:ea typeface="ＭＳ Ｐゴシック"/>
                <a:cs typeface="ＭＳ Ｐゴシック"/>
              </a:rPr>
              <a:t>ランニングコスト（円/年㎡）</a:t>
            </a:r>
          </a:p>
        </c:rich>
      </c:tx>
      <c:layout>
        <c:manualLayout>
          <c:xMode val="factor"/>
          <c:yMode val="factor"/>
          <c:x val="-0.044"/>
          <c:y val="0.8675"/>
        </c:manualLayout>
      </c:layout>
      <c:spPr>
        <a:noFill/>
        <a:ln>
          <a:noFill/>
        </a:ln>
      </c:spPr>
    </c:title>
    <c:plotArea>
      <c:layout>
        <c:manualLayout>
          <c:xMode val="edge"/>
          <c:yMode val="edge"/>
          <c:x val="0.1225"/>
          <c:y val="0.00575"/>
          <c:w val="0.533"/>
          <c:h val="0.8775"/>
        </c:manualLayout>
      </c:layout>
      <c:barChart>
        <c:barDir val="col"/>
        <c:grouping val="stacked"/>
        <c:varyColors val="0"/>
        <c:ser>
          <c:idx val="0"/>
          <c:order val="0"/>
          <c:tx>
            <c:strRef>
              <c:f>'6.比較'!$B$36</c:f>
              <c:strCache>
                <c:ptCount val="1"/>
                <c:pt idx="0">
                  <c:v>電気</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dPt>
          <c:dPt>
            <c:idx val="1"/>
            <c:invertIfNegative val="0"/>
          </c:dPt>
          <c:dPt>
            <c:idx val="2"/>
            <c:invertIfNegative val="0"/>
          </c:dPt>
          <c:dPt>
            <c:idx val="4"/>
            <c:invertIfNegative val="0"/>
          </c:dPt>
          <c:dPt>
            <c:idx val="10"/>
            <c:invertIfNegative val="0"/>
          </c:dPt>
          <c:dLbls>
            <c:dLbl>
              <c:idx val="0"/>
              <c:numFmt formatCode="General" sourceLinked="1"/>
              <c:spPr>
                <a:noFill/>
                <a:ln>
                  <a:noFill/>
                </a:ln>
              </c:spPr>
              <c:showLegendKey val="0"/>
              <c:showVal val="1"/>
              <c:showBubbleSize val="0"/>
              <c:showCatName val="0"/>
              <c:showSerName val="0"/>
              <c:showPercent val="0"/>
            </c:dLbl>
            <c:dLbl>
              <c:idx val="1"/>
              <c:numFmt formatCode="General" sourceLinked="1"/>
              <c:spPr>
                <a:noFill/>
                <a:ln>
                  <a:noFill/>
                </a:ln>
              </c:spPr>
              <c:showLegendKey val="0"/>
              <c:showVal val="1"/>
              <c:showBubbleSize val="0"/>
              <c:showCatName val="0"/>
              <c:showSerName val="0"/>
              <c:showPercent val="0"/>
            </c:dLbl>
            <c:dLbl>
              <c:idx val="2"/>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'6.比較'!$C$35:$D$35</c:f>
              <c:strCache/>
            </c:strRef>
          </c:cat>
          <c:val>
            <c:numRef>
              <c:f>'6.比較'!$C$36:$D$36</c:f>
              <c:numCache/>
            </c:numRef>
          </c:val>
        </c:ser>
        <c:ser>
          <c:idx val="1"/>
          <c:order val="1"/>
          <c:tx>
            <c:strRef>
              <c:f>'6.比較'!$B$37</c:f>
              <c:strCache>
                <c:ptCount val="1"/>
                <c:pt idx="0">
                  <c:v>ガス</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'6.比較'!$C$35:$D$35</c:f>
              <c:strCache/>
            </c:strRef>
          </c:cat>
          <c:val>
            <c:numRef>
              <c:f>'6.比較'!$C$37:$D$37</c:f>
              <c:numCache/>
            </c:numRef>
          </c:val>
        </c:ser>
        <c:ser>
          <c:idx val="2"/>
          <c:order val="2"/>
          <c:tx>
            <c:strRef>
              <c:f>'6.比較'!$B$38</c:f>
              <c:strCache>
                <c:ptCount val="1"/>
                <c:pt idx="0">
                  <c:v>油</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'6.比較'!$C$35:$D$35</c:f>
              <c:strCache/>
            </c:strRef>
          </c:cat>
          <c:val>
            <c:numRef>
              <c:f>'6.比較'!$C$38:$D$38</c:f>
              <c:numCache/>
            </c:numRef>
          </c:val>
        </c:ser>
        <c:ser>
          <c:idx val="3"/>
          <c:order val="3"/>
          <c:tx>
            <c:strRef>
              <c:f>'6.比較'!$B$39</c:f>
              <c:strCache>
                <c:ptCount val="1"/>
                <c:pt idx="0">
                  <c:v>上下水</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'6.比較'!$C$35:$D$35</c:f>
              <c:strCache/>
            </c:strRef>
          </c:cat>
          <c:val>
            <c:numRef>
              <c:f>'6.比較'!$C$39:$D$39</c:f>
              <c:numCache/>
            </c:numRef>
          </c:val>
        </c:ser>
        <c:overlap val="100"/>
        <c:serLines>
          <c:spPr>
            <a:ln w="3175">
              <a:solidFill/>
            </a:ln>
          </c:spPr>
        </c:serLines>
        <c:axId val="29599455"/>
        <c:axId val="65068504"/>
      </c:barChart>
      <c:catAx>
        <c:axId val="29599455"/>
        <c:scaling>
          <c:orientation val="minMax"/>
        </c:scaling>
        <c:axPos val="b"/>
        <c:delete val="0"/>
        <c:numFmt formatCode="General" sourceLinked="1"/>
        <c:majorTickMark val="in"/>
        <c:minorTickMark val="none"/>
        <c:tickLblPos val="none"/>
        <c:crossAx val="65068504"/>
        <c:crosses val="autoZero"/>
        <c:auto val="1"/>
        <c:lblOffset val="100"/>
        <c:noMultiLvlLbl val="0"/>
      </c:catAx>
      <c:valAx>
        <c:axId val="65068504"/>
        <c:scaling>
          <c:orientation val="minMax"/>
        </c:scaling>
        <c:axPos val="l"/>
        <c:delete val="0"/>
        <c:numFmt formatCode="General" sourceLinked="1"/>
        <c:majorTickMark val="in"/>
        <c:minorTickMark val="none"/>
        <c:tickLblPos val="nextTo"/>
        <c:crossAx val="29599455"/>
        <c:crossesAt val="1"/>
        <c:crossBetween val="between"/>
        <c:dispUnits/>
      </c:valAx>
      <c:spPr>
        <a:noFill/>
        <a:ln>
          <a:noFill/>
        </a:ln>
      </c:spPr>
    </c:plotArea>
    <c:legend>
      <c:legendPos val="r"/>
      <c:layout>
        <c:manualLayout>
          <c:xMode val="edge"/>
          <c:yMode val="edge"/>
          <c:x val="0.79"/>
          <c:y val="0.269"/>
        </c:manualLayout>
      </c:layout>
      <c:overlay val="0"/>
    </c:legend>
    <c:plotVisOnly val="1"/>
    <c:dispBlanksAs val="gap"/>
    <c:showDLblsOverMax val="0"/>
  </c:chart>
  <c:txPr>
    <a:bodyPr vert="horz" rot="0"/>
    <a:lstStyle/>
    <a:p>
      <a:pPr>
        <a:defRPr lang="en-US" cap="none" sz="95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0" i="0" u="none" baseline="0">
                <a:latin typeface="ＭＳ Ｐゴシック"/>
                <a:ea typeface="ＭＳ Ｐゴシック"/>
                <a:cs typeface="ＭＳ Ｐゴシック"/>
              </a:rPr>
              <a:t>イニシャルコストの差額（円/㎡）</a:t>
            </a:r>
          </a:p>
        </c:rich>
      </c:tx>
      <c:layout>
        <c:manualLayout>
          <c:xMode val="factor"/>
          <c:yMode val="factor"/>
          <c:x val="-0.05025"/>
          <c:y val="0.88175"/>
        </c:manualLayout>
      </c:layout>
      <c:spPr>
        <a:noFill/>
        <a:ln>
          <a:noFill/>
        </a:ln>
      </c:spPr>
    </c:title>
    <c:plotArea>
      <c:layout>
        <c:manualLayout>
          <c:xMode val="edge"/>
          <c:yMode val="edge"/>
          <c:x val="0.18825"/>
          <c:y val="0.006"/>
          <c:w val="0.45225"/>
          <c:h val="0.9335"/>
        </c:manualLayout>
      </c:layout>
      <c:barChart>
        <c:barDir val="col"/>
        <c:grouping val="stacked"/>
        <c:varyColors val="0"/>
        <c:ser>
          <c:idx val="1"/>
          <c:order val="0"/>
          <c:tx>
            <c:strRef>
              <c:f>'6.比較'!$B$49</c:f>
              <c:strCache>
                <c:ptCount val="1"/>
                <c:pt idx="0">
                  <c:v>空調設備による増分</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'6.比較'!$C$49:$D$49</c:f>
              <c:numCache/>
            </c:numRef>
          </c:val>
        </c:ser>
        <c:ser>
          <c:idx val="0"/>
          <c:order val="1"/>
          <c:tx>
            <c:strRef>
              <c:f>'6.比較'!$B$48</c:f>
              <c:strCache>
                <c:ptCount val="1"/>
                <c:pt idx="0">
                  <c:v>建築工事による増分</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dPt>
          <c:dPt>
            <c:idx val="1"/>
            <c:invertIfNegative val="0"/>
          </c:dPt>
          <c:dPt>
            <c:idx val="2"/>
            <c:invertIfNegative val="0"/>
          </c:dPt>
          <c:dPt>
            <c:idx val="4"/>
            <c:invertIfNegative val="0"/>
          </c:dPt>
          <c:dPt>
            <c:idx val="10"/>
            <c:invertIfNegative val="0"/>
          </c:dPt>
          <c:dLbls>
            <c:dLbl>
              <c:idx val="0"/>
              <c:numFmt formatCode="General" sourceLinked="1"/>
              <c:spPr>
                <a:noFill/>
                <a:ln>
                  <a:noFill/>
                </a:ln>
              </c:spPr>
              <c:showLegendKey val="0"/>
              <c:showVal val="1"/>
              <c:showBubbleSize val="0"/>
              <c:showCatName val="0"/>
              <c:showSerName val="0"/>
              <c:showPercent val="0"/>
            </c:dLbl>
            <c:dLbl>
              <c:idx val="1"/>
              <c:numFmt formatCode="General" sourceLinked="1"/>
              <c:spPr>
                <a:noFill/>
                <a:ln>
                  <a:noFill/>
                </a:ln>
              </c:spPr>
              <c:showLegendKey val="0"/>
              <c:showVal val="1"/>
              <c:showBubbleSize val="0"/>
              <c:showCatName val="0"/>
              <c:showSerName val="0"/>
              <c:showPercent val="0"/>
            </c:dLbl>
            <c:dLbl>
              <c:idx val="2"/>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val>
            <c:numRef>
              <c:f>'6.比較'!$C$48:$D$48</c:f>
              <c:numCache/>
            </c:numRef>
          </c:val>
        </c:ser>
        <c:ser>
          <c:idx val="4"/>
          <c:order val="2"/>
          <c:tx>
            <c:strRef>
              <c:f>'6.比較'!$B$50</c:f>
              <c:strCache>
                <c:ptCount val="1"/>
                <c:pt idx="0">
                  <c:v>照明設備による増分</c:v>
                </c:pt>
              </c:strCache>
            </c:strRef>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'6.比較'!$C$50:$D$50</c:f>
              <c:numCache/>
            </c:numRef>
          </c:val>
        </c:ser>
        <c:ser>
          <c:idx val="3"/>
          <c:order val="3"/>
          <c:tx>
            <c:strRef>
              <c:f>'6.比較'!$B$51</c:f>
              <c:strCache>
                <c:ptCount val="1"/>
                <c:pt idx="0">
                  <c:v>太陽光発電による増分</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'6.比較'!$C$51:$D$51</c:f>
              <c:numCache/>
            </c:numRef>
          </c:val>
        </c:ser>
        <c:ser>
          <c:idx val="5"/>
          <c:order val="4"/>
          <c:tx>
            <c:strRef>
              <c:f>'6.比較'!$B$52</c:f>
              <c:strCache>
                <c:ptCount val="1"/>
                <c:pt idx="0">
                  <c:v>風力発電による増分</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'6.比較'!$C$52:$D$52</c:f>
              <c:numCache/>
            </c:numRef>
          </c:val>
        </c:ser>
        <c:overlap val="100"/>
        <c:serLines>
          <c:spPr>
            <a:ln w="3175">
              <a:solidFill/>
            </a:ln>
          </c:spPr>
        </c:serLines>
        <c:axId val="48745625"/>
        <c:axId val="36057442"/>
      </c:barChart>
      <c:catAx>
        <c:axId val="48745625"/>
        <c:scaling>
          <c:orientation val="minMax"/>
        </c:scaling>
        <c:axPos val="b"/>
        <c:delete val="0"/>
        <c:numFmt formatCode="General" sourceLinked="1"/>
        <c:majorTickMark val="in"/>
        <c:minorTickMark val="none"/>
        <c:tickLblPos val="none"/>
        <c:crossAx val="36057442"/>
        <c:crosses val="autoZero"/>
        <c:auto val="1"/>
        <c:lblOffset val="100"/>
        <c:noMultiLvlLbl val="0"/>
      </c:catAx>
      <c:valAx>
        <c:axId val="36057442"/>
        <c:scaling>
          <c:orientation val="minMax"/>
        </c:scaling>
        <c:axPos val="l"/>
        <c:delete val="0"/>
        <c:numFmt formatCode="General" sourceLinked="1"/>
        <c:majorTickMark val="in"/>
        <c:minorTickMark val="none"/>
        <c:tickLblPos val="nextTo"/>
        <c:crossAx val="48745625"/>
        <c:crossesAt val="1"/>
        <c:crossBetween val="between"/>
        <c:dispUnits/>
      </c:valAx>
      <c:spPr>
        <a:noFill/>
        <a:ln>
          <a:noFill/>
        </a:ln>
      </c:spPr>
    </c:plotArea>
    <c:legend>
      <c:legendPos val="r"/>
      <c:layout>
        <c:manualLayout>
          <c:xMode val="edge"/>
          <c:yMode val="edge"/>
          <c:x val="0.63"/>
          <c:y val="0.14975"/>
        </c:manualLayout>
      </c:layout>
      <c:overlay val="0"/>
    </c:legend>
    <c:plotVisOnly val="1"/>
    <c:dispBlanksAs val="gap"/>
    <c:showDLblsOverMax val="0"/>
  </c:chart>
  <c:txPr>
    <a:bodyPr vert="horz" rot="0"/>
    <a:lstStyle/>
    <a:p>
      <a:pPr>
        <a:defRPr lang="en-US" cap="none" sz="925"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ＭＳ Ｐゴシック"/>
                <a:ea typeface="ＭＳ Ｐゴシック"/>
                <a:cs typeface="ＭＳ Ｐゴシック"/>
              </a:rPr>
              <a:t>イニシャルＣＯ</a:t>
            </a:r>
            <a:r>
              <a:rPr lang="en-US" cap="none" sz="975" b="0" i="0" u="none" baseline="-25000">
                <a:latin typeface="ＭＳ Ｐゴシック"/>
                <a:ea typeface="ＭＳ Ｐゴシック"/>
                <a:cs typeface="ＭＳ Ｐゴシック"/>
              </a:rPr>
              <a:t>2</a:t>
            </a:r>
            <a:r>
              <a:rPr lang="en-US" cap="none" sz="975" b="0" i="0" u="none" baseline="0">
                <a:latin typeface="ＭＳ Ｐゴシック"/>
                <a:ea typeface="ＭＳ Ｐゴシック"/>
                <a:cs typeface="ＭＳ Ｐゴシック"/>
              </a:rPr>
              <a:t>の差（kg-CO</a:t>
            </a:r>
            <a:r>
              <a:rPr lang="en-US" cap="none" sz="975" b="0" i="0" u="none" baseline="-25000">
                <a:latin typeface="ＭＳ Ｐゴシック"/>
                <a:ea typeface="ＭＳ Ｐゴシック"/>
                <a:cs typeface="ＭＳ Ｐゴシック"/>
              </a:rPr>
              <a:t>2</a:t>
            </a:r>
            <a:r>
              <a:rPr lang="en-US" cap="none" sz="975" b="0" i="0" u="none" baseline="0">
                <a:latin typeface="ＭＳ Ｐゴシック"/>
                <a:ea typeface="ＭＳ Ｐゴシック"/>
                <a:cs typeface="ＭＳ Ｐゴシック"/>
              </a:rPr>
              <a:t>/㎡）</a:t>
            </a:r>
          </a:p>
        </c:rich>
      </c:tx>
      <c:layout>
        <c:manualLayout>
          <c:xMode val="factor"/>
          <c:yMode val="factor"/>
          <c:x val="-0.022"/>
          <c:y val="0.8605"/>
        </c:manualLayout>
      </c:layout>
      <c:spPr>
        <a:noFill/>
        <a:ln>
          <a:noFill/>
        </a:ln>
      </c:spPr>
    </c:title>
    <c:plotArea>
      <c:layout>
        <c:manualLayout>
          <c:xMode val="edge"/>
          <c:yMode val="edge"/>
          <c:x val="0.169"/>
          <c:y val="0.07775"/>
          <c:w val="0.4795"/>
          <c:h val="0.75575"/>
        </c:manualLayout>
      </c:layout>
      <c:barChart>
        <c:barDir val="col"/>
        <c:grouping val="stacked"/>
        <c:varyColors val="0"/>
        <c:ser>
          <c:idx val="1"/>
          <c:order val="0"/>
          <c:tx>
            <c:strRef>
              <c:f>'6.比較'!$B$61</c:f>
              <c:strCache>
                <c:ptCount val="1"/>
                <c:pt idx="0">
                  <c:v>空調設備による増分</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'6.比較'!$C$61:$D$61</c:f>
              <c:numCache/>
            </c:numRef>
          </c:val>
        </c:ser>
        <c:ser>
          <c:idx val="0"/>
          <c:order val="1"/>
          <c:tx>
            <c:strRef>
              <c:f>'6.比較'!$B$60</c:f>
              <c:strCache>
                <c:ptCount val="1"/>
                <c:pt idx="0">
                  <c:v>建築工事による増分</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dPt>
          <c:dPt>
            <c:idx val="1"/>
            <c:invertIfNegative val="0"/>
          </c:dPt>
          <c:dPt>
            <c:idx val="2"/>
            <c:invertIfNegative val="0"/>
          </c:dPt>
          <c:dPt>
            <c:idx val="4"/>
            <c:invertIfNegative val="0"/>
          </c:dPt>
          <c:dPt>
            <c:idx val="10"/>
            <c:invertIfNegative val="0"/>
          </c:dPt>
          <c:dLbls>
            <c:dLbl>
              <c:idx val="0"/>
              <c:numFmt formatCode="General" sourceLinked="1"/>
              <c:spPr>
                <a:noFill/>
                <a:ln>
                  <a:noFill/>
                </a:ln>
              </c:spPr>
              <c:showLegendKey val="0"/>
              <c:showVal val="1"/>
              <c:showBubbleSize val="0"/>
              <c:showCatName val="0"/>
              <c:showSerName val="0"/>
              <c:showPercent val="0"/>
            </c:dLbl>
            <c:dLbl>
              <c:idx val="1"/>
              <c:numFmt formatCode="General" sourceLinked="1"/>
              <c:spPr>
                <a:noFill/>
                <a:ln>
                  <a:noFill/>
                </a:ln>
              </c:spPr>
              <c:showLegendKey val="0"/>
              <c:showVal val="1"/>
              <c:showBubbleSize val="0"/>
              <c:showCatName val="0"/>
              <c:showSerName val="0"/>
              <c:showPercent val="0"/>
            </c:dLbl>
            <c:dLbl>
              <c:idx val="2"/>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val>
            <c:numRef>
              <c:f>'6.比較'!$C$60:$D$60</c:f>
              <c:numCache/>
            </c:numRef>
          </c:val>
        </c:ser>
        <c:ser>
          <c:idx val="2"/>
          <c:order val="2"/>
          <c:tx>
            <c:strRef>
              <c:f>'6.比較'!$B$62</c:f>
              <c:strCache>
                <c:ptCount val="1"/>
                <c:pt idx="0">
                  <c:v>照明設備による増分</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'6.比較'!$C$62:$D$62</c:f>
              <c:numCache/>
            </c:numRef>
          </c:val>
        </c:ser>
        <c:ser>
          <c:idx val="3"/>
          <c:order val="3"/>
          <c:tx>
            <c:strRef>
              <c:f>'6.比較'!$B$63</c:f>
              <c:strCache>
                <c:ptCount val="1"/>
                <c:pt idx="0">
                  <c:v>太陽光発電による増分</c:v>
                </c:pt>
              </c:strCache>
            </c:strRef>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'6.比較'!$C$63:$D$63</c:f>
              <c:numCache/>
            </c:numRef>
          </c:val>
        </c:ser>
        <c:ser>
          <c:idx val="4"/>
          <c:order val="4"/>
          <c:tx>
            <c:strRef>
              <c:f>'6.比較'!$B$64</c:f>
              <c:strCache>
                <c:ptCount val="1"/>
                <c:pt idx="0">
                  <c:v>風力発電による増分</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'6.比較'!$C$64:$D$64</c:f>
              <c:numCache/>
            </c:numRef>
          </c:val>
        </c:ser>
        <c:overlap val="100"/>
        <c:serLines>
          <c:spPr>
            <a:ln w="3175">
              <a:solidFill/>
            </a:ln>
          </c:spPr>
        </c:serLines>
        <c:axId val="56081523"/>
        <c:axId val="34971660"/>
      </c:barChart>
      <c:catAx>
        <c:axId val="56081523"/>
        <c:scaling>
          <c:orientation val="minMax"/>
        </c:scaling>
        <c:axPos val="b"/>
        <c:delete val="0"/>
        <c:numFmt formatCode="General" sourceLinked="1"/>
        <c:majorTickMark val="in"/>
        <c:minorTickMark val="none"/>
        <c:tickLblPos val="none"/>
        <c:crossAx val="34971660"/>
        <c:crosses val="autoZero"/>
        <c:auto val="1"/>
        <c:lblOffset val="100"/>
        <c:noMultiLvlLbl val="0"/>
      </c:catAx>
      <c:valAx>
        <c:axId val="34971660"/>
        <c:scaling>
          <c:orientation val="minMax"/>
        </c:scaling>
        <c:axPos val="l"/>
        <c:delete val="0"/>
        <c:numFmt formatCode="General" sourceLinked="1"/>
        <c:majorTickMark val="in"/>
        <c:minorTickMark val="none"/>
        <c:tickLblPos val="nextTo"/>
        <c:crossAx val="56081523"/>
        <c:crossesAt val="1"/>
        <c:crossBetween val="between"/>
        <c:dispUnits/>
      </c:valAx>
      <c:spPr>
        <a:noFill/>
        <a:ln>
          <a:noFill/>
        </a:ln>
      </c:spPr>
    </c:plotArea>
    <c:legend>
      <c:legendPos val="r"/>
      <c:layout>
        <c:manualLayout>
          <c:xMode val="edge"/>
          <c:yMode val="edge"/>
          <c:x val="0.65525"/>
          <c:y val="0.22225"/>
        </c:manualLayout>
      </c:layout>
      <c:overlay val="0"/>
    </c:legend>
    <c:plotVisOnly val="1"/>
    <c:dispBlanksAs val="gap"/>
    <c:showDLblsOverMax val="0"/>
  </c:chart>
  <c:txPr>
    <a:bodyPr vert="horz" rot="0"/>
    <a:lstStyle/>
    <a:p>
      <a:pPr>
        <a:defRPr lang="en-US" cap="none" sz="975"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ＭＳ Ｐゴシック"/>
                <a:ea typeface="ＭＳ Ｐゴシック"/>
                <a:cs typeface="ＭＳ Ｐゴシック"/>
              </a:rPr>
              <a:t>ライフサイクルコスト（千円/年㎡）</a:t>
            </a:r>
          </a:p>
        </c:rich>
      </c:tx>
      <c:layout>
        <c:manualLayout>
          <c:xMode val="factor"/>
          <c:yMode val="factor"/>
          <c:x val="-0.04725"/>
          <c:y val="0.89175"/>
        </c:manualLayout>
      </c:layout>
      <c:spPr>
        <a:noFill/>
        <a:ln>
          <a:noFill/>
        </a:ln>
      </c:spPr>
    </c:title>
    <c:plotArea>
      <c:layout>
        <c:manualLayout>
          <c:xMode val="edge"/>
          <c:yMode val="edge"/>
          <c:x val="0.09875"/>
          <c:y val="0"/>
          <c:w val="0.56125"/>
          <c:h val="0.90675"/>
        </c:manualLayout>
      </c:layout>
      <c:barChart>
        <c:barDir val="col"/>
        <c:grouping val="stacked"/>
        <c:varyColors val="0"/>
        <c:ser>
          <c:idx val="0"/>
          <c:order val="0"/>
          <c:tx>
            <c:strRef>
              <c:f>'6.比較'!$B$75</c:f>
              <c:strCache>
                <c:ptCount val="1"/>
                <c:pt idx="0">
                  <c:v>設計監理</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'6.比較'!$C$74:$D$74</c:f>
              <c:strCache/>
            </c:strRef>
          </c:cat>
          <c:val>
            <c:numRef>
              <c:f>'6.比較'!$C$75:$D$75</c:f>
              <c:numCache/>
            </c:numRef>
          </c:val>
        </c:ser>
        <c:ser>
          <c:idx val="1"/>
          <c:order val="1"/>
          <c:tx>
            <c:strRef>
              <c:f>'6.比較'!$B$76</c:f>
              <c:strCache>
                <c:ptCount val="1"/>
                <c:pt idx="0">
                  <c:v>新築工事</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'6.比較'!$C$74:$D$74</c:f>
              <c:strCache/>
            </c:strRef>
          </c:cat>
          <c:val>
            <c:numRef>
              <c:f>'6.比較'!$C$76:$D$76</c:f>
              <c:numCache/>
            </c:numRef>
          </c:val>
        </c:ser>
        <c:ser>
          <c:idx val="3"/>
          <c:order val="2"/>
          <c:tx>
            <c:strRef>
              <c:f>'6.比較'!$B$77</c:f>
              <c:strCache>
                <c:ptCount val="1"/>
                <c:pt idx="0">
                  <c:v>修繕</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'6.比較'!$C$74:$D$74</c:f>
              <c:strCache/>
            </c:strRef>
          </c:cat>
          <c:val>
            <c:numRef>
              <c:f>'6.比較'!$C$77:$D$77</c:f>
              <c:numCache/>
            </c:numRef>
          </c:val>
        </c:ser>
        <c:ser>
          <c:idx val="4"/>
          <c:order val="3"/>
          <c:tx>
            <c:strRef>
              <c:f>'6.比較'!$B$78</c:f>
              <c:strCache>
                <c:ptCount val="1"/>
                <c:pt idx="0">
                  <c:v>改修工事</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'6.比較'!$C$74:$D$74</c:f>
              <c:strCache/>
            </c:strRef>
          </c:cat>
          <c:val>
            <c:numRef>
              <c:f>'6.比較'!$C$78:$D$78</c:f>
              <c:numCache/>
            </c:numRef>
          </c:val>
        </c:ser>
        <c:ser>
          <c:idx val="5"/>
          <c:order val="4"/>
          <c:tx>
            <c:strRef>
              <c:f>'6.比較'!$B$79</c:f>
              <c:strCache>
                <c:ptCount val="1"/>
                <c:pt idx="0">
                  <c:v>維持管理</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'6.比較'!$C$74:$D$74</c:f>
              <c:strCache/>
            </c:strRef>
          </c:cat>
          <c:val>
            <c:numRef>
              <c:f>'6.比較'!$C$79:$D$79</c:f>
              <c:numCache/>
            </c:numRef>
          </c:val>
        </c:ser>
        <c:ser>
          <c:idx val="6"/>
          <c:order val="5"/>
          <c:tx>
            <c:strRef>
              <c:f>'6.比較'!$B$80</c:f>
              <c:strCache>
                <c:ptCount val="1"/>
                <c:pt idx="0">
                  <c:v>エネルギ</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'6.比較'!$C$74:$D$74</c:f>
              <c:strCache/>
            </c:strRef>
          </c:cat>
          <c:val>
            <c:numRef>
              <c:f>'6.比較'!$C$80:$D$80</c:f>
              <c:numCache/>
            </c:numRef>
          </c:val>
        </c:ser>
        <c:ser>
          <c:idx val="7"/>
          <c:order val="6"/>
          <c:tx>
            <c:strRef>
              <c:f>'6.比較'!$B$81</c:f>
              <c:strCache>
                <c:ptCount val="1"/>
                <c:pt idx="0">
                  <c:v>廃棄処分</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'6.比較'!$C$74:$D$74</c:f>
              <c:strCache/>
            </c:strRef>
          </c:cat>
          <c:val>
            <c:numRef>
              <c:f>'6.比較'!$C$81:$D$81</c:f>
              <c:numCache/>
            </c:numRef>
          </c:val>
        </c:ser>
        <c:overlap val="100"/>
        <c:axId val="46309485"/>
        <c:axId val="14132182"/>
      </c:barChart>
      <c:catAx>
        <c:axId val="46309485"/>
        <c:scaling>
          <c:orientation val="minMax"/>
        </c:scaling>
        <c:axPos val="b"/>
        <c:delete val="0"/>
        <c:numFmt formatCode="General" sourceLinked="1"/>
        <c:majorTickMark val="in"/>
        <c:minorTickMark val="none"/>
        <c:tickLblPos val="low"/>
        <c:crossAx val="14132182"/>
        <c:crosses val="autoZero"/>
        <c:auto val="1"/>
        <c:lblOffset val="100"/>
        <c:noMultiLvlLbl val="0"/>
      </c:catAx>
      <c:valAx>
        <c:axId val="14132182"/>
        <c:scaling>
          <c:orientation val="minMax"/>
        </c:scaling>
        <c:axPos val="l"/>
        <c:delete val="0"/>
        <c:numFmt formatCode="General" sourceLinked="1"/>
        <c:majorTickMark val="in"/>
        <c:minorTickMark val="none"/>
        <c:tickLblPos val="nextTo"/>
        <c:crossAx val="46309485"/>
        <c:crossesAt val="1"/>
        <c:crossBetween val="between"/>
        <c:dispUnits/>
      </c:valAx>
      <c:spPr>
        <a:noFill/>
        <a:ln>
          <a:noFill/>
        </a:ln>
      </c:spPr>
    </c:plotArea>
    <c:legend>
      <c:legendPos val="r"/>
      <c:layout>
        <c:manualLayout>
          <c:xMode val="edge"/>
          <c:yMode val="edge"/>
          <c:x val="0.776"/>
          <c:y val="0.22175"/>
        </c:manualLayout>
      </c:layout>
      <c:overlay val="0"/>
    </c:legend>
    <c:plotVisOnly val="1"/>
    <c:dispBlanksAs val="gap"/>
    <c:showDLblsOverMax val="0"/>
  </c:chart>
  <c:txPr>
    <a:bodyPr vert="horz" rot="0"/>
    <a:lstStyle/>
    <a:p>
      <a:pPr>
        <a:defRPr lang="en-US" cap="none" sz="975"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0" i="0" u="none" baseline="0">
                <a:latin typeface="ＭＳ Ｐゴシック"/>
                <a:ea typeface="ＭＳ Ｐゴシック"/>
                <a:cs typeface="ＭＳ Ｐゴシック"/>
              </a:rPr>
              <a:t>ライフサイクルＣＯ</a:t>
            </a:r>
            <a:r>
              <a:rPr lang="en-US" cap="none" sz="850" b="0" i="0" u="none" baseline="-25000">
                <a:latin typeface="ＭＳ Ｐゴシック"/>
                <a:ea typeface="ＭＳ Ｐゴシック"/>
                <a:cs typeface="ＭＳ Ｐゴシック"/>
              </a:rPr>
              <a:t>２</a:t>
            </a:r>
            <a:r>
              <a:rPr lang="en-US" cap="none" sz="850" b="0" i="0" u="none" baseline="0">
                <a:latin typeface="ＭＳ Ｐゴシック"/>
                <a:ea typeface="ＭＳ Ｐゴシック"/>
                <a:cs typeface="ＭＳ Ｐゴシック"/>
              </a:rPr>
              <a:t>（kg-CO</a:t>
            </a:r>
            <a:r>
              <a:rPr lang="en-US" cap="none" sz="850" b="0" i="0" u="none" baseline="-25000">
                <a:latin typeface="ＭＳ Ｐゴシック"/>
                <a:ea typeface="ＭＳ Ｐゴシック"/>
                <a:cs typeface="ＭＳ Ｐゴシック"/>
              </a:rPr>
              <a:t>2</a:t>
            </a:r>
            <a:r>
              <a:rPr lang="en-US" cap="none" sz="850" b="0" i="0" u="none" baseline="0">
                <a:latin typeface="ＭＳ Ｐゴシック"/>
                <a:ea typeface="ＭＳ Ｐゴシック"/>
                <a:cs typeface="ＭＳ Ｐゴシック"/>
              </a:rPr>
              <a:t>/年㎡）</a:t>
            </a:r>
          </a:p>
        </c:rich>
      </c:tx>
      <c:layout>
        <c:manualLayout>
          <c:xMode val="factor"/>
          <c:yMode val="factor"/>
          <c:x val="-0.0345"/>
          <c:y val="0.88475"/>
        </c:manualLayout>
      </c:layout>
      <c:spPr>
        <a:noFill/>
        <a:ln>
          <a:noFill/>
        </a:ln>
      </c:spPr>
    </c:title>
    <c:plotArea>
      <c:layout>
        <c:manualLayout>
          <c:xMode val="edge"/>
          <c:yMode val="edge"/>
          <c:x val="0.1055"/>
          <c:y val="0"/>
          <c:w val="0.59975"/>
          <c:h val="0.93125"/>
        </c:manualLayout>
      </c:layout>
      <c:barChart>
        <c:barDir val="col"/>
        <c:grouping val="stacked"/>
        <c:varyColors val="0"/>
        <c:ser>
          <c:idx val="0"/>
          <c:order val="0"/>
          <c:tx>
            <c:strRef>
              <c:f>'6.比較'!$B$89</c:f>
              <c:strCache>
                <c:ptCount val="1"/>
                <c:pt idx="0">
                  <c:v>設計監理</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'6.比較'!$C$88:$D$88</c:f>
              <c:strCache/>
            </c:strRef>
          </c:cat>
          <c:val>
            <c:numRef>
              <c:f>'6.比較'!$C$89:$D$89</c:f>
              <c:numCache/>
            </c:numRef>
          </c:val>
        </c:ser>
        <c:ser>
          <c:idx val="1"/>
          <c:order val="1"/>
          <c:tx>
            <c:strRef>
              <c:f>'6.比較'!$B$90</c:f>
              <c:strCache>
                <c:ptCount val="1"/>
                <c:pt idx="0">
                  <c:v>新築工事</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'6.比較'!$C$88:$D$88</c:f>
              <c:strCache/>
            </c:strRef>
          </c:cat>
          <c:val>
            <c:numRef>
              <c:f>'6.比較'!$C$90:$D$90</c:f>
              <c:numCache/>
            </c:numRef>
          </c:val>
        </c:ser>
        <c:ser>
          <c:idx val="3"/>
          <c:order val="2"/>
          <c:tx>
            <c:strRef>
              <c:f>'6.比較'!$B$91</c:f>
              <c:strCache>
                <c:ptCount val="1"/>
                <c:pt idx="0">
                  <c:v>修繕</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'6.比較'!$C$88:$D$88</c:f>
              <c:strCache/>
            </c:strRef>
          </c:cat>
          <c:val>
            <c:numRef>
              <c:f>'6.比較'!$C$91:$D$91</c:f>
              <c:numCache/>
            </c:numRef>
          </c:val>
        </c:ser>
        <c:ser>
          <c:idx val="4"/>
          <c:order val="3"/>
          <c:tx>
            <c:strRef>
              <c:f>'6.比較'!$B$92</c:f>
              <c:strCache>
                <c:ptCount val="1"/>
                <c:pt idx="0">
                  <c:v>改修工事</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'6.比較'!$C$88:$D$88</c:f>
              <c:strCache/>
            </c:strRef>
          </c:cat>
          <c:val>
            <c:numRef>
              <c:f>'6.比較'!$C$92:$D$92</c:f>
              <c:numCache/>
            </c:numRef>
          </c:val>
        </c:ser>
        <c:ser>
          <c:idx val="5"/>
          <c:order val="4"/>
          <c:tx>
            <c:strRef>
              <c:f>'6.比較'!$B$93</c:f>
              <c:strCache>
                <c:ptCount val="1"/>
                <c:pt idx="0">
                  <c:v>維持管理</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'6.比較'!$C$88:$D$88</c:f>
              <c:strCache/>
            </c:strRef>
          </c:cat>
          <c:val>
            <c:numRef>
              <c:f>'6.比較'!$C$93:$D$93</c:f>
              <c:numCache/>
            </c:numRef>
          </c:val>
        </c:ser>
        <c:ser>
          <c:idx val="6"/>
          <c:order val="5"/>
          <c:tx>
            <c:strRef>
              <c:f>'6.比較'!$B$94</c:f>
              <c:strCache>
                <c:ptCount val="1"/>
                <c:pt idx="0">
                  <c:v>エネルギ</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'6.比較'!$C$88:$D$88</c:f>
              <c:strCache/>
            </c:strRef>
          </c:cat>
          <c:val>
            <c:numRef>
              <c:f>'6.比較'!$C$94:$D$94</c:f>
              <c:numCache/>
            </c:numRef>
          </c:val>
        </c:ser>
        <c:ser>
          <c:idx val="7"/>
          <c:order val="6"/>
          <c:tx>
            <c:strRef>
              <c:f>'6.比較'!$B$95</c:f>
              <c:strCache>
                <c:ptCount val="1"/>
                <c:pt idx="0">
                  <c:v>廃棄処分</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'6.比較'!$C$88:$D$88</c:f>
              <c:strCache/>
            </c:strRef>
          </c:cat>
          <c:val>
            <c:numRef>
              <c:f>'6.比較'!$C$95:$D$95</c:f>
              <c:numCache/>
            </c:numRef>
          </c:val>
        </c:ser>
        <c:overlap val="100"/>
        <c:axId val="60080775"/>
        <c:axId val="3856064"/>
      </c:barChart>
      <c:catAx>
        <c:axId val="60080775"/>
        <c:scaling>
          <c:orientation val="minMax"/>
        </c:scaling>
        <c:axPos val="b"/>
        <c:delete val="0"/>
        <c:numFmt formatCode="General" sourceLinked="1"/>
        <c:majorTickMark val="in"/>
        <c:minorTickMark val="none"/>
        <c:tickLblPos val="low"/>
        <c:crossAx val="3856064"/>
        <c:crosses val="autoZero"/>
        <c:auto val="1"/>
        <c:lblOffset val="100"/>
        <c:noMultiLvlLbl val="0"/>
      </c:catAx>
      <c:valAx>
        <c:axId val="3856064"/>
        <c:scaling>
          <c:orientation val="minMax"/>
        </c:scaling>
        <c:axPos val="l"/>
        <c:delete val="0"/>
        <c:numFmt formatCode="General" sourceLinked="1"/>
        <c:majorTickMark val="in"/>
        <c:minorTickMark val="none"/>
        <c:tickLblPos val="nextTo"/>
        <c:crossAx val="60080775"/>
        <c:crossesAt val="1"/>
        <c:crossBetween val="between"/>
        <c:dispUnits/>
      </c:valAx>
      <c:spPr>
        <a:noFill/>
        <a:ln>
          <a:noFill/>
        </a:ln>
      </c:spPr>
    </c:plotArea>
    <c:legend>
      <c:legendPos val="r"/>
      <c:layout>
        <c:manualLayout>
          <c:xMode val="edge"/>
          <c:yMode val="edge"/>
          <c:x val="0.815"/>
          <c:y val="0.2195"/>
        </c:manualLayout>
      </c:layout>
      <c:overlay val="0"/>
    </c:legend>
    <c:plotVisOnly val="1"/>
    <c:dispBlanksAs val="gap"/>
    <c:showDLblsOverMax val="0"/>
  </c:chart>
  <c:txPr>
    <a:bodyPr vert="horz" rot="0"/>
    <a:lstStyle/>
    <a:p>
      <a:pPr>
        <a:defRPr lang="en-US" cap="none" sz="850"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131"/>
          <c:w val="0.92825"/>
          <c:h val="0.826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69696"/>
              </a:solidFill>
              <a:ln w="3175">
                <a:noFill/>
              </a:ln>
            </c:spPr>
          </c:dPt>
          <c:dPt>
            <c:idx val="1"/>
            <c:invertIfNegative val="0"/>
            <c:spPr>
              <a:solidFill>
                <a:srgbClr val="0000FF"/>
              </a:solidFill>
              <a:ln w="3175">
                <a:noFill/>
              </a:ln>
            </c:spPr>
          </c:dPt>
          <c:dPt>
            <c:idx val="2"/>
            <c:invertIfNegative val="0"/>
            <c:spPr>
              <a:solidFill>
                <a:srgbClr val="FF0000"/>
              </a:solidFill>
              <a:ln w="3175">
                <a:noFill/>
              </a:ln>
            </c:spPr>
          </c:dPt>
          <c:dPt>
            <c:idx val="3"/>
            <c:invertIfNegative val="0"/>
            <c:spPr>
              <a:solidFill>
                <a:srgbClr val="008000"/>
              </a:solidFill>
              <a:ln w="3175">
                <a:noFill/>
              </a:ln>
            </c:spPr>
          </c:dPt>
          <c:val>
            <c:numRef>
              <c:f>('環境調和ﾁｪｯｸｼｰﾄ（新築）'!$G$16,'環境調和ﾁｪｯｸｼｰﾄ（新築）'!$I$16,'環境調和ﾁｪｯｸｼｰﾄ（新築）'!$K$16,'環境調和ﾁｪｯｸｼｰﾄ（新築）'!$M$16)</c:f>
              <c:numCache/>
            </c:numRef>
          </c:val>
        </c:ser>
        <c:gapWidth val="60"/>
        <c:axId val="34704577"/>
        <c:axId val="43905738"/>
      </c:barChart>
      <c:catAx>
        <c:axId val="34704577"/>
        <c:scaling>
          <c:orientation val="minMax"/>
        </c:scaling>
        <c:axPos val="b"/>
        <c:delete val="1"/>
        <c:majorTickMark val="in"/>
        <c:minorTickMark val="none"/>
        <c:tickLblPos val="nextTo"/>
        <c:crossAx val="43905738"/>
        <c:crosses val="autoZero"/>
        <c:auto val="1"/>
        <c:lblOffset val="100"/>
        <c:noMultiLvlLbl val="0"/>
      </c:catAx>
      <c:valAx>
        <c:axId val="43905738"/>
        <c:scaling>
          <c:orientation val="minMax"/>
        </c:scaling>
        <c:axPos val="l"/>
        <c:majorGridlines/>
        <c:delete val="0"/>
        <c:numFmt formatCode="0_);[Red]\(0\)" sourceLinked="0"/>
        <c:majorTickMark val="in"/>
        <c:minorTickMark val="none"/>
        <c:tickLblPos val="nextTo"/>
        <c:txPr>
          <a:bodyPr/>
          <a:lstStyle/>
          <a:p>
            <a:pPr>
              <a:defRPr lang="en-US" cap="none" sz="525" b="0" i="0" u="none" baseline="0">
                <a:latin typeface="ＭＳ Ｐゴシック"/>
                <a:ea typeface="ＭＳ Ｐゴシック"/>
                <a:cs typeface="ＭＳ Ｐゴシック"/>
              </a:defRPr>
            </a:pPr>
          </a:p>
        </c:txPr>
        <c:crossAx val="3470457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131"/>
          <c:w val="0.937"/>
          <c:h val="0.828"/>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69696"/>
              </a:solidFill>
              <a:ln w="3175">
                <a:noFill/>
              </a:ln>
            </c:spPr>
          </c:dPt>
          <c:dPt>
            <c:idx val="1"/>
            <c:invertIfNegative val="0"/>
            <c:spPr>
              <a:solidFill>
                <a:srgbClr val="0000FF"/>
              </a:solidFill>
              <a:ln w="3175">
                <a:noFill/>
              </a:ln>
            </c:spPr>
          </c:dPt>
          <c:dPt>
            <c:idx val="2"/>
            <c:invertIfNegative val="0"/>
            <c:spPr>
              <a:solidFill>
                <a:srgbClr val="FF0000"/>
              </a:solidFill>
              <a:ln w="3175">
                <a:noFill/>
              </a:ln>
            </c:spPr>
          </c:dPt>
          <c:dPt>
            <c:idx val="3"/>
            <c:invertIfNegative val="0"/>
            <c:spPr>
              <a:solidFill>
                <a:srgbClr val="008000"/>
              </a:solidFill>
              <a:ln w="3175">
                <a:noFill/>
              </a:ln>
            </c:spPr>
          </c:dPt>
          <c:val>
            <c:numRef>
              <c:f>('環境調和ﾁｪｯｸｼｰﾄ（新築）'!$G$17,'環境調和ﾁｪｯｸｼｰﾄ（新築）'!$I$17,'環境調和ﾁｪｯｸｼｰﾄ（新築）'!$K$17,'環境調和ﾁｪｯｸｼｰﾄ（新築）'!$M$17)</c:f>
              <c:numCache/>
            </c:numRef>
          </c:val>
        </c:ser>
        <c:gapWidth val="60"/>
        <c:axId val="59607323"/>
        <c:axId val="66703860"/>
      </c:barChart>
      <c:catAx>
        <c:axId val="59607323"/>
        <c:scaling>
          <c:orientation val="minMax"/>
        </c:scaling>
        <c:axPos val="b"/>
        <c:delete val="1"/>
        <c:majorTickMark val="in"/>
        <c:minorTickMark val="none"/>
        <c:tickLblPos val="nextTo"/>
        <c:txPr>
          <a:bodyPr/>
          <a:lstStyle/>
          <a:p>
            <a:pPr>
              <a:defRPr lang="en-US" cap="none" sz="275" b="0" i="0" u="none" baseline="0">
                <a:latin typeface="ＭＳ Ｐゴシック"/>
                <a:ea typeface="ＭＳ Ｐゴシック"/>
                <a:cs typeface="ＭＳ Ｐゴシック"/>
              </a:defRPr>
            </a:pPr>
          </a:p>
        </c:txPr>
        <c:crossAx val="66703860"/>
        <c:crosses val="autoZero"/>
        <c:auto val="1"/>
        <c:lblOffset val="100"/>
        <c:noMultiLvlLbl val="0"/>
      </c:catAx>
      <c:valAx>
        <c:axId val="66703860"/>
        <c:scaling>
          <c:orientation val="minMax"/>
        </c:scaling>
        <c:axPos val="l"/>
        <c:majorGridlines/>
        <c:delete val="0"/>
        <c:numFmt formatCode="0_);[Red]\(0\)" sourceLinked="0"/>
        <c:majorTickMark val="in"/>
        <c:minorTickMark val="none"/>
        <c:tickLblPos val="nextTo"/>
        <c:txPr>
          <a:bodyPr/>
          <a:lstStyle/>
          <a:p>
            <a:pPr>
              <a:defRPr lang="en-US" cap="none" sz="525" b="0" i="0" u="none" baseline="0">
                <a:latin typeface="ＭＳ Ｐゴシック"/>
                <a:ea typeface="ＭＳ Ｐゴシック"/>
                <a:cs typeface="ＭＳ Ｐゴシック"/>
              </a:defRPr>
            </a:pPr>
          </a:p>
        </c:txPr>
        <c:crossAx val="5960732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225" b="0" i="0" u="none" baseline="0">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 Id="rId3" Type="http://schemas.openxmlformats.org/officeDocument/2006/relationships/chart" Target="/xl/charts/chart16.xml" /><Relationship Id="rId4" Type="http://schemas.openxmlformats.org/officeDocument/2006/relationships/chart" Target="/xl/charts/chart17.xml" /><Relationship Id="rId5" Type="http://schemas.openxmlformats.org/officeDocument/2006/relationships/chart" Target="/xl/charts/chart18.xml" /><Relationship Id="rId6" Type="http://schemas.openxmlformats.org/officeDocument/2006/relationships/chart" Target="/xl/charts/chart19.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 Id="rId5" Type="http://schemas.openxmlformats.org/officeDocument/2006/relationships/chart" Target="/xl/charts/chart12.xml" /><Relationship Id="rId6" Type="http://schemas.openxmlformats.org/officeDocument/2006/relationships/chart" Target="/xl/charts/chart1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4</xdr:row>
      <xdr:rowOff>38100</xdr:rowOff>
    </xdr:from>
    <xdr:to>
      <xdr:col>15</xdr:col>
      <xdr:colOff>0</xdr:colOff>
      <xdr:row>18</xdr:row>
      <xdr:rowOff>0</xdr:rowOff>
    </xdr:to>
    <xdr:graphicFrame>
      <xdr:nvGraphicFramePr>
        <xdr:cNvPr id="1" name="Chart 1"/>
        <xdr:cNvGraphicFramePr/>
      </xdr:nvGraphicFramePr>
      <xdr:xfrm>
        <a:off x="7829550" y="771525"/>
        <a:ext cx="4133850" cy="270510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18</xdr:row>
      <xdr:rowOff>0</xdr:rowOff>
    </xdr:from>
    <xdr:to>
      <xdr:col>15</xdr:col>
      <xdr:colOff>0</xdr:colOff>
      <xdr:row>32</xdr:row>
      <xdr:rowOff>0</xdr:rowOff>
    </xdr:to>
    <xdr:graphicFrame>
      <xdr:nvGraphicFramePr>
        <xdr:cNvPr id="2" name="Chart 2"/>
        <xdr:cNvGraphicFramePr/>
      </xdr:nvGraphicFramePr>
      <xdr:xfrm>
        <a:off x="7829550" y="3476625"/>
        <a:ext cx="4133850" cy="2638425"/>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32</xdr:row>
      <xdr:rowOff>0</xdr:rowOff>
    </xdr:from>
    <xdr:to>
      <xdr:col>15</xdr:col>
      <xdr:colOff>0</xdr:colOff>
      <xdr:row>44</xdr:row>
      <xdr:rowOff>0</xdr:rowOff>
    </xdr:to>
    <xdr:graphicFrame>
      <xdr:nvGraphicFramePr>
        <xdr:cNvPr id="3" name="Chart 4"/>
        <xdr:cNvGraphicFramePr/>
      </xdr:nvGraphicFramePr>
      <xdr:xfrm>
        <a:off x="7829550" y="6115050"/>
        <a:ext cx="4133850" cy="2247900"/>
      </xdr:xfrm>
      <a:graphic>
        <a:graphicData uri="http://schemas.openxmlformats.org/drawingml/2006/chart">
          <c:chart xmlns:c="http://schemas.openxmlformats.org/drawingml/2006/chart" r:id="rId3"/>
        </a:graphicData>
      </a:graphic>
    </xdr:graphicFrame>
    <xdr:clientData/>
  </xdr:twoCellAnchor>
  <xdr:twoCellAnchor>
    <xdr:from>
      <xdr:col>9</xdr:col>
      <xdr:colOff>0</xdr:colOff>
      <xdr:row>44</xdr:row>
      <xdr:rowOff>0</xdr:rowOff>
    </xdr:from>
    <xdr:to>
      <xdr:col>15</xdr:col>
      <xdr:colOff>0</xdr:colOff>
      <xdr:row>56</xdr:row>
      <xdr:rowOff>0</xdr:rowOff>
    </xdr:to>
    <xdr:graphicFrame>
      <xdr:nvGraphicFramePr>
        <xdr:cNvPr id="4" name="Chart 5"/>
        <xdr:cNvGraphicFramePr/>
      </xdr:nvGraphicFramePr>
      <xdr:xfrm>
        <a:off x="7829550" y="8362950"/>
        <a:ext cx="4133850" cy="2238375"/>
      </xdr:xfrm>
      <a:graphic>
        <a:graphicData uri="http://schemas.openxmlformats.org/drawingml/2006/chart">
          <c:chart xmlns:c="http://schemas.openxmlformats.org/drawingml/2006/chart" r:id="rId4"/>
        </a:graphicData>
      </a:graphic>
    </xdr:graphicFrame>
    <xdr:clientData/>
  </xdr:twoCellAnchor>
  <xdr:twoCellAnchor>
    <xdr:from>
      <xdr:col>9</xdr:col>
      <xdr:colOff>0</xdr:colOff>
      <xdr:row>56</xdr:row>
      <xdr:rowOff>0</xdr:rowOff>
    </xdr:from>
    <xdr:to>
      <xdr:col>15</xdr:col>
      <xdr:colOff>0</xdr:colOff>
      <xdr:row>69</xdr:row>
      <xdr:rowOff>0</xdr:rowOff>
    </xdr:to>
    <xdr:graphicFrame>
      <xdr:nvGraphicFramePr>
        <xdr:cNvPr id="5" name="Chart 6"/>
        <xdr:cNvGraphicFramePr/>
      </xdr:nvGraphicFramePr>
      <xdr:xfrm>
        <a:off x="7829550" y="10601325"/>
        <a:ext cx="4133850" cy="2400300"/>
      </xdr:xfrm>
      <a:graphic>
        <a:graphicData uri="http://schemas.openxmlformats.org/drawingml/2006/chart">
          <c:chart xmlns:c="http://schemas.openxmlformats.org/drawingml/2006/chart" r:id="rId5"/>
        </a:graphicData>
      </a:graphic>
    </xdr:graphicFrame>
    <xdr:clientData/>
  </xdr:twoCellAnchor>
  <xdr:twoCellAnchor>
    <xdr:from>
      <xdr:col>9</xdr:col>
      <xdr:colOff>9525</xdr:colOff>
      <xdr:row>73</xdr:row>
      <xdr:rowOff>0</xdr:rowOff>
    </xdr:from>
    <xdr:to>
      <xdr:col>14</xdr:col>
      <xdr:colOff>676275</xdr:colOff>
      <xdr:row>85</xdr:row>
      <xdr:rowOff>0</xdr:rowOff>
    </xdr:to>
    <xdr:graphicFrame>
      <xdr:nvGraphicFramePr>
        <xdr:cNvPr id="6" name="Chart 7"/>
        <xdr:cNvGraphicFramePr/>
      </xdr:nvGraphicFramePr>
      <xdr:xfrm>
        <a:off x="7839075" y="13687425"/>
        <a:ext cx="4114800" cy="2571750"/>
      </xdr:xfrm>
      <a:graphic>
        <a:graphicData uri="http://schemas.openxmlformats.org/drawingml/2006/chart">
          <c:chart xmlns:c="http://schemas.openxmlformats.org/drawingml/2006/chart" r:id="rId6"/>
        </a:graphicData>
      </a:graphic>
    </xdr:graphicFrame>
    <xdr:clientData/>
  </xdr:twoCellAnchor>
  <xdr:twoCellAnchor>
    <xdr:from>
      <xdr:col>9</xdr:col>
      <xdr:colOff>0</xdr:colOff>
      <xdr:row>86</xdr:row>
      <xdr:rowOff>0</xdr:rowOff>
    </xdr:from>
    <xdr:to>
      <xdr:col>15</xdr:col>
      <xdr:colOff>0</xdr:colOff>
      <xdr:row>98</xdr:row>
      <xdr:rowOff>0</xdr:rowOff>
    </xdr:to>
    <xdr:graphicFrame>
      <xdr:nvGraphicFramePr>
        <xdr:cNvPr id="7" name="Chart 8"/>
        <xdr:cNvGraphicFramePr/>
      </xdr:nvGraphicFramePr>
      <xdr:xfrm>
        <a:off x="7829550" y="16468725"/>
        <a:ext cx="4133850" cy="2200275"/>
      </xdr:xfrm>
      <a:graphic>
        <a:graphicData uri="http://schemas.openxmlformats.org/drawingml/2006/chart">
          <c:chart xmlns:c="http://schemas.openxmlformats.org/drawingml/2006/chart" r:id="rId7"/>
        </a:graphicData>
      </a:graphic>
    </xdr:graphicFrame>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0.613</cdr:x>
      <cdr:y>0</cdr:y>
    </cdr:from>
    <cdr:to>
      <cdr:x>0.915</cdr:x>
      <cdr:y>0.159</cdr:y>
    </cdr:to>
    <cdr:sp textlink="'環境調和ﾁｪｯｸｼｰﾄ（改修）'!$E$18">
      <cdr:nvSpPr>
        <cdr:cNvPr id="1" name="TextBox 1"/>
        <cdr:cNvSpPr txBox="1">
          <a:spLocks noChangeArrowheads="1"/>
        </cdr:cNvSpPr>
      </cdr:nvSpPr>
      <cdr:spPr>
        <a:xfrm>
          <a:off x="1047750" y="0"/>
          <a:ext cx="514350" cy="323850"/>
        </a:xfrm>
        <a:prstGeom prst="rect">
          <a:avLst/>
        </a:prstGeom>
        <a:noFill/>
        <a:ln w="1" cmpd="sng">
          <a:noFill/>
        </a:ln>
      </cdr:spPr>
      <cdr:txBody>
        <a:bodyPr vertOverflow="clip" wrap="square" anchor="ctr"/>
        <a:p>
          <a:pPr algn="ctr">
            <a:defRPr/>
          </a:pPr>
          <a:fld id="{8ca88898-d288-4667-8123-a28b842ec0fb}" type="TxLink">
            <a:rPr lang="en-US" cap="none" sz="1100" b="0" i="0" u="none" baseline="0">
              <a:latin typeface="ＭＳ Ｐゴシック"/>
              <a:ea typeface="ＭＳ Ｐゴシック"/>
              <a:cs typeface="ＭＳ Ｐゴシック"/>
            </a:rPr>
            <a:t>0%</a:t>
          </a:fld>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0.5455</cdr:x>
      <cdr:y>0</cdr:y>
    </cdr:from>
    <cdr:to>
      <cdr:x>0.92225</cdr:x>
      <cdr:y>0.156</cdr:y>
    </cdr:to>
    <cdr:sp textlink="'環境調和ﾁｪｯｸｼｰﾄ（改修）'!$E$19">
      <cdr:nvSpPr>
        <cdr:cNvPr id="1" name="TextBox 1"/>
        <cdr:cNvSpPr txBox="1">
          <a:spLocks noChangeArrowheads="1"/>
        </cdr:cNvSpPr>
      </cdr:nvSpPr>
      <cdr:spPr>
        <a:xfrm>
          <a:off x="923925" y="0"/>
          <a:ext cx="638175" cy="323850"/>
        </a:xfrm>
        <a:prstGeom prst="rect">
          <a:avLst/>
        </a:prstGeom>
        <a:noFill/>
        <a:ln w="1" cmpd="sng">
          <a:noFill/>
        </a:ln>
      </cdr:spPr>
      <cdr:txBody>
        <a:bodyPr vertOverflow="clip" wrap="square" anchor="ctr"/>
        <a:p>
          <a:pPr algn="ctr">
            <a:defRPr/>
          </a:pPr>
          <a:fld id="{1c5da35d-d996-448b-84a4-073ac405e197}" type="TxLink">
            <a:rPr lang="en-US" cap="none" sz="1100" b="0" i="0" u="none" baseline="0">
              <a:latin typeface="ＭＳ Ｐゴシック"/>
              <a:ea typeface="ＭＳ Ｐゴシック"/>
              <a:cs typeface="ＭＳ Ｐゴシック"/>
            </a:rPr>
            <a:t>100%</a:t>
          </a:fld>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0.5695</cdr:x>
      <cdr:y>0</cdr:y>
    </cdr:from>
    <cdr:to>
      <cdr:x>0.89625</cdr:x>
      <cdr:y>0.166</cdr:y>
    </cdr:to>
    <cdr:sp textlink="'環境調和ﾁｪｯｸｼｰﾄ（改修）'!$E$20">
      <cdr:nvSpPr>
        <cdr:cNvPr id="1" name="TextBox 1"/>
        <cdr:cNvSpPr txBox="1">
          <a:spLocks noChangeArrowheads="1"/>
        </cdr:cNvSpPr>
      </cdr:nvSpPr>
      <cdr:spPr>
        <a:xfrm>
          <a:off x="971550" y="0"/>
          <a:ext cx="561975" cy="342900"/>
        </a:xfrm>
        <a:prstGeom prst="rect">
          <a:avLst/>
        </a:prstGeom>
        <a:noFill/>
        <a:ln w="1" cmpd="sng">
          <a:noFill/>
        </a:ln>
      </cdr:spPr>
      <cdr:txBody>
        <a:bodyPr vertOverflow="clip" wrap="square" anchor="ctr"/>
        <a:p>
          <a:pPr algn="ctr">
            <a:defRPr/>
          </a:pPr>
          <a:fld id="{ad0fc81a-379c-45ee-9a02-cbb8b1e101c4}" type="TxLink">
            <a:rPr lang="en-US" cap="none" sz="1100" b="0" i="0" u="none" baseline="0">
              <a:latin typeface="ＭＳ Ｐゴシック"/>
              <a:ea typeface="ＭＳ Ｐゴシック"/>
              <a:cs typeface="ＭＳ Ｐゴシック"/>
            </a:rPr>
            <a:t>0%</a:t>
          </a:fld>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1133475</xdr:colOff>
      <xdr:row>24</xdr:row>
      <xdr:rowOff>266700</xdr:rowOff>
    </xdr:from>
    <xdr:to>
      <xdr:col>13</xdr:col>
      <xdr:colOff>200025</xdr:colOff>
      <xdr:row>32</xdr:row>
      <xdr:rowOff>190500</xdr:rowOff>
    </xdr:to>
    <xdr:graphicFrame>
      <xdr:nvGraphicFramePr>
        <xdr:cNvPr id="1" name="Chart 1"/>
        <xdr:cNvGraphicFramePr/>
      </xdr:nvGraphicFramePr>
      <xdr:xfrm>
        <a:off x="4114800" y="12677775"/>
        <a:ext cx="6105525" cy="4486275"/>
      </xdr:xfrm>
      <a:graphic>
        <a:graphicData uri="http://schemas.openxmlformats.org/drawingml/2006/chart">
          <c:chart xmlns:c="http://schemas.openxmlformats.org/drawingml/2006/chart" r:id="rId1"/>
        </a:graphicData>
      </a:graphic>
    </xdr:graphicFrame>
    <xdr:clientData/>
  </xdr:twoCellAnchor>
  <xdr:twoCellAnchor>
    <xdr:from>
      <xdr:col>1</xdr:col>
      <xdr:colOff>1343025</xdr:colOff>
      <xdr:row>30</xdr:row>
      <xdr:rowOff>342900</xdr:rowOff>
    </xdr:from>
    <xdr:to>
      <xdr:col>2</xdr:col>
      <xdr:colOff>800100</xdr:colOff>
      <xdr:row>30</xdr:row>
      <xdr:rowOff>342900</xdr:rowOff>
    </xdr:to>
    <xdr:sp>
      <xdr:nvSpPr>
        <xdr:cNvPr id="2" name="Line 15"/>
        <xdr:cNvSpPr>
          <a:spLocks/>
        </xdr:cNvSpPr>
      </xdr:nvSpPr>
      <xdr:spPr>
        <a:xfrm>
          <a:off x="1524000" y="16173450"/>
          <a:ext cx="990600" cy="0"/>
        </a:xfrm>
        <a:prstGeom prst="line">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266700</xdr:colOff>
      <xdr:row>25</xdr:row>
      <xdr:rowOff>314325</xdr:rowOff>
    </xdr:from>
    <xdr:to>
      <xdr:col>3</xdr:col>
      <xdr:colOff>723900</xdr:colOff>
      <xdr:row>25</xdr:row>
      <xdr:rowOff>561975</xdr:rowOff>
    </xdr:to>
    <xdr:sp>
      <xdr:nvSpPr>
        <xdr:cNvPr id="3" name="TextBox 16"/>
        <xdr:cNvSpPr txBox="1">
          <a:spLocks noChangeArrowheads="1"/>
        </xdr:cNvSpPr>
      </xdr:nvSpPr>
      <xdr:spPr>
        <a:xfrm>
          <a:off x="447675" y="13296900"/>
          <a:ext cx="3257550" cy="2476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環境調和建築設計指針達成度</a:t>
          </a:r>
        </a:p>
      </xdr:txBody>
    </xdr:sp>
    <xdr:clientData/>
  </xdr:twoCellAnchor>
  <xdr:twoCellAnchor>
    <xdr:from>
      <xdr:col>1</xdr:col>
      <xdr:colOff>228600</xdr:colOff>
      <xdr:row>21</xdr:row>
      <xdr:rowOff>0</xdr:rowOff>
    </xdr:from>
    <xdr:to>
      <xdr:col>2</xdr:col>
      <xdr:colOff>409575</xdr:colOff>
      <xdr:row>24</xdr:row>
      <xdr:rowOff>333375</xdr:rowOff>
    </xdr:to>
    <xdr:graphicFrame>
      <xdr:nvGraphicFramePr>
        <xdr:cNvPr id="4" name="Chart 17"/>
        <xdr:cNvGraphicFramePr/>
      </xdr:nvGraphicFramePr>
      <xdr:xfrm>
        <a:off x="409575" y="10696575"/>
        <a:ext cx="1714500" cy="2047875"/>
      </xdr:xfrm>
      <a:graphic>
        <a:graphicData uri="http://schemas.openxmlformats.org/drawingml/2006/chart">
          <c:chart xmlns:c="http://schemas.openxmlformats.org/drawingml/2006/chart" r:id="rId2"/>
        </a:graphicData>
      </a:graphic>
    </xdr:graphicFrame>
    <xdr:clientData/>
  </xdr:twoCellAnchor>
  <xdr:twoCellAnchor>
    <xdr:from>
      <xdr:col>1</xdr:col>
      <xdr:colOff>704850</xdr:colOff>
      <xdr:row>24</xdr:row>
      <xdr:rowOff>180975</xdr:rowOff>
    </xdr:from>
    <xdr:to>
      <xdr:col>2</xdr:col>
      <xdr:colOff>285750</xdr:colOff>
      <xdr:row>24</xdr:row>
      <xdr:rowOff>457200</xdr:rowOff>
    </xdr:to>
    <xdr:sp>
      <xdr:nvSpPr>
        <xdr:cNvPr id="5" name="TextBox 18"/>
        <xdr:cNvSpPr txBox="1">
          <a:spLocks noChangeArrowheads="1"/>
        </xdr:cNvSpPr>
      </xdr:nvSpPr>
      <xdr:spPr>
        <a:xfrm>
          <a:off x="885825" y="12592050"/>
          <a:ext cx="1114425" cy="276225"/>
        </a:xfrm>
        <a:prstGeom prst="rect">
          <a:avLst/>
        </a:prstGeom>
        <a:noFill/>
        <a:ln w="9525" cmpd="sng">
          <a:noFill/>
        </a:ln>
      </xdr:spPr>
      <xdr:txBody>
        <a:bodyPr vertOverflow="clip" wrap="square" lIns="0" tIns="0" rIns="0" bIns="0" anchor="ctr"/>
        <a:p>
          <a:pPr algn="l">
            <a:defRPr/>
          </a:pPr>
          <a:r>
            <a:rPr lang="en-US" cap="none" sz="800" b="0" i="0" u="none" baseline="0">
              <a:latin typeface="ＭＳ Ｐゴシック"/>
              <a:ea typeface="ＭＳ Ｐゴシック"/>
              <a:cs typeface="ＭＳ Ｐゴシック"/>
            </a:rPr>
            <a:t>比較　　　　　　　計画</a:t>
          </a:r>
        </a:p>
      </xdr:txBody>
    </xdr:sp>
    <xdr:clientData/>
  </xdr:twoCellAnchor>
  <xdr:twoCellAnchor>
    <xdr:from>
      <xdr:col>2</xdr:col>
      <xdr:colOff>714375</xdr:colOff>
      <xdr:row>21</xdr:row>
      <xdr:rowOff>0</xdr:rowOff>
    </xdr:from>
    <xdr:to>
      <xdr:col>3</xdr:col>
      <xdr:colOff>1152525</xdr:colOff>
      <xdr:row>24</xdr:row>
      <xdr:rowOff>333375</xdr:rowOff>
    </xdr:to>
    <xdr:graphicFrame>
      <xdr:nvGraphicFramePr>
        <xdr:cNvPr id="6" name="Chart 19"/>
        <xdr:cNvGraphicFramePr/>
      </xdr:nvGraphicFramePr>
      <xdr:xfrm>
        <a:off x="2428875" y="10696575"/>
        <a:ext cx="1704975" cy="2047875"/>
      </xdr:xfrm>
      <a:graphic>
        <a:graphicData uri="http://schemas.openxmlformats.org/drawingml/2006/chart">
          <c:chart xmlns:c="http://schemas.openxmlformats.org/drawingml/2006/chart" r:id="rId3"/>
        </a:graphicData>
      </a:graphic>
    </xdr:graphicFrame>
    <xdr:clientData/>
  </xdr:twoCellAnchor>
  <xdr:twoCellAnchor>
    <xdr:from>
      <xdr:col>4</xdr:col>
      <xdr:colOff>295275</xdr:colOff>
      <xdr:row>21</xdr:row>
      <xdr:rowOff>0</xdr:rowOff>
    </xdr:from>
    <xdr:to>
      <xdr:col>5</xdr:col>
      <xdr:colOff>447675</xdr:colOff>
      <xdr:row>24</xdr:row>
      <xdr:rowOff>333375</xdr:rowOff>
    </xdr:to>
    <xdr:graphicFrame>
      <xdr:nvGraphicFramePr>
        <xdr:cNvPr id="7" name="Chart 20"/>
        <xdr:cNvGraphicFramePr/>
      </xdr:nvGraphicFramePr>
      <xdr:xfrm>
        <a:off x="4543425" y="10696575"/>
        <a:ext cx="1714500" cy="2047875"/>
      </xdr:xfrm>
      <a:graphic>
        <a:graphicData uri="http://schemas.openxmlformats.org/drawingml/2006/chart">
          <c:chart xmlns:c="http://schemas.openxmlformats.org/drawingml/2006/chart" r:id="rId4"/>
        </a:graphicData>
      </a:graphic>
    </xdr:graphicFrame>
    <xdr:clientData/>
  </xdr:twoCellAnchor>
  <xdr:twoCellAnchor>
    <xdr:from>
      <xdr:col>5</xdr:col>
      <xdr:colOff>676275</xdr:colOff>
      <xdr:row>21</xdr:row>
      <xdr:rowOff>0</xdr:rowOff>
    </xdr:from>
    <xdr:to>
      <xdr:col>8</xdr:col>
      <xdr:colOff>314325</xdr:colOff>
      <xdr:row>24</xdr:row>
      <xdr:rowOff>333375</xdr:rowOff>
    </xdr:to>
    <xdr:graphicFrame>
      <xdr:nvGraphicFramePr>
        <xdr:cNvPr id="8" name="Chart 21"/>
        <xdr:cNvGraphicFramePr/>
      </xdr:nvGraphicFramePr>
      <xdr:xfrm>
        <a:off x="6486525" y="10696575"/>
        <a:ext cx="1704975" cy="2047875"/>
      </xdr:xfrm>
      <a:graphic>
        <a:graphicData uri="http://schemas.openxmlformats.org/drawingml/2006/chart">
          <c:chart xmlns:c="http://schemas.openxmlformats.org/drawingml/2006/chart" r:id="rId5"/>
        </a:graphicData>
      </a:graphic>
    </xdr:graphicFrame>
    <xdr:clientData/>
  </xdr:twoCellAnchor>
  <xdr:twoCellAnchor>
    <xdr:from>
      <xdr:col>9</xdr:col>
      <xdr:colOff>266700</xdr:colOff>
      <xdr:row>21</xdr:row>
      <xdr:rowOff>0</xdr:rowOff>
    </xdr:from>
    <xdr:to>
      <xdr:col>13</xdr:col>
      <xdr:colOff>266700</xdr:colOff>
      <xdr:row>24</xdr:row>
      <xdr:rowOff>333375</xdr:rowOff>
    </xdr:to>
    <xdr:graphicFrame>
      <xdr:nvGraphicFramePr>
        <xdr:cNvPr id="9" name="Chart 22"/>
        <xdr:cNvGraphicFramePr/>
      </xdr:nvGraphicFramePr>
      <xdr:xfrm>
        <a:off x="8572500" y="10696575"/>
        <a:ext cx="1714500" cy="2047875"/>
      </xdr:xfrm>
      <a:graphic>
        <a:graphicData uri="http://schemas.openxmlformats.org/drawingml/2006/chart">
          <c:chart xmlns:c="http://schemas.openxmlformats.org/drawingml/2006/chart" r:id="rId6"/>
        </a:graphicData>
      </a:graphic>
    </xdr:graphicFrame>
    <xdr:clientData/>
  </xdr:twoCellAnchor>
  <xdr:twoCellAnchor>
    <xdr:from>
      <xdr:col>1</xdr:col>
      <xdr:colOff>819150</xdr:colOff>
      <xdr:row>20</xdr:row>
      <xdr:rowOff>200025</xdr:rowOff>
    </xdr:from>
    <xdr:to>
      <xdr:col>2</xdr:col>
      <xdr:colOff>28575</xdr:colOff>
      <xdr:row>20</xdr:row>
      <xdr:rowOff>504825</xdr:rowOff>
    </xdr:to>
    <xdr:sp>
      <xdr:nvSpPr>
        <xdr:cNvPr id="10" name="TextBox 23"/>
        <xdr:cNvSpPr txBox="1">
          <a:spLocks noChangeArrowheads="1"/>
        </xdr:cNvSpPr>
      </xdr:nvSpPr>
      <xdr:spPr>
        <a:xfrm>
          <a:off x="1000125" y="10325100"/>
          <a:ext cx="742950" cy="304800"/>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LCCO</a:t>
          </a:r>
          <a:r>
            <a:rPr lang="en-US" cap="none" sz="1100" b="0" i="0" u="none" baseline="-25000">
              <a:latin typeface="ＭＳ Ｐゴシック"/>
              <a:ea typeface="ＭＳ Ｐゴシック"/>
              <a:cs typeface="ＭＳ Ｐゴシック"/>
            </a:rPr>
            <a:t>2</a:t>
          </a:r>
        </a:p>
      </xdr:txBody>
    </xdr:sp>
    <xdr:clientData/>
  </xdr:twoCellAnchor>
  <xdr:twoCellAnchor>
    <xdr:from>
      <xdr:col>2</xdr:col>
      <xdr:colOff>1257300</xdr:colOff>
      <xdr:row>20</xdr:row>
      <xdr:rowOff>200025</xdr:rowOff>
    </xdr:from>
    <xdr:to>
      <xdr:col>3</xdr:col>
      <xdr:colOff>733425</xdr:colOff>
      <xdr:row>20</xdr:row>
      <xdr:rowOff>504825</xdr:rowOff>
    </xdr:to>
    <xdr:sp>
      <xdr:nvSpPr>
        <xdr:cNvPr id="11" name="TextBox 24"/>
        <xdr:cNvSpPr txBox="1">
          <a:spLocks noChangeArrowheads="1"/>
        </xdr:cNvSpPr>
      </xdr:nvSpPr>
      <xdr:spPr>
        <a:xfrm>
          <a:off x="2971800" y="10325100"/>
          <a:ext cx="742950" cy="304800"/>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LCC</a:t>
          </a:r>
        </a:p>
      </xdr:txBody>
    </xdr:sp>
    <xdr:clientData/>
  </xdr:twoCellAnchor>
  <xdr:twoCellAnchor>
    <xdr:from>
      <xdr:col>4</xdr:col>
      <xdr:colOff>847725</xdr:colOff>
      <xdr:row>20</xdr:row>
      <xdr:rowOff>200025</xdr:rowOff>
    </xdr:from>
    <xdr:to>
      <xdr:col>5</xdr:col>
      <xdr:colOff>28575</xdr:colOff>
      <xdr:row>20</xdr:row>
      <xdr:rowOff>504825</xdr:rowOff>
    </xdr:to>
    <xdr:sp>
      <xdr:nvSpPr>
        <xdr:cNvPr id="12" name="TextBox 25"/>
        <xdr:cNvSpPr txBox="1">
          <a:spLocks noChangeArrowheads="1"/>
        </xdr:cNvSpPr>
      </xdr:nvSpPr>
      <xdr:spPr>
        <a:xfrm>
          <a:off x="5095875" y="10325100"/>
          <a:ext cx="742950" cy="304800"/>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I</a:t>
          </a:r>
          <a:r>
            <a:rPr lang="en-US" cap="none" sz="1100" b="0" i="0" u="none" baseline="0">
              <a:latin typeface="ＭＳ Ｐゴシック"/>
              <a:ea typeface="ＭＳ Ｐゴシック"/>
              <a:cs typeface="ＭＳ Ｐゴシック"/>
            </a:rPr>
            <a:t>C</a:t>
          </a:r>
        </a:p>
      </xdr:txBody>
    </xdr:sp>
    <xdr:clientData/>
  </xdr:twoCellAnchor>
  <xdr:twoCellAnchor>
    <xdr:from>
      <xdr:col>5</xdr:col>
      <xdr:colOff>1038225</xdr:colOff>
      <xdr:row>20</xdr:row>
      <xdr:rowOff>200025</xdr:rowOff>
    </xdr:from>
    <xdr:to>
      <xdr:col>8</xdr:col>
      <xdr:colOff>19050</xdr:colOff>
      <xdr:row>20</xdr:row>
      <xdr:rowOff>504825</xdr:rowOff>
    </xdr:to>
    <xdr:sp>
      <xdr:nvSpPr>
        <xdr:cNvPr id="13" name="TextBox 26"/>
        <xdr:cNvSpPr txBox="1">
          <a:spLocks noChangeArrowheads="1"/>
        </xdr:cNvSpPr>
      </xdr:nvSpPr>
      <xdr:spPr>
        <a:xfrm>
          <a:off x="6848475" y="10325100"/>
          <a:ext cx="1047750" cy="304800"/>
        </a:xfrm>
        <a:prstGeom prst="rect">
          <a:avLst/>
        </a:prstGeom>
        <a:noFill/>
        <a:ln w="9525" cmpd="sng">
          <a:noFill/>
        </a:ln>
      </xdr:spPr>
      <xdr:txBody>
        <a:bodyPr vertOverflow="clip" wrap="square"/>
        <a:p>
          <a:pPr algn="ctr">
            <a:defRPr/>
          </a:pPr>
          <a:r>
            <a:rPr lang="en-US" cap="none" sz="900" b="0" i="0" u="none" baseline="0">
              <a:latin typeface="ＭＳ Ｐゴシック"/>
              <a:ea typeface="ＭＳ Ｐゴシック"/>
              <a:cs typeface="ＭＳ Ｐゴシック"/>
            </a:rPr>
            <a:t>運用CO</a:t>
          </a:r>
          <a:r>
            <a:rPr lang="en-US" cap="none" sz="900" b="0" i="0" u="none" baseline="-25000">
              <a:latin typeface="ＭＳ Ｐゴシック"/>
              <a:ea typeface="ＭＳ Ｐゴシック"/>
              <a:cs typeface="ＭＳ Ｐゴシック"/>
            </a:rPr>
            <a:t>２</a:t>
          </a:r>
          <a:r>
            <a:rPr lang="en-US" cap="none" sz="900" b="0" i="0" u="none" baseline="0">
              <a:latin typeface="ＭＳ Ｐゴシック"/>
              <a:ea typeface="ＭＳ Ｐゴシック"/>
              <a:cs typeface="ＭＳ Ｐゴシック"/>
            </a:rPr>
            <a:t>排出量</a:t>
          </a:r>
        </a:p>
      </xdr:txBody>
    </xdr:sp>
    <xdr:clientData/>
  </xdr:twoCellAnchor>
  <xdr:twoCellAnchor>
    <xdr:from>
      <xdr:col>9</xdr:col>
      <xdr:colOff>390525</xdr:colOff>
      <xdr:row>20</xdr:row>
      <xdr:rowOff>200025</xdr:rowOff>
    </xdr:from>
    <xdr:to>
      <xdr:col>13</xdr:col>
      <xdr:colOff>219075</xdr:colOff>
      <xdr:row>20</xdr:row>
      <xdr:rowOff>504825</xdr:rowOff>
    </xdr:to>
    <xdr:sp>
      <xdr:nvSpPr>
        <xdr:cNvPr id="14" name="TextBox 27"/>
        <xdr:cNvSpPr txBox="1">
          <a:spLocks noChangeArrowheads="1"/>
        </xdr:cNvSpPr>
      </xdr:nvSpPr>
      <xdr:spPr>
        <a:xfrm>
          <a:off x="8696325" y="10325100"/>
          <a:ext cx="1543050" cy="304800"/>
        </a:xfrm>
        <a:prstGeom prst="rect">
          <a:avLst/>
        </a:prstGeom>
        <a:noFill/>
        <a:ln w="9525" cmpd="sng">
          <a:noFill/>
        </a:ln>
      </xdr:spPr>
      <xdr:txBody>
        <a:bodyPr vertOverflow="clip" wrap="square"/>
        <a:p>
          <a:pPr algn="ctr">
            <a:defRPr/>
          </a:pPr>
          <a:r>
            <a:rPr lang="en-US" cap="none" sz="900" b="0" i="0" u="none" baseline="0">
              <a:latin typeface="ＭＳ Ｐゴシック"/>
              <a:ea typeface="ＭＳ Ｐゴシック"/>
              <a:cs typeface="ＭＳ Ｐゴシック"/>
            </a:rPr>
            <a:t>一次エネルギー消費量</a:t>
          </a:r>
        </a:p>
      </xdr:txBody>
    </xdr:sp>
    <xdr:clientData/>
  </xdr:twoCellAnchor>
  <xdr:twoCellAnchor>
    <xdr:from>
      <xdr:col>1</xdr:col>
      <xdr:colOff>66675</xdr:colOff>
      <xdr:row>20</xdr:row>
      <xdr:rowOff>561975</xdr:rowOff>
    </xdr:from>
    <xdr:to>
      <xdr:col>1</xdr:col>
      <xdr:colOff>809625</xdr:colOff>
      <xdr:row>21</xdr:row>
      <xdr:rowOff>200025</xdr:rowOff>
    </xdr:to>
    <xdr:sp>
      <xdr:nvSpPr>
        <xdr:cNvPr id="15" name="TextBox 28"/>
        <xdr:cNvSpPr txBox="1">
          <a:spLocks noChangeArrowheads="1"/>
        </xdr:cNvSpPr>
      </xdr:nvSpPr>
      <xdr:spPr>
        <a:xfrm>
          <a:off x="247650" y="10687050"/>
          <a:ext cx="742950" cy="209550"/>
        </a:xfrm>
        <a:prstGeom prst="rect">
          <a:avLst/>
        </a:prstGeom>
        <a:noFill/>
        <a:ln w="9525" cmpd="sng">
          <a:noFill/>
        </a:ln>
      </xdr:spPr>
      <xdr:txBody>
        <a:bodyPr vertOverflow="clip" wrap="square"/>
        <a:p>
          <a:pPr algn="ctr">
            <a:defRPr/>
          </a:pPr>
          <a:r>
            <a:rPr lang="en-US" cap="none" sz="800" b="0" i="0" u="none" baseline="0">
              <a:latin typeface="ＭＳ Ｐゴシック"/>
              <a:ea typeface="ＭＳ Ｐゴシック"/>
              <a:cs typeface="ＭＳ Ｐゴシック"/>
            </a:rPr>
            <a:t>kg-CO2/年㎡</a:t>
          </a:r>
        </a:p>
      </xdr:txBody>
    </xdr:sp>
    <xdr:clientData/>
  </xdr:twoCellAnchor>
  <xdr:twoCellAnchor>
    <xdr:from>
      <xdr:col>2</xdr:col>
      <xdr:colOff>304800</xdr:colOff>
      <xdr:row>20</xdr:row>
      <xdr:rowOff>561975</xdr:rowOff>
    </xdr:from>
    <xdr:to>
      <xdr:col>2</xdr:col>
      <xdr:colOff>1047750</xdr:colOff>
      <xdr:row>21</xdr:row>
      <xdr:rowOff>200025</xdr:rowOff>
    </xdr:to>
    <xdr:sp>
      <xdr:nvSpPr>
        <xdr:cNvPr id="16" name="TextBox 29"/>
        <xdr:cNvSpPr txBox="1">
          <a:spLocks noChangeArrowheads="1"/>
        </xdr:cNvSpPr>
      </xdr:nvSpPr>
      <xdr:spPr>
        <a:xfrm>
          <a:off x="2019300" y="10687050"/>
          <a:ext cx="742950" cy="209550"/>
        </a:xfrm>
        <a:prstGeom prst="rect">
          <a:avLst/>
        </a:prstGeom>
        <a:noFill/>
        <a:ln w="9525" cmpd="sng">
          <a:noFill/>
        </a:ln>
      </xdr:spPr>
      <xdr:txBody>
        <a:bodyPr vertOverflow="clip" wrap="square"/>
        <a:p>
          <a:pPr algn="ctr">
            <a:defRPr/>
          </a:pPr>
          <a:r>
            <a:rPr lang="en-US" cap="none" sz="800" b="0" i="0" u="none" baseline="0">
              <a:latin typeface="ＭＳ Ｐゴシック"/>
              <a:ea typeface="ＭＳ Ｐゴシック"/>
              <a:cs typeface="ＭＳ Ｐゴシック"/>
            </a:rPr>
            <a:t>千円/年㎡</a:t>
          </a:r>
        </a:p>
      </xdr:txBody>
    </xdr:sp>
    <xdr:clientData/>
  </xdr:twoCellAnchor>
  <xdr:twoCellAnchor>
    <xdr:from>
      <xdr:col>4</xdr:col>
      <xdr:colOff>57150</xdr:colOff>
      <xdr:row>20</xdr:row>
      <xdr:rowOff>561975</xdr:rowOff>
    </xdr:from>
    <xdr:to>
      <xdr:col>4</xdr:col>
      <xdr:colOff>800100</xdr:colOff>
      <xdr:row>21</xdr:row>
      <xdr:rowOff>200025</xdr:rowOff>
    </xdr:to>
    <xdr:sp>
      <xdr:nvSpPr>
        <xdr:cNvPr id="17" name="TextBox 30"/>
        <xdr:cNvSpPr txBox="1">
          <a:spLocks noChangeArrowheads="1"/>
        </xdr:cNvSpPr>
      </xdr:nvSpPr>
      <xdr:spPr>
        <a:xfrm>
          <a:off x="4305300" y="10687050"/>
          <a:ext cx="742950" cy="209550"/>
        </a:xfrm>
        <a:prstGeom prst="rect">
          <a:avLst/>
        </a:prstGeom>
        <a:noFill/>
        <a:ln w="9525" cmpd="sng">
          <a:noFill/>
        </a:ln>
      </xdr:spPr>
      <xdr:txBody>
        <a:bodyPr vertOverflow="clip" wrap="square"/>
        <a:p>
          <a:pPr algn="ctr">
            <a:defRPr/>
          </a:pPr>
          <a:r>
            <a:rPr lang="en-US" cap="none" sz="800" b="0" i="0" u="none" baseline="0">
              <a:latin typeface="ＭＳ Ｐゴシック"/>
              <a:ea typeface="ＭＳ Ｐゴシック"/>
              <a:cs typeface="ＭＳ Ｐゴシック"/>
            </a:rPr>
            <a:t>千円/㎡</a:t>
          </a:r>
        </a:p>
      </xdr:txBody>
    </xdr:sp>
    <xdr:clientData/>
  </xdr:twoCellAnchor>
  <xdr:twoCellAnchor>
    <xdr:from>
      <xdr:col>5</xdr:col>
      <xdr:colOff>371475</xdr:colOff>
      <xdr:row>20</xdr:row>
      <xdr:rowOff>561975</xdr:rowOff>
    </xdr:from>
    <xdr:to>
      <xdr:col>5</xdr:col>
      <xdr:colOff>1114425</xdr:colOff>
      <xdr:row>21</xdr:row>
      <xdr:rowOff>200025</xdr:rowOff>
    </xdr:to>
    <xdr:sp>
      <xdr:nvSpPr>
        <xdr:cNvPr id="18" name="TextBox 31"/>
        <xdr:cNvSpPr txBox="1">
          <a:spLocks noChangeArrowheads="1"/>
        </xdr:cNvSpPr>
      </xdr:nvSpPr>
      <xdr:spPr>
        <a:xfrm>
          <a:off x="6181725" y="10687050"/>
          <a:ext cx="742950" cy="209550"/>
        </a:xfrm>
        <a:prstGeom prst="rect">
          <a:avLst/>
        </a:prstGeom>
        <a:noFill/>
        <a:ln w="9525" cmpd="sng">
          <a:noFill/>
        </a:ln>
      </xdr:spPr>
      <xdr:txBody>
        <a:bodyPr vertOverflow="clip" wrap="square"/>
        <a:p>
          <a:pPr algn="ctr">
            <a:defRPr/>
          </a:pPr>
          <a:r>
            <a:rPr lang="en-US" cap="none" sz="800" b="0" i="0" u="none" baseline="0">
              <a:latin typeface="ＭＳ Ｐゴシック"/>
              <a:ea typeface="ＭＳ Ｐゴシック"/>
              <a:cs typeface="ＭＳ Ｐゴシック"/>
            </a:rPr>
            <a:t>kg-CO2/年㎡</a:t>
          </a:r>
        </a:p>
      </xdr:txBody>
    </xdr:sp>
    <xdr:clientData/>
  </xdr:twoCellAnchor>
  <xdr:twoCellAnchor>
    <xdr:from>
      <xdr:col>8</xdr:col>
      <xdr:colOff>390525</xdr:colOff>
      <xdr:row>20</xdr:row>
      <xdr:rowOff>561975</xdr:rowOff>
    </xdr:from>
    <xdr:to>
      <xdr:col>10</xdr:col>
      <xdr:colOff>276225</xdr:colOff>
      <xdr:row>21</xdr:row>
      <xdr:rowOff>200025</xdr:rowOff>
    </xdr:to>
    <xdr:sp>
      <xdr:nvSpPr>
        <xdr:cNvPr id="19" name="TextBox 32"/>
        <xdr:cNvSpPr txBox="1">
          <a:spLocks noChangeArrowheads="1"/>
        </xdr:cNvSpPr>
      </xdr:nvSpPr>
      <xdr:spPr>
        <a:xfrm>
          <a:off x="8267700" y="10687050"/>
          <a:ext cx="742950" cy="209550"/>
        </a:xfrm>
        <a:prstGeom prst="rect">
          <a:avLst/>
        </a:prstGeom>
        <a:noFill/>
        <a:ln w="9525" cmpd="sng">
          <a:noFill/>
        </a:ln>
      </xdr:spPr>
      <xdr:txBody>
        <a:bodyPr vertOverflow="clip" wrap="square"/>
        <a:p>
          <a:pPr algn="ctr">
            <a:defRPr/>
          </a:pPr>
          <a:r>
            <a:rPr lang="en-US" cap="none" sz="800" b="0" i="0" u="none" baseline="0">
              <a:latin typeface="ＭＳ Ｐゴシック"/>
              <a:ea typeface="ＭＳ Ｐゴシック"/>
              <a:cs typeface="ＭＳ Ｐゴシック"/>
            </a:rPr>
            <a:t>MJ/年㎡</a:t>
          </a:r>
        </a:p>
      </xdr:txBody>
    </xdr:sp>
    <xdr:clientData/>
  </xdr:twoCellAnchor>
  <xdr:twoCellAnchor>
    <xdr:from>
      <xdr:col>2</xdr:col>
      <xdr:colOff>1162050</xdr:colOff>
      <xdr:row>24</xdr:row>
      <xdr:rowOff>180975</xdr:rowOff>
    </xdr:from>
    <xdr:to>
      <xdr:col>3</xdr:col>
      <xdr:colOff>1009650</xdr:colOff>
      <xdr:row>24</xdr:row>
      <xdr:rowOff>457200</xdr:rowOff>
    </xdr:to>
    <xdr:sp>
      <xdr:nvSpPr>
        <xdr:cNvPr id="20" name="TextBox 33"/>
        <xdr:cNvSpPr txBox="1">
          <a:spLocks noChangeArrowheads="1"/>
        </xdr:cNvSpPr>
      </xdr:nvSpPr>
      <xdr:spPr>
        <a:xfrm>
          <a:off x="2876550" y="12592050"/>
          <a:ext cx="1114425" cy="276225"/>
        </a:xfrm>
        <a:prstGeom prst="rect">
          <a:avLst/>
        </a:prstGeom>
        <a:noFill/>
        <a:ln w="9525" cmpd="sng">
          <a:noFill/>
        </a:ln>
      </xdr:spPr>
      <xdr:txBody>
        <a:bodyPr vertOverflow="clip" wrap="square" lIns="0" tIns="0" rIns="0" bIns="0" anchor="ctr"/>
        <a:p>
          <a:pPr algn="l">
            <a:defRPr/>
          </a:pPr>
          <a:r>
            <a:rPr lang="en-US" cap="none" sz="800" b="0" i="0" u="none" baseline="0">
              <a:latin typeface="ＭＳ Ｐゴシック"/>
              <a:ea typeface="ＭＳ Ｐゴシック"/>
              <a:cs typeface="ＭＳ Ｐゴシック"/>
            </a:rPr>
            <a:t>比較　　　　　　　計画</a:t>
          </a:r>
        </a:p>
      </xdr:txBody>
    </xdr:sp>
    <xdr:clientData/>
  </xdr:twoCellAnchor>
  <xdr:twoCellAnchor>
    <xdr:from>
      <xdr:col>4</xdr:col>
      <xdr:colOff>885825</xdr:colOff>
      <xdr:row>24</xdr:row>
      <xdr:rowOff>180975</xdr:rowOff>
    </xdr:from>
    <xdr:to>
      <xdr:col>5</xdr:col>
      <xdr:colOff>438150</xdr:colOff>
      <xdr:row>24</xdr:row>
      <xdr:rowOff>457200</xdr:rowOff>
    </xdr:to>
    <xdr:sp>
      <xdr:nvSpPr>
        <xdr:cNvPr id="21" name="TextBox 34"/>
        <xdr:cNvSpPr txBox="1">
          <a:spLocks noChangeArrowheads="1"/>
        </xdr:cNvSpPr>
      </xdr:nvSpPr>
      <xdr:spPr>
        <a:xfrm>
          <a:off x="5133975" y="12592050"/>
          <a:ext cx="1114425" cy="276225"/>
        </a:xfrm>
        <a:prstGeom prst="rect">
          <a:avLst/>
        </a:prstGeom>
        <a:noFill/>
        <a:ln w="9525" cmpd="sng">
          <a:noFill/>
        </a:ln>
      </xdr:spPr>
      <xdr:txBody>
        <a:bodyPr vertOverflow="clip" wrap="square" lIns="0" tIns="0" rIns="0" bIns="0" anchor="ctr"/>
        <a:p>
          <a:pPr algn="l">
            <a:defRPr/>
          </a:pPr>
          <a:r>
            <a:rPr lang="en-US" cap="none" sz="800" b="0" i="0" u="none" baseline="0">
              <a:latin typeface="ＭＳ Ｐゴシック"/>
              <a:ea typeface="ＭＳ Ｐゴシック"/>
              <a:cs typeface="ＭＳ Ｐゴシック"/>
            </a:rPr>
            <a:t>比較　　　　　　計画</a:t>
          </a:r>
        </a:p>
      </xdr:txBody>
    </xdr:sp>
    <xdr:clientData/>
  </xdr:twoCellAnchor>
  <xdr:twoCellAnchor>
    <xdr:from>
      <xdr:col>5</xdr:col>
      <xdr:colOff>1133475</xdr:colOff>
      <xdr:row>24</xdr:row>
      <xdr:rowOff>180975</xdr:rowOff>
    </xdr:from>
    <xdr:to>
      <xdr:col>8</xdr:col>
      <xdr:colOff>180975</xdr:colOff>
      <xdr:row>24</xdr:row>
      <xdr:rowOff>457200</xdr:rowOff>
    </xdr:to>
    <xdr:sp>
      <xdr:nvSpPr>
        <xdr:cNvPr id="22" name="TextBox 35"/>
        <xdr:cNvSpPr txBox="1">
          <a:spLocks noChangeArrowheads="1"/>
        </xdr:cNvSpPr>
      </xdr:nvSpPr>
      <xdr:spPr>
        <a:xfrm>
          <a:off x="6943725" y="12592050"/>
          <a:ext cx="1114425" cy="276225"/>
        </a:xfrm>
        <a:prstGeom prst="rect">
          <a:avLst/>
        </a:prstGeom>
        <a:noFill/>
        <a:ln w="9525" cmpd="sng">
          <a:noFill/>
        </a:ln>
      </xdr:spPr>
      <xdr:txBody>
        <a:bodyPr vertOverflow="clip" wrap="square" lIns="0" tIns="0" rIns="0" bIns="0" anchor="ctr"/>
        <a:p>
          <a:pPr algn="l">
            <a:defRPr/>
          </a:pPr>
          <a:r>
            <a:rPr lang="en-US" cap="none" sz="800" b="0" i="0" u="none" baseline="0">
              <a:latin typeface="ＭＳ Ｐゴシック"/>
              <a:ea typeface="ＭＳ Ｐゴシック"/>
              <a:cs typeface="ＭＳ Ｐゴシック"/>
            </a:rPr>
            <a:t>比較　　　　　　　計画</a:t>
          </a:r>
        </a:p>
      </xdr:txBody>
    </xdr:sp>
    <xdr:clientData/>
  </xdr:twoCellAnchor>
  <xdr:twoCellAnchor>
    <xdr:from>
      <xdr:col>11</xdr:col>
      <xdr:colOff>0</xdr:colOff>
      <xdr:row>24</xdr:row>
      <xdr:rowOff>180975</xdr:rowOff>
    </xdr:from>
    <xdr:to>
      <xdr:col>13</xdr:col>
      <xdr:colOff>257175</xdr:colOff>
      <xdr:row>24</xdr:row>
      <xdr:rowOff>457200</xdr:rowOff>
    </xdr:to>
    <xdr:sp>
      <xdr:nvSpPr>
        <xdr:cNvPr id="23" name="TextBox 36"/>
        <xdr:cNvSpPr txBox="1">
          <a:spLocks noChangeArrowheads="1"/>
        </xdr:cNvSpPr>
      </xdr:nvSpPr>
      <xdr:spPr>
        <a:xfrm>
          <a:off x="9163050" y="12592050"/>
          <a:ext cx="1114425" cy="276225"/>
        </a:xfrm>
        <a:prstGeom prst="rect">
          <a:avLst/>
        </a:prstGeom>
        <a:noFill/>
        <a:ln w="9525" cmpd="sng">
          <a:noFill/>
        </a:ln>
      </xdr:spPr>
      <xdr:txBody>
        <a:bodyPr vertOverflow="clip" wrap="square" lIns="0" tIns="0" rIns="0" bIns="0" anchor="ctr"/>
        <a:p>
          <a:pPr algn="l">
            <a:defRPr/>
          </a:pPr>
          <a:r>
            <a:rPr lang="en-US" cap="none" sz="800" b="0" i="0" u="none" baseline="0">
              <a:latin typeface="ＭＳ Ｐゴシック"/>
              <a:ea typeface="ＭＳ Ｐゴシック"/>
              <a:cs typeface="ＭＳ Ｐゴシック"/>
            </a:rPr>
            <a:t>比較　　　　　　計画</a:t>
          </a:r>
        </a:p>
      </xdr:txBody>
    </xdr:sp>
    <xdr:clientData/>
  </xdr:twoCellAnchor>
  <xdr:twoCellAnchor>
    <xdr:from>
      <xdr:col>1</xdr:col>
      <xdr:colOff>1323975</xdr:colOff>
      <xdr:row>30</xdr:row>
      <xdr:rowOff>333375</xdr:rowOff>
    </xdr:from>
    <xdr:to>
      <xdr:col>2</xdr:col>
      <xdr:colOff>781050</xdr:colOff>
      <xdr:row>30</xdr:row>
      <xdr:rowOff>333375</xdr:rowOff>
    </xdr:to>
    <xdr:sp>
      <xdr:nvSpPr>
        <xdr:cNvPr id="24" name="Line 37"/>
        <xdr:cNvSpPr>
          <a:spLocks/>
        </xdr:cNvSpPr>
      </xdr:nvSpPr>
      <xdr:spPr>
        <a:xfrm>
          <a:off x="1504950" y="16163925"/>
          <a:ext cx="990600" cy="0"/>
        </a:xfrm>
        <a:prstGeom prst="line">
          <a:avLst/>
        </a:prstGeom>
        <a:noFill/>
        <a:ln w="317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1343025</xdr:colOff>
      <xdr:row>31</xdr:row>
      <xdr:rowOff>342900</xdr:rowOff>
    </xdr:from>
    <xdr:to>
      <xdr:col>2</xdr:col>
      <xdr:colOff>800100</xdr:colOff>
      <xdr:row>31</xdr:row>
      <xdr:rowOff>342900</xdr:rowOff>
    </xdr:to>
    <xdr:sp>
      <xdr:nvSpPr>
        <xdr:cNvPr id="25" name="Line 38"/>
        <xdr:cNvSpPr>
          <a:spLocks/>
        </xdr:cNvSpPr>
      </xdr:nvSpPr>
      <xdr:spPr>
        <a:xfrm>
          <a:off x="1524000" y="16744950"/>
          <a:ext cx="990600" cy="0"/>
        </a:xfrm>
        <a:prstGeom prst="line">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647700</xdr:colOff>
      <xdr:row>48</xdr:row>
      <xdr:rowOff>28575</xdr:rowOff>
    </xdr:from>
    <xdr:to>
      <xdr:col>2</xdr:col>
      <xdr:colOff>1257300</xdr:colOff>
      <xdr:row>48</xdr:row>
      <xdr:rowOff>171450</xdr:rowOff>
    </xdr:to>
    <xdr:sp>
      <xdr:nvSpPr>
        <xdr:cNvPr id="26" name="Rectangle 140"/>
        <xdr:cNvSpPr>
          <a:spLocks/>
        </xdr:cNvSpPr>
      </xdr:nvSpPr>
      <xdr:spPr>
        <a:xfrm>
          <a:off x="2362200" y="20802600"/>
          <a:ext cx="609600"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295275</xdr:colOff>
      <xdr:row>48</xdr:row>
      <xdr:rowOff>47625</xdr:rowOff>
    </xdr:from>
    <xdr:to>
      <xdr:col>19</xdr:col>
      <xdr:colOff>419100</xdr:colOff>
      <xdr:row>48</xdr:row>
      <xdr:rowOff>190500</xdr:rowOff>
    </xdr:to>
    <xdr:sp>
      <xdr:nvSpPr>
        <xdr:cNvPr id="27" name="Rectangle 141"/>
        <xdr:cNvSpPr>
          <a:spLocks/>
        </xdr:cNvSpPr>
      </xdr:nvSpPr>
      <xdr:spPr>
        <a:xfrm>
          <a:off x="12115800" y="20821650"/>
          <a:ext cx="609600"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0.2935</cdr:x>
      <cdr:y>0</cdr:y>
    </cdr:from>
    <cdr:to>
      <cdr:x>0.54775</cdr:x>
      <cdr:y>0.1365</cdr:y>
    </cdr:to>
    <cdr:sp textlink="'環境調和ﾁｪｯｸｼｰﾄ（新築）'!$D$16">
      <cdr:nvSpPr>
        <cdr:cNvPr id="1" name="TextBox 1"/>
        <cdr:cNvSpPr txBox="1">
          <a:spLocks noChangeArrowheads="1"/>
        </cdr:cNvSpPr>
      </cdr:nvSpPr>
      <cdr:spPr>
        <a:xfrm>
          <a:off x="552450" y="0"/>
          <a:ext cx="476250" cy="295275"/>
        </a:xfrm>
        <a:prstGeom prst="rect">
          <a:avLst/>
        </a:prstGeom>
        <a:noFill/>
        <a:ln w="1" cmpd="sng">
          <a:noFill/>
        </a:ln>
      </cdr:spPr>
      <cdr:txBody>
        <a:bodyPr vertOverflow="clip" wrap="square" anchor="ctr"/>
        <a:p>
          <a:pPr algn="ctr">
            <a:defRPr/>
          </a:pPr>
          <a:fld id="{2544a63b-e4eb-4cdc-8742-6d3eea08bd1f}" type="TxLink">
            <a:rPr lang="en-US" cap="none" sz="900" b="0" i="0" u="none" baseline="0">
              <a:latin typeface="ＭＳ Ｐゴシック"/>
              <a:ea typeface="ＭＳ Ｐゴシック"/>
              <a:cs typeface="ＭＳ Ｐゴシック"/>
            </a:rPr>
            <a:t>0%</a:t>
          </a:fld>
        </a:p>
      </cdr:txBody>
    </cdr:sp>
  </cdr:relSizeAnchor>
  <cdr:relSizeAnchor xmlns:cdr="http://schemas.openxmlformats.org/drawingml/2006/chartDrawing">
    <cdr:from>
      <cdr:x>0.5005</cdr:x>
      <cdr:y>0</cdr:y>
    </cdr:from>
    <cdr:to>
      <cdr:x>0.73825</cdr:x>
      <cdr:y>0.1365</cdr:y>
    </cdr:to>
    <cdr:sp textlink="'環境調和ﾁｪｯｸｼｰﾄ（新築）'!$E$16">
      <cdr:nvSpPr>
        <cdr:cNvPr id="2" name="TextBox 2"/>
        <cdr:cNvSpPr txBox="1">
          <a:spLocks noChangeArrowheads="1"/>
        </cdr:cNvSpPr>
      </cdr:nvSpPr>
      <cdr:spPr>
        <a:xfrm>
          <a:off x="942975" y="0"/>
          <a:ext cx="447675" cy="295275"/>
        </a:xfrm>
        <a:prstGeom prst="rect">
          <a:avLst/>
        </a:prstGeom>
        <a:noFill/>
        <a:ln w="1" cmpd="sng">
          <a:noFill/>
        </a:ln>
      </cdr:spPr>
      <cdr:txBody>
        <a:bodyPr vertOverflow="clip" wrap="square" anchor="ctr"/>
        <a:p>
          <a:pPr algn="ctr">
            <a:defRPr/>
          </a:pPr>
          <a:fld id="{bd9c46f8-1dfe-42a9-9ca5-03ea804dd717}" type="TxLink">
            <a:rPr lang="en-US" cap="none" sz="900" b="0" i="0" u="none" baseline="0">
              <a:latin typeface="ＭＳ Ｐゴシック"/>
              <a:ea typeface="ＭＳ Ｐゴシック"/>
              <a:cs typeface="ＭＳ Ｐゴシック"/>
            </a:rPr>
            <a:t>100%</a:t>
          </a:fld>
        </a:p>
      </cdr:txBody>
    </cdr:sp>
  </cdr:relSizeAnchor>
  <cdr:relSizeAnchor xmlns:cdr="http://schemas.openxmlformats.org/drawingml/2006/chartDrawing">
    <cdr:from>
      <cdr:x>0.73825</cdr:x>
      <cdr:y>0</cdr:y>
    </cdr:from>
    <cdr:to>
      <cdr:x>1</cdr:x>
      <cdr:y>0.1365</cdr:y>
    </cdr:to>
    <cdr:sp textlink="'環境調和ﾁｪｯｸｼｰﾄ（新築）'!$F$16">
      <cdr:nvSpPr>
        <cdr:cNvPr id="3" name="TextBox 3"/>
        <cdr:cNvSpPr txBox="1">
          <a:spLocks noChangeArrowheads="1"/>
        </cdr:cNvSpPr>
      </cdr:nvSpPr>
      <cdr:spPr>
        <a:xfrm>
          <a:off x="1390650" y="0"/>
          <a:ext cx="495300" cy="295275"/>
        </a:xfrm>
        <a:prstGeom prst="rect">
          <a:avLst/>
        </a:prstGeom>
        <a:noFill/>
        <a:ln w="1" cmpd="sng">
          <a:noFill/>
        </a:ln>
      </cdr:spPr>
      <cdr:txBody>
        <a:bodyPr vertOverflow="clip" wrap="square" anchor="ctr"/>
        <a:p>
          <a:pPr algn="ctr">
            <a:defRPr/>
          </a:pPr>
          <a:fld id="{c090de5d-0c62-47cb-bc1d-6d7387493d0d}" type="TxLink">
            <a:rPr lang="en-US" cap="none" sz="900" b="0" i="0" u="none" baseline="0">
              <a:latin typeface="ＭＳ Ｐゴシック"/>
              <a:ea typeface="ＭＳ Ｐゴシック"/>
              <a:cs typeface="ＭＳ Ｐゴシック"/>
            </a:rPr>
            <a:t>100%</a:t>
          </a:fld>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0.31525</cdr:x>
      <cdr:y>0</cdr:y>
    </cdr:from>
    <cdr:to>
      <cdr:x>0.5515</cdr:x>
      <cdr:y>0.1365</cdr:y>
    </cdr:to>
    <cdr:sp textlink="'環境調和ﾁｪｯｸｼｰﾄ（新築）'!$D$17">
      <cdr:nvSpPr>
        <cdr:cNvPr id="1" name="TextBox 1"/>
        <cdr:cNvSpPr txBox="1">
          <a:spLocks noChangeArrowheads="1"/>
        </cdr:cNvSpPr>
      </cdr:nvSpPr>
      <cdr:spPr>
        <a:xfrm>
          <a:off x="590550" y="0"/>
          <a:ext cx="447675" cy="295275"/>
        </a:xfrm>
        <a:prstGeom prst="rect">
          <a:avLst/>
        </a:prstGeom>
        <a:noFill/>
        <a:ln w="1" cmpd="sng">
          <a:noFill/>
        </a:ln>
      </cdr:spPr>
      <cdr:txBody>
        <a:bodyPr vertOverflow="clip" wrap="square" anchor="ctr"/>
        <a:p>
          <a:pPr algn="ctr">
            <a:defRPr/>
          </a:pPr>
          <a:fld id="{ac40ccc0-3069-4513-bf22-ce27fed73fa3}" type="TxLink">
            <a:rPr lang="en-US" cap="none" sz="900" b="0" i="0" u="none" baseline="0">
              <a:latin typeface="ＭＳ Ｐゴシック"/>
              <a:ea typeface="ＭＳ Ｐゴシック"/>
              <a:cs typeface="ＭＳ Ｐゴシック"/>
            </a:rPr>
            <a:t>0%</a:t>
          </a:fld>
        </a:p>
      </cdr:txBody>
    </cdr:sp>
  </cdr:relSizeAnchor>
  <cdr:relSizeAnchor xmlns:cdr="http://schemas.openxmlformats.org/drawingml/2006/chartDrawing">
    <cdr:from>
      <cdr:x>0.52975</cdr:x>
      <cdr:y>0</cdr:y>
    </cdr:from>
    <cdr:to>
      <cdr:x>0.7435</cdr:x>
      <cdr:y>0.1365</cdr:y>
    </cdr:to>
    <cdr:sp textlink="'環境調和ﾁｪｯｸｼｰﾄ（新築）'!$E$17">
      <cdr:nvSpPr>
        <cdr:cNvPr id="2" name="TextBox 2"/>
        <cdr:cNvSpPr txBox="1">
          <a:spLocks noChangeArrowheads="1"/>
        </cdr:cNvSpPr>
      </cdr:nvSpPr>
      <cdr:spPr>
        <a:xfrm>
          <a:off x="990600" y="0"/>
          <a:ext cx="400050" cy="295275"/>
        </a:xfrm>
        <a:prstGeom prst="rect">
          <a:avLst/>
        </a:prstGeom>
        <a:noFill/>
        <a:ln w="1" cmpd="sng">
          <a:noFill/>
        </a:ln>
      </cdr:spPr>
      <cdr:txBody>
        <a:bodyPr vertOverflow="clip" wrap="square" anchor="ctr"/>
        <a:p>
          <a:pPr algn="ctr">
            <a:defRPr/>
          </a:pPr>
          <a:fld id="{76559f54-1177-4b0f-9d97-0013c87e9ced}" type="TxLink">
            <a:rPr lang="en-US" cap="none" sz="900" b="0" i="0" u="none" baseline="0">
              <a:latin typeface="ＭＳ Ｐゴシック"/>
              <a:ea typeface="ＭＳ Ｐゴシック"/>
              <a:cs typeface="ＭＳ Ｐゴシック"/>
            </a:rPr>
            <a:t>100%</a:t>
          </a:fld>
        </a:p>
      </cdr:txBody>
    </cdr:sp>
  </cdr:relSizeAnchor>
  <cdr:relSizeAnchor xmlns:cdr="http://schemas.openxmlformats.org/drawingml/2006/chartDrawing">
    <cdr:from>
      <cdr:x>0.7435</cdr:x>
      <cdr:y>0</cdr:y>
    </cdr:from>
    <cdr:to>
      <cdr:x>0.99075</cdr:x>
      <cdr:y>0.1365</cdr:y>
    </cdr:to>
    <cdr:sp textlink="'環境調和ﾁｪｯｸｼｰﾄ（新築）'!$F$17">
      <cdr:nvSpPr>
        <cdr:cNvPr id="3" name="TextBox 3"/>
        <cdr:cNvSpPr txBox="1">
          <a:spLocks noChangeArrowheads="1"/>
        </cdr:cNvSpPr>
      </cdr:nvSpPr>
      <cdr:spPr>
        <a:xfrm>
          <a:off x="1400175" y="0"/>
          <a:ext cx="466725" cy="295275"/>
        </a:xfrm>
        <a:prstGeom prst="rect">
          <a:avLst/>
        </a:prstGeom>
        <a:noFill/>
        <a:ln w="1" cmpd="sng">
          <a:noFill/>
        </a:ln>
      </cdr:spPr>
      <cdr:txBody>
        <a:bodyPr vertOverflow="clip" wrap="square" anchor="ctr"/>
        <a:p>
          <a:pPr algn="ctr">
            <a:defRPr/>
          </a:pPr>
          <a:fld id="{1ba2c42d-629c-424f-b76b-42aba1a3fdc2}" type="TxLink">
            <a:rPr lang="en-US" cap="none" sz="900" b="0" i="0" u="none" baseline="0">
              <a:latin typeface="ＭＳ Ｐゴシック"/>
              <a:ea typeface="ＭＳ Ｐゴシック"/>
              <a:cs typeface="ＭＳ Ｐゴシック"/>
            </a:rPr>
            <a:t>100%</a:t>
          </a:fld>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0.31125</cdr:x>
      <cdr:y>0.00325</cdr:y>
    </cdr:from>
    <cdr:to>
      <cdr:x>0.638</cdr:x>
      <cdr:y>0.14175</cdr:y>
    </cdr:to>
    <cdr:sp textlink="'環境調和ﾁｪｯｸｼｰﾄ（新築）'!$D$18">
      <cdr:nvSpPr>
        <cdr:cNvPr id="1" name="TextBox 1"/>
        <cdr:cNvSpPr txBox="1">
          <a:spLocks noChangeArrowheads="1"/>
        </cdr:cNvSpPr>
      </cdr:nvSpPr>
      <cdr:spPr>
        <a:xfrm>
          <a:off x="581025" y="0"/>
          <a:ext cx="619125" cy="304800"/>
        </a:xfrm>
        <a:prstGeom prst="rect">
          <a:avLst/>
        </a:prstGeom>
        <a:noFill/>
        <a:ln w="1" cmpd="sng">
          <a:noFill/>
        </a:ln>
      </cdr:spPr>
      <cdr:txBody>
        <a:bodyPr vertOverflow="clip" wrap="square" anchor="ctr"/>
        <a:p>
          <a:pPr algn="ctr">
            <a:defRPr/>
          </a:pPr>
          <a:fld id="{7889b540-7b66-4b75-b99d-b3f9621caf5a}" type="TxLink">
            <a:rPr lang="en-US" cap="none" sz="900" b="0" i="0" u="none" baseline="0">
              <a:latin typeface="ＭＳ Ｐゴシック"/>
              <a:ea typeface="ＭＳ Ｐゴシック"/>
              <a:cs typeface="ＭＳ Ｐゴシック"/>
            </a:rPr>
            <a:t>0%</a:t>
          </a:fld>
        </a:p>
      </cdr:txBody>
    </cdr:sp>
  </cdr:relSizeAnchor>
  <cdr:relSizeAnchor xmlns:cdr="http://schemas.openxmlformats.org/drawingml/2006/chartDrawing">
    <cdr:from>
      <cdr:x>0.48175</cdr:x>
      <cdr:y>0</cdr:y>
    </cdr:from>
    <cdr:to>
      <cdr:x>0.77325</cdr:x>
      <cdr:y>0.13825</cdr:y>
    </cdr:to>
    <cdr:sp textlink="'環境調和ﾁｪｯｸｼｰﾄ（新築）'!$E$18">
      <cdr:nvSpPr>
        <cdr:cNvPr id="2" name="TextBox 2"/>
        <cdr:cNvSpPr txBox="1">
          <a:spLocks noChangeArrowheads="1"/>
        </cdr:cNvSpPr>
      </cdr:nvSpPr>
      <cdr:spPr>
        <a:xfrm>
          <a:off x="904875" y="0"/>
          <a:ext cx="552450" cy="304800"/>
        </a:xfrm>
        <a:prstGeom prst="rect">
          <a:avLst/>
        </a:prstGeom>
        <a:noFill/>
        <a:ln w="1" cmpd="sng">
          <a:noFill/>
        </a:ln>
      </cdr:spPr>
      <cdr:txBody>
        <a:bodyPr vertOverflow="clip" wrap="square" anchor="ctr"/>
        <a:p>
          <a:pPr algn="ctr">
            <a:defRPr/>
          </a:pPr>
          <a:fld id="{f1d6a69d-a5f5-4261-8000-c738fdc72190}" type="TxLink">
            <a:rPr lang="en-US" cap="none" sz="900" b="0" i="0" u="none" baseline="0">
              <a:latin typeface="ＭＳ Ｐゴシック"/>
              <a:ea typeface="ＭＳ Ｐゴシック"/>
              <a:cs typeface="ＭＳ Ｐゴシック"/>
            </a:rPr>
            <a:t>100%</a:t>
          </a:fld>
        </a:p>
      </cdr:txBody>
    </cdr:sp>
  </cdr:relSizeAnchor>
  <cdr:relSizeAnchor xmlns:cdr="http://schemas.openxmlformats.org/drawingml/2006/chartDrawing">
    <cdr:from>
      <cdr:x>0.68025</cdr:x>
      <cdr:y>0</cdr:y>
    </cdr:from>
    <cdr:to>
      <cdr:x>0.997</cdr:x>
      <cdr:y>0.13825</cdr:y>
    </cdr:to>
    <cdr:sp textlink="'環境調和ﾁｪｯｸｼｰﾄ（新築）'!$F$18">
      <cdr:nvSpPr>
        <cdr:cNvPr id="3" name="TextBox 3"/>
        <cdr:cNvSpPr txBox="1">
          <a:spLocks noChangeArrowheads="1"/>
        </cdr:cNvSpPr>
      </cdr:nvSpPr>
      <cdr:spPr>
        <a:xfrm>
          <a:off x="1276350" y="0"/>
          <a:ext cx="600075" cy="304800"/>
        </a:xfrm>
        <a:prstGeom prst="rect">
          <a:avLst/>
        </a:prstGeom>
        <a:noFill/>
        <a:ln w="1" cmpd="sng">
          <a:noFill/>
        </a:ln>
      </cdr:spPr>
      <cdr:txBody>
        <a:bodyPr vertOverflow="clip" wrap="square" anchor="ctr"/>
        <a:p>
          <a:pPr algn="ctr">
            <a:defRPr/>
          </a:pPr>
          <a:fld id="{b97dc1df-f3a2-44d1-8af3-be7505f90535}" type="TxLink">
            <a:rPr lang="en-US" cap="none" sz="900" b="0" i="0" u="none" baseline="0">
              <a:latin typeface="ＭＳ Ｐゴシック"/>
              <a:ea typeface="ＭＳ Ｐゴシック"/>
              <a:cs typeface="ＭＳ Ｐゴシック"/>
            </a:rPr>
            <a:t>100%</a:t>
          </a:fld>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0.29675</cdr:x>
      <cdr:y>0</cdr:y>
    </cdr:from>
    <cdr:to>
      <cdr:x>0.55525</cdr:x>
      <cdr:y>0.1365</cdr:y>
    </cdr:to>
    <cdr:sp textlink="'環境調和ﾁｪｯｸｼｰﾄ（新築）'!$D$19">
      <cdr:nvSpPr>
        <cdr:cNvPr id="1" name="TextBox 1"/>
        <cdr:cNvSpPr txBox="1">
          <a:spLocks noChangeArrowheads="1"/>
        </cdr:cNvSpPr>
      </cdr:nvSpPr>
      <cdr:spPr>
        <a:xfrm>
          <a:off x="552450" y="0"/>
          <a:ext cx="485775" cy="295275"/>
        </a:xfrm>
        <a:prstGeom prst="rect">
          <a:avLst/>
        </a:prstGeom>
        <a:noFill/>
        <a:ln w="1" cmpd="sng">
          <a:noFill/>
        </a:ln>
      </cdr:spPr>
      <cdr:txBody>
        <a:bodyPr vertOverflow="clip" wrap="square" anchor="ctr"/>
        <a:p>
          <a:pPr algn="ctr">
            <a:defRPr/>
          </a:pPr>
          <a:fld id="{fe55f87a-5444-4697-a050-d8a2a4b922ca}" type="TxLink">
            <a:rPr lang="en-US" cap="none" sz="900" b="0" i="0" u="none" baseline="0">
              <a:latin typeface="ＭＳ Ｐゴシック"/>
              <a:ea typeface="ＭＳ Ｐゴシック"/>
              <a:cs typeface="ＭＳ Ｐゴシック"/>
            </a:rPr>
            <a:t>100%</a:t>
          </a:fld>
        </a:p>
      </cdr:txBody>
    </cdr:sp>
  </cdr:relSizeAnchor>
  <cdr:relSizeAnchor xmlns:cdr="http://schemas.openxmlformats.org/drawingml/2006/chartDrawing">
    <cdr:from>
      <cdr:x>0.55525</cdr:x>
      <cdr:y>0</cdr:y>
    </cdr:from>
    <cdr:to>
      <cdr:x>0.77825</cdr:x>
      <cdr:y>0.1365</cdr:y>
    </cdr:to>
    <cdr:sp textlink="'環境調和ﾁｪｯｸｼｰﾄ（新築）'!$E$19">
      <cdr:nvSpPr>
        <cdr:cNvPr id="2" name="TextBox 2"/>
        <cdr:cNvSpPr txBox="1">
          <a:spLocks noChangeArrowheads="1"/>
        </cdr:cNvSpPr>
      </cdr:nvSpPr>
      <cdr:spPr>
        <a:xfrm>
          <a:off x="1038225" y="0"/>
          <a:ext cx="419100" cy="295275"/>
        </a:xfrm>
        <a:prstGeom prst="rect">
          <a:avLst/>
        </a:prstGeom>
        <a:noFill/>
        <a:ln w="1" cmpd="sng">
          <a:noFill/>
        </a:ln>
      </cdr:spPr>
      <cdr:txBody>
        <a:bodyPr vertOverflow="clip" wrap="square" anchor="ctr"/>
        <a:p>
          <a:pPr algn="ctr">
            <a:defRPr/>
          </a:pPr>
          <a:fld id="{11cb11eb-29bb-4ac5-9102-d70462996203}" type="TxLink">
            <a:rPr lang="en-US" cap="none" sz="900" b="0" i="0" u="none" baseline="0">
              <a:latin typeface="ＭＳ Ｐゴシック"/>
              <a:ea typeface="ＭＳ Ｐゴシック"/>
              <a:cs typeface="ＭＳ Ｐゴシック"/>
            </a:rPr>
            <a:t>100%</a:t>
          </a:fld>
        </a:p>
      </cdr:txBody>
    </cdr:sp>
  </cdr:relSizeAnchor>
  <cdr:relSizeAnchor xmlns:cdr="http://schemas.openxmlformats.org/drawingml/2006/chartDrawing">
    <cdr:from>
      <cdr:x>0.7175</cdr:x>
      <cdr:y>0</cdr:y>
    </cdr:from>
    <cdr:to>
      <cdr:x>0.9715</cdr:x>
      <cdr:y>0.1365</cdr:y>
    </cdr:to>
    <cdr:sp textlink="'環境調和ﾁｪｯｸｼｰﾄ（新築）'!$F$20">
      <cdr:nvSpPr>
        <cdr:cNvPr id="3" name="TextBox 3"/>
        <cdr:cNvSpPr txBox="1">
          <a:spLocks noChangeArrowheads="1"/>
        </cdr:cNvSpPr>
      </cdr:nvSpPr>
      <cdr:spPr>
        <a:xfrm>
          <a:off x="1352550" y="0"/>
          <a:ext cx="476250" cy="295275"/>
        </a:xfrm>
        <a:prstGeom prst="rect">
          <a:avLst/>
        </a:prstGeom>
        <a:noFill/>
        <a:ln w="1" cmpd="sng">
          <a:noFill/>
        </a:ln>
      </cdr:spPr>
      <cdr:txBody>
        <a:bodyPr vertOverflow="clip" wrap="square" anchor="ctr"/>
        <a:p>
          <a:pPr algn="ctr">
            <a:defRPr/>
          </a:pPr>
          <a:fld id="{4d7bf96c-1fbe-4f56-9d4d-073940981771}" type="TxLink">
            <a:rPr lang="en-US" cap="none" sz="900" b="0" i="0" u="none" baseline="0">
              <a:latin typeface="ＭＳ Ｐゴシック"/>
              <a:ea typeface="ＭＳ Ｐゴシック"/>
              <a:cs typeface="ＭＳ Ｐゴシック"/>
            </a:rPr>
            <a:t>100%</a:t>
          </a:fld>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0.34775</cdr:x>
      <cdr:y>0</cdr:y>
    </cdr:from>
    <cdr:to>
      <cdr:x>0.585</cdr:x>
      <cdr:y>0.1365</cdr:y>
    </cdr:to>
    <cdr:sp textlink="'環境調和ﾁｪｯｸｼｰﾄ（新築）'!$D$20">
      <cdr:nvSpPr>
        <cdr:cNvPr id="1" name="TextBox 1"/>
        <cdr:cNvSpPr txBox="1">
          <a:spLocks noChangeArrowheads="1"/>
        </cdr:cNvSpPr>
      </cdr:nvSpPr>
      <cdr:spPr>
        <a:xfrm>
          <a:off x="647700" y="0"/>
          <a:ext cx="447675" cy="295275"/>
        </a:xfrm>
        <a:prstGeom prst="rect">
          <a:avLst/>
        </a:prstGeom>
        <a:noFill/>
        <a:ln w="1" cmpd="sng">
          <a:noFill/>
        </a:ln>
      </cdr:spPr>
      <cdr:txBody>
        <a:bodyPr vertOverflow="clip" wrap="square" anchor="ctr"/>
        <a:p>
          <a:pPr algn="ctr">
            <a:defRPr/>
          </a:pPr>
          <a:fld id="{9c9a66d6-e709-4e49-9bf2-d693d51d616f}" type="TxLink">
            <a:rPr lang="en-US" cap="none" sz="900" b="0" i="0" u="none" baseline="0">
              <a:latin typeface="ＭＳ Ｐゴシック"/>
              <a:ea typeface="ＭＳ Ｐゴシック"/>
              <a:cs typeface="ＭＳ Ｐゴシック"/>
            </a:rPr>
            <a:t>0%</a:t>
          </a:fld>
        </a:p>
      </cdr:txBody>
    </cdr:sp>
  </cdr:relSizeAnchor>
  <cdr:relSizeAnchor xmlns:cdr="http://schemas.openxmlformats.org/drawingml/2006/chartDrawing">
    <cdr:from>
      <cdr:x>0.51625</cdr:x>
      <cdr:y>0</cdr:y>
    </cdr:from>
    <cdr:to>
      <cdr:x>0.7785</cdr:x>
      <cdr:y>0.1365</cdr:y>
    </cdr:to>
    <cdr:sp textlink="'環境調和ﾁｪｯｸｼｰﾄ（新築）'!$E$20">
      <cdr:nvSpPr>
        <cdr:cNvPr id="2" name="TextBox 2"/>
        <cdr:cNvSpPr txBox="1">
          <a:spLocks noChangeArrowheads="1"/>
        </cdr:cNvSpPr>
      </cdr:nvSpPr>
      <cdr:spPr>
        <a:xfrm>
          <a:off x="971550" y="0"/>
          <a:ext cx="495300" cy="295275"/>
        </a:xfrm>
        <a:prstGeom prst="rect">
          <a:avLst/>
        </a:prstGeom>
        <a:noFill/>
        <a:ln w="1" cmpd="sng">
          <a:noFill/>
        </a:ln>
      </cdr:spPr>
      <cdr:txBody>
        <a:bodyPr vertOverflow="clip" wrap="square" anchor="ctr"/>
        <a:p>
          <a:pPr algn="ctr">
            <a:defRPr/>
          </a:pPr>
          <a:fld id="{d1216ecc-ee1d-4043-b1a3-04ff41851e0b}" type="TxLink">
            <a:rPr lang="en-US" cap="none" sz="900" b="0" i="0" u="none" baseline="0">
              <a:latin typeface="ＭＳ Ｐゴシック"/>
              <a:ea typeface="ＭＳ Ｐゴシック"/>
              <a:cs typeface="ＭＳ Ｐゴシック"/>
            </a:rPr>
            <a:t>100%</a:t>
          </a:fld>
        </a:p>
      </cdr:txBody>
    </cdr:sp>
  </cdr:relSizeAnchor>
  <cdr:relSizeAnchor xmlns:cdr="http://schemas.openxmlformats.org/drawingml/2006/chartDrawing">
    <cdr:from>
      <cdr:x>0.72425</cdr:x>
      <cdr:y>0</cdr:y>
    </cdr:from>
    <cdr:to>
      <cdr:x>1</cdr:x>
      <cdr:y>0.1365</cdr:y>
    </cdr:to>
    <cdr:sp textlink="'環境調和ﾁｪｯｸｼｰﾄ（新築）'!$F$20">
      <cdr:nvSpPr>
        <cdr:cNvPr id="3" name="TextBox 3"/>
        <cdr:cNvSpPr txBox="1">
          <a:spLocks noChangeArrowheads="1"/>
        </cdr:cNvSpPr>
      </cdr:nvSpPr>
      <cdr:spPr>
        <a:xfrm>
          <a:off x="1362075" y="0"/>
          <a:ext cx="523875" cy="295275"/>
        </a:xfrm>
        <a:prstGeom prst="rect">
          <a:avLst/>
        </a:prstGeom>
        <a:noFill/>
        <a:ln w="1" cmpd="sng">
          <a:noFill/>
        </a:ln>
      </cdr:spPr>
      <cdr:txBody>
        <a:bodyPr vertOverflow="clip" wrap="square" anchor="ctr"/>
        <a:p>
          <a:pPr algn="ctr">
            <a:defRPr/>
          </a:pPr>
          <a:fld id="{2475d8af-5204-415d-b280-f48eec33e0cc}" type="TxLink">
            <a:rPr lang="en-US" cap="none" sz="900" b="0" i="0" u="none" baseline="0">
              <a:latin typeface="ＭＳ Ｐゴシック"/>
              <a:ea typeface="ＭＳ Ｐゴシック"/>
              <a:cs typeface="ＭＳ Ｐゴシック"/>
            </a:rPr>
            <a:t>100%</a:t>
          </a:fld>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20</xdr:row>
      <xdr:rowOff>390525</xdr:rowOff>
    </xdr:from>
    <xdr:to>
      <xdr:col>2</xdr:col>
      <xdr:colOff>466725</xdr:colOff>
      <xdr:row>24</xdr:row>
      <xdr:rowOff>276225</xdr:rowOff>
    </xdr:to>
    <xdr:graphicFrame>
      <xdr:nvGraphicFramePr>
        <xdr:cNvPr id="1" name="Chart 1"/>
        <xdr:cNvGraphicFramePr/>
      </xdr:nvGraphicFramePr>
      <xdr:xfrm>
        <a:off x="295275" y="10515600"/>
        <a:ext cx="1885950" cy="2171700"/>
      </xdr:xfrm>
      <a:graphic>
        <a:graphicData uri="http://schemas.openxmlformats.org/drawingml/2006/chart">
          <c:chart xmlns:c="http://schemas.openxmlformats.org/drawingml/2006/chart" r:id="rId1"/>
        </a:graphicData>
      </a:graphic>
    </xdr:graphicFrame>
    <xdr:clientData/>
  </xdr:twoCellAnchor>
  <xdr:twoCellAnchor>
    <xdr:from>
      <xdr:col>2</xdr:col>
      <xdr:colOff>609600</xdr:colOff>
      <xdr:row>20</xdr:row>
      <xdr:rowOff>390525</xdr:rowOff>
    </xdr:from>
    <xdr:to>
      <xdr:col>3</xdr:col>
      <xdr:colOff>1228725</xdr:colOff>
      <xdr:row>24</xdr:row>
      <xdr:rowOff>276225</xdr:rowOff>
    </xdr:to>
    <xdr:graphicFrame>
      <xdr:nvGraphicFramePr>
        <xdr:cNvPr id="2" name="Chart 2"/>
        <xdr:cNvGraphicFramePr/>
      </xdr:nvGraphicFramePr>
      <xdr:xfrm>
        <a:off x="2324100" y="10515600"/>
        <a:ext cx="1885950" cy="2171700"/>
      </xdr:xfrm>
      <a:graphic>
        <a:graphicData uri="http://schemas.openxmlformats.org/drawingml/2006/chart">
          <c:chart xmlns:c="http://schemas.openxmlformats.org/drawingml/2006/chart" r:id="rId2"/>
        </a:graphicData>
      </a:graphic>
    </xdr:graphicFrame>
    <xdr:clientData/>
  </xdr:twoCellAnchor>
  <xdr:twoCellAnchor>
    <xdr:from>
      <xdr:col>4</xdr:col>
      <xdr:colOff>152400</xdr:colOff>
      <xdr:row>20</xdr:row>
      <xdr:rowOff>390525</xdr:rowOff>
    </xdr:from>
    <xdr:to>
      <xdr:col>5</xdr:col>
      <xdr:colOff>476250</xdr:colOff>
      <xdr:row>24</xdr:row>
      <xdr:rowOff>276225</xdr:rowOff>
    </xdr:to>
    <xdr:graphicFrame>
      <xdr:nvGraphicFramePr>
        <xdr:cNvPr id="3" name="Chart 3"/>
        <xdr:cNvGraphicFramePr/>
      </xdr:nvGraphicFramePr>
      <xdr:xfrm>
        <a:off x="4400550" y="10515600"/>
        <a:ext cx="1885950" cy="2171700"/>
      </xdr:xfrm>
      <a:graphic>
        <a:graphicData uri="http://schemas.openxmlformats.org/drawingml/2006/chart">
          <c:chart xmlns:c="http://schemas.openxmlformats.org/drawingml/2006/chart" r:id="rId3"/>
        </a:graphicData>
      </a:graphic>
    </xdr:graphicFrame>
    <xdr:clientData/>
  </xdr:twoCellAnchor>
  <xdr:twoCellAnchor>
    <xdr:from>
      <xdr:col>5</xdr:col>
      <xdr:colOff>628650</xdr:colOff>
      <xdr:row>20</xdr:row>
      <xdr:rowOff>390525</xdr:rowOff>
    </xdr:from>
    <xdr:to>
      <xdr:col>9</xdr:col>
      <xdr:colOff>19050</xdr:colOff>
      <xdr:row>24</xdr:row>
      <xdr:rowOff>276225</xdr:rowOff>
    </xdr:to>
    <xdr:graphicFrame>
      <xdr:nvGraphicFramePr>
        <xdr:cNvPr id="4" name="Chart 4"/>
        <xdr:cNvGraphicFramePr/>
      </xdr:nvGraphicFramePr>
      <xdr:xfrm>
        <a:off x="6438900" y="10515600"/>
        <a:ext cx="1885950" cy="2171700"/>
      </xdr:xfrm>
      <a:graphic>
        <a:graphicData uri="http://schemas.openxmlformats.org/drawingml/2006/chart">
          <c:chart xmlns:c="http://schemas.openxmlformats.org/drawingml/2006/chart" r:id="rId4"/>
        </a:graphicData>
      </a:graphic>
    </xdr:graphicFrame>
    <xdr:clientData/>
  </xdr:twoCellAnchor>
  <xdr:twoCellAnchor>
    <xdr:from>
      <xdr:col>9</xdr:col>
      <xdr:colOff>171450</xdr:colOff>
      <xdr:row>20</xdr:row>
      <xdr:rowOff>390525</xdr:rowOff>
    </xdr:from>
    <xdr:to>
      <xdr:col>13</xdr:col>
      <xdr:colOff>342900</xdr:colOff>
      <xdr:row>24</xdr:row>
      <xdr:rowOff>276225</xdr:rowOff>
    </xdr:to>
    <xdr:graphicFrame>
      <xdr:nvGraphicFramePr>
        <xdr:cNvPr id="5" name="Chart 5"/>
        <xdr:cNvGraphicFramePr/>
      </xdr:nvGraphicFramePr>
      <xdr:xfrm>
        <a:off x="8477250" y="10515600"/>
        <a:ext cx="1885950" cy="217170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24</xdr:row>
      <xdr:rowOff>542925</xdr:rowOff>
    </xdr:from>
    <xdr:to>
      <xdr:col>13</xdr:col>
      <xdr:colOff>314325</xdr:colOff>
      <xdr:row>32</xdr:row>
      <xdr:rowOff>314325</xdr:rowOff>
    </xdr:to>
    <xdr:graphicFrame>
      <xdr:nvGraphicFramePr>
        <xdr:cNvPr id="6" name="Chart 6"/>
        <xdr:cNvGraphicFramePr/>
      </xdr:nvGraphicFramePr>
      <xdr:xfrm>
        <a:off x="0" y="12954000"/>
        <a:ext cx="10334625" cy="4495800"/>
      </xdr:xfrm>
      <a:graphic>
        <a:graphicData uri="http://schemas.openxmlformats.org/drawingml/2006/chart">
          <c:chart xmlns:c="http://schemas.openxmlformats.org/drawingml/2006/chart" r:id="rId6"/>
        </a:graphicData>
      </a:graphic>
    </xdr:graphicFrame>
    <xdr:clientData/>
  </xdr:twoCellAnchor>
  <xdr:twoCellAnchor>
    <xdr:from>
      <xdr:col>2</xdr:col>
      <xdr:colOff>390525</xdr:colOff>
      <xdr:row>29</xdr:row>
      <xdr:rowOff>342900</xdr:rowOff>
    </xdr:from>
    <xdr:to>
      <xdr:col>3</xdr:col>
      <xdr:colOff>114300</xdr:colOff>
      <xdr:row>29</xdr:row>
      <xdr:rowOff>342900</xdr:rowOff>
    </xdr:to>
    <xdr:sp>
      <xdr:nvSpPr>
        <xdr:cNvPr id="7" name="Line 14"/>
        <xdr:cNvSpPr>
          <a:spLocks/>
        </xdr:cNvSpPr>
      </xdr:nvSpPr>
      <xdr:spPr>
        <a:xfrm>
          <a:off x="2105025" y="15763875"/>
          <a:ext cx="990600" cy="0"/>
        </a:xfrm>
        <a:prstGeom prst="line">
          <a:avLst/>
        </a:prstGeom>
        <a:noFill/>
        <a:ln w="317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390525</xdr:colOff>
      <xdr:row>30</xdr:row>
      <xdr:rowOff>352425</xdr:rowOff>
    </xdr:from>
    <xdr:to>
      <xdr:col>3</xdr:col>
      <xdr:colOff>114300</xdr:colOff>
      <xdr:row>30</xdr:row>
      <xdr:rowOff>352425</xdr:rowOff>
    </xdr:to>
    <xdr:sp>
      <xdr:nvSpPr>
        <xdr:cNvPr id="8" name="Line 15"/>
        <xdr:cNvSpPr>
          <a:spLocks/>
        </xdr:cNvSpPr>
      </xdr:nvSpPr>
      <xdr:spPr>
        <a:xfrm>
          <a:off x="2105025" y="16344900"/>
          <a:ext cx="990600" cy="0"/>
        </a:xfrm>
        <a:prstGeom prst="line">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390525</xdr:colOff>
      <xdr:row>31</xdr:row>
      <xdr:rowOff>342900</xdr:rowOff>
    </xdr:from>
    <xdr:to>
      <xdr:col>3</xdr:col>
      <xdr:colOff>114300</xdr:colOff>
      <xdr:row>31</xdr:row>
      <xdr:rowOff>342900</xdr:rowOff>
    </xdr:to>
    <xdr:sp>
      <xdr:nvSpPr>
        <xdr:cNvPr id="9" name="Line 16"/>
        <xdr:cNvSpPr>
          <a:spLocks/>
        </xdr:cNvSpPr>
      </xdr:nvSpPr>
      <xdr:spPr>
        <a:xfrm>
          <a:off x="2105025" y="16906875"/>
          <a:ext cx="990600" cy="0"/>
        </a:xfrm>
        <a:prstGeom prst="line">
          <a:avLst/>
        </a:prstGeom>
        <a:noFill/>
        <a:ln w="3175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25</xdr:row>
      <xdr:rowOff>219075</xdr:rowOff>
    </xdr:from>
    <xdr:to>
      <xdr:col>3</xdr:col>
      <xdr:colOff>819150</xdr:colOff>
      <xdr:row>25</xdr:row>
      <xdr:rowOff>590550</xdr:rowOff>
    </xdr:to>
    <xdr:sp>
      <xdr:nvSpPr>
        <xdr:cNvPr id="10" name="TextBox 17"/>
        <xdr:cNvSpPr txBox="1">
          <a:spLocks noChangeArrowheads="1"/>
        </xdr:cNvSpPr>
      </xdr:nvSpPr>
      <xdr:spPr>
        <a:xfrm>
          <a:off x="542925" y="13201650"/>
          <a:ext cx="3257550" cy="3714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環境調和建築設計指針達成度</a:t>
          </a:r>
        </a:p>
      </xdr:txBody>
    </xdr:sp>
    <xdr:clientData/>
  </xdr:twoCellAnchor>
  <xdr:twoCellAnchor>
    <xdr:from>
      <xdr:col>1</xdr:col>
      <xdr:colOff>371475</xdr:colOff>
      <xdr:row>24</xdr:row>
      <xdr:rowOff>161925</xdr:rowOff>
    </xdr:from>
    <xdr:to>
      <xdr:col>2</xdr:col>
      <xdr:colOff>571500</xdr:colOff>
      <xdr:row>24</xdr:row>
      <xdr:rowOff>438150</xdr:rowOff>
    </xdr:to>
    <xdr:sp>
      <xdr:nvSpPr>
        <xdr:cNvPr id="11" name="TextBox 18"/>
        <xdr:cNvSpPr txBox="1">
          <a:spLocks noChangeArrowheads="1"/>
        </xdr:cNvSpPr>
      </xdr:nvSpPr>
      <xdr:spPr>
        <a:xfrm>
          <a:off x="552450" y="12573000"/>
          <a:ext cx="1733550" cy="276225"/>
        </a:xfrm>
        <a:prstGeom prst="rect">
          <a:avLst/>
        </a:prstGeom>
        <a:noFill/>
        <a:ln w="9525" cmpd="sng">
          <a:noFill/>
        </a:ln>
      </xdr:spPr>
      <xdr:txBody>
        <a:bodyPr vertOverflow="clip" wrap="square" lIns="0" tIns="0" rIns="0" bIns="0" anchor="ctr"/>
        <a:p>
          <a:pPr algn="l">
            <a:defRPr/>
          </a:pPr>
          <a:r>
            <a:rPr lang="en-US" cap="none" sz="800" b="0" i="0" u="none" baseline="0">
              <a:latin typeface="ＭＳ Ｐゴシック"/>
              <a:ea typeface="ＭＳ Ｐゴシック"/>
              <a:cs typeface="ＭＳ Ｐゴシック"/>
            </a:rPr>
            <a:t>比較　　　基本　　 実施　　　竣工</a:t>
          </a:r>
        </a:p>
      </xdr:txBody>
    </xdr:sp>
    <xdr:clientData/>
  </xdr:twoCellAnchor>
  <xdr:twoCellAnchor>
    <xdr:from>
      <xdr:col>1</xdr:col>
      <xdr:colOff>771525</xdr:colOff>
      <xdr:row>20</xdr:row>
      <xdr:rowOff>85725</xdr:rowOff>
    </xdr:from>
    <xdr:to>
      <xdr:col>1</xdr:col>
      <xdr:colOff>1514475</xdr:colOff>
      <xdr:row>20</xdr:row>
      <xdr:rowOff>390525</xdr:rowOff>
    </xdr:to>
    <xdr:sp>
      <xdr:nvSpPr>
        <xdr:cNvPr id="12" name="TextBox 19"/>
        <xdr:cNvSpPr txBox="1">
          <a:spLocks noChangeArrowheads="1"/>
        </xdr:cNvSpPr>
      </xdr:nvSpPr>
      <xdr:spPr>
        <a:xfrm>
          <a:off x="952500" y="10210800"/>
          <a:ext cx="742950" cy="304800"/>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LCCO</a:t>
          </a:r>
          <a:r>
            <a:rPr lang="en-US" cap="none" sz="1100" b="0" i="0" u="none" baseline="-25000">
              <a:latin typeface="ＭＳ Ｐゴシック"/>
              <a:ea typeface="ＭＳ Ｐゴシック"/>
              <a:cs typeface="ＭＳ Ｐゴシック"/>
            </a:rPr>
            <a:t>2</a:t>
          </a:r>
        </a:p>
      </xdr:txBody>
    </xdr:sp>
    <xdr:clientData/>
  </xdr:twoCellAnchor>
  <xdr:twoCellAnchor>
    <xdr:from>
      <xdr:col>3</xdr:col>
      <xdr:colOff>0</xdr:colOff>
      <xdr:row>20</xdr:row>
      <xdr:rowOff>85725</xdr:rowOff>
    </xdr:from>
    <xdr:to>
      <xdr:col>3</xdr:col>
      <xdr:colOff>742950</xdr:colOff>
      <xdr:row>20</xdr:row>
      <xdr:rowOff>390525</xdr:rowOff>
    </xdr:to>
    <xdr:sp>
      <xdr:nvSpPr>
        <xdr:cNvPr id="13" name="TextBox 20"/>
        <xdr:cNvSpPr txBox="1">
          <a:spLocks noChangeArrowheads="1"/>
        </xdr:cNvSpPr>
      </xdr:nvSpPr>
      <xdr:spPr>
        <a:xfrm>
          <a:off x="2981325" y="10210800"/>
          <a:ext cx="742950" cy="304800"/>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LCC</a:t>
          </a:r>
        </a:p>
      </xdr:txBody>
    </xdr:sp>
    <xdr:clientData/>
  </xdr:twoCellAnchor>
  <xdr:twoCellAnchor>
    <xdr:from>
      <xdr:col>4</xdr:col>
      <xdr:colOff>866775</xdr:colOff>
      <xdr:row>20</xdr:row>
      <xdr:rowOff>85725</xdr:rowOff>
    </xdr:from>
    <xdr:to>
      <xdr:col>5</xdr:col>
      <xdr:colOff>47625</xdr:colOff>
      <xdr:row>20</xdr:row>
      <xdr:rowOff>390525</xdr:rowOff>
    </xdr:to>
    <xdr:sp>
      <xdr:nvSpPr>
        <xdr:cNvPr id="14" name="TextBox 21"/>
        <xdr:cNvSpPr txBox="1">
          <a:spLocks noChangeArrowheads="1"/>
        </xdr:cNvSpPr>
      </xdr:nvSpPr>
      <xdr:spPr>
        <a:xfrm>
          <a:off x="5114925" y="10210800"/>
          <a:ext cx="742950" cy="304800"/>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I</a:t>
          </a:r>
          <a:r>
            <a:rPr lang="en-US" cap="none" sz="1100" b="0" i="0" u="none" baseline="0">
              <a:latin typeface="ＭＳ Ｐゴシック"/>
              <a:ea typeface="ＭＳ Ｐゴシック"/>
              <a:cs typeface="ＭＳ Ｐゴシック"/>
            </a:rPr>
            <a:t>C</a:t>
          </a:r>
        </a:p>
      </xdr:txBody>
    </xdr:sp>
    <xdr:clientData/>
  </xdr:twoCellAnchor>
  <xdr:twoCellAnchor>
    <xdr:from>
      <xdr:col>5</xdr:col>
      <xdr:colOff>1143000</xdr:colOff>
      <xdr:row>20</xdr:row>
      <xdr:rowOff>85725</xdr:rowOff>
    </xdr:from>
    <xdr:to>
      <xdr:col>8</xdr:col>
      <xdr:colOff>123825</xdr:colOff>
      <xdr:row>20</xdr:row>
      <xdr:rowOff>390525</xdr:rowOff>
    </xdr:to>
    <xdr:sp>
      <xdr:nvSpPr>
        <xdr:cNvPr id="15" name="TextBox 22"/>
        <xdr:cNvSpPr txBox="1">
          <a:spLocks noChangeArrowheads="1"/>
        </xdr:cNvSpPr>
      </xdr:nvSpPr>
      <xdr:spPr>
        <a:xfrm>
          <a:off x="6953250" y="10210800"/>
          <a:ext cx="1047750" cy="304800"/>
        </a:xfrm>
        <a:prstGeom prst="rect">
          <a:avLst/>
        </a:prstGeom>
        <a:noFill/>
        <a:ln w="9525" cmpd="sng">
          <a:noFill/>
        </a:ln>
      </xdr:spPr>
      <xdr:txBody>
        <a:bodyPr vertOverflow="clip" wrap="square"/>
        <a:p>
          <a:pPr algn="ctr">
            <a:defRPr/>
          </a:pPr>
          <a:r>
            <a:rPr lang="en-US" cap="none" sz="900" b="0" i="0" u="none" baseline="0">
              <a:latin typeface="ＭＳ Ｐゴシック"/>
              <a:ea typeface="ＭＳ Ｐゴシック"/>
              <a:cs typeface="ＭＳ Ｐゴシック"/>
            </a:rPr>
            <a:t>運用CO</a:t>
          </a:r>
          <a:r>
            <a:rPr lang="en-US" cap="none" sz="900" b="0" i="0" u="none" baseline="-25000">
              <a:latin typeface="ＭＳ Ｐゴシック"/>
              <a:ea typeface="ＭＳ Ｐゴシック"/>
              <a:cs typeface="ＭＳ Ｐゴシック"/>
            </a:rPr>
            <a:t>２</a:t>
          </a:r>
          <a:r>
            <a:rPr lang="en-US" cap="none" sz="900" b="0" i="0" u="none" baseline="0">
              <a:latin typeface="ＭＳ Ｐゴシック"/>
              <a:ea typeface="ＭＳ Ｐゴシック"/>
              <a:cs typeface="ＭＳ Ｐゴシック"/>
            </a:rPr>
            <a:t>排出量</a:t>
          </a:r>
        </a:p>
      </xdr:txBody>
    </xdr:sp>
    <xdr:clientData/>
  </xdr:twoCellAnchor>
  <xdr:twoCellAnchor>
    <xdr:from>
      <xdr:col>10</xdr:col>
      <xdr:colOff>47625</xdr:colOff>
      <xdr:row>20</xdr:row>
      <xdr:rowOff>85725</xdr:rowOff>
    </xdr:from>
    <xdr:to>
      <xdr:col>13</xdr:col>
      <xdr:colOff>304800</xdr:colOff>
      <xdr:row>20</xdr:row>
      <xdr:rowOff>390525</xdr:rowOff>
    </xdr:to>
    <xdr:sp>
      <xdr:nvSpPr>
        <xdr:cNvPr id="16" name="TextBox 23"/>
        <xdr:cNvSpPr txBox="1">
          <a:spLocks noChangeArrowheads="1"/>
        </xdr:cNvSpPr>
      </xdr:nvSpPr>
      <xdr:spPr>
        <a:xfrm>
          <a:off x="8782050" y="10210800"/>
          <a:ext cx="1543050" cy="304800"/>
        </a:xfrm>
        <a:prstGeom prst="rect">
          <a:avLst/>
        </a:prstGeom>
        <a:noFill/>
        <a:ln w="9525" cmpd="sng">
          <a:noFill/>
        </a:ln>
      </xdr:spPr>
      <xdr:txBody>
        <a:bodyPr vertOverflow="clip" wrap="square"/>
        <a:p>
          <a:pPr algn="ctr">
            <a:defRPr/>
          </a:pPr>
          <a:r>
            <a:rPr lang="en-US" cap="none" sz="900" b="0" i="0" u="none" baseline="0">
              <a:latin typeface="ＭＳ Ｐゴシック"/>
              <a:ea typeface="ＭＳ Ｐゴシック"/>
              <a:cs typeface="ＭＳ Ｐゴシック"/>
            </a:rPr>
            <a:t>一次エネルギー消費量</a:t>
          </a:r>
        </a:p>
      </xdr:txBody>
    </xdr:sp>
    <xdr:clientData/>
  </xdr:twoCellAnchor>
  <xdr:twoCellAnchor>
    <xdr:from>
      <xdr:col>1</xdr:col>
      <xdr:colOff>19050</xdr:colOff>
      <xdr:row>20</xdr:row>
      <xdr:rowOff>295275</xdr:rowOff>
    </xdr:from>
    <xdr:to>
      <xdr:col>1</xdr:col>
      <xdr:colOff>762000</xdr:colOff>
      <xdr:row>20</xdr:row>
      <xdr:rowOff>504825</xdr:rowOff>
    </xdr:to>
    <xdr:sp>
      <xdr:nvSpPr>
        <xdr:cNvPr id="17" name="TextBox 24"/>
        <xdr:cNvSpPr txBox="1">
          <a:spLocks noChangeArrowheads="1"/>
        </xdr:cNvSpPr>
      </xdr:nvSpPr>
      <xdr:spPr>
        <a:xfrm>
          <a:off x="200025" y="10420350"/>
          <a:ext cx="742950" cy="209550"/>
        </a:xfrm>
        <a:prstGeom prst="rect">
          <a:avLst/>
        </a:prstGeom>
        <a:noFill/>
        <a:ln w="9525" cmpd="sng">
          <a:noFill/>
        </a:ln>
      </xdr:spPr>
      <xdr:txBody>
        <a:bodyPr vertOverflow="clip" wrap="square"/>
        <a:p>
          <a:pPr algn="ctr">
            <a:defRPr/>
          </a:pPr>
          <a:r>
            <a:rPr lang="en-US" cap="none" sz="800" b="0" i="0" u="none" baseline="0">
              <a:latin typeface="ＭＳ Ｐゴシック"/>
              <a:ea typeface="ＭＳ Ｐゴシック"/>
              <a:cs typeface="ＭＳ Ｐゴシック"/>
            </a:rPr>
            <a:t>kg-CO2/年㎡</a:t>
          </a:r>
        </a:p>
      </xdr:txBody>
    </xdr:sp>
    <xdr:clientData/>
  </xdr:twoCellAnchor>
  <xdr:twoCellAnchor>
    <xdr:from>
      <xdr:col>2</xdr:col>
      <xdr:colOff>314325</xdr:colOff>
      <xdr:row>20</xdr:row>
      <xdr:rowOff>295275</xdr:rowOff>
    </xdr:from>
    <xdr:to>
      <xdr:col>2</xdr:col>
      <xdr:colOff>1057275</xdr:colOff>
      <xdr:row>20</xdr:row>
      <xdr:rowOff>504825</xdr:rowOff>
    </xdr:to>
    <xdr:sp>
      <xdr:nvSpPr>
        <xdr:cNvPr id="18" name="TextBox 25"/>
        <xdr:cNvSpPr txBox="1">
          <a:spLocks noChangeArrowheads="1"/>
        </xdr:cNvSpPr>
      </xdr:nvSpPr>
      <xdr:spPr>
        <a:xfrm>
          <a:off x="2028825" y="10420350"/>
          <a:ext cx="742950" cy="209550"/>
        </a:xfrm>
        <a:prstGeom prst="rect">
          <a:avLst/>
        </a:prstGeom>
        <a:noFill/>
        <a:ln w="9525" cmpd="sng">
          <a:noFill/>
        </a:ln>
      </xdr:spPr>
      <xdr:txBody>
        <a:bodyPr vertOverflow="clip" wrap="square"/>
        <a:p>
          <a:pPr algn="ctr">
            <a:defRPr/>
          </a:pPr>
          <a:r>
            <a:rPr lang="en-US" cap="none" sz="800" b="0" i="0" u="none" baseline="0">
              <a:latin typeface="ＭＳ Ｐゴシック"/>
              <a:ea typeface="ＭＳ Ｐゴシック"/>
              <a:cs typeface="ＭＳ Ｐゴシック"/>
            </a:rPr>
            <a:t>千円/年㎡</a:t>
          </a:r>
        </a:p>
      </xdr:txBody>
    </xdr:sp>
    <xdr:clientData/>
  </xdr:twoCellAnchor>
  <xdr:twoCellAnchor>
    <xdr:from>
      <xdr:col>3</xdr:col>
      <xdr:colOff>1228725</xdr:colOff>
      <xdr:row>20</xdr:row>
      <xdr:rowOff>295275</xdr:rowOff>
    </xdr:from>
    <xdr:to>
      <xdr:col>4</xdr:col>
      <xdr:colOff>704850</xdr:colOff>
      <xdr:row>20</xdr:row>
      <xdr:rowOff>504825</xdr:rowOff>
    </xdr:to>
    <xdr:sp>
      <xdr:nvSpPr>
        <xdr:cNvPr id="19" name="TextBox 26"/>
        <xdr:cNvSpPr txBox="1">
          <a:spLocks noChangeArrowheads="1"/>
        </xdr:cNvSpPr>
      </xdr:nvSpPr>
      <xdr:spPr>
        <a:xfrm>
          <a:off x="4210050" y="10420350"/>
          <a:ext cx="742950" cy="209550"/>
        </a:xfrm>
        <a:prstGeom prst="rect">
          <a:avLst/>
        </a:prstGeom>
        <a:noFill/>
        <a:ln w="9525" cmpd="sng">
          <a:noFill/>
        </a:ln>
      </xdr:spPr>
      <xdr:txBody>
        <a:bodyPr vertOverflow="clip" wrap="square"/>
        <a:p>
          <a:pPr algn="ctr">
            <a:defRPr/>
          </a:pPr>
          <a:r>
            <a:rPr lang="en-US" cap="none" sz="800" b="0" i="0" u="none" baseline="0">
              <a:latin typeface="ＭＳ Ｐゴシック"/>
              <a:ea typeface="ＭＳ Ｐゴシック"/>
              <a:cs typeface="ＭＳ Ｐゴシック"/>
            </a:rPr>
            <a:t>千円/㎡</a:t>
          </a:r>
        </a:p>
      </xdr:txBody>
    </xdr:sp>
    <xdr:clientData/>
  </xdr:twoCellAnchor>
  <xdr:twoCellAnchor>
    <xdr:from>
      <xdr:col>5</xdr:col>
      <xdr:colOff>533400</xdr:colOff>
      <xdr:row>20</xdr:row>
      <xdr:rowOff>295275</xdr:rowOff>
    </xdr:from>
    <xdr:to>
      <xdr:col>6</xdr:col>
      <xdr:colOff>66675</xdr:colOff>
      <xdr:row>20</xdr:row>
      <xdr:rowOff>504825</xdr:rowOff>
    </xdr:to>
    <xdr:sp>
      <xdr:nvSpPr>
        <xdr:cNvPr id="20" name="TextBox 27"/>
        <xdr:cNvSpPr txBox="1">
          <a:spLocks noChangeArrowheads="1"/>
        </xdr:cNvSpPr>
      </xdr:nvSpPr>
      <xdr:spPr>
        <a:xfrm>
          <a:off x="6343650" y="10420350"/>
          <a:ext cx="742950" cy="209550"/>
        </a:xfrm>
        <a:prstGeom prst="rect">
          <a:avLst/>
        </a:prstGeom>
        <a:noFill/>
        <a:ln w="9525" cmpd="sng">
          <a:noFill/>
        </a:ln>
      </xdr:spPr>
      <xdr:txBody>
        <a:bodyPr vertOverflow="clip" wrap="square"/>
        <a:p>
          <a:pPr algn="ctr">
            <a:defRPr/>
          </a:pPr>
          <a:r>
            <a:rPr lang="en-US" cap="none" sz="800" b="0" i="0" u="none" baseline="0">
              <a:latin typeface="ＭＳ Ｐゴシック"/>
              <a:ea typeface="ＭＳ Ｐゴシック"/>
              <a:cs typeface="ＭＳ Ｐゴシック"/>
            </a:rPr>
            <a:t>kg-CO2/年㎡</a:t>
          </a:r>
        </a:p>
      </xdr:txBody>
    </xdr:sp>
    <xdr:clientData/>
  </xdr:twoCellAnchor>
  <xdr:twoCellAnchor>
    <xdr:from>
      <xdr:col>8</xdr:col>
      <xdr:colOff>352425</xdr:colOff>
      <xdr:row>20</xdr:row>
      <xdr:rowOff>295275</xdr:rowOff>
    </xdr:from>
    <xdr:to>
      <xdr:col>10</xdr:col>
      <xdr:colOff>238125</xdr:colOff>
      <xdr:row>20</xdr:row>
      <xdr:rowOff>504825</xdr:rowOff>
    </xdr:to>
    <xdr:sp>
      <xdr:nvSpPr>
        <xdr:cNvPr id="21" name="TextBox 28"/>
        <xdr:cNvSpPr txBox="1">
          <a:spLocks noChangeArrowheads="1"/>
        </xdr:cNvSpPr>
      </xdr:nvSpPr>
      <xdr:spPr>
        <a:xfrm>
          <a:off x="8229600" y="10420350"/>
          <a:ext cx="742950" cy="209550"/>
        </a:xfrm>
        <a:prstGeom prst="rect">
          <a:avLst/>
        </a:prstGeom>
        <a:noFill/>
        <a:ln w="9525" cmpd="sng">
          <a:noFill/>
        </a:ln>
      </xdr:spPr>
      <xdr:txBody>
        <a:bodyPr vertOverflow="clip" wrap="square"/>
        <a:p>
          <a:pPr algn="ctr">
            <a:defRPr/>
          </a:pPr>
          <a:r>
            <a:rPr lang="en-US" cap="none" sz="800" b="0" i="0" u="none" baseline="0">
              <a:latin typeface="ＭＳ Ｐゴシック"/>
              <a:ea typeface="ＭＳ Ｐゴシック"/>
              <a:cs typeface="ＭＳ Ｐゴシック"/>
            </a:rPr>
            <a:t>MJ/年㎡</a:t>
          </a:r>
        </a:p>
      </xdr:txBody>
    </xdr:sp>
    <xdr:clientData/>
  </xdr:twoCellAnchor>
  <xdr:twoCellAnchor>
    <xdr:from>
      <xdr:col>2</xdr:col>
      <xdr:colOff>904875</xdr:colOff>
      <xdr:row>24</xdr:row>
      <xdr:rowOff>161925</xdr:rowOff>
    </xdr:from>
    <xdr:to>
      <xdr:col>4</xdr:col>
      <xdr:colOff>104775</xdr:colOff>
      <xdr:row>24</xdr:row>
      <xdr:rowOff>438150</xdr:rowOff>
    </xdr:to>
    <xdr:sp>
      <xdr:nvSpPr>
        <xdr:cNvPr id="22" name="TextBox 29"/>
        <xdr:cNvSpPr txBox="1">
          <a:spLocks noChangeArrowheads="1"/>
        </xdr:cNvSpPr>
      </xdr:nvSpPr>
      <xdr:spPr>
        <a:xfrm>
          <a:off x="2619375" y="12573000"/>
          <a:ext cx="1733550" cy="276225"/>
        </a:xfrm>
        <a:prstGeom prst="rect">
          <a:avLst/>
        </a:prstGeom>
        <a:noFill/>
        <a:ln w="9525" cmpd="sng">
          <a:noFill/>
        </a:ln>
      </xdr:spPr>
      <xdr:txBody>
        <a:bodyPr vertOverflow="clip" wrap="square" lIns="0" tIns="0" rIns="0" bIns="0" anchor="ctr"/>
        <a:p>
          <a:pPr algn="l">
            <a:defRPr/>
          </a:pPr>
          <a:r>
            <a:rPr lang="en-US" cap="none" sz="800" b="0" i="0" u="none" baseline="0">
              <a:latin typeface="ＭＳ Ｐゴシック"/>
              <a:ea typeface="ＭＳ Ｐゴシック"/>
              <a:cs typeface="ＭＳ Ｐゴシック"/>
            </a:rPr>
            <a:t>比較　　　基本　　 実施　　　竣工</a:t>
          </a:r>
        </a:p>
      </xdr:txBody>
    </xdr:sp>
    <xdr:clientData/>
  </xdr:twoCellAnchor>
  <xdr:twoCellAnchor>
    <xdr:from>
      <xdr:col>4</xdr:col>
      <xdr:colOff>457200</xdr:colOff>
      <xdr:row>24</xdr:row>
      <xdr:rowOff>161925</xdr:rowOff>
    </xdr:from>
    <xdr:to>
      <xdr:col>5</xdr:col>
      <xdr:colOff>628650</xdr:colOff>
      <xdr:row>24</xdr:row>
      <xdr:rowOff>438150</xdr:rowOff>
    </xdr:to>
    <xdr:sp>
      <xdr:nvSpPr>
        <xdr:cNvPr id="23" name="TextBox 30"/>
        <xdr:cNvSpPr txBox="1">
          <a:spLocks noChangeArrowheads="1"/>
        </xdr:cNvSpPr>
      </xdr:nvSpPr>
      <xdr:spPr>
        <a:xfrm>
          <a:off x="4705350" y="12573000"/>
          <a:ext cx="1733550" cy="276225"/>
        </a:xfrm>
        <a:prstGeom prst="rect">
          <a:avLst/>
        </a:prstGeom>
        <a:noFill/>
        <a:ln w="9525" cmpd="sng">
          <a:noFill/>
        </a:ln>
      </xdr:spPr>
      <xdr:txBody>
        <a:bodyPr vertOverflow="clip" wrap="square" lIns="0" tIns="0" rIns="0" bIns="0" anchor="ctr"/>
        <a:p>
          <a:pPr algn="l">
            <a:defRPr/>
          </a:pPr>
          <a:r>
            <a:rPr lang="en-US" cap="none" sz="800" b="0" i="0" u="none" baseline="0">
              <a:latin typeface="ＭＳ Ｐゴシック"/>
              <a:ea typeface="ＭＳ Ｐゴシック"/>
              <a:cs typeface="ＭＳ Ｐゴシック"/>
            </a:rPr>
            <a:t>比較　　　基本　　 実施　　　竣工</a:t>
          </a:r>
        </a:p>
      </xdr:txBody>
    </xdr:sp>
    <xdr:clientData/>
  </xdr:twoCellAnchor>
  <xdr:twoCellAnchor>
    <xdr:from>
      <xdr:col>5</xdr:col>
      <xdr:colOff>971550</xdr:colOff>
      <xdr:row>24</xdr:row>
      <xdr:rowOff>161925</xdr:rowOff>
    </xdr:from>
    <xdr:to>
      <xdr:col>9</xdr:col>
      <xdr:colOff>209550</xdr:colOff>
      <xdr:row>24</xdr:row>
      <xdr:rowOff>438150</xdr:rowOff>
    </xdr:to>
    <xdr:sp>
      <xdr:nvSpPr>
        <xdr:cNvPr id="24" name="TextBox 31"/>
        <xdr:cNvSpPr txBox="1">
          <a:spLocks noChangeArrowheads="1"/>
        </xdr:cNvSpPr>
      </xdr:nvSpPr>
      <xdr:spPr>
        <a:xfrm>
          <a:off x="6781800" y="12573000"/>
          <a:ext cx="1733550" cy="276225"/>
        </a:xfrm>
        <a:prstGeom prst="rect">
          <a:avLst/>
        </a:prstGeom>
        <a:noFill/>
        <a:ln w="9525" cmpd="sng">
          <a:noFill/>
        </a:ln>
      </xdr:spPr>
      <xdr:txBody>
        <a:bodyPr vertOverflow="clip" wrap="square" lIns="0" tIns="0" rIns="0" bIns="0" anchor="ctr"/>
        <a:p>
          <a:pPr algn="l">
            <a:defRPr/>
          </a:pPr>
          <a:r>
            <a:rPr lang="en-US" cap="none" sz="800" b="0" i="0" u="none" baseline="0">
              <a:latin typeface="ＭＳ Ｐゴシック"/>
              <a:ea typeface="ＭＳ Ｐゴシック"/>
              <a:cs typeface="ＭＳ Ｐゴシック"/>
            </a:rPr>
            <a:t>比較　　　基本　　 実施　　　竣工</a:t>
          </a:r>
        </a:p>
      </xdr:txBody>
    </xdr:sp>
    <xdr:clientData/>
  </xdr:twoCellAnchor>
  <xdr:twoCellAnchor>
    <xdr:from>
      <xdr:col>10</xdr:col>
      <xdr:colOff>57150</xdr:colOff>
      <xdr:row>24</xdr:row>
      <xdr:rowOff>161925</xdr:rowOff>
    </xdr:from>
    <xdr:to>
      <xdr:col>14</xdr:col>
      <xdr:colOff>76200</xdr:colOff>
      <xdr:row>24</xdr:row>
      <xdr:rowOff>438150</xdr:rowOff>
    </xdr:to>
    <xdr:sp>
      <xdr:nvSpPr>
        <xdr:cNvPr id="25" name="TextBox 32"/>
        <xdr:cNvSpPr txBox="1">
          <a:spLocks noChangeArrowheads="1"/>
        </xdr:cNvSpPr>
      </xdr:nvSpPr>
      <xdr:spPr>
        <a:xfrm>
          <a:off x="8791575" y="12573000"/>
          <a:ext cx="1733550" cy="276225"/>
        </a:xfrm>
        <a:prstGeom prst="rect">
          <a:avLst/>
        </a:prstGeom>
        <a:noFill/>
        <a:ln w="9525" cmpd="sng">
          <a:noFill/>
        </a:ln>
      </xdr:spPr>
      <xdr:txBody>
        <a:bodyPr vertOverflow="clip" wrap="square" lIns="0" tIns="0" rIns="0" bIns="0" anchor="ctr"/>
        <a:p>
          <a:pPr algn="l">
            <a:defRPr/>
          </a:pPr>
          <a:r>
            <a:rPr lang="en-US" cap="none" sz="800" b="0" i="0" u="none" baseline="0">
              <a:latin typeface="ＭＳ Ｐゴシック"/>
              <a:ea typeface="ＭＳ Ｐゴシック"/>
              <a:cs typeface="ＭＳ Ｐゴシック"/>
            </a:rPr>
            <a:t>比較　　　基本　　 実施　　　竣工</a:t>
          </a:r>
        </a:p>
      </xdr:txBody>
    </xdr:sp>
    <xdr:clientData/>
  </xdr:twoCellAnchor>
  <xdr:twoCellAnchor>
    <xdr:from>
      <xdr:col>2</xdr:col>
      <xdr:colOff>647700</xdr:colOff>
      <xdr:row>48</xdr:row>
      <xdr:rowOff>28575</xdr:rowOff>
    </xdr:from>
    <xdr:to>
      <xdr:col>2</xdr:col>
      <xdr:colOff>1257300</xdr:colOff>
      <xdr:row>48</xdr:row>
      <xdr:rowOff>171450</xdr:rowOff>
    </xdr:to>
    <xdr:sp>
      <xdr:nvSpPr>
        <xdr:cNvPr id="26" name="Rectangle 119"/>
        <xdr:cNvSpPr>
          <a:spLocks/>
        </xdr:cNvSpPr>
      </xdr:nvSpPr>
      <xdr:spPr>
        <a:xfrm>
          <a:off x="2362200" y="20964525"/>
          <a:ext cx="609600"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48</xdr:row>
      <xdr:rowOff>28575</xdr:rowOff>
    </xdr:from>
    <xdr:to>
      <xdr:col>20</xdr:col>
      <xdr:colOff>314325</xdr:colOff>
      <xdr:row>48</xdr:row>
      <xdr:rowOff>171450</xdr:rowOff>
    </xdr:to>
    <xdr:sp>
      <xdr:nvSpPr>
        <xdr:cNvPr id="27" name="Rectangle 120"/>
        <xdr:cNvSpPr>
          <a:spLocks/>
        </xdr:cNvSpPr>
      </xdr:nvSpPr>
      <xdr:spPr>
        <a:xfrm>
          <a:off x="12496800" y="20964525"/>
          <a:ext cx="609600"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695325</xdr:colOff>
      <xdr:row>48</xdr:row>
      <xdr:rowOff>28575</xdr:rowOff>
    </xdr:from>
    <xdr:to>
      <xdr:col>34</xdr:col>
      <xdr:colOff>552450</xdr:colOff>
      <xdr:row>48</xdr:row>
      <xdr:rowOff>171450</xdr:rowOff>
    </xdr:to>
    <xdr:sp>
      <xdr:nvSpPr>
        <xdr:cNvPr id="28" name="Rectangle 121"/>
        <xdr:cNvSpPr>
          <a:spLocks/>
        </xdr:cNvSpPr>
      </xdr:nvSpPr>
      <xdr:spPr>
        <a:xfrm>
          <a:off x="21516975" y="20964525"/>
          <a:ext cx="609600"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0.61375</cdr:x>
      <cdr:y>0</cdr:y>
    </cdr:from>
    <cdr:to>
      <cdr:x>0.9145</cdr:x>
      <cdr:y>0.16075</cdr:y>
    </cdr:to>
    <cdr:sp textlink="'環境調和ﾁｪｯｸｼｰﾄ（改修）'!$E$16">
      <cdr:nvSpPr>
        <cdr:cNvPr id="1" name="TextBox 1"/>
        <cdr:cNvSpPr txBox="1">
          <a:spLocks noChangeArrowheads="1"/>
        </cdr:cNvSpPr>
      </cdr:nvSpPr>
      <cdr:spPr>
        <a:xfrm>
          <a:off x="1047750" y="0"/>
          <a:ext cx="514350" cy="333375"/>
        </a:xfrm>
        <a:prstGeom prst="rect">
          <a:avLst/>
        </a:prstGeom>
        <a:noFill/>
        <a:ln w="1" cmpd="sng">
          <a:noFill/>
        </a:ln>
      </cdr:spPr>
      <cdr:txBody>
        <a:bodyPr vertOverflow="clip" wrap="square" anchor="ctr"/>
        <a:p>
          <a:pPr algn="ctr">
            <a:defRPr/>
          </a:pPr>
          <a:fld id="{e5a52e29-0daf-4994-8be0-7776d6398e6c}" type="TxLink">
            <a:rPr lang="en-US" cap="none" sz="1100" b="0" i="0" u="none" baseline="0">
              <a:latin typeface="ＭＳ Ｐゴシック"/>
              <a:ea typeface="ＭＳ Ｐゴシック"/>
              <a:cs typeface="ＭＳ Ｐゴシック"/>
            </a:rPr>
            <a:t>0%</a:t>
          </a:fld>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0.5635</cdr:x>
      <cdr:y>0</cdr:y>
    </cdr:from>
    <cdr:to>
      <cdr:x>0.937</cdr:x>
      <cdr:y>0.159</cdr:y>
    </cdr:to>
    <cdr:sp textlink="'環境調和ﾁｪｯｸｼｰﾄ（改修）'!$E$17">
      <cdr:nvSpPr>
        <cdr:cNvPr id="1" name="TextBox 1"/>
        <cdr:cNvSpPr txBox="1">
          <a:spLocks noChangeArrowheads="1"/>
        </cdr:cNvSpPr>
      </cdr:nvSpPr>
      <cdr:spPr>
        <a:xfrm>
          <a:off x="952500" y="0"/>
          <a:ext cx="638175" cy="323850"/>
        </a:xfrm>
        <a:prstGeom prst="rect">
          <a:avLst/>
        </a:prstGeom>
        <a:noFill/>
        <a:ln w="1" cmpd="sng">
          <a:noFill/>
        </a:ln>
      </cdr:spPr>
      <cdr:txBody>
        <a:bodyPr vertOverflow="clip" wrap="square" anchor="ctr"/>
        <a:p>
          <a:pPr algn="ctr">
            <a:defRPr/>
          </a:pPr>
          <a:fld id="{32dd6296-3ca6-4109-a85c-8eb521809375}" type="TxLink">
            <a:rPr lang="en-US" cap="none" sz="1100" b="0" i="0" u="none" baseline="0">
              <a:latin typeface="ＭＳ Ｐゴシック"/>
              <a:ea typeface="ＭＳ Ｐゴシック"/>
              <a:cs typeface="ＭＳ Ｐゴシック"/>
            </a:rPr>
            <a:t>0%</a:t>
          </a:fld>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36984;&#25246;&#12471;&#12540;&#12488;O_Case%2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6984;&#25246;&#12471;&#12540;&#12488;O_Case%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注意事項"/>
      <sheetName val="計算方法"/>
      <sheetName val="1.基本"/>
      <sheetName val="2.冷暖房ｴﾈﾙｷﾞｰ"/>
      <sheetName val="3.その他のｴﾈﾙｷﾞｰ"/>
      <sheetName val="4.ｴﾈﾙｷﾞｰ、ｺｽﾄ集計"/>
      <sheetName val="5.ﾗｲﾌｻｲｸﾙ評価"/>
      <sheetName val="別表1（熱負荷ﾃﾞｰﾀ）"/>
      <sheetName val="別表2（空調ｴﾈﾙｷﾞｰﾃﾞｰﾀ）"/>
      <sheetName val="別表3（空調ｴﾈﾙｷﾞｰﾃﾞｰﾀ2）"/>
      <sheetName val="別表4-1 省エネ対策ｺｽﾄ(新築)"/>
      <sheetName val="別表4-2 省エネ対策ｺｽﾄ(改修)"/>
      <sheetName val="参考資料1 教室モデルの建築仕様"/>
      <sheetName val="参考資料2　照明・コンセント"/>
      <sheetName val="参考資料3　衛生"/>
      <sheetName val="参考資料4　換気動力"/>
      <sheetName val="参考資料5-1 コスト根拠(新築)"/>
      <sheetName val="参考資料5-2 コスト根拠(改修)"/>
      <sheetName val="参考資料6 熱源ｲﾆｼｬﾙ削減試算"/>
      <sheetName val="参考資料7　契約電力量の算定"/>
    </sheetNames>
    <sheetDataSet>
      <sheetData sheetId="6">
        <row r="79">
          <cell r="J79">
            <v>0</v>
          </cell>
        </row>
        <row r="80">
          <cell r="J80">
            <v>1126.880590808365</v>
          </cell>
        </row>
        <row r="81">
          <cell r="J81">
            <v>549.8558235294119</v>
          </cell>
        </row>
        <row r="82">
          <cell r="J82">
            <v>93.66940267678685</v>
          </cell>
        </row>
        <row r="83">
          <cell r="J83">
            <v>5.016470588235294</v>
          </cell>
        </row>
        <row r="84">
          <cell r="J84">
            <v>0</v>
          </cell>
        </row>
        <row r="85">
          <cell r="J85">
            <v>0</v>
          </cell>
        </row>
        <row r="94">
          <cell r="J94">
            <v>0</v>
          </cell>
        </row>
        <row r="95">
          <cell r="J95">
            <v>73.5154901510552</v>
          </cell>
        </row>
        <row r="96">
          <cell r="J96">
            <v>19.151076000000003</v>
          </cell>
        </row>
        <row r="97">
          <cell r="J97">
            <v>3.262436756645161</v>
          </cell>
        </row>
        <row r="98">
          <cell r="J98">
            <v>0.17472000000000001</v>
          </cell>
        </row>
        <row r="99">
          <cell r="J99">
            <v>0</v>
          </cell>
        </row>
        <row r="100">
          <cell r="J100">
            <v>0</v>
          </cell>
        </row>
        <row r="200">
          <cell r="G200">
            <v>1628.5825491006703</v>
          </cell>
        </row>
        <row r="202">
          <cell r="G202">
            <v>0</v>
          </cell>
        </row>
        <row r="204">
          <cell r="G204">
            <v>1284.314982161217</v>
          </cell>
        </row>
        <row r="206">
          <cell r="G206">
            <v>1169.9385199240985</v>
          </cell>
        </row>
      </sheetData>
      <sheetData sheetId="7">
        <row r="6">
          <cell r="C6" t="str">
            <v>改修</v>
          </cell>
        </row>
        <row r="10">
          <cell r="L10">
            <v>0.45</v>
          </cell>
        </row>
        <row r="12">
          <cell r="C12">
            <v>0</v>
          </cell>
          <cell r="J12">
            <v>25</v>
          </cell>
          <cell r="L12">
            <v>0</v>
          </cell>
        </row>
        <row r="14">
          <cell r="L14">
            <v>1.0497192477547186</v>
          </cell>
        </row>
        <row r="16">
          <cell r="C16">
            <v>5.53389228</v>
          </cell>
          <cell r="J16">
            <v>25</v>
          </cell>
          <cell r="L16">
            <v>3.21192477547184</v>
          </cell>
        </row>
        <row r="17">
          <cell r="L17">
            <v>7.16</v>
          </cell>
        </row>
        <row r="18">
          <cell r="L18">
            <v>4.082836051185986</v>
          </cell>
        </row>
        <row r="19">
          <cell r="L19">
            <v>0.15</v>
          </cell>
        </row>
        <row r="29">
          <cell r="L29">
            <v>0.62</v>
          </cell>
        </row>
        <row r="31">
          <cell r="C31">
            <v>0</v>
          </cell>
          <cell r="J31">
            <v>25</v>
          </cell>
          <cell r="L31">
            <v>0</v>
          </cell>
        </row>
        <row r="33">
          <cell r="L33">
            <v>3.657205083445619</v>
          </cell>
        </row>
        <row r="35">
          <cell r="C35">
            <v>18</v>
          </cell>
          <cell r="J35">
            <v>25</v>
          </cell>
          <cell r="L35">
            <v>17.720508344561907</v>
          </cell>
        </row>
        <row r="36">
          <cell r="L36">
            <v>8.61</v>
          </cell>
        </row>
        <row r="37">
          <cell r="L37">
            <v>96.10372290770036</v>
          </cell>
        </row>
        <row r="38">
          <cell r="L38">
            <v>0.75</v>
          </cell>
        </row>
      </sheetData>
      <sheetData sheetId="11">
        <row r="18">
          <cell r="C18">
            <v>-2728387.5505812373</v>
          </cell>
          <cell r="F18">
            <v>-62048768.98084371</v>
          </cell>
          <cell r="I18">
            <v>0</v>
          </cell>
          <cell r="L18">
            <v>0</v>
          </cell>
          <cell r="N18">
            <v>0</v>
          </cell>
        </row>
        <row r="34">
          <cell r="C34">
            <v>-11324.694070085277</v>
          </cell>
          <cell r="F34">
            <v>-280675.1449608733</v>
          </cell>
          <cell r="I34">
            <v>0</v>
          </cell>
          <cell r="L34">
            <v>0</v>
          </cell>
          <cell r="N34">
            <v>0</v>
          </cell>
        </row>
      </sheetData>
      <sheetData sheetId="12">
        <row r="18">
          <cell r="C18">
            <v>-4435770.3621324105</v>
          </cell>
          <cell r="F18">
            <v>-74890971.2903977</v>
          </cell>
          <cell r="I18">
            <v>0</v>
          </cell>
          <cell r="L18">
            <v>0</v>
          </cell>
          <cell r="N18">
            <v>0</v>
          </cell>
        </row>
        <row r="34">
          <cell r="C34">
            <v>-18411.512801984285</v>
          </cell>
          <cell r="F34">
            <v>0</v>
          </cell>
          <cell r="I34">
            <v>0</v>
          </cell>
          <cell r="L34">
            <v>0</v>
          </cell>
          <cell r="N34">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注意事項"/>
      <sheetName val="計算方法"/>
      <sheetName val="1.基本"/>
      <sheetName val="2.冷暖房ｴﾈﾙｷﾞｰ"/>
      <sheetName val="3.その他のｴﾈﾙｷﾞｰ"/>
      <sheetName val="4.ｴﾈﾙｷﾞｰ、ｺｽﾄ集計"/>
      <sheetName val="5.ﾗｲﾌｻｲｸﾙ評価"/>
      <sheetName val="別表1（熱負荷ﾃﾞｰﾀ）"/>
      <sheetName val="別表2（空調ｴﾈﾙｷﾞｰﾃﾞｰﾀ）"/>
      <sheetName val="別表3（空調ｴﾈﾙｷﾞｰﾃﾞｰﾀ2）"/>
      <sheetName val="別表4-1 省エネ対策ｺｽﾄ(新築)"/>
      <sheetName val="別表4-2 省エネ対策ｺｽﾄ(改修)"/>
      <sheetName val="参考資料1 教室モデルの建築仕様"/>
      <sheetName val="参考資料2　照明・コンセント"/>
      <sheetName val="参考資料3　衛生"/>
      <sheetName val="参考資料4　換気動力"/>
      <sheetName val="参考資料5-1 コスト根拠(新築)"/>
      <sheetName val="参考資料5-2 コスト根拠(改修)"/>
      <sheetName val="参考資料6 熱源ｲﾆｼｬﾙ削減試算"/>
      <sheetName val="参考資料7　契約電力量の算定"/>
    </sheetNames>
    <sheetDataSet>
      <sheetData sheetId="6">
        <row r="79">
          <cell r="J79">
            <v>0</v>
          </cell>
        </row>
        <row r="80">
          <cell r="J80">
            <v>1126.880590808365</v>
          </cell>
        </row>
        <row r="81">
          <cell r="J81">
            <v>549.8558235294119</v>
          </cell>
        </row>
        <row r="82">
          <cell r="J82">
            <v>93.66940267678685</v>
          </cell>
        </row>
        <row r="83">
          <cell r="J83">
            <v>5.016470588235294</v>
          </cell>
        </row>
        <row r="84">
          <cell r="J84">
            <v>0</v>
          </cell>
        </row>
        <row r="85">
          <cell r="J85">
            <v>0</v>
          </cell>
        </row>
        <row r="94">
          <cell r="J94">
            <v>0</v>
          </cell>
        </row>
        <row r="95">
          <cell r="J95">
            <v>73.5154901510552</v>
          </cell>
        </row>
        <row r="96">
          <cell r="J96">
            <v>19.151076000000003</v>
          </cell>
        </row>
        <row r="97">
          <cell r="J97">
            <v>3.262436756645161</v>
          </cell>
        </row>
        <row r="98">
          <cell r="J98">
            <v>0.17472000000000001</v>
          </cell>
        </row>
        <row r="99">
          <cell r="J99">
            <v>0</v>
          </cell>
        </row>
        <row r="100">
          <cell r="J100">
            <v>0</v>
          </cell>
        </row>
        <row r="200">
          <cell r="G200">
            <v>1628.5825491006703</v>
          </cell>
        </row>
        <row r="202">
          <cell r="G202">
            <v>0</v>
          </cell>
        </row>
        <row r="204">
          <cell r="G204">
            <v>1284.314982161217</v>
          </cell>
        </row>
        <row r="206">
          <cell r="G206">
            <v>1169.9385199240985</v>
          </cell>
        </row>
      </sheetData>
      <sheetData sheetId="7">
        <row r="6">
          <cell r="C6" t="str">
            <v>改修</v>
          </cell>
        </row>
        <row r="10">
          <cell r="L10">
            <v>0.45</v>
          </cell>
        </row>
        <row r="12">
          <cell r="C12">
            <v>0</v>
          </cell>
          <cell r="J12">
            <v>25</v>
          </cell>
          <cell r="L12">
            <v>0</v>
          </cell>
        </row>
        <row r="14">
          <cell r="L14">
            <v>1.0497192477547186</v>
          </cell>
        </row>
        <row r="16">
          <cell r="C16">
            <v>5.53389228</v>
          </cell>
          <cell r="J16">
            <v>25</v>
          </cell>
          <cell r="L16">
            <v>3.21192477547184</v>
          </cell>
        </row>
        <row r="17">
          <cell r="L17">
            <v>7.16</v>
          </cell>
        </row>
        <row r="18">
          <cell r="L18">
            <v>4.082836051185986</v>
          </cell>
        </row>
        <row r="19">
          <cell r="L19">
            <v>0.15</v>
          </cell>
        </row>
        <row r="29">
          <cell r="L29">
            <v>0.62</v>
          </cell>
        </row>
        <row r="31">
          <cell r="C31">
            <v>0</v>
          </cell>
          <cell r="J31">
            <v>25</v>
          </cell>
          <cell r="L31">
            <v>0</v>
          </cell>
        </row>
        <row r="33">
          <cell r="L33">
            <v>3.657205083445619</v>
          </cell>
        </row>
        <row r="35">
          <cell r="C35">
            <v>18</v>
          </cell>
          <cell r="J35">
            <v>25</v>
          </cell>
          <cell r="L35">
            <v>17.720508344561907</v>
          </cell>
        </row>
        <row r="36">
          <cell r="L36">
            <v>8.61</v>
          </cell>
        </row>
        <row r="37">
          <cell r="L37">
            <v>96.10372290770036</v>
          </cell>
        </row>
        <row r="38">
          <cell r="L38">
            <v>0.75</v>
          </cell>
        </row>
      </sheetData>
      <sheetData sheetId="11">
        <row r="18">
          <cell r="C18">
            <v>-2728387.5505812373</v>
          </cell>
          <cell r="F18">
            <v>-62048768.98084371</v>
          </cell>
          <cell r="I18">
            <v>0</v>
          </cell>
          <cell r="L18">
            <v>0</v>
          </cell>
          <cell r="N18">
            <v>0</v>
          </cell>
        </row>
        <row r="34">
          <cell r="C34">
            <v>-11324.694070085277</v>
          </cell>
          <cell r="F34">
            <v>-280675.1449608733</v>
          </cell>
          <cell r="I34">
            <v>0</v>
          </cell>
          <cell r="L34">
            <v>0</v>
          </cell>
          <cell r="N34">
            <v>0</v>
          </cell>
        </row>
      </sheetData>
      <sheetData sheetId="12">
        <row r="18">
          <cell r="C18">
            <v>-4435770.3621324105</v>
          </cell>
          <cell r="F18">
            <v>-74890971.2903977</v>
          </cell>
          <cell r="I18">
            <v>0</v>
          </cell>
          <cell r="L18">
            <v>0</v>
          </cell>
          <cell r="N18">
            <v>0</v>
          </cell>
        </row>
        <row r="34">
          <cell r="C34">
            <v>-18411.512801984285</v>
          </cell>
          <cell r="F34">
            <v>0</v>
          </cell>
          <cell r="I34">
            <v>0</v>
          </cell>
          <cell r="L34">
            <v>0</v>
          </cell>
          <cell r="N3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6"/>
  <dimension ref="A1:T131"/>
  <sheetViews>
    <sheetView zoomScale="75" zoomScaleNormal="75" zoomScaleSheetLayoutView="75" workbookViewId="0" topLeftCell="A4">
      <selection activeCell="A1" sqref="A1"/>
    </sheetView>
  </sheetViews>
  <sheetFormatPr defaultColWidth="9.00390625" defaultRowHeight="13.5"/>
  <cols>
    <col min="1" max="1" width="4.625" style="15" customWidth="1"/>
    <col min="2" max="2" width="21.50390625" style="15" customWidth="1"/>
    <col min="3" max="3" width="9.875" style="15" customWidth="1"/>
    <col min="4" max="4" width="10.00390625" style="15" customWidth="1"/>
    <col min="5" max="5" width="12.00390625" style="15" customWidth="1"/>
    <col min="6" max="6" width="9.00390625" style="15" customWidth="1"/>
    <col min="7" max="7" width="13.00390625" style="15" customWidth="1"/>
    <col min="8" max="8" width="8.25390625" style="15" customWidth="1"/>
    <col min="9" max="9" width="14.50390625" style="15" customWidth="1"/>
    <col min="10" max="10" width="9.25390625" style="15" bestFit="1" customWidth="1"/>
    <col min="11" max="16384" width="9.00390625" style="15" customWidth="1"/>
  </cols>
  <sheetData>
    <row r="1" spans="1:20" ht="13.5">
      <c r="A1" s="14"/>
      <c r="B1" s="14"/>
      <c r="C1" s="14"/>
      <c r="D1" s="14"/>
      <c r="E1" s="14"/>
      <c r="F1" s="14"/>
      <c r="G1" s="14"/>
      <c r="H1" s="14"/>
      <c r="I1" s="14"/>
      <c r="J1" s="14"/>
      <c r="K1" s="14"/>
      <c r="L1" s="14"/>
      <c r="M1" s="14"/>
      <c r="N1" s="14"/>
      <c r="O1" s="14"/>
      <c r="P1" s="14"/>
      <c r="Q1" s="14"/>
      <c r="R1" s="14"/>
      <c r="S1" s="14"/>
      <c r="T1" s="14"/>
    </row>
    <row r="2" spans="1:20" ht="17.25">
      <c r="A2" s="16" t="s">
        <v>35</v>
      </c>
      <c r="B2" s="17"/>
      <c r="C2" s="14"/>
      <c r="D2" s="14"/>
      <c r="E2" s="14"/>
      <c r="F2" s="14"/>
      <c r="G2" s="14"/>
      <c r="H2" s="14"/>
      <c r="I2" s="14"/>
      <c r="J2" s="14"/>
      <c r="K2" s="14"/>
      <c r="L2" s="14"/>
      <c r="M2" s="14"/>
      <c r="N2" s="14"/>
      <c r="O2" s="14"/>
      <c r="P2" s="14"/>
      <c r="Q2" s="14"/>
      <c r="R2" s="14"/>
      <c r="S2" s="14"/>
      <c r="T2" s="14"/>
    </row>
    <row r="3" spans="1:20" s="20" customFormat="1" ht="13.5">
      <c r="A3" s="18"/>
      <c r="B3" s="18"/>
      <c r="C3" s="19"/>
      <c r="D3" s="19"/>
      <c r="E3" s="19"/>
      <c r="F3" s="19"/>
      <c r="G3" s="19"/>
      <c r="H3" s="19"/>
      <c r="I3" s="19"/>
      <c r="J3" s="19"/>
      <c r="K3" s="19"/>
      <c r="L3" s="19"/>
      <c r="M3" s="19"/>
      <c r="N3" s="19"/>
      <c r="O3" s="19"/>
      <c r="P3" s="19"/>
      <c r="Q3" s="19"/>
      <c r="R3" s="19"/>
      <c r="S3" s="19"/>
      <c r="T3" s="14"/>
    </row>
    <row r="4" spans="1:20" s="20" customFormat="1" ht="13.5">
      <c r="A4" s="21" t="s">
        <v>36</v>
      </c>
      <c r="B4" s="22"/>
      <c r="C4" s="19"/>
      <c r="D4" s="19"/>
      <c r="E4" s="19"/>
      <c r="F4" s="19"/>
      <c r="G4" s="19"/>
      <c r="H4" s="19"/>
      <c r="I4" s="19"/>
      <c r="J4" s="19"/>
      <c r="K4" s="19"/>
      <c r="L4" s="19"/>
      <c r="M4" s="19"/>
      <c r="N4" s="19"/>
      <c r="O4" s="19"/>
      <c r="P4" s="19"/>
      <c r="Q4" s="19"/>
      <c r="R4" s="19"/>
      <c r="S4" s="19"/>
      <c r="T4" s="14"/>
    </row>
    <row r="5" spans="1:20" s="20" customFormat="1" ht="13.5">
      <c r="A5" s="18"/>
      <c r="B5" s="22"/>
      <c r="C5" s="19"/>
      <c r="D5" s="19"/>
      <c r="E5" s="19"/>
      <c r="F5" s="19"/>
      <c r="G5" s="19"/>
      <c r="H5" s="19"/>
      <c r="I5" s="19"/>
      <c r="J5" s="19"/>
      <c r="K5" s="19"/>
      <c r="L5" s="19"/>
      <c r="M5" s="19"/>
      <c r="N5" s="19"/>
      <c r="O5" s="19"/>
      <c r="P5" s="19"/>
      <c r="Q5" s="19"/>
      <c r="R5" s="19"/>
      <c r="S5" s="19"/>
      <c r="T5" s="14"/>
    </row>
    <row r="6" spans="1:20" s="20" customFormat="1" ht="18" customHeight="1" thickBot="1">
      <c r="A6" s="18"/>
      <c r="B6" s="22"/>
      <c r="C6" s="23" t="s">
        <v>1</v>
      </c>
      <c r="D6" s="67" t="s">
        <v>2</v>
      </c>
      <c r="E6" s="19"/>
      <c r="F6" s="19"/>
      <c r="G6" s="19"/>
      <c r="H6" s="19"/>
      <c r="I6" s="19"/>
      <c r="J6" s="19"/>
      <c r="K6" s="19"/>
      <c r="L6" s="19"/>
      <c r="M6" s="19"/>
      <c r="N6" s="19"/>
      <c r="O6" s="19"/>
      <c r="P6" s="19"/>
      <c r="Q6" s="19"/>
      <c r="R6" s="19"/>
      <c r="S6" s="19"/>
      <c r="T6" s="14"/>
    </row>
    <row r="7" spans="1:20" s="20" customFormat="1" ht="18" customHeight="1" thickBot="1">
      <c r="A7" s="18"/>
      <c r="B7" s="22" t="s">
        <v>32</v>
      </c>
      <c r="C7" s="25">
        <f>'[1]4.ｴﾈﾙｷﾞｰ、ｺｽﾄ集計'!J79</f>
        <v>0</v>
      </c>
      <c r="D7" s="25">
        <f>'[2]4.ｴﾈﾙｷﾞｰ、ｺｽﾄ集計'!J79</f>
        <v>0</v>
      </c>
      <c r="E7" s="19" t="s">
        <v>19</v>
      </c>
      <c r="F7" s="19"/>
      <c r="G7" s="19"/>
      <c r="H7" s="19"/>
      <c r="I7" s="19"/>
      <c r="J7" s="19"/>
      <c r="K7" s="19"/>
      <c r="L7" s="19"/>
      <c r="M7" s="19"/>
      <c r="N7" s="19"/>
      <c r="O7" s="19"/>
      <c r="P7" s="19"/>
      <c r="Q7" s="19"/>
      <c r="R7" s="19"/>
      <c r="S7" s="19"/>
      <c r="T7" s="14"/>
    </row>
    <row r="8" spans="1:20" s="20" customFormat="1" ht="18" customHeight="1" thickBot="1">
      <c r="A8" s="18"/>
      <c r="B8" s="22" t="s">
        <v>3</v>
      </c>
      <c r="C8" s="25">
        <f>'[1]4.ｴﾈﾙｷﾞｰ、ｺｽﾄ集計'!J80</f>
        <v>1126.880590808365</v>
      </c>
      <c r="D8" s="25">
        <f>'[2]4.ｴﾈﾙｷﾞｰ、ｺｽﾄ集計'!J80</f>
        <v>1126.880590808365</v>
      </c>
      <c r="E8" s="19" t="s">
        <v>19</v>
      </c>
      <c r="F8" s="26"/>
      <c r="G8" s="27"/>
      <c r="H8" s="26"/>
      <c r="I8" s="28"/>
      <c r="J8" s="26"/>
      <c r="K8" s="19"/>
      <c r="L8" s="19"/>
      <c r="M8" s="19"/>
      <c r="N8" s="19"/>
      <c r="O8" s="19"/>
      <c r="P8" s="19"/>
      <c r="Q8" s="19"/>
      <c r="R8" s="19" t="s">
        <v>25</v>
      </c>
      <c r="S8" s="19" t="s">
        <v>25</v>
      </c>
      <c r="T8" s="14"/>
    </row>
    <row r="9" spans="1:20" s="20" customFormat="1" ht="18" customHeight="1" thickBot="1">
      <c r="A9" s="18"/>
      <c r="B9" s="22" t="s">
        <v>17</v>
      </c>
      <c r="C9" s="25">
        <f>'[1]4.ｴﾈﾙｷﾞｰ、ｺｽﾄ集計'!J81</f>
        <v>549.8558235294119</v>
      </c>
      <c r="D9" s="25">
        <f>'[2]4.ｴﾈﾙｷﾞｰ、ｺｽﾄ集計'!J81</f>
        <v>549.8558235294119</v>
      </c>
      <c r="E9" s="19" t="s">
        <v>19</v>
      </c>
      <c r="F9" s="26"/>
      <c r="G9" s="26"/>
      <c r="H9" s="26"/>
      <c r="I9" s="28"/>
      <c r="J9" s="26"/>
      <c r="K9" s="19"/>
      <c r="L9" s="19"/>
      <c r="M9" s="19"/>
      <c r="N9" s="19"/>
      <c r="O9" s="19"/>
      <c r="P9" s="19"/>
      <c r="Q9" s="19"/>
      <c r="R9" s="19"/>
      <c r="S9" s="19"/>
      <c r="T9" s="14"/>
    </row>
    <row r="10" spans="1:20" s="20" customFormat="1" ht="18" customHeight="1" thickBot="1">
      <c r="A10" s="18"/>
      <c r="B10" s="22" t="s">
        <v>161</v>
      </c>
      <c r="C10" s="25">
        <f>'[1]4.ｴﾈﾙｷﾞｰ、ｺｽﾄ集計'!J82</f>
        <v>93.66940267678685</v>
      </c>
      <c r="D10" s="25">
        <f>'[2]4.ｴﾈﾙｷﾞｰ、ｺｽﾄ集計'!J82</f>
        <v>93.66940267678685</v>
      </c>
      <c r="E10" s="19" t="s">
        <v>19</v>
      </c>
      <c r="F10" s="26"/>
      <c r="G10" s="26"/>
      <c r="H10" s="26"/>
      <c r="I10" s="28"/>
      <c r="J10" s="26"/>
      <c r="K10" s="19"/>
      <c r="L10" s="19"/>
      <c r="M10" s="19"/>
      <c r="N10" s="19"/>
      <c r="O10" s="19"/>
      <c r="P10" s="19"/>
      <c r="Q10" s="19"/>
      <c r="R10" s="19"/>
      <c r="S10" s="19"/>
      <c r="T10" s="14"/>
    </row>
    <row r="11" spans="1:20" s="20" customFormat="1" ht="18" customHeight="1" thickBot="1">
      <c r="A11" s="18"/>
      <c r="B11" s="22" t="s">
        <v>162</v>
      </c>
      <c r="C11" s="25">
        <f>'[1]4.ｴﾈﾙｷﾞｰ、ｺｽﾄ集計'!J83</f>
        <v>5.016470588235294</v>
      </c>
      <c r="D11" s="25">
        <f>'[2]4.ｴﾈﾙｷﾞｰ、ｺｽﾄ集計'!J83</f>
        <v>5.016470588235294</v>
      </c>
      <c r="E11" s="19" t="s">
        <v>19</v>
      </c>
      <c r="F11" s="26"/>
      <c r="G11" s="26"/>
      <c r="H11" s="26"/>
      <c r="I11" s="28"/>
      <c r="J11" s="26"/>
      <c r="K11" s="19"/>
      <c r="L11" s="19"/>
      <c r="M11" s="19"/>
      <c r="N11" s="19"/>
      <c r="O11" s="19"/>
      <c r="P11" s="19"/>
      <c r="Q11" s="19"/>
      <c r="R11" s="19"/>
      <c r="S11" s="19"/>
      <c r="T11" s="14"/>
    </row>
    <row r="12" spans="1:20" s="20" customFormat="1" ht="18" customHeight="1" thickBot="1">
      <c r="A12" s="18"/>
      <c r="B12" s="22" t="s">
        <v>7</v>
      </c>
      <c r="C12" s="25">
        <f>'[1]4.ｴﾈﾙｷﾞｰ、ｺｽﾄ集計'!J84</f>
        <v>0</v>
      </c>
      <c r="D12" s="25">
        <f>'[2]4.ｴﾈﾙｷﾞｰ、ｺｽﾄ集計'!J84</f>
        <v>0</v>
      </c>
      <c r="E12" s="19" t="s">
        <v>19</v>
      </c>
      <c r="F12" s="26"/>
      <c r="G12" s="26"/>
      <c r="H12" s="26"/>
      <c r="I12" s="28"/>
      <c r="J12" s="26"/>
      <c r="K12" s="19"/>
      <c r="L12" s="19"/>
      <c r="M12" s="19"/>
      <c r="N12" s="19"/>
      <c r="O12" s="19"/>
      <c r="P12" s="19"/>
      <c r="Q12" s="19"/>
      <c r="R12" s="19"/>
      <c r="S12" s="19"/>
      <c r="T12" s="14"/>
    </row>
    <row r="13" spans="1:20" s="20" customFormat="1" ht="18" customHeight="1" thickBot="1">
      <c r="A13" s="18"/>
      <c r="B13" s="22" t="s">
        <v>33</v>
      </c>
      <c r="C13" s="25">
        <f>'[1]4.ｴﾈﾙｷﾞｰ、ｺｽﾄ集計'!J85</f>
        <v>0</v>
      </c>
      <c r="D13" s="25">
        <f>'[2]4.ｴﾈﾙｷﾞｰ、ｺｽﾄ集計'!J85</f>
        <v>0</v>
      </c>
      <c r="E13" s="19" t="s">
        <v>19</v>
      </c>
      <c r="F13" s="26"/>
      <c r="G13" s="26"/>
      <c r="H13" s="26"/>
      <c r="I13" s="28"/>
      <c r="J13" s="26"/>
      <c r="K13" s="19"/>
      <c r="L13" s="19"/>
      <c r="M13" s="19"/>
      <c r="N13" s="19"/>
      <c r="O13" s="19"/>
      <c r="P13" s="19"/>
      <c r="Q13" s="19"/>
      <c r="R13" s="19"/>
      <c r="S13" s="19"/>
      <c r="T13" s="14"/>
    </row>
    <row r="14" spans="1:20" s="20" customFormat="1" ht="5.25" customHeight="1">
      <c r="A14" s="18"/>
      <c r="B14" s="29"/>
      <c r="C14" s="30"/>
      <c r="D14" s="30"/>
      <c r="E14" s="30"/>
      <c r="F14" s="26"/>
      <c r="G14" s="26"/>
      <c r="H14" s="26"/>
      <c r="I14" s="26"/>
      <c r="J14" s="19"/>
      <c r="K14" s="19"/>
      <c r="L14" s="19"/>
      <c r="M14" s="19"/>
      <c r="N14" s="19"/>
      <c r="O14" s="19"/>
      <c r="P14" s="19"/>
      <c r="Q14" s="19"/>
      <c r="R14" s="19"/>
      <c r="S14" s="19"/>
      <c r="T14" s="14"/>
    </row>
    <row r="15" spans="1:20" s="20" customFormat="1" ht="4.5" customHeight="1" thickBot="1">
      <c r="A15" s="18"/>
      <c r="B15" s="22"/>
      <c r="C15" s="19"/>
      <c r="D15" s="19"/>
      <c r="E15" s="19"/>
      <c r="F15" s="19"/>
      <c r="G15" s="19"/>
      <c r="H15" s="19"/>
      <c r="I15" s="19"/>
      <c r="J15" s="19"/>
      <c r="K15" s="19"/>
      <c r="L15" s="19"/>
      <c r="M15" s="19"/>
      <c r="N15" s="19"/>
      <c r="O15" s="19"/>
      <c r="P15" s="19"/>
      <c r="Q15" s="19"/>
      <c r="R15" s="19"/>
      <c r="S15" s="19"/>
      <c r="T15" s="14"/>
    </row>
    <row r="16" spans="1:20" s="20" customFormat="1" ht="18" customHeight="1" thickBot="1">
      <c r="A16" s="18"/>
      <c r="B16" s="22" t="s">
        <v>8</v>
      </c>
      <c r="C16" s="25">
        <f>SUM(C7:C13)</f>
        <v>1775.4222876027989</v>
      </c>
      <c r="D16" s="25">
        <f>SUM(D7:D13)</f>
        <v>1775.4222876027989</v>
      </c>
      <c r="E16" s="19" t="s">
        <v>19</v>
      </c>
      <c r="F16" s="19"/>
      <c r="G16" s="19" t="s">
        <v>31</v>
      </c>
      <c r="H16" s="31">
        <f>D16-C16</f>
        <v>0</v>
      </c>
      <c r="I16" s="19" t="s">
        <v>19</v>
      </c>
      <c r="J16" s="19"/>
      <c r="K16" s="19"/>
      <c r="L16" s="19"/>
      <c r="M16" s="19"/>
      <c r="N16" s="19"/>
      <c r="O16" s="19"/>
      <c r="P16" s="19"/>
      <c r="Q16" s="19"/>
      <c r="R16" s="19"/>
      <c r="S16" s="19"/>
      <c r="T16" s="14"/>
    </row>
    <row r="17" spans="1:20" s="20" customFormat="1" ht="17.25" customHeight="1" thickBot="1">
      <c r="A17" s="18"/>
      <c r="B17" s="22"/>
      <c r="C17" s="32"/>
      <c r="D17" s="33"/>
      <c r="E17" s="19"/>
      <c r="F17" s="19"/>
      <c r="G17" s="19" t="s">
        <v>157</v>
      </c>
      <c r="H17" s="34">
        <f>D16/C16</f>
        <v>1</v>
      </c>
      <c r="I17" s="19"/>
      <c r="J17" s="19"/>
      <c r="K17" s="19"/>
      <c r="L17" s="19"/>
      <c r="M17" s="19"/>
      <c r="N17" s="19"/>
      <c r="O17" s="19"/>
      <c r="P17" s="19"/>
      <c r="Q17" s="19"/>
      <c r="R17" s="19"/>
      <c r="S17" s="19"/>
      <c r="T17" s="14"/>
    </row>
    <row r="18" spans="1:20" s="20" customFormat="1" ht="13.5">
      <c r="A18" s="18"/>
      <c r="B18" s="22"/>
      <c r="C18" s="32"/>
      <c r="D18" s="33"/>
      <c r="E18" s="19"/>
      <c r="F18" s="19"/>
      <c r="G18" s="19"/>
      <c r="H18" s="35"/>
      <c r="I18" s="19"/>
      <c r="J18" s="19"/>
      <c r="K18" s="19"/>
      <c r="L18" s="19"/>
      <c r="M18" s="19"/>
      <c r="N18" s="19"/>
      <c r="O18" s="19"/>
      <c r="P18" s="19"/>
      <c r="Q18" s="19"/>
      <c r="R18" s="19"/>
      <c r="S18" s="19"/>
      <c r="T18" s="14"/>
    </row>
    <row r="19" spans="1:20" s="20" customFormat="1" ht="16.5">
      <c r="A19" s="21" t="s">
        <v>148</v>
      </c>
      <c r="B19" s="22"/>
      <c r="C19" s="19"/>
      <c r="D19" s="19"/>
      <c r="E19" s="19"/>
      <c r="F19" s="19"/>
      <c r="G19" s="19"/>
      <c r="H19" s="19"/>
      <c r="I19" s="19"/>
      <c r="J19" s="19"/>
      <c r="K19" s="19"/>
      <c r="L19" s="19"/>
      <c r="M19" s="19"/>
      <c r="N19" s="19"/>
      <c r="O19" s="19"/>
      <c r="P19" s="19"/>
      <c r="Q19" s="19"/>
      <c r="R19" s="19"/>
      <c r="S19" s="19"/>
      <c r="T19" s="14"/>
    </row>
    <row r="20" spans="1:20" s="20" customFormat="1" ht="13.5">
      <c r="A20" s="18"/>
      <c r="B20" s="22"/>
      <c r="C20" s="19"/>
      <c r="D20" s="19"/>
      <c r="E20" s="19"/>
      <c r="F20" s="19"/>
      <c r="G20" s="19"/>
      <c r="H20" s="19"/>
      <c r="I20" s="19"/>
      <c r="J20" s="19"/>
      <c r="K20" s="19"/>
      <c r="L20" s="19"/>
      <c r="M20" s="19"/>
      <c r="N20" s="19"/>
      <c r="O20" s="19"/>
      <c r="P20" s="19"/>
      <c r="Q20" s="19"/>
      <c r="R20" s="19"/>
      <c r="S20" s="19"/>
      <c r="T20" s="14"/>
    </row>
    <row r="21" spans="1:20" s="20" customFormat="1" ht="14.25" thickBot="1">
      <c r="A21" s="18"/>
      <c r="B21" s="22"/>
      <c r="C21" s="23" t="s">
        <v>1</v>
      </c>
      <c r="D21" s="24" t="s">
        <v>2</v>
      </c>
      <c r="E21" s="19"/>
      <c r="F21" s="26"/>
      <c r="G21" s="26"/>
      <c r="H21" s="26"/>
      <c r="I21" s="26"/>
      <c r="J21" s="26"/>
      <c r="K21" s="26"/>
      <c r="L21" s="26"/>
      <c r="M21" s="19"/>
      <c r="N21" s="19"/>
      <c r="O21" s="19"/>
      <c r="P21" s="19"/>
      <c r="Q21" s="19"/>
      <c r="R21" s="19"/>
      <c r="S21" s="19"/>
      <c r="T21" s="14"/>
    </row>
    <row r="22" spans="1:20" s="20" customFormat="1" ht="17.25" thickBot="1">
      <c r="A22" s="18"/>
      <c r="B22" s="22" t="s">
        <v>32</v>
      </c>
      <c r="C22" s="36">
        <f>'[1]4.ｴﾈﾙｷﾞｰ、ｺｽﾄ集計'!J94</f>
        <v>0</v>
      </c>
      <c r="D22" s="36">
        <f>'[2]4.ｴﾈﾙｷﾞｰ、ｺｽﾄ集計'!J94</f>
        <v>0</v>
      </c>
      <c r="E22" s="22" t="s">
        <v>0</v>
      </c>
      <c r="F22" s="26"/>
      <c r="G22" s="26"/>
      <c r="H22" s="26"/>
      <c r="I22" s="26"/>
      <c r="J22" s="26"/>
      <c r="K22" s="26"/>
      <c r="L22" s="26"/>
      <c r="M22" s="19"/>
      <c r="N22" s="19"/>
      <c r="O22" s="19"/>
      <c r="P22" s="19"/>
      <c r="Q22" s="19"/>
      <c r="R22" s="19"/>
      <c r="S22" s="19"/>
      <c r="T22" s="14"/>
    </row>
    <row r="23" spans="1:20" s="20" customFormat="1" ht="17.25" thickBot="1">
      <c r="A23" s="18"/>
      <c r="B23" s="22" t="s">
        <v>3</v>
      </c>
      <c r="C23" s="36">
        <f>'[1]4.ｴﾈﾙｷﾞｰ、ｺｽﾄ集計'!J95</f>
        <v>73.5154901510552</v>
      </c>
      <c r="D23" s="36">
        <f>'[2]4.ｴﾈﾙｷﾞｰ、ｺｽﾄ集計'!J95</f>
        <v>73.5154901510552</v>
      </c>
      <c r="E23" s="22" t="s">
        <v>0</v>
      </c>
      <c r="F23" s="32"/>
      <c r="G23" s="27"/>
      <c r="H23" s="26"/>
      <c r="I23" s="28"/>
      <c r="J23" s="26"/>
      <c r="K23" s="26"/>
      <c r="L23" s="26"/>
      <c r="M23" s="19"/>
      <c r="N23" s="19"/>
      <c r="O23" s="19"/>
      <c r="P23" s="19"/>
      <c r="Q23" s="19"/>
      <c r="R23" s="19"/>
      <c r="S23" s="19"/>
      <c r="T23" s="14"/>
    </row>
    <row r="24" spans="1:20" s="20" customFormat="1" ht="17.25" thickBot="1">
      <c r="A24" s="18"/>
      <c r="B24" s="22" t="s">
        <v>17</v>
      </c>
      <c r="C24" s="36">
        <f>'[1]4.ｴﾈﾙｷﾞｰ、ｺｽﾄ集計'!J96</f>
        <v>19.151076000000003</v>
      </c>
      <c r="D24" s="36">
        <f>'[2]4.ｴﾈﾙｷﾞｰ、ｺｽﾄ集計'!J96</f>
        <v>19.151076000000003</v>
      </c>
      <c r="E24" s="22" t="s">
        <v>0</v>
      </c>
      <c r="F24" s="26"/>
      <c r="G24" s="26"/>
      <c r="H24" s="26"/>
      <c r="I24" s="28"/>
      <c r="J24" s="26"/>
      <c r="K24" s="26"/>
      <c r="L24" s="26"/>
      <c r="M24" s="19"/>
      <c r="N24" s="19"/>
      <c r="O24" s="19"/>
      <c r="P24" s="19"/>
      <c r="Q24" s="19"/>
      <c r="R24" s="19"/>
      <c r="S24" s="19"/>
      <c r="T24" s="14"/>
    </row>
    <row r="25" spans="1:20" s="20" customFormat="1" ht="17.25" thickBot="1">
      <c r="A25" s="18"/>
      <c r="B25" s="22" t="s">
        <v>161</v>
      </c>
      <c r="C25" s="36">
        <f>'[1]4.ｴﾈﾙｷﾞｰ、ｺｽﾄ集計'!J97</f>
        <v>3.262436756645161</v>
      </c>
      <c r="D25" s="36">
        <f>'[2]4.ｴﾈﾙｷﾞｰ、ｺｽﾄ集計'!$J$97</f>
        <v>3.262436756645161</v>
      </c>
      <c r="E25" s="22" t="s">
        <v>0</v>
      </c>
      <c r="F25" s="26"/>
      <c r="G25" s="26"/>
      <c r="H25" s="26"/>
      <c r="I25" s="28"/>
      <c r="J25" s="26"/>
      <c r="K25" s="26"/>
      <c r="L25" s="26"/>
      <c r="M25" s="19"/>
      <c r="N25" s="19"/>
      <c r="O25" s="19"/>
      <c r="P25" s="19"/>
      <c r="Q25" s="19"/>
      <c r="R25" s="19"/>
      <c r="S25" s="19"/>
      <c r="T25" s="14"/>
    </row>
    <row r="26" spans="1:20" s="20" customFormat="1" ht="17.25" customHeight="1" thickBot="1">
      <c r="A26" s="18"/>
      <c r="B26" s="22" t="s">
        <v>162</v>
      </c>
      <c r="C26" s="36">
        <f>'[1]4.ｴﾈﾙｷﾞｰ、ｺｽﾄ集計'!J98</f>
        <v>0.17472000000000001</v>
      </c>
      <c r="D26" s="36">
        <f>'[2]4.ｴﾈﾙｷﾞｰ、ｺｽﾄ集計'!$J$98</f>
        <v>0.17472000000000001</v>
      </c>
      <c r="E26" s="22" t="s">
        <v>0</v>
      </c>
      <c r="F26" s="26"/>
      <c r="G26" s="26"/>
      <c r="H26" s="26"/>
      <c r="I26" s="28"/>
      <c r="J26" s="26"/>
      <c r="K26" s="26"/>
      <c r="L26" s="26"/>
      <c r="M26" s="19"/>
      <c r="N26" s="19"/>
      <c r="O26" s="19"/>
      <c r="P26" s="19"/>
      <c r="Q26" s="19"/>
      <c r="R26" s="19"/>
      <c r="S26" s="19"/>
      <c r="T26" s="14"/>
    </row>
    <row r="27" spans="1:20" s="20" customFormat="1" ht="17.25" thickBot="1">
      <c r="A27" s="18"/>
      <c r="B27" s="22" t="s">
        <v>7</v>
      </c>
      <c r="C27" s="36">
        <f>'[1]4.ｴﾈﾙｷﾞｰ、ｺｽﾄ集計'!J99</f>
        <v>0</v>
      </c>
      <c r="D27" s="36">
        <f>'[2]4.ｴﾈﾙｷﾞｰ、ｺｽﾄ集計'!J99</f>
        <v>0</v>
      </c>
      <c r="E27" s="22" t="s">
        <v>0</v>
      </c>
      <c r="F27" s="26"/>
      <c r="G27" s="26"/>
      <c r="H27" s="26"/>
      <c r="I27" s="28"/>
      <c r="J27" s="26"/>
      <c r="K27" s="26"/>
      <c r="L27" s="26"/>
      <c r="M27" s="19"/>
      <c r="N27" s="19"/>
      <c r="O27" s="19"/>
      <c r="P27" s="19"/>
      <c r="Q27" s="19"/>
      <c r="R27" s="19"/>
      <c r="S27" s="19"/>
      <c r="T27" s="14"/>
    </row>
    <row r="28" spans="1:20" s="20" customFormat="1" ht="17.25" thickBot="1">
      <c r="A28" s="18"/>
      <c r="B28" s="22" t="s">
        <v>33</v>
      </c>
      <c r="C28" s="37">
        <f>'[1]4.ｴﾈﾙｷﾞｰ、ｺｽﾄ集計'!J100</f>
        <v>0</v>
      </c>
      <c r="D28" s="37">
        <f>'[2]4.ｴﾈﾙｷﾞｰ、ｺｽﾄ集計'!J100</f>
        <v>0</v>
      </c>
      <c r="E28" s="22" t="s">
        <v>0</v>
      </c>
      <c r="F28" s="26"/>
      <c r="G28" s="26"/>
      <c r="H28" s="26"/>
      <c r="I28" s="28"/>
      <c r="J28" s="26"/>
      <c r="K28" s="26"/>
      <c r="L28" s="26"/>
      <c r="M28" s="19"/>
      <c r="N28" s="19"/>
      <c r="O28" s="19"/>
      <c r="P28" s="19"/>
      <c r="Q28" s="19"/>
      <c r="R28" s="19"/>
      <c r="S28" s="19"/>
      <c r="T28" s="14"/>
    </row>
    <row r="29" spans="1:20" s="20" customFormat="1" ht="3.75" customHeight="1">
      <c r="A29" s="18"/>
      <c r="B29" s="29"/>
      <c r="C29" s="30"/>
      <c r="D29" s="38"/>
      <c r="E29" s="30"/>
      <c r="F29" s="26"/>
      <c r="G29" s="26"/>
      <c r="H29" s="26"/>
      <c r="I29" s="26"/>
      <c r="J29" s="26"/>
      <c r="K29" s="26"/>
      <c r="L29" s="26"/>
      <c r="M29" s="19"/>
      <c r="N29" s="19"/>
      <c r="O29" s="19"/>
      <c r="P29" s="19"/>
      <c r="Q29" s="19"/>
      <c r="R29" s="19"/>
      <c r="S29" s="19"/>
      <c r="T29" s="14"/>
    </row>
    <row r="30" spans="1:20" s="20" customFormat="1" ht="4.5" customHeight="1" thickBot="1">
      <c r="A30" s="18"/>
      <c r="B30" s="22"/>
      <c r="C30" s="19"/>
      <c r="D30" s="39"/>
      <c r="E30" s="19"/>
      <c r="F30" s="26"/>
      <c r="G30" s="26"/>
      <c r="H30" s="26"/>
      <c r="I30" s="26"/>
      <c r="J30" s="26"/>
      <c r="K30" s="26"/>
      <c r="L30" s="26"/>
      <c r="M30" s="19"/>
      <c r="N30" s="19"/>
      <c r="O30" s="19"/>
      <c r="P30" s="19"/>
      <c r="Q30" s="19"/>
      <c r="R30" s="19"/>
      <c r="S30" s="19"/>
      <c r="T30" s="14"/>
    </row>
    <row r="31" spans="1:20" s="20" customFormat="1" ht="17.25" thickBot="1">
      <c r="A31" s="18"/>
      <c r="B31" s="22" t="s">
        <v>8</v>
      </c>
      <c r="C31" s="40">
        <f>SUM(C22:C28)</f>
        <v>96.10372290770036</v>
      </c>
      <c r="D31" s="40">
        <f>SUM(D22:D28)</f>
        <v>96.10372290770036</v>
      </c>
      <c r="E31" s="22" t="s">
        <v>0</v>
      </c>
      <c r="F31" s="26"/>
      <c r="G31" s="19" t="s">
        <v>31</v>
      </c>
      <c r="H31" s="45">
        <f>D31-C31</f>
        <v>0</v>
      </c>
      <c r="I31" s="22" t="s">
        <v>0</v>
      </c>
      <c r="J31" s="26"/>
      <c r="K31" s="26"/>
      <c r="L31" s="26"/>
      <c r="M31" s="19"/>
      <c r="N31" s="19"/>
      <c r="O31" s="19"/>
      <c r="P31" s="19"/>
      <c r="Q31" s="19"/>
      <c r="R31" s="19"/>
      <c r="S31" s="19"/>
      <c r="T31" s="14"/>
    </row>
    <row r="32" spans="1:20" s="20" customFormat="1" ht="17.25" customHeight="1" thickBot="1">
      <c r="A32" s="18"/>
      <c r="B32" s="22"/>
      <c r="C32" s="26"/>
      <c r="D32" s="19"/>
      <c r="E32" s="19"/>
      <c r="F32" s="19"/>
      <c r="G32" s="19" t="s">
        <v>157</v>
      </c>
      <c r="H32" s="34">
        <f>D31/C31</f>
        <v>1</v>
      </c>
      <c r="I32" s="19"/>
      <c r="J32" s="19"/>
      <c r="K32" s="19"/>
      <c r="L32" s="19"/>
      <c r="M32" s="19"/>
      <c r="N32" s="19"/>
      <c r="O32" s="19"/>
      <c r="P32" s="19"/>
      <c r="Q32" s="19"/>
      <c r="R32" s="19"/>
      <c r="S32" s="19"/>
      <c r="T32" s="14"/>
    </row>
    <row r="33" spans="1:20" s="20" customFormat="1" ht="13.5">
      <c r="A33" s="18"/>
      <c r="B33" s="22"/>
      <c r="C33" s="26"/>
      <c r="D33" s="19"/>
      <c r="E33" s="19"/>
      <c r="F33" s="19"/>
      <c r="G33" s="19"/>
      <c r="H33" s="19"/>
      <c r="I33" s="19"/>
      <c r="J33" s="19"/>
      <c r="K33" s="19"/>
      <c r="L33" s="19"/>
      <c r="M33" s="19"/>
      <c r="N33" s="19"/>
      <c r="O33" s="19"/>
      <c r="P33" s="19"/>
      <c r="Q33" s="19"/>
      <c r="R33" s="19"/>
      <c r="S33" s="19"/>
      <c r="T33" s="14"/>
    </row>
    <row r="34" spans="1:20" s="20" customFormat="1" ht="13.5">
      <c r="A34" s="21" t="s">
        <v>38</v>
      </c>
      <c r="B34" s="22"/>
      <c r="C34" s="26"/>
      <c r="D34" s="19"/>
      <c r="E34" s="19"/>
      <c r="F34" s="19"/>
      <c r="G34" s="19"/>
      <c r="H34" s="19"/>
      <c r="I34" s="19"/>
      <c r="J34" s="19"/>
      <c r="K34" s="19"/>
      <c r="L34" s="19"/>
      <c r="M34" s="19"/>
      <c r="N34" s="19"/>
      <c r="O34" s="19"/>
      <c r="P34" s="19"/>
      <c r="Q34" s="19"/>
      <c r="R34" s="19"/>
      <c r="S34" s="19"/>
      <c r="T34" s="14"/>
    </row>
    <row r="35" spans="1:20" s="20" customFormat="1" ht="18" customHeight="1" thickBot="1">
      <c r="A35" s="22"/>
      <c r="B35" s="22"/>
      <c r="C35" s="23" t="s">
        <v>1</v>
      </c>
      <c r="D35" s="67" t="s">
        <v>2</v>
      </c>
      <c r="E35" s="19"/>
      <c r="F35" s="19"/>
      <c r="G35" s="19"/>
      <c r="H35" s="19"/>
      <c r="I35" s="19"/>
      <c r="J35" s="19"/>
      <c r="K35" s="19"/>
      <c r="L35" s="19"/>
      <c r="M35" s="19"/>
      <c r="N35" s="19"/>
      <c r="O35" s="19"/>
      <c r="P35" s="19"/>
      <c r="Q35" s="19"/>
      <c r="R35" s="19"/>
      <c r="S35" s="19"/>
      <c r="T35" s="14"/>
    </row>
    <row r="36" spans="1:20" s="20" customFormat="1" ht="18" customHeight="1" thickBot="1">
      <c r="A36" s="18"/>
      <c r="B36" s="22" t="s">
        <v>20</v>
      </c>
      <c r="C36" s="25">
        <f>'[1]4.ｴﾈﾙｷﾞｰ、ｺｽﾄ集計'!G200</f>
        <v>1628.5825491006703</v>
      </c>
      <c r="D36" s="25">
        <f>'[2]4.ｴﾈﾙｷﾞｰ、ｺｽﾄ集計'!G200</f>
        <v>1628.5825491006703</v>
      </c>
      <c r="E36" s="22" t="s">
        <v>22</v>
      </c>
      <c r="F36" s="19"/>
      <c r="G36" s="19"/>
      <c r="H36" s="19"/>
      <c r="I36" s="19"/>
      <c r="J36" s="19"/>
      <c r="K36" s="19"/>
      <c r="L36" s="19"/>
      <c r="M36" s="19"/>
      <c r="N36" s="19"/>
      <c r="O36" s="19"/>
      <c r="P36" s="19"/>
      <c r="Q36" s="19"/>
      <c r="R36" s="19"/>
      <c r="S36" s="19"/>
      <c r="T36" s="14"/>
    </row>
    <row r="37" spans="1:20" s="20" customFormat="1" ht="18" customHeight="1" thickBot="1">
      <c r="A37" s="18"/>
      <c r="B37" s="22" t="s">
        <v>6</v>
      </c>
      <c r="C37" s="25">
        <f>'[1]4.ｴﾈﾙｷﾞｰ、ｺｽﾄ集計'!G202</f>
        <v>0</v>
      </c>
      <c r="D37" s="25">
        <f>'[2]4.ｴﾈﾙｷﾞｰ、ｺｽﾄ集計'!G202</f>
        <v>0</v>
      </c>
      <c r="E37" s="22" t="s">
        <v>22</v>
      </c>
      <c r="F37" s="19"/>
      <c r="G37" s="19"/>
      <c r="H37" s="19"/>
      <c r="I37" s="19"/>
      <c r="J37" s="19"/>
      <c r="K37" s="19"/>
      <c r="L37" s="19"/>
      <c r="M37" s="19"/>
      <c r="N37" s="19"/>
      <c r="O37" s="19"/>
      <c r="P37" s="19"/>
      <c r="Q37" s="19"/>
      <c r="R37" s="19"/>
      <c r="S37" s="19"/>
      <c r="T37" s="14"/>
    </row>
    <row r="38" spans="1:20" s="20" customFormat="1" ht="18" customHeight="1" thickBot="1">
      <c r="A38" s="18"/>
      <c r="B38" s="22" t="s">
        <v>21</v>
      </c>
      <c r="C38" s="25">
        <f>'[1]4.ｴﾈﾙｷﾞｰ、ｺｽﾄ集計'!G204</f>
        <v>1284.314982161217</v>
      </c>
      <c r="D38" s="25">
        <f>'[2]4.ｴﾈﾙｷﾞｰ、ｺｽﾄ集計'!G204</f>
        <v>1284.314982161217</v>
      </c>
      <c r="E38" s="22" t="s">
        <v>22</v>
      </c>
      <c r="F38" s="19"/>
      <c r="G38" s="19"/>
      <c r="H38" s="19"/>
      <c r="I38" s="19"/>
      <c r="J38" s="19"/>
      <c r="K38" s="19"/>
      <c r="L38" s="19"/>
      <c r="M38" s="19"/>
      <c r="N38" s="19"/>
      <c r="O38" s="19"/>
      <c r="P38" s="19"/>
      <c r="Q38" s="19"/>
      <c r="R38" s="19"/>
      <c r="S38" s="19"/>
      <c r="T38" s="14"/>
    </row>
    <row r="39" spans="1:20" s="20" customFormat="1" ht="18" customHeight="1" thickBot="1">
      <c r="A39" s="18"/>
      <c r="B39" s="22" t="s">
        <v>18</v>
      </c>
      <c r="C39" s="25">
        <f>'[1]4.ｴﾈﾙｷﾞｰ、ｺｽﾄ集計'!G206</f>
        <v>1169.9385199240985</v>
      </c>
      <c r="D39" s="25">
        <f>'[2]4.ｴﾈﾙｷﾞｰ、ｺｽﾄ集計'!G206</f>
        <v>1169.9385199240985</v>
      </c>
      <c r="E39" s="22" t="s">
        <v>22</v>
      </c>
      <c r="F39" s="19"/>
      <c r="G39" s="19"/>
      <c r="H39" s="19"/>
      <c r="I39" s="19"/>
      <c r="J39" s="19"/>
      <c r="K39" s="19"/>
      <c r="L39" s="19"/>
      <c r="M39" s="19"/>
      <c r="N39" s="19"/>
      <c r="O39" s="19"/>
      <c r="P39" s="19"/>
      <c r="Q39" s="19"/>
      <c r="R39" s="19"/>
      <c r="S39" s="19"/>
      <c r="T39" s="14"/>
    </row>
    <row r="40" spans="1:20" s="20" customFormat="1" ht="5.25" customHeight="1">
      <c r="A40" s="18"/>
      <c r="B40" s="29"/>
      <c r="C40" s="30"/>
      <c r="D40" s="41"/>
      <c r="E40" s="19"/>
      <c r="F40" s="19"/>
      <c r="G40" s="19"/>
      <c r="H40" s="19"/>
      <c r="I40" s="19"/>
      <c r="J40" s="19"/>
      <c r="K40" s="19"/>
      <c r="L40" s="19"/>
      <c r="M40" s="19"/>
      <c r="N40" s="19"/>
      <c r="O40" s="19"/>
      <c r="P40" s="19"/>
      <c r="Q40" s="19"/>
      <c r="R40" s="19"/>
      <c r="S40" s="19"/>
      <c r="T40" s="14"/>
    </row>
    <row r="41" spans="1:20" s="20" customFormat="1" ht="5.25" customHeight="1" thickBot="1">
      <c r="A41" s="18"/>
      <c r="B41" s="22"/>
      <c r="C41" s="26"/>
      <c r="D41" s="19"/>
      <c r="E41" s="19"/>
      <c r="F41" s="19"/>
      <c r="G41" s="19"/>
      <c r="H41" s="19"/>
      <c r="I41" s="19"/>
      <c r="J41" s="19"/>
      <c r="K41" s="19"/>
      <c r="L41" s="19"/>
      <c r="M41" s="19"/>
      <c r="N41" s="19"/>
      <c r="O41" s="19"/>
      <c r="P41" s="19"/>
      <c r="Q41" s="19"/>
      <c r="R41" s="19"/>
      <c r="S41" s="19"/>
      <c r="T41" s="14"/>
    </row>
    <row r="42" spans="1:20" s="20" customFormat="1" ht="18" customHeight="1" thickBot="1">
      <c r="A42" s="18"/>
      <c r="B42" s="22" t="s">
        <v>5</v>
      </c>
      <c r="C42" s="31">
        <f>SUM(C36:C39)</f>
        <v>4082.8360511859855</v>
      </c>
      <c r="D42" s="31">
        <f>SUM(D36:D39)</f>
        <v>4082.8360511859855</v>
      </c>
      <c r="E42" s="22" t="s">
        <v>22</v>
      </c>
      <c r="F42" s="19"/>
      <c r="G42" s="19" t="s">
        <v>31</v>
      </c>
      <c r="H42" s="31">
        <f>D42-C42</f>
        <v>0</v>
      </c>
      <c r="I42" s="22" t="s">
        <v>22</v>
      </c>
      <c r="J42" s="19"/>
      <c r="K42" s="19"/>
      <c r="L42" s="19"/>
      <c r="M42" s="19"/>
      <c r="N42" s="19"/>
      <c r="O42" s="19"/>
      <c r="P42" s="19"/>
      <c r="Q42" s="19"/>
      <c r="R42" s="19"/>
      <c r="S42" s="19"/>
      <c r="T42" s="14"/>
    </row>
    <row r="43" spans="1:20" s="20" customFormat="1" ht="18" customHeight="1" thickBot="1">
      <c r="A43" s="18"/>
      <c r="B43" s="22"/>
      <c r="C43" s="42"/>
      <c r="D43" s="42"/>
      <c r="E43" s="22"/>
      <c r="F43" s="19"/>
      <c r="G43" s="19" t="s">
        <v>157</v>
      </c>
      <c r="H43" s="34">
        <f>D42/C42</f>
        <v>1</v>
      </c>
      <c r="I43" s="19"/>
      <c r="J43" s="19"/>
      <c r="K43" s="19"/>
      <c r="L43" s="19"/>
      <c r="M43" s="19"/>
      <c r="N43" s="19"/>
      <c r="O43" s="19"/>
      <c r="P43" s="19"/>
      <c r="Q43" s="19"/>
      <c r="R43" s="19"/>
      <c r="S43" s="19"/>
      <c r="T43" s="14"/>
    </row>
    <row r="44" spans="1:20" s="20" customFormat="1" ht="13.5">
      <c r="A44" s="21" t="s">
        <v>39</v>
      </c>
      <c r="B44" s="22"/>
      <c r="C44" s="42"/>
      <c r="D44" s="42"/>
      <c r="E44" s="22"/>
      <c r="F44" s="19"/>
      <c r="G44" s="19"/>
      <c r="H44" s="35"/>
      <c r="I44" s="19"/>
      <c r="J44" s="19"/>
      <c r="K44" s="19"/>
      <c r="L44" s="19"/>
      <c r="M44" s="19"/>
      <c r="N44" s="19"/>
      <c r="O44" s="19"/>
      <c r="P44" s="19"/>
      <c r="Q44" s="19"/>
      <c r="R44" s="19"/>
      <c r="S44" s="19"/>
      <c r="T44" s="14"/>
    </row>
    <row r="45" spans="1:20" s="20" customFormat="1" ht="13.5">
      <c r="A45" s="21"/>
      <c r="B45" s="22"/>
      <c r="C45" s="26"/>
      <c r="D45" s="19"/>
      <c r="E45" s="19"/>
      <c r="F45" s="19"/>
      <c r="G45" s="19"/>
      <c r="H45" s="19"/>
      <c r="I45" s="19"/>
      <c r="J45" s="19"/>
      <c r="K45" s="19"/>
      <c r="L45" s="19"/>
      <c r="M45" s="19"/>
      <c r="N45" s="19"/>
      <c r="O45" s="19"/>
      <c r="P45" s="19"/>
      <c r="Q45" s="19"/>
      <c r="R45" s="19"/>
      <c r="S45" s="19"/>
      <c r="T45" s="14"/>
    </row>
    <row r="46" spans="1:20" s="20" customFormat="1" ht="14.25" thickBot="1">
      <c r="A46" s="21"/>
      <c r="B46" s="22"/>
      <c r="C46" s="23" t="s">
        <v>1</v>
      </c>
      <c r="D46" s="24" t="s">
        <v>2</v>
      </c>
      <c r="E46" s="19"/>
      <c r="F46" s="19"/>
      <c r="G46" s="19"/>
      <c r="H46" s="19"/>
      <c r="I46" s="19"/>
      <c r="J46" s="19"/>
      <c r="K46" s="19"/>
      <c r="L46" s="19"/>
      <c r="M46" s="19"/>
      <c r="N46" s="19"/>
      <c r="O46" s="19"/>
      <c r="P46" s="19"/>
      <c r="Q46" s="19"/>
      <c r="R46" s="19"/>
      <c r="S46" s="19"/>
      <c r="T46" s="14"/>
    </row>
    <row r="47" spans="1:20" s="20" customFormat="1" ht="17.25" customHeight="1" thickBot="1">
      <c r="A47" s="22"/>
      <c r="B47" s="22" t="str">
        <f>IF('[1]5.ﾗｲﾌｻｲｸﾙ評価'!$C$6="新築","新設時基準工事費","改修時基準工事費")</f>
        <v>改修時基準工事費</v>
      </c>
      <c r="C47" s="31">
        <f>IF('[1]5.ﾗｲﾌｻｲｸﾙ評価'!$C$6="新築",'[1]5.ﾗｲﾌｻｲｸﾙ評価'!$C$12*'[1]5.ﾗｲﾌｻｲｸﾙ評価'!$J$12*1000,'[1]5.ﾗｲﾌｻｲｸﾙ評価'!$C$16*'[1]5.ﾗｲﾌｻｲｸﾙ評価'!$J$16*1000/1.5)</f>
        <v>92231.538</v>
      </c>
      <c r="D47" s="31">
        <f>IF('[2]5.ﾗｲﾌｻｲｸﾙ評価'!$C$6="新築",'[2]5.ﾗｲﾌｻｲｸﾙ評価'!$C$12*'[2]5.ﾗｲﾌｻｲｸﾙ評価'!$J$12*1000,'[2]5.ﾗｲﾌｻｲｸﾙ評価'!$C$16*'[2]5.ﾗｲﾌｻｲｸﾙ評価'!$J$16*1000/1.5)</f>
        <v>92231.538</v>
      </c>
      <c r="E47" s="22" t="s">
        <v>29</v>
      </c>
      <c r="F47" s="19"/>
      <c r="G47" s="19"/>
      <c r="H47" s="19"/>
      <c r="I47" s="19"/>
      <c r="J47" s="19"/>
      <c r="K47" s="19"/>
      <c r="L47" s="19"/>
      <c r="M47" s="19"/>
      <c r="N47" s="19"/>
      <c r="O47" s="19"/>
      <c r="P47" s="19"/>
      <c r="Q47" s="19"/>
      <c r="R47" s="19"/>
      <c r="S47" s="19"/>
      <c r="T47" s="14"/>
    </row>
    <row r="48" spans="1:20" s="20" customFormat="1" ht="17.25" customHeight="1" thickBot="1">
      <c r="A48" s="18"/>
      <c r="B48" s="22" t="s">
        <v>164</v>
      </c>
      <c r="C48" s="31">
        <f>IF('[1]5.ﾗｲﾌｻｲｸﾙ評価'!$C$6="新築",'[1]別表4-1 省エネ対策ｺｽﾄ(新築)'!$C$18,'[1]別表4-2 省エネ対策ｺｽﾄ(改修)'!$C$18)/2635</f>
        <v>-1683.40431200471</v>
      </c>
      <c r="D48" s="31">
        <f>IF('[2]5.ﾗｲﾌｻｲｸﾙ評価'!$C$6="新築",'[2]別表4-1 省エネ対策ｺｽﾄ(新築)'!$C$18,'[2]別表4-2 省エネ対策ｺｽﾄ(改修)'!$C$18)/2635</f>
        <v>-1683.40431200471</v>
      </c>
      <c r="E48" s="22" t="s">
        <v>29</v>
      </c>
      <c r="F48" s="19"/>
      <c r="G48" s="19"/>
      <c r="H48" s="19"/>
      <c r="I48" s="19"/>
      <c r="J48" s="19"/>
      <c r="K48" s="19"/>
      <c r="L48" s="19"/>
      <c r="M48" s="19"/>
      <c r="N48" s="19"/>
      <c r="O48" s="19"/>
      <c r="P48" s="19"/>
      <c r="Q48" s="19"/>
      <c r="R48" s="19"/>
      <c r="S48" s="19"/>
      <c r="T48" s="14"/>
    </row>
    <row r="49" spans="1:20" s="20" customFormat="1" ht="17.25" customHeight="1" thickBot="1">
      <c r="A49" s="18"/>
      <c r="B49" s="22" t="s">
        <v>165</v>
      </c>
      <c r="C49" s="31">
        <f>IF('[1]5.ﾗｲﾌｻｲｸﾙ評価'!$C$6="新築",'[1]別表4-1 省エネ対策ｺｽﾄ(新築)'!$F$18,'[1]別表4-2 省エネ対策ｺｽﾄ(改修)'!$F$18)/2635</f>
        <v>-28421.62098307313</v>
      </c>
      <c r="D49" s="31">
        <f>IF('[2]5.ﾗｲﾌｻｲｸﾙ評価'!$C$6="新築",'[2]別表4-1 省エネ対策ｺｽﾄ(新築)'!$F$18,'[2]別表4-2 省エネ対策ｺｽﾄ(改修)'!$F$18)/2635</f>
        <v>-28421.62098307313</v>
      </c>
      <c r="E49" s="22" t="s">
        <v>29</v>
      </c>
      <c r="F49" s="19"/>
      <c r="G49" s="19"/>
      <c r="H49" s="19"/>
      <c r="I49" s="19"/>
      <c r="J49" s="19"/>
      <c r="K49" s="19"/>
      <c r="L49" s="19"/>
      <c r="M49" s="19"/>
      <c r="N49" s="19"/>
      <c r="O49" s="19"/>
      <c r="P49" s="19"/>
      <c r="Q49" s="19"/>
      <c r="R49" s="19"/>
      <c r="S49" s="19"/>
      <c r="T49" s="14"/>
    </row>
    <row r="50" spans="1:20" s="20" customFormat="1" ht="17.25" customHeight="1" thickBot="1">
      <c r="A50" s="18"/>
      <c r="B50" s="22" t="s">
        <v>166</v>
      </c>
      <c r="C50" s="31">
        <f>IF('[1]5.ﾗｲﾌｻｲｸﾙ評価'!$C$6="新築",'[1]別表4-1 省エネ対策ｺｽﾄ(新築)'!$I$18,'[1]別表4-2 省エネ対策ｺｽﾄ(改修)'!$I$18)/2635</f>
        <v>0</v>
      </c>
      <c r="D50" s="31">
        <f>IF('[2]5.ﾗｲﾌｻｲｸﾙ評価'!$C$6="新築",'[2]別表4-1 省エネ対策ｺｽﾄ(新築)'!$I$18,'[2]別表4-2 省エネ対策ｺｽﾄ(改修)'!$I$18)/2635</f>
        <v>0</v>
      </c>
      <c r="E50" s="22" t="s">
        <v>29</v>
      </c>
      <c r="F50" s="19"/>
      <c r="G50" s="19"/>
      <c r="H50" s="19"/>
      <c r="I50" s="19"/>
      <c r="J50" s="19"/>
      <c r="K50" s="19"/>
      <c r="L50" s="19"/>
      <c r="M50" s="19"/>
      <c r="N50" s="19"/>
      <c r="O50" s="19"/>
      <c r="P50" s="19"/>
      <c r="Q50" s="19"/>
      <c r="R50" s="19"/>
      <c r="S50" s="19"/>
      <c r="T50" s="14"/>
    </row>
    <row r="51" spans="1:20" s="20" customFormat="1" ht="17.25" customHeight="1" thickBot="1">
      <c r="A51" s="18"/>
      <c r="B51" s="22" t="s">
        <v>167</v>
      </c>
      <c r="C51" s="31">
        <f>IF('[1]5.ﾗｲﾌｻｲｸﾙ評価'!$C$6="新築",'[1]別表4-1 省エネ対策ｺｽﾄ(新築)'!$L$18,'[1]別表4-2 省エネ対策ｺｽﾄ(改修)'!$L$18)/2635</f>
        <v>0</v>
      </c>
      <c r="D51" s="31">
        <f>IF('[2]5.ﾗｲﾌｻｲｸﾙ評価'!$C$6="新築",'[2]別表4-1 省エネ対策ｺｽﾄ(新築)'!$L$18,'[2]別表4-2 省エネ対策ｺｽﾄ(改修)'!$L$18)/2635</f>
        <v>0</v>
      </c>
      <c r="E51" s="22" t="s">
        <v>29</v>
      </c>
      <c r="F51" s="19"/>
      <c r="G51" s="19"/>
      <c r="H51" s="19"/>
      <c r="I51" s="19"/>
      <c r="J51" s="19"/>
      <c r="K51" s="19"/>
      <c r="L51" s="19"/>
      <c r="M51" s="19"/>
      <c r="N51" s="19"/>
      <c r="O51" s="19"/>
      <c r="P51" s="19"/>
      <c r="Q51" s="19"/>
      <c r="R51" s="19"/>
      <c r="S51" s="19"/>
      <c r="T51" s="14"/>
    </row>
    <row r="52" spans="1:20" s="20" customFormat="1" ht="17.25" customHeight="1" thickBot="1">
      <c r="A52" s="18"/>
      <c r="B52" s="22" t="s">
        <v>168</v>
      </c>
      <c r="C52" s="31">
        <f>IF('[1]5.ﾗｲﾌｻｲｸﾙ評価'!$C$6="新築",'[1]別表4-1 省エネ対策ｺｽﾄ(新築)'!$N$18,'[1]別表4-2 省エネ対策ｺｽﾄ(改修)'!$N$18)/2635</f>
        <v>0</v>
      </c>
      <c r="D52" s="31">
        <f>IF('[2]5.ﾗｲﾌｻｲｸﾙ評価'!$C$6="新築",'[2]別表4-1 省エネ対策ｺｽﾄ(新築)'!$N$18,'[2]別表4-2 省エネ対策ｺｽﾄ(改修)'!$N$18)/2635</f>
        <v>0</v>
      </c>
      <c r="E52" s="22" t="s">
        <v>29</v>
      </c>
      <c r="F52" s="19"/>
      <c r="G52" s="19"/>
      <c r="H52" s="19"/>
      <c r="I52" s="19"/>
      <c r="J52" s="19"/>
      <c r="K52" s="19"/>
      <c r="L52" s="19"/>
      <c r="M52" s="19"/>
      <c r="N52" s="19"/>
      <c r="O52" s="19"/>
      <c r="P52" s="19"/>
      <c r="Q52" s="19"/>
      <c r="R52" s="19"/>
      <c r="S52" s="19"/>
      <c r="T52" s="14"/>
    </row>
    <row r="53" spans="1:20" s="20" customFormat="1" ht="5.25" customHeight="1">
      <c r="A53" s="18"/>
      <c r="B53" s="29"/>
      <c r="C53" s="30"/>
      <c r="D53" s="30"/>
      <c r="E53" s="19"/>
      <c r="F53" s="19"/>
      <c r="G53" s="19"/>
      <c r="H53" s="19"/>
      <c r="I53" s="19"/>
      <c r="J53" s="19"/>
      <c r="K53" s="19"/>
      <c r="L53" s="19"/>
      <c r="M53" s="19"/>
      <c r="N53" s="19"/>
      <c r="O53" s="19"/>
      <c r="P53" s="19"/>
      <c r="Q53" s="19"/>
      <c r="R53" s="19"/>
      <c r="S53" s="19"/>
      <c r="T53" s="14"/>
    </row>
    <row r="54" spans="1:20" s="20" customFormat="1" ht="5.25" customHeight="1" thickBot="1">
      <c r="A54" s="18"/>
      <c r="B54" s="22"/>
      <c r="C54" s="26"/>
      <c r="D54" s="26"/>
      <c r="E54" s="19"/>
      <c r="F54" s="19"/>
      <c r="G54" s="19"/>
      <c r="H54" s="19"/>
      <c r="I54" s="19"/>
      <c r="J54" s="19"/>
      <c r="K54" s="19"/>
      <c r="L54" s="19"/>
      <c r="M54" s="19"/>
      <c r="N54" s="19"/>
      <c r="O54" s="19"/>
      <c r="P54" s="19"/>
      <c r="Q54" s="19"/>
      <c r="R54" s="19"/>
      <c r="S54" s="19"/>
      <c r="T54" s="14"/>
    </row>
    <row r="55" spans="1:20" s="20" customFormat="1" ht="17.25" customHeight="1" thickBot="1">
      <c r="A55" s="18"/>
      <c r="B55" s="22" t="s">
        <v>8</v>
      </c>
      <c r="C55" s="31">
        <f>ROUND(SUM(C47:C52),0)</f>
        <v>62127</v>
      </c>
      <c r="D55" s="31">
        <f>ROUND(SUM(D47:D52),0)</f>
        <v>62127</v>
      </c>
      <c r="E55" s="22" t="s">
        <v>29</v>
      </c>
      <c r="F55" s="19"/>
      <c r="G55" s="19" t="s">
        <v>31</v>
      </c>
      <c r="H55" s="44">
        <f>D55-C55</f>
        <v>0</v>
      </c>
      <c r="I55" s="22" t="s">
        <v>29</v>
      </c>
      <c r="J55" s="19"/>
      <c r="K55" s="19"/>
      <c r="L55" s="19"/>
      <c r="M55" s="19"/>
      <c r="N55" s="19"/>
      <c r="O55" s="19"/>
      <c r="P55" s="19"/>
      <c r="Q55" s="19"/>
      <c r="R55" s="19"/>
      <c r="S55" s="19"/>
      <c r="T55" s="14"/>
    </row>
    <row r="56" spans="1:20" s="20" customFormat="1" ht="17.25" customHeight="1" thickBot="1">
      <c r="A56" s="18"/>
      <c r="B56" s="22"/>
      <c r="C56" s="26"/>
      <c r="D56" s="19"/>
      <c r="E56" s="19"/>
      <c r="F56" s="19"/>
      <c r="G56" s="19" t="s">
        <v>157</v>
      </c>
      <c r="H56" s="34">
        <f>D55/C55</f>
        <v>1</v>
      </c>
      <c r="I56" s="43"/>
      <c r="J56" s="19"/>
      <c r="K56" s="19"/>
      <c r="L56" s="19"/>
      <c r="M56" s="19"/>
      <c r="N56" s="19"/>
      <c r="O56" s="19"/>
      <c r="P56" s="19"/>
      <c r="Q56" s="19"/>
      <c r="R56" s="19"/>
      <c r="S56" s="19"/>
      <c r="T56" s="14"/>
    </row>
    <row r="57" spans="1:20" s="20" customFormat="1" ht="12.75" customHeight="1">
      <c r="A57" s="21" t="s">
        <v>163</v>
      </c>
      <c r="B57" s="22"/>
      <c r="C57" s="26"/>
      <c r="D57" s="19"/>
      <c r="E57" s="19"/>
      <c r="F57" s="19"/>
      <c r="G57" s="43"/>
      <c r="H57" s="43"/>
      <c r="I57" s="43"/>
      <c r="J57" s="19"/>
      <c r="K57" s="19"/>
      <c r="L57" s="19"/>
      <c r="M57" s="19"/>
      <c r="N57" s="19"/>
      <c r="O57" s="19"/>
      <c r="P57" s="19"/>
      <c r="Q57" s="19"/>
      <c r="R57" s="19"/>
      <c r="S57" s="19"/>
      <c r="T57" s="14"/>
    </row>
    <row r="58" spans="1:20" s="20" customFormat="1" ht="14.25" thickBot="1">
      <c r="A58" s="22"/>
      <c r="B58" s="22"/>
      <c r="C58" s="23" t="s">
        <v>1</v>
      </c>
      <c r="D58" s="24" t="s">
        <v>2</v>
      </c>
      <c r="E58" s="19"/>
      <c r="F58" s="19"/>
      <c r="G58" s="43"/>
      <c r="H58" s="43"/>
      <c r="I58" s="43"/>
      <c r="J58" s="19"/>
      <c r="K58" s="19"/>
      <c r="L58" s="19"/>
      <c r="M58" s="19"/>
      <c r="N58" s="19"/>
      <c r="O58" s="19"/>
      <c r="P58" s="19"/>
      <c r="Q58" s="19"/>
      <c r="R58" s="19"/>
      <c r="S58" s="19"/>
      <c r="T58" s="14"/>
    </row>
    <row r="59" spans="1:20" s="20" customFormat="1" ht="17.25" thickBot="1">
      <c r="A59" s="22"/>
      <c r="B59" s="22" t="str">
        <f>IF('[1]5.ﾗｲﾌｻｲｸﾙ評価'!$C$6="新築","新設時基準CO2排出量","改修時基準CO2排出量")</f>
        <v>改修時基準CO2排出量</v>
      </c>
      <c r="C59" s="31">
        <f>IF('[1]5.ﾗｲﾌｻｲｸﾙ評価'!$C$6="新築",'[1]5.ﾗｲﾌｻｲｸﾙ評価'!$C$31*'[1]5.ﾗｲﾌｻｲｸﾙ評価'!$J$31,'[1]5.ﾗｲﾌｻｲｸﾙ評価'!$C$35*'[1]5.ﾗｲﾌｻｲｸﾙ評価'!$J$35/1.5)</f>
        <v>300</v>
      </c>
      <c r="D59" s="31">
        <f>IF('[2]5.ﾗｲﾌｻｲｸﾙ評価'!$C$6="新築",'[2]5.ﾗｲﾌｻｲｸﾙ評価'!$C$31*'[2]5.ﾗｲﾌｻｲｸﾙ評価'!$J$31,'[2]5.ﾗｲﾌｻｲｸﾙ評価'!$C$35*'[2]5.ﾗｲﾌｻｲｸﾙ評価'!$J$35/1.5)</f>
        <v>300</v>
      </c>
      <c r="E59" s="46" t="s">
        <v>30</v>
      </c>
      <c r="F59" s="19"/>
      <c r="G59" s="43"/>
      <c r="H59" s="43"/>
      <c r="I59" s="43"/>
      <c r="J59" s="19"/>
      <c r="K59" s="19"/>
      <c r="L59" s="19"/>
      <c r="M59" s="19"/>
      <c r="N59" s="19"/>
      <c r="O59" s="19"/>
      <c r="P59" s="19"/>
      <c r="Q59" s="19"/>
      <c r="R59" s="19"/>
      <c r="S59" s="19"/>
      <c r="T59" s="14"/>
    </row>
    <row r="60" spans="1:20" s="20" customFormat="1" ht="17.25" thickBot="1">
      <c r="A60" s="18"/>
      <c r="B60" s="22" t="s">
        <v>164</v>
      </c>
      <c r="C60" s="45">
        <f>IF('[1]5.ﾗｲﾌｻｲｸﾙ評価'!$C$6="新築",'[1]別表4-1 省エネ対策ｺｽﾄ(新築)'!$C$34,'[1]別表4-2 省エネ対策ｺｽﾄ(改修)'!$C$34)/2635</f>
        <v>-6.9872913859522905</v>
      </c>
      <c r="D60" s="45">
        <f>IF('[2]5.ﾗｲﾌｻｲｸﾙ評価'!$C$6="新築",'[2]別表4-1 省エネ対策ｺｽﾄ(新築)'!$C$34,'[2]別表4-2 省エネ対策ｺｽﾄ(改修)'!$C$34)/2635</f>
        <v>-6.9872913859522905</v>
      </c>
      <c r="E60" s="46" t="s">
        <v>30</v>
      </c>
      <c r="F60" s="19"/>
      <c r="G60" s="43"/>
      <c r="H60" s="43"/>
      <c r="I60" s="43"/>
      <c r="J60" s="19"/>
      <c r="K60" s="19"/>
      <c r="L60" s="19"/>
      <c r="M60" s="19"/>
      <c r="N60" s="19"/>
      <c r="O60" s="19"/>
      <c r="P60" s="19"/>
      <c r="Q60" s="19"/>
      <c r="R60" s="19"/>
      <c r="S60" s="19"/>
      <c r="T60" s="14"/>
    </row>
    <row r="61" spans="1:20" s="20" customFormat="1" ht="17.25" thickBot="1">
      <c r="A61" s="18"/>
      <c r="B61" s="22" t="s">
        <v>165</v>
      </c>
      <c r="C61" s="45">
        <f>IF('[1]5.ﾗｲﾌｻｲｸﾙ評価'!$C$6="新築",'[1]別表4-1 省エネ対策ｺｽﾄ(新築)'!$F$34,'[1]別表4-2 省エネ対策ｺｽﾄ(改修)'!$F$34)/2635</f>
        <v>0</v>
      </c>
      <c r="D61" s="45">
        <f>IF('[2]5.ﾗｲﾌｻｲｸﾙ評価'!$C$6="新築",'[2]別表4-1 省エネ対策ｺｽﾄ(新築)'!$F$34,'[2]別表4-2 省エネ対策ｺｽﾄ(改修)'!$F$34)/2635</f>
        <v>0</v>
      </c>
      <c r="E61" s="46" t="s">
        <v>30</v>
      </c>
      <c r="F61" s="19"/>
      <c r="G61" s="43"/>
      <c r="H61" s="43"/>
      <c r="I61" s="43"/>
      <c r="J61" s="19"/>
      <c r="K61" s="19"/>
      <c r="L61" s="19"/>
      <c r="M61" s="19"/>
      <c r="N61" s="19"/>
      <c r="O61" s="19"/>
      <c r="P61" s="19"/>
      <c r="Q61" s="19"/>
      <c r="R61" s="19"/>
      <c r="S61" s="19"/>
      <c r="T61" s="14"/>
    </row>
    <row r="62" spans="1:20" s="20" customFormat="1" ht="17.25" thickBot="1">
      <c r="A62" s="18"/>
      <c r="B62" s="22" t="s">
        <v>166</v>
      </c>
      <c r="C62" s="45">
        <f>IF('[1]5.ﾗｲﾌｻｲｸﾙ評価'!$C$6="新築",'[1]別表4-1 省エネ対策ｺｽﾄ(新築)'!$I$34,'[1]別表4-2 省エネ対策ｺｽﾄ(改修)'!$I$34)/2635</f>
        <v>0</v>
      </c>
      <c r="D62" s="45">
        <f>IF('[2]5.ﾗｲﾌｻｲｸﾙ評価'!$C$6="新築",'[2]別表4-1 省エネ対策ｺｽﾄ(新築)'!$I$34,'[2]別表4-2 省エネ対策ｺｽﾄ(改修)'!$I$34)/2635</f>
        <v>0</v>
      </c>
      <c r="E62" s="46" t="s">
        <v>30</v>
      </c>
      <c r="F62" s="19"/>
      <c r="G62" s="43"/>
      <c r="H62" s="43"/>
      <c r="I62" s="43"/>
      <c r="J62" s="19"/>
      <c r="K62" s="19"/>
      <c r="L62" s="19"/>
      <c r="M62" s="19"/>
      <c r="N62" s="19"/>
      <c r="O62" s="19"/>
      <c r="P62" s="19"/>
      <c r="Q62" s="19"/>
      <c r="R62" s="19"/>
      <c r="S62" s="19"/>
      <c r="T62" s="14"/>
    </row>
    <row r="63" spans="1:20" s="20" customFormat="1" ht="17.25" thickBot="1">
      <c r="A63" s="18"/>
      <c r="B63" s="22" t="s">
        <v>167</v>
      </c>
      <c r="C63" s="45">
        <f>IF('[1]5.ﾗｲﾌｻｲｸﾙ評価'!$C$6="新築",'[1]別表4-1 省エネ対策ｺｽﾄ(新築)'!$L$34,'[1]別表4-2 省エネ対策ｺｽﾄ(改修)'!$L$34)/2635</f>
        <v>0</v>
      </c>
      <c r="D63" s="45">
        <f>IF('[2]5.ﾗｲﾌｻｲｸﾙ評価'!$C$6="新築",'[2]別表4-1 省エネ対策ｺｽﾄ(新築)'!$L$34,'[2]別表4-2 省エネ対策ｺｽﾄ(改修)'!$L$34)/2635</f>
        <v>0</v>
      </c>
      <c r="E63" s="46" t="s">
        <v>30</v>
      </c>
      <c r="F63" s="19"/>
      <c r="G63" s="43"/>
      <c r="H63" s="43"/>
      <c r="I63" s="43"/>
      <c r="J63" s="19"/>
      <c r="K63" s="19"/>
      <c r="L63" s="19"/>
      <c r="M63" s="19"/>
      <c r="N63" s="19"/>
      <c r="O63" s="19"/>
      <c r="P63" s="19"/>
      <c r="Q63" s="19"/>
      <c r="R63" s="19"/>
      <c r="S63" s="19"/>
      <c r="T63" s="14"/>
    </row>
    <row r="64" spans="1:20" s="20" customFormat="1" ht="17.25" thickBot="1">
      <c r="A64" s="18"/>
      <c r="B64" s="22" t="s">
        <v>168</v>
      </c>
      <c r="C64" s="45">
        <f>IF('[1]5.ﾗｲﾌｻｲｸﾙ評価'!$C$6="新築",'[1]別表4-1 省エネ対策ｺｽﾄ(新築)'!$N$34,'[1]別表4-2 省エネ対策ｺｽﾄ(改修)'!$N$34)/2635</f>
        <v>0</v>
      </c>
      <c r="D64" s="47">
        <f>IF('[2]5.ﾗｲﾌｻｲｸﾙ評価'!$C$6="新築",'[2]別表4-1 省エネ対策ｺｽﾄ(新築)'!$N$34,'[2]別表4-2 省エネ対策ｺｽﾄ(改修)'!$N$34)/2635</f>
        <v>0</v>
      </c>
      <c r="E64" s="46" t="s">
        <v>30</v>
      </c>
      <c r="F64" s="19"/>
      <c r="G64" s="43"/>
      <c r="H64" s="43"/>
      <c r="I64" s="43"/>
      <c r="J64" s="19"/>
      <c r="K64" s="19"/>
      <c r="L64" s="19"/>
      <c r="M64" s="19"/>
      <c r="N64" s="19"/>
      <c r="O64" s="19"/>
      <c r="P64" s="19"/>
      <c r="Q64" s="19"/>
      <c r="R64" s="19"/>
      <c r="S64" s="19"/>
      <c r="T64" s="14"/>
    </row>
    <row r="65" spans="1:20" s="20" customFormat="1" ht="5.25" customHeight="1">
      <c r="A65" s="18"/>
      <c r="B65" s="29"/>
      <c r="C65" s="30"/>
      <c r="D65" s="30"/>
      <c r="E65" s="19"/>
      <c r="F65" s="19"/>
      <c r="G65" s="43"/>
      <c r="H65" s="43"/>
      <c r="I65" s="43"/>
      <c r="J65" s="19"/>
      <c r="K65" s="19"/>
      <c r="L65" s="19"/>
      <c r="M65" s="19"/>
      <c r="N65" s="19"/>
      <c r="O65" s="19"/>
      <c r="P65" s="19"/>
      <c r="Q65" s="19"/>
      <c r="R65" s="19"/>
      <c r="S65" s="19"/>
      <c r="T65" s="14"/>
    </row>
    <row r="66" spans="1:20" s="20" customFormat="1" ht="5.25" customHeight="1" thickBot="1">
      <c r="A66" s="18"/>
      <c r="B66" s="22"/>
      <c r="C66" s="26"/>
      <c r="D66" s="26"/>
      <c r="E66" s="19"/>
      <c r="F66" s="19"/>
      <c r="G66" s="43"/>
      <c r="H66" s="43"/>
      <c r="I66" s="43"/>
      <c r="J66" s="19"/>
      <c r="K66" s="19"/>
      <c r="L66" s="19"/>
      <c r="M66" s="19"/>
      <c r="N66" s="19"/>
      <c r="O66" s="19"/>
      <c r="P66" s="19"/>
      <c r="Q66" s="19"/>
      <c r="R66" s="19"/>
      <c r="S66" s="19"/>
      <c r="T66" s="14"/>
    </row>
    <row r="67" spans="1:20" s="20" customFormat="1" ht="17.25" thickBot="1">
      <c r="A67" s="18"/>
      <c r="B67" s="22" t="s">
        <v>5</v>
      </c>
      <c r="C67" s="45">
        <f>SUM(C59:C64)</f>
        <v>293.0127086140477</v>
      </c>
      <c r="D67" s="45">
        <f>SUM(D59:D64)</f>
        <v>293.0127086140477</v>
      </c>
      <c r="E67" s="46" t="s">
        <v>30</v>
      </c>
      <c r="F67" s="19"/>
      <c r="G67" s="19" t="s">
        <v>31</v>
      </c>
      <c r="H67" s="48">
        <f>D67-C67</f>
        <v>0</v>
      </c>
      <c r="I67" s="46" t="s">
        <v>30</v>
      </c>
      <c r="J67" s="19"/>
      <c r="K67" s="19"/>
      <c r="L67" s="19"/>
      <c r="M67" s="19"/>
      <c r="N67" s="19"/>
      <c r="O67" s="19"/>
      <c r="P67" s="19"/>
      <c r="Q67" s="19"/>
      <c r="R67" s="19"/>
      <c r="S67" s="19"/>
      <c r="T67" s="14"/>
    </row>
    <row r="68" spans="1:20" s="20" customFormat="1" ht="17.25" customHeight="1" thickBot="1">
      <c r="A68" s="18"/>
      <c r="B68" s="22"/>
      <c r="C68" s="26"/>
      <c r="D68" s="19"/>
      <c r="E68" s="19"/>
      <c r="F68" s="19"/>
      <c r="G68" s="19" t="s">
        <v>157</v>
      </c>
      <c r="H68" s="34">
        <f>D67/C67</f>
        <v>1</v>
      </c>
      <c r="I68" s="19"/>
      <c r="J68" s="19"/>
      <c r="K68" s="19"/>
      <c r="L68" s="19"/>
      <c r="M68" s="19"/>
      <c r="N68" s="19"/>
      <c r="O68" s="19"/>
      <c r="P68" s="19"/>
      <c r="Q68" s="19"/>
      <c r="R68" s="19"/>
      <c r="S68" s="19"/>
      <c r="T68" s="14"/>
    </row>
    <row r="69" spans="1:20" s="20" customFormat="1" ht="13.5">
      <c r="A69" s="18"/>
      <c r="B69" s="22"/>
      <c r="C69" s="42"/>
      <c r="D69" s="42"/>
      <c r="E69" s="22"/>
      <c r="F69" s="19"/>
      <c r="G69" s="43"/>
      <c r="H69" s="49"/>
      <c r="I69" s="22"/>
      <c r="J69" s="19"/>
      <c r="K69" s="19"/>
      <c r="L69" s="19"/>
      <c r="M69" s="19"/>
      <c r="N69" s="19"/>
      <c r="O69" s="19"/>
      <c r="P69" s="19"/>
      <c r="Q69" s="19"/>
      <c r="R69" s="19"/>
      <c r="S69" s="19"/>
      <c r="T69" s="14"/>
    </row>
    <row r="70" spans="1:20" s="20" customFormat="1" ht="13.5">
      <c r="A70" s="18"/>
      <c r="B70" s="22"/>
      <c r="C70" s="42"/>
      <c r="D70" s="42"/>
      <c r="E70" s="22"/>
      <c r="F70" s="19"/>
      <c r="G70" s="43"/>
      <c r="H70" s="49"/>
      <c r="I70" s="22"/>
      <c r="J70" s="19"/>
      <c r="K70" s="19"/>
      <c r="L70" s="19"/>
      <c r="M70" s="19"/>
      <c r="N70" s="19"/>
      <c r="O70" s="19"/>
      <c r="P70" s="19"/>
      <c r="Q70" s="19"/>
      <c r="R70" s="19"/>
      <c r="S70" s="19"/>
      <c r="T70" s="14"/>
    </row>
    <row r="71" spans="1:20" s="20" customFormat="1" ht="13.5">
      <c r="A71" s="18"/>
      <c r="B71" s="22"/>
      <c r="C71" s="42"/>
      <c r="D71" s="42"/>
      <c r="E71" s="22"/>
      <c r="F71" s="19"/>
      <c r="G71" s="43"/>
      <c r="H71" s="49"/>
      <c r="I71" s="22"/>
      <c r="J71" s="19"/>
      <c r="K71" s="19"/>
      <c r="L71" s="19"/>
      <c r="M71" s="19"/>
      <c r="N71" s="19"/>
      <c r="O71" s="19"/>
      <c r="P71" s="19"/>
      <c r="Q71" s="19"/>
      <c r="R71" s="19"/>
      <c r="S71" s="19"/>
      <c r="T71" s="14"/>
    </row>
    <row r="72" spans="1:20" s="51" customFormat="1" ht="13.5">
      <c r="A72" s="50" t="s">
        <v>37</v>
      </c>
      <c r="B72" s="21"/>
      <c r="C72" s="24"/>
      <c r="D72" s="24"/>
      <c r="E72" s="14"/>
      <c r="F72" s="14"/>
      <c r="G72" s="14"/>
      <c r="H72" s="14"/>
      <c r="I72" s="14"/>
      <c r="J72" s="14"/>
      <c r="K72" s="14"/>
      <c r="L72" s="14"/>
      <c r="M72" s="14"/>
      <c r="N72" s="14"/>
      <c r="O72" s="14"/>
      <c r="P72" s="14"/>
      <c r="Q72" s="14"/>
      <c r="R72" s="14"/>
      <c r="S72" s="14"/>
      <c r="T72" s="14"/>
    </row>
    <row r="73" spans="1:20" s="51" customFormat="1" ht="13.5">
      <c r="A73" s="50"/>
      <c r="B73" s="21"/>
      <c r="C73" s="24"/>
      <c r="D73" s="24"/>
      <c r="E73" s="14"/>
      <c r="F73" s="14"/>
      <c r="G73" s="14"/>
      <c r="H73" s="14"/>
      <c r="I73" s="14"/>
      <c r="J73" s="14"/>
      <c r="K73" s="14"/>
      <c r="L73" s="14"/>
      <c r="M73" s="14"/>
      <c r="N73" s="14"/>
      <c r="O73" s="14"/>
      <c r="P73" s="14"/>
      <c r="Q73" s="14"/>
      <c r="R73" s="14"/>
      <c r="S73" s="14"/>
      <c r="T73" s="14"/>
    </row>
    <row r="74" spans="1:20" s="51" customFormat="1" ht="14.25" thickBot="1">
      <c r="A74" s="14"/>
      <c r="B74" s="52"/>
      <c r="C74" s="23" t="s">
        <v>1</v>
      </c>
      <c r="D74" s="24" t="s">
        <v>2</v>
      </c>
      <c r="E74" s="14"/>
      <c r="F74" s="14"/>
      <c r="G74" s="14"/>
      <c r="H74" s="14"/>
      <c r="I74" s="14"/>
      <c r="J74" s="14"/>
      <c r="K74" s="14"/>
      <c r="L74" s="14"/>
      <c r="M74" s="14"/>
      <c r="N74" s="14"/>
      <c r="O74" s="14"/>
      <c r="P74" s="14"/>
      <c r="Q74" s="14"/>
      <c r="R74" s="14"/>
      <c r="S74" s="14"/>
      <c r="T74" s="14"/>
    </row>
    <row r="75" spans="1:20" s="51" customFormat="1" ht="17.25" customHeight="1" thickBot="1">
      <c r="A75" s="14"/>
      <c r="B75" s="53" t="s">
        <v>9</v>
      </c>
      <c r="C75" s="54">
        <f>'[1]5.ﾗｲﾌｻｲｸﾙ評価'!$L$10</f>
        <v>0.45</v>
      </c>
      <c r="D75" s="54">
        <f>'[2]5.ﾗｲﾌｻｲｸﾙ評価'!$L$10</f>
        <v>0.45</v>
      </c>
      <c r="E75" s="55" t="s">
        <v>173</v>
      </c>
      <c r="F75" s="53"/>
      <c r="G75" s="14"/>
      <c r="H75" s="14"/>
      <c r="I75" s="14"/>
      <c r="J75" s="14"/>
      <c r="K75" s="14"/>
      <c r="L75" s="14"/>
      <c r="M75" s="14"/>
      <c r="N75" s="14"/>
      <c r="O75" s="14"/>
      <c r="P75" s="14"/>
      <c r="Q75" s="14"/>
      <c r="R75" s="14"/>
      <c r="S75" s="14"/>
      <c r="T75" s="14"/>
    </row>
    <row r="76" spans="1:20" s="51" customFormat="1" ht="17.25" customHeight="1" thickBot="1">
      <c r="A76" s="14"/>
      <c r="B76" s="53" t="s">
        <v>10</v>
      </c>
      <c r="C76" s="54">
        <f>'[1]5.ﾗｲﾌｻｲｸﾙ評価'!$L$12</f>
        <v>0</v>
      </c>
      <c r="D76" s="54">
        <f>'[2]5.ﾗｲﾌｻｲｸﾙ評価'!$L$12</f>
        <v>0</v>
      </c>
      <c r="E76" s="55" t="s">
        <v>169</v>
      </c>
      <c r="F76" s="53"/>
      <c r="G76" s="14"/>
      <c r="H76" s="14"/>
      <c r="I76" s="14"/>
      <c r="J76" s="14"/>
      <c r="K76" s="14"/>
      <c r="L76" s="14"/>
      <c r="M76" s="14"/>
      <c r="N76" s="14"/>
      <c r="O76" s="14"/>
      <c r="P76" s="14"/>
      <c r="Q76" s="14"/>
      <c r="R76" s="14"/>
      <c r="S76" s="14"/>
      <c r="T76" s="14"/>
    </row>
    <row r="77" spans="1:20" s="51" customFormat="1" ht="17.25" customHeight="1" thickBot="1">
      <c r="A77" s="14"/>
      <c r="B77" s="53" t="s">
        <v>11</v>
      </c>
      <c r="C77" s="54">
        <f>'[1]5.ﾗｲﾌｻｲｸﾙ評価'!$L$14</f>
        <v>1.0497192477547186</v>
      </c>
      <c r="D77" s="54">
        <f>'[2]5.ﾗｲﾌｻｲｸﾙ評価'!$L$14</f>
        <v>1.0497192477547186</v>
      </c>
      <c r="E77" s="55" t="s">
        <v>170</v>
      </c>
      <c r="F77" s="53"/>
      <c r="G77" s="14"/>
      <c r="H77" s="14"/>
      <c r="I77" s="14"/>
      <c r="J77" s="14"/>
      <c r="K77" s="14"/>
      <c r="L77" s="14"/>
      <c r="M77" s="14"/>
      <c r="N77" s="14"/>
      <c r="O77" s="14"/>
      <c r="P77" s="14"/>
      <c r="Q77" s="14"/>
      <c r="R77" s="14"/>
      <c r="S77" s="14"/>
      <c r="T77" s="14"/>
    </row>
    <row r="78" spans="1:20" s="51" customFormat="1" ht="17.25" customHeight="1" thickBot="1">
      <c r="A78" s="14"/>
      <c r="B78" s="53" t="s">
        <v>12</v>
      </c>
      <c r="C78" s="54">
        <f>'[1]5.ﾗｲﾌｻｲｸﾙ評価'!$L$16</f>
        <v>3.21192477547184</v>
      </c>
      <c r="D78" s="54">
        <f>'[2]5.ﾗｲﾌｻｲｸﾙ評価'!$L$16</f>
        <v>3.21192477547184</v>
      </c>
      <c r="E78" s="55" t="s">
        <v>170</v>
      </c>
      <c r="F78" s="53"/>
      <c r="G78" s="14"/>
      <c r="H78" s="14"/>
      <c r="I78" s="14"/>
      <c r="J78" s="14"/>
      <c r="K78" s="14"/>
      <c r="L78" s="14"/>
      <c r="M78" s="14"/>
      <c r="N78" s="14"/>
      <c r="O78" s="14"/>
      <c r="P78" s="14"/>
      <c r="Q78" s="14"/>
      <c r="R78" s="14"/>
      <c r="S78" s="14"/>
      <c r="T78" s="14"/>
    </row>
    <row r="79" spans="1:20" s="51" customFormat="1" ht="17.25" customHeight="1" thickBot="1">
      <c r="A79" s="14"/>
      <c r="B79" s="53" t="s">
        <v>13</v>
      </c>
      <c r="C79" s="54">
        <f>'[1]5.ﾗｲﾌｻｲｸﾙ評価'!$L$17</f>
        <v>7.16</v>
      </c>
      <c r="D79" s="54">
        <f>'[2]5.ﾗｲﾌｻｲｸﾙ評価'!$L$17</f>
        <v>7.16</v>
      </c>
      <c r="E79" s="55" t="s">
        <v>170</v>
      </c>
      <c r="F79" s="53"/>
      <c r="G79" s="14"/>
      <c r="H79" s="14"/>
      <c r="I79" s="14"/>
      <c r="J79" s="14"/>
      <c r="K79" s="14"/>
      <c r="L79" s="14"/>
      <c r="M79" s="14"/>
      <c r="N79" s="14"/>
      <c r="O79" s="14"/>
      <c r="P79" s="14"/>
      <c r="Q79" s="14"/>
      <c r="R79" s="14"/>
      <c r="S79" s="14"/>
      <c r="T79" s="14"/>
    </row>
    <row r="80" spans="1:20" s="51" customFormat="1" ht="17.25" customHeight="1" thickBot="1">
      <c r="A80" s="14"/>
      <c r="B80" s="53" t="s">
        <v>14</v>
      </c>
      <c r="C80" s="54">
        <f>'[1]5.ﾗｲﾌｻｲｸﾙ評価'!$L$18</f>
        <v>4.082836051185986</v>
      </c>
      <c r="D80" s="54">
        <f>'[2]5.ﾗｲﾌｻｲｸﾙ評価'!$L$18</f>
        <v>4.082836051185986</v>
      </c>
      <c r="E80" s="55" t="s">
        <v>170</v>
      </c>
      <c r="F80" s="53"/>
      <c r="G80" s="14"/>
      <c r="H80" s="14"/>
      <c r="I80" s="14"/>
      <c r="J80" s="14"/>
      <c r="K80" s="14"/>
      <c r="L80" s="14"/>
      <c r="M80" s="14"/>
      <c r="N80" s="14"/>
      <c r="O80" s="14"/>
      <c r="P80" s="14"/>
      <c r="Q80" s="14"/>
      <c r="R80" s="14"/>
      <c r="S80" s="14"/>
      <c r="T80" s="14"/>
    </row>
    <row r="81" spans="1:20" s="51" customFormat="1" ht="17.25" customHeight="1" thickBot="1">
      <c r="A81" s="14"/>
      <c r="B81" s="53" t="s">
        <v>15</v>
      </c>
      <c r="C81" s="54">
        <f>'[1]5.ﾗｲﾌｻｲｸﾙ評価'!$L$19</f>
        <v>0.15</v>
      </c>
      <c r="D81" s="54">
        <f>'[2]5.ﾗｲﾌｻｲｸﾙ評価'!$L$19</f>
        <v>0.15</v>
      </c>
      <c r="E81" s="55" t="s">
        <v>170</v>
      </c>
      <c r="F81" s="53"/>
      <c r="G81" s="14"/>
      <c r="H81" s="14"/>
      <c r="I81" s="14"/>
      <c r="J81" s="14"/>
      <c r="K81" s="14"/>
      <c r="L81" s="14"/>
      <c r="M81" s="14"/>
      <c r="N81" s="14"/>
      <c r="O81" s="14"/>
      <c r="P81" s="14"/>
      <c r="Q81" s="14"/>
      <c r="R81" s="14"/>
      <c r="S81" s="14"/>
      <c r="T81" s="14"/>
    </row>
    <row r="82" spans="1:20" s="51" customFormat="1" ht="17.25" customHeight="1" thickBot="1">
      <c r="A82" s="14"/>
      <c r="B82" s="53" t="s">
        <v>4</v>
      </c>
      <c r="C82" s="54">
        <f>SUM(C75:C81)</f>
        <v>16.104480074412542</v>
      </c>
      <c r="D82" s="54">
        <f>SUM(D75:D81)</f>
        <v>16.104480074412542</v>
      </c>
      <c r="E82" s="55" t="s">
        <v>170</v>
      </c>
      <c r="F82" s="53"/>
      <c r="G82" s="14"/>
      <c r="H82" s="14"/>
      <c r="I82" s="14"/>
      <c r="J82" s="14"/>
      <c r="K82" s="14"/>
      <c r="L82" s="14"/>
      <c r="M82" s="14"/>
      <c r="N82" s="14"/>
      <c r="O82" s="14"/>
      <c r="P82" s="14"/>
      <c r="Q82" s="14"/>
      <c r="R82" s="14"/>
      <c r="S82" s="14"/>
      <c r="T82" s="14"/>
    </row>
    <row r="83" spans="1:20" s="51" customFormat="1" ht="17.25" customHeight="1" thickBot="1">
      <c r="A83" s="14"/>
      <c r="B83" s="14"/>
      <c r="C83" s="14"/>
      <c r="D83" s="24"/>
      <c r="E83" s="14"/>
      <c r="F83" s="14"/>
      <c r="G83" s="14"/>
      <c r="H83" s="14"/>
      <c r="I83" s="14"/>
      <c r="J83" s="14"/>
      <c r="K83" s="14"/>
      <c r="L83" s="14"/>
      <c r="M83" s="14"/>
      <c r="N83" s="14"/>
      <c r="O83" s="14"/>
      <c r="P83" s="14"/>
      <c r="Q83" s="14"/>
      <c r="R83" s="14"/>
      <c r="S83" s="14"/>
      <c r="T83" s="14"/>
    </row>
    <row r="84" spans="1:20" s="51" customFormat="1" ht="16.5" customHeight="1" thickBot="1">
      <c r="A84" s="14"/>
      <c r="B84" s="14" t="s">
        <v>34</v>
      </c>
      <c r="C84" s="14"/>
      <c r="D84" s="56">
        <f>D82-C82</f>
        <v>0</v>
      </c>
      <c r="E84" s="55" t="s">
        <v>170</v>
      </c>
      <c r="F84" s="14"/>
      <c r="G84" s="14"/>
      <c r="H84" s="14"/>
      <c r="I84" s="14"/>
      <c r="J84" s="14"/>
      <c r="K84" s="14"/>
      <c r="L84" s="14"/>
      <c r="M84" s="14"/>
      <c r="N84" s="14"/>
      <c r="O84" s="14"/>
      <c r="P84" s="14"/>
      <c r="Q84" s="14"/>
      <c r="R84" s="14"/>
      <c r="S84" s="14"/>
      <c r="T84" s="14"/>
    </row>
    <row r="85" spans="1:20" s="51" customFormat="1" ht="16.5" customHeight="1" thickBot="1">
      <c r="A85" s="14"/>
      <c r="B85" s="14" t="s">
        <v>26</v>
      </c>
      <c r="C85" s="14"/>
      <c r="D85" s="57">
        <f>D82/C82</f>
        <v>1</v>
      </c>
      <c r="E85" s="14"/>
      <c r="F85" s="14"/>
      <c r="G85" s="14"/>
      <c r="H85" s="14"/>
      <c r="I85" s="14"/>
      <c r="J85" s="14"/>
      <c r="K85" s="14"/>
      <c r="L85" s="14"/>
      <c r="M85" s="14"/>
      <c r="N85" s="14"/>
      <c r="O85" s="14"/>
      <c r="P85" s="14"/>
      <c r="Q85" s="14"/>
      <c r="R85" s="14"/>
      <c r="S85" s="14"/>
      <c r="T85" s="14"/>
    </row>
    <row r="86" spans="1:20" s="51" customFormat="1" ht="16.5" customHeight="1">
      <c r="A86" s="14"/>
      <c r="B86" s="14"/>
      <c r="C86" s="14"/>
      <c r="D86" s="24"/>
      <c r="E86" s="14"/>
      <c r="F86" s="14"/>
      <c r="G86" s="14"/>
      <c r="H86" s="14"/>
      <c r="I86" s="14"/>
      <c r="J86" s="14"/>
      <c r="K86" s="14"/>
      <c r="L86" s="14"/>
      <c r="M86" s="14"/>
      <c r="N86" s="14"/>
      <c r="O86" s="14"/>
      <c r="P86" s="14"/>
      <c r="Q86" s="14"/>
      <c r="R86" s="14"/>
      <c r="S86" s="14"/>
      <c r="T86" s="14"/>
    </row>
    <row r="87" spans="1:20" s="51" customFormat="1" ht="16.5">
      <c r="A87" s="21" t="s">
        <v>40</v>
      </c>
      <c r="B87" s="21"/>
      <c r="C87" s="24"/>
      <c r="D87" s="24"/>
      <c r="E87" s="14"/>
      <c r="F87" s="14"/>
      <c r="G87" s="14"/>
      <c r="H87" s="14"/>
      <c r="I87" s="14"/>
      <c r="J87" s="14"/>
      <c r="K87" s="14"/>
      <c r="L87" s="14"/>
      <c r="M87" s="14"/>
      <c r="N87" s="14"/>
      <c r="O87" s="14"/>
      <c r="P87" s="14"/>
      <c r="Q87" s="14"/>
      <c r="R87" s="14"/>
      <c r="S87" s="14"/>
      <c r="T87" s="14"/>
    </row>
    <row r="88" spans="1:20" s="51" customFormat="1" ht="14.25" thickBot="1">
      <c r="A88" s="14"/>
      <c r="B88" s="52"/>
      <c r="C88" s="23" t="s">
        <v>1</v>
      </c>
      <c r="D88" s="24" t="s">
        <v>2</v>
      </c>
      <c r="E88" s="14"/>
      <c r="F88" s="14"/>
      <c r="G88" s="14"/>
      <c r="H88" s="14"/>
      <c r="I88" s="14"/>
      <c r="J88" s="14"/>
      <c r="K88" s="14"/>
      <c r="L88" s="14"/>
      <c r="M88" s="14"/>
      <c r="N88" s="14"/>
      <c r="O88" s="14"/>
      <c r="P88" s="14"/>
      <c r="Q88" s="14"/>
      <c r="R88" s="14"/>
      <c r="S88" s="14"/>
      <c r="T88" s="14"/>
    </row>
    <row r="89" spans="1:20" s="51" customFormat="1" ht="14.25" thickBot="1">
      <c r="A89" s="14"/>
      <c r="B89" s="53" t="s">
        <v>9</v>
      </c>
      <c r="C89" s="58">
        <f>'[1]5.ﾗｲﾌｻｲｸﾙ評価'!$L$29</f>
        <v>0.62</v>
      </c>
      <c r="D89" s="58">
        <f>'[2]5.ﾗｲﾌｻｲｸﾙ評価'!$L$29</f>
        <v>0.62</v>
      </c>
      <c r="E89" s="55" t="s">
        <v>171</v>
      </c>
      <c r="F89" s="53"/>
      <c r="G89" s="14"/>
      <c r="H89" s="14"/>
      <c r="I89" s="14"/>
      <c r="J89" s="14"/>
      <c r="K89" s="14"/>
      <c r="L89" s="14"/>
      <c r="M89" s="14"/>
      <c r="N89" s="14"/>
      <c r="O89" s="14"/>
      <c r="P89" s="14"/>
      <c r="Q89" s="14"/>
      <c r="R89" s="14"/>
      <c r="S89" s="14"/>
      <c r="T89" s="14"/>
    </row>
    <row r="90" spans="1:20" s="51" customFormat="1" ht="14.25" thickBot="1">
      <c r="A90" s="14"/>
      <c r="B90" s="53" t="s">
        <v>10</v>
      </c>
      <c r="C90" s="58">
        <f>'[1]5.ﾗｲﾌｻｲｸﾙ評価'!$L$31</f>
        <v>0</v>
      </c>
      <c r="D90" s="58">
        <f>'[2]5.ﾗｲﾌｻｲｸﾙ評価'!$L$31</f>
        <v>0</v>
      </c>
      <c r="E90" s="55" t="s">
        <v>172</v>
      </c>
      <c r="F90" s="53"/>
      <c r="G90" s="14"/>
      <c r="H90" s="14"/>
      <c r="I90" s="14"/>
      <c r="J90" s="14"/>
      <c r="K90" s="14"/>
      <c r="L90" s="14"/>
      <c r="M90" s="14"/>
      <c r="N90" s="14"/>
      <c r="O90" s="14"/>
      <c r="P90" s="14"/>
      <c r="Q90" s="14"/>
      <c r="R90" s="14"/>
      <c r="S90" s="14"/>
      <c r="T90" s="14"/>
    </row>
    <row r="91" spans="1:20" s="51" customFormat="1" ht="14.25" thickBot="1">
      <c r="A91" s="14"/>
      <c r="B91" s="53" t="s">
        <v>11</v>
      </c>
      <c r="C91" s="58">
        <f>'[1]5.ﾗｲﾌｻｲｸﾙ評価'!$L$33</f>
        <v>3.657205083445619</v>
      </c>
      <c r="D91" s="58">
        <f>'[2]5.ﾗｲﾌｻｲｸﾙ評価'!$L$33</f>
        <v>3.657205083445619</v>
      </c>
      <c r="E91" s="55" t="s">
        <v>172</v>
      </c>
      <c r="F91" s="53"/>
      <c r="G91" s="14"/>
      <c r="H91" s="14"/>
      <c r="I91" s="14"/>
      <c r="J91" s="14"/>
      <c r="K91" s="14"/>
      <c r="L91" s="14"/>
      <c r="M91" s="14"/>
      <c r="N91" s="14"/>
      <c r="O91" s="14"/>
      <c r="P91" s="14"/>
      <c r="Q91" s="14"/>
      <c r="R91" s="14"/>
      <c r="S91" s="14"/>
      <c r="T91" s="14"/>
    </row>
    <row r="92" spans="1:20" s="51" customFormat="1" ht="14.25" thickBot="1">
      <c r="A92" s="14"/>
      <c r="B92" s="53" t="s">
        <v>12</v>
      </c>
      <c r="C92" s="58">
        <f>'[1]5.ﾗｲﾌｻｲｸﾙ評価'!$L$35</f>
        <v>17.720508344561907</v>
      </c>
      <c r="D92" s="58">
        <f>'[2]5.ﾗｲﾌｻｲｸﾙ評価'!$L$35</f>
        <v>17.720508344561907</v>
      </c>
      <c r="E92" s="55" t="s">
        <v>172</v>
      </c>
      <c r="F92" s="53"/>
      <c r="G92" s="14"/>
      <c r="H92" s="14"/>
      <c r="I92" s="14"/>
      <c r="J92" s="14"/>
      <c r="K92" s="14"/>
      <c r="L92" s="14"/>
      <c r="M92" s="14"/>
      <c r="N92" s="14"/>
      <c r="O92" s="14"/>
      <c r="P92" s="14"/>
      <c r="Q92" s="14"/>
      <c r="R92" s="14"/>
      <c r="S92" s="14"/>
      <c r="T92" s="14"/>
    </row>
    <row r="93" spans="1:20" s="51" customFormat="1" ht="14.25" thickBot="1">
      <c r="A93" s="14"/>
      <c r="B93" s="53" t="s">
        <v>13</v>
      </c>
      <c r="C93" s="58">
        <f>'[1]5.ﾗｲﾌｻｲｸﾙ評価'!$L$36</f>
        <v>8.61</v>
      </c>
      <c r="D93" s="58">
        <f>'[2]5.ﾗｲﾌｻｲｸﾙ評価'!$L$36</f>
        <v>8.61</v>
      </c>
      <c r="E93" s="55" t="s">
        <v>172</v>
      </c>
      <c r="F93" s="53"/>
      <c r="G93" s="14"/>
      <c r="H93" s="14"/>
      <c r="I93" s="14"/>
      <c r="J93" s="14"/>
      <c r="K93" s="14"/>
      <c r="L93" s="14"/>
      <c r="M93" s="14"/>
      <c r="N93" s="14"/>
      <c r="O93" s="14"/>
      <c r="P93" s="14"/>
      <c r="Q93" s="14"/>
      <c r="R93" s="14"/>
      <c r="S93" s="14"/>
      <c r="T93" s="14"/>
    </row>
    <row r="94" spans="1:20" s="51" customFormat="1" ht="14.25" thickBot="1">
      <c r="A94" s="14"/>
      <c r="B94" s="53" t="s">
        <v>14</v>
      </c>
      <c r="C94" s="58">
        <f>'[1]5.ﾗｲﾌｻｲｸﾙ評価'!$L$37</f>
        <v>96.10372290770036</v>
      </c>
      <c r="D94" s="58">
        <f>'[2]5.ﾗｲﾌｻｲｸﾙ評価'!$L$37</f>
        <v>96.10372290770036</v>
      </c>
      <c r="E94" s="55" t="s">
        <v>172</v>
      </c>
      <c r="F94" s="53"/>
      <c r="G94" s="14"/>
      <c r="H94" s="14"/>
      <c r="I94" s="14"/>
      <c r="J94" s="14"/>
      <c r="K94" s="14"/>
      <c r="L94" s="14"/>
      <c r="M94" s="14"/>
      <c r="N94" s="14"/>
      <c r="O94" s="14"/>
      <c r="P94" s="14"/>
      <c r="Q94" s="14"/>
      <c r="R94" s="14"/>
      <c r="S94" s="14"/>
      <c r="T94" s="14"/>
    </row>
    <row r="95" spans="1:20" s="51" customFormat="1" ht="14.25" thickBot="1">
      <c r="A95" s="14"/>
      <c r="B95" s="53" t="s">
        <v>15</v>
      </c>
      <c r="C95" s="58">
        <f>'[1]5.ﾗｲﾌｻｲｸﾙ評価'!$L$38</f>
        <v>0.75</v>
      </c>
      <c r="D95" s="58">
        <f>'[2]5.ﾗｲﾌｻｲｸﾙ評価'!$L$38</f>
        <v>0.75</v>
      </c>
      <c r="E95" s="55" t="s">
        <v>172</v>
      </c>
      <c r="F95" s="53"/>
      <c r="G95" s="14"/>
      <c r="H95" s="14"/>
      <c r="I95" s="14"/>
      <c r="J95" s="14"/>
      <c r="K95" s="14"/>
      <c r="L95" s="14"/>
      <c r="M95" s="14"/>
      <c r="N95" s="14"/>
      <c r="O95" s="14"/>
      <c r="P95" s="14"/>
      <c r="Q95" s="14"/>
      <c r="R95" s="14"/>
      <c r="S95" s="14"/>
      <c r="T95" s="14"/>
    </row>
    <row r="96" spans="1:20" s="51" customFormat="1" ht="14.25" thickBot="1">
      <c r="A96" s="14"/>
      <c r="B96" s="53" t="s">
        <v>4</v>
      </c>
      <c r="C96" s="58">
        <f>SUM(C89:C95)</f>
        <v>127.46143633570789</v>
      </c>
      <c r="D96" s="58">
        <f>SUM(D89:D95)</f>
        <v>127.46143633570789</v>
      </c>
      <c r="E96" s="55" t="s">
        <v>172</v>
      </c>
      <c r="F96" s="53"/>
      <c r="G96" s="14"/>
      <c r="H96" s="14"/>
      <c r="I96" s="14"/>
      <c r="J96" s="14"/>
      <c r="K96" s="14"/>
      <c r="L96" s="14"/>
      <c r="M96" s="14"/>
      <c r="N96" s="14"/>
      <c r="O96" s="14"/>
      <c r="P96" s="14"/>
      <c r="Q96" s="14"/>
      <c r="R96" s="14"/>
      <c r="S96" s="14"/>
      <c r="T96" s="14"/>
    </row>
    <row r="97" spans="1:20" s="51" customFormat="1" ht="14.25" thickBot="1">
      <c r="A97" s="14"/>
      <c r="B97" s="53"/>
      <c r="C97" s="14"/>
      <c r="D97" s="24"/>
      <c r="E97" s="14"/>
      <c r="F97" s="14"/>
      <c r="G97" s="14"/>
      <c r="H97" s="14"/>
      <c r="I97" s="14"/>
      <c r="J97" s="14"/>
      <c r="K97" s="14"/>
      <c r="L97" s="14"/>
      <c r="M97" s="14"/>
      <c r="N97" s="14"/>
      <c r="O97" s="14"/>
      <c r="P97" s="14"/>
      <c r="Q97" s="14"/>
      <c r="R97" s="14"/>
      <c r="S97" s="14"/>
      <c r="T97" s="14"/>
    </row>
    <row r="98" spans="1:20" s="51" customFormat="1" ht="14.25" thickBot="1">
      <c r="A98" s="14"/>
      <c r="B98" s="14" t="s">
        <v>34</v>
      </c>
      <c r="C98" s="14"/>
      <c r="D98" s="48">
        <f>D96-C96</f>
        <v>0</v>
      </c>
      <c r="E98" s="55" t="s">
        <v>172</v>
      </c>
      <c r="F98" s="14"/>
      <c r="G98" s="14"/>
      <c r="H98" s="14"/>
      <c r="I98" s="14"/>
      <c r="J98" s="14"/>
      <c r="K98" s="14"/>
      <c r="L98" s="14"/>
      <c r="M98" s="14"/>
      <c r="N98" s="14"/>
      <c r="O98" s="14"/>
      <c r="P98" s="14"/>
      <c r="Q98" s="14"/>
      <c r="R98" s="14"/>
      <c r="S98" s="14"/>
      <c r="T98" s="14"/>
    </row>
    <row r="99" spans="1:20" s="51" customFormat="1" ht="14.25" thickBot="1">
      <c r="A99" s="14"/>
      <c r="B99" s="14" t="s">
        <v>26</v>
      </c>
      <c r="C99" s="14"/>
      <c r="D99" s="57">
        <f>D96/C96</f>
        <v>1</v>
      </c>
      <c r="E99" s="14"/>
      <c r="F99" s="14"/>
      <c r="G99" s="14"/>
      <c r="H99" s="14"/>
      <c r="I99" s="14"/>
      <c r="J99" s="14"/>
      <c r="K99" s="14"/>
      <c r="L99" s="14"/>
      <c r="M99" s="14"/>
      <c r="N99" s="14"/>
      <c r="O99" s="14"/>
      <c r="P99" s="14"/>
      <c r="Q99" s="14"/>
      <c r="R99" s="14"/>
      <c r="S99" s="14"/>
      <c r="T99" s="14"/>
    </row>
    <row r="100" spans="1:20" s="51" customFormat="1" ht="13.5">
      <c r="A100" s="14"/>
      <c r="B100" s="14"/>
      <c r="C100" s="14"/>
      <c r="D100" s="59"/>
      <c r="E100" s="14"/>
      <c r="F100" s="14"/>
      <c r="G100" s="14"/>
      <c r="H100" s="14"/>
      <c r="I100" s="14"/>
      <c r="J100" s="14"/>
      <c r="K100" s="14"/>
      <c r="L100" s="14"/>
      <c r="M100" s="14"/>
      <c r="N100" s="14"/>
      <c r="O100" s="14"/>
      <c r="P100" s="14"/>
      <c r="Q100" s="14"/>
      <c r="R100" s="14"/>
      <c r="S100" s="14"/>
      <c r="T100" s="14"/>
    </row>
    <row r="101" spans="1:20" s="51" customFormat="1" ht="13.5">
      <c r="A101" s="14"/>
      <c r="B101" s="14"/>
      <c r="C101" s="14"/>
      <c r="D101" s="59"/>
      <c r="E101" s="14"/>
      <c r="F101" s="14"/>
      <c r="G101" s="14"/>
      <c r="H101" s="14"/>
      <c r="I101" s="14"/>
      <c r="J101" s="14"/>
      <c r="K101" s="14"/>
      <c r="L101" s="14"/>
      <c r="M101" s="14"/>
      <c r="N101" s="14"/>
      <c r="O101" s="14"/>
      <c r="P101" s="14"/>
      <c r="Q101" s="14"/>
      <c r="R101" s="14"/>
      <c r="S101" s="14"/>
      <c r="T101" s="14"/>
    </row>
    <row r="102" spans="1:20" s="20" customFormat="1" ht="13.5">
      <c r="A102" s="18"/>
      <c r="B102" s="22"/>
      <c r="C102" s="42"/>
      <c r="D102" s="42"/>
      <c r="E102" s="22"/>
      <c r="F102" s="19"/>
      <c r="G102" s="43"/>
      <c r="H102" s="49"/>
      <c r="I102" s="22"/>
      <c r="J102" s="19"/>
      <c r="K102" s="19"/>
      <c r="L102" s="19"/>
      <c r="M102" s="19"/>
      <c r="N102" s="19"/>
      <c r="O102" s="19"/>
      <c r="P102" s="19"/>
      <c r="Q102" s="19"/>
      <c r="R102" s="19"/>
      <c r="S102" s="19"/>
      <c r="T102" s="14"/>
    </row>
    <row r="103" spans="1:20" s="20" customFormat="1" ht="12.75" customHeight="1">
      <c r="A103" s="21" t="s">
        <v>41</v>
      </c>
      <c r="B103" s="22"/>
      <c r="C103" s="26"/>
      <c r="D103" s="19"/>
      <c r="E103" s="19"/>
      <c r="F103" s="19"/>
      <c r="G103" s="19"/>
      <c r="H103" s="19"/>
      <c r="I103" s="19"/>
      <c r="J103" s="19"/>
      <c r="K103" s="19"/>
      <c r="L103" s="19"/>
      <c r="M103" s="19"/>
      <c r="N103" s="19"/>
      <c r="O103" s="19"/>
      <c r="P103" s="19"/>
      <c r="Q103" s="19"/>
      <c r="R103" s="19"/>
      <c r="S103" s="19"/>
      <c r="T103" s="14"/>
    </row>
    <row r="104" spans="1:20" s="20" customFormat="1" ht="14.25" thickBot="1">
      <c r="A104" s="22"/>
      <c r="B104" s="22"/>
      <c r="C104" s="23"/>
      <c r="D104" s="24"/>
      <c r="E104" s="19"/>
      <c r="F104" s="19"/>
      <c r="G104" s="19"/>
      <c r="H104" s="19"/>
      <c r="I104" s="19"/>
      <c r="J104" s="19"/>
      <c r="K104" s="19"/>
      <c r="L104" s="19"/>
      <c r="M104" s="19"/>
      <c r="N104" s="19"/>
      <c r="O104" s="19"/>
      <c r="P104" s="19"/>
      <c r="Q104" s="19"/>
      <c r="R104" s="19"/>
      <c r="S104" s="19"/>
      <c r="T104" s="14"/>
    </row>
    <row r="105" spans="1:20" s="20" customFormat="1" ht="17.25" customHeight="1" thickBot="1">
      <c r="A105" s="18"/>
      <c r="B105" s="22" t="s">
        <v>159</v>
      </c>
      <c r="C105" s="60" t="str">
        <f>IF((D42-C42)=0,"－",-H55/(D42-C42))</f>
        <v>－</v>
      </c>
      <c r="D105" s="61" t="s">
        <v>16</v>
      </c>
      <c r="E105" s="62"/>
      <c r="F105" s="19"/>
      <c r="G105" s="53"/>
      <c r="H105" s="49"/>
      <c r="I105" s="62"/>
      <c r="J105" s="19"/>
      <c r="K105" s="19"/>
      <c r="L105" s="19"/>
      <c r="M105" s="19"/>
      <c r="N105" s="19"/>
      <c r="O105" s="19"/>
      <c r="P105" s="19"/>
      <c r="Q105" s="19"/>
      <c r="R105" s="19"/>
      <c r="S105" s="19"/>
      <c r="T105" s="14"/>
    </row>
    <row r="106" spans="1:20" s="20" customFormat="1" ht="13.5">
      <c r="A106" s="18"/>
      <c r="B106" s="28" t="s">
        <v>158</v>
      </c>
      <c r="C106" s="61"/>
      <c r="D106" s="61"/>
      <c r="E106" s="62"/>
      <c r="F106" s="19"/>
      <c r="G106" s="19"/>
      <c r="H106" s="19"/>
      <c r="I106" s="19"/>
      <c r="J106" s="19"/>
      <c r="K106" s="19"/>
      <c r="L106" s="19"/>
      <c r="M106" s="19"/>
      <c r="N106" s="19"/>
      <c r="O106" s="19"/>
      <c r="P106" s="19"/>
      <c r="Q106" s="19"/>
      <c r="R106" s="19"/>
      <c r="S106" s="19"/>
      <c r="T106" s="14"/>
    </row>
    <row r="107" spans="1:20" ht="13.5">
      <c r="A107" s="14"/>
      <c r="B107" s="63"/>
      <c r="C107" s="14"/>
      <c r="D107" s="14"/>
      <c r="E107" s="14"/>
      <c r="F107" s="14"/>
      <c r="G107" s="14"/>
      <c r="H107" s="14"/>
      <c r="I107" s="14"/>
      <c r="J107" s="14"/>
      <c r="K107" s="14"/>
      <c r="L107" s="14"/>
      <c r="M107" s="14"/>
      <c r="N107" s="14"/>
      <c r="O107" s="14"/>
      <c r="P107" s="14"/>
      <c r="Q107" s="14"/>
      <c r="R107" s="14"/>
      <c r="S107" s="14"/>
      <c r="T107" s="14"/>
    </row>
    <row r="108" spans="1:20" ht="14.25" thickBot="1">
      <c r="A108" s="14"/>
      <c r="B108" s="14"/>
      <c r="C108" s="14"/>
      <c r="D108" s="14"/>
      <c r="E108" s="14"/>
      <c r="F108" s="14"/>
      <c r="G108" s="14"/>
      <c r="H108" s="14"/>
      <c r="I108" s="14"/>
      <c r="J108" s="14"/>
      <c r="K108" s="14"/>
      <c r="L108" s="14"/>
      <c r="M108" s="14"/>
      <c r="N108" s="14"/>
      <c r="O108" s="14"/>
      <c r="P108" s="14"/>
      <c r="Q108" s="14"/>
      <c r="R108" s="14"/>
      <c r="S108" s="14"/>
      <c r="T108" s="14"/>
    </row>
    <row r="109" spans="1:20" s="20" customFormat="1" ht="17.25" thickBot="1">
      <c r="A109" s="19"/>
      <c r="B109" s="22" t="s">
        <v>23</v>
      </c>
      <c r="C109" s="60" t="str">
        <f>IF((D31-C31)=0,"－",-H67/(D31-C31))</f>
        <v>－</v>
      </c>
      <c r="D109" s="61" t="s">
        <v>16</v>
      </c>
      <c r="E109" s="62"/>
      <c r="F109" s="19"/>
      <c r="G109" s="19"/>
      <c r="H109" s="19"/>
      <c r="I109" s="19"/>
      <c r="J109" s="19"/>
      <c r="K109" s="19"/>
      <c r="L109" s="19"/>
      <c r="M109" s="19"/>
      <c r="N109" s="19"/>
      <c r="O109" s="19"/>
      <c r="P109" s="19"/>
      <c r="Q109" s="19"/>
      <c r="R109" s="19"/>
      <c r="S109" s="19"/>
      <c r="T109" s="14"/>
    </row>
    <row r="110" spans="1:20" s="20" customFormat="1" ht="16.5">
      <c r="A110" s="19"/>
      <c r="B110" s="28" t="s">
        <v>160</v>
      </c>
      <c r="C110" s="61"/>
      <c r="D110" s="61"/>
      <c r="E110" s="62"/>
      <c r="F110" s="19"/>
      <c r="G110" s="19"/>
      <c r="H110" s="19"/>
      <c r="I110" s="19"/>
      <c r="J110" s="19"/>
      <c r="K110" s="19"/>
      <c r="L110" s="19"/>
      <c r="M110" s="19"/>
      <c r="N110" s="19"/>
      <c r="O110" s="19"/>
      <c r="P110" s="19"/>
      <c r="Q110" s="19"/>
      <c r="R110" s="19"/>
      <c r="S110" s="19"/>
      <c r="T110" s="14"/>
    </row>
    <row r="111" spans="1:20" s="20" customFormat="1" ht="13.5">
      <c r="A111" s="19"/>
      <c r="B111" s="63"/>
      <c r="C111" s="61"/>
      <c r="D111" s="61"/>
      <c r="E111" s="62"/>
      <c r="F111" s="19"/>
      <c r="G111" s="19"/>
      <c r="H111" s="19"/>
      <c r="I111" s="19"/>
      <c r="J111" s="19"/>
      <c r="K111" s="19"/>
      <c r="L111" s="19"/>
      <c r="M111" s="19"/>
      <c r="N111" s="19"/>
      <c r="O111" s="19"/>
      <c r="P111" s="19"/>
      <c r="Q111" s="19"/>
      <c r="R111" s="19"/>
      <c r="S111" s="19"/>
      <c r="T111" s="14"/>
    </row>
    <row r="112" spans="1:20" s="20" customFormat="1" ht="13.5">
      <c r="A112" s="19"/>
      <c r="B112" s="19"/>
      <c r="C112" s="19"/>
      <c r="D112" s="19"/>
      <c r="E112" s="19"/>
      <c r="F112" s="19"/>
      <c r="G112" s="19"/>
      <c r="H112" s="19"/>
      <c r="I112" s="19"/>
      <c r="J112" s="19"/>
      <c r="K112" s="19"/>
      <c r="L112" s="19"/>
      <c r="M112" s="19"/>
      <c r="N112" s="19"/>
      <c r="O112" s="19"/>
      <c r="P112" s="19"/>
      <c r="Q112" s="19"/>
      <c r="R112" s="19"/>
      <c r="S112" s="19"/>
      <c r="T112" s="14"/>
    </row>
    <row r="113" spans="1:20" s="20" customFormat="1" ht="13.5">
      <c r="A113" s="21" t="s">
        <v>42</v>
      </c>
      <c r="B113" s="22"/>
      <c r="C113" s="26"/>
      <c r="D113" s="19"/>
      <c r="E113" s="19"/>
      <c r="F113" s="19"/>
      <c r="G113" s="19"/>
      <c r="H113" s="19"/>
      <c r="I113" s="19"/>
      <c r="J113" s="19"/>
      <c r="K113" s="19"/>
      <c r="L113" s="19"/>
      <c r="M113" s="19"/>
      <c r="N113" s="19"/>
      <c r="O113" s="19"/>
      <c r="P113" s="19"/>
      <c r="Q113" s="19"/>
      <c r="R113" s="19"/>
      <c r="S113" s="19"/>
      <c r="T113" s="14"/>
    </row>
    <row r="114" spans="1:20" s="20" customFormat="1" ht="5.25" customHeight="1">
      <c r="A114" s="22"/>
      <c r="B114" s="22"/>
      <c r="C114" s="23"/>
      <c r="D114" s="24"/>
      <c r="E114" s="19"/>
      <c r="F114" s="19"/>
      <c r="G114" s="19"/>
      <c r="H114" s="19"/>
      <c r="I114" s="19"/>
      <c r="J114" s="19"/>
      <c r="K114" s="19"/>
      <c r="L114" s="19"/>
      <c r="M114" s="19"/>
      <c r="N114" s="19"/>
      <c r="O114" s="19"/>
      <c r="P114" s="19"/>
      <c r="Q114" s="19"/>
      <c r="R114" s="19"/>
      <c r="S114" s="19"/>
      <c r="T114" s="14"/>
    </row>
    <row r="115" spans="1:20" s="20" customFormat="1" ht="17.25" thickBot="1">
      <c r="A115" s="22"/>
      <c r="B115" s="22" t="s">
        <v>27</v>
      </c>
      <c r="C115" s="23"/>
      <c r="D115" s="24"/>
      <c r="E115" s="19"/>
      <c r="F115" s="19"/>
      <c r="G115" s="19"/>
      <c r="H115" s="19"/>
      <c r="I115" s="19"/>
      <c r="J115" s="19"/>
      <c r="K115" s="19"/>
      <c r="L115" s="19"/>
      <c r="M115" s="19"/>
      <c r="N115" s="19"/>
      <c r="O115" s="19"/>
      <c r="P115" s="19"/>
      <c r="Q115" s="19"/>
      <c r="R115" s="19"/>
      <c r="S115" s="19"/>
      <c r="T115" s="14"/>
    </row>
    <row r="116" spans="1:20" s="20" customFormat="1" ht="17.25" thickBot="1">
      <c r="A116" s="18"/>
      <c r="B116" s="22"/>
      <c r="C116" s="64" t="str">
        <f>IF((C96-D96)=0,"－",-(C55-D55)/(C96-D96))</f>
        <v>－</v>
      </c>
      <c r="D116" s="61" t="s">
        <v>28</v>
      </c>
      <c r="E116" s="62"/>
      <c r="F116" s="19"/>
      <c r="G116" s="19"/>
      <c r="H116" s="19"/>
      <c r="I116" s="19"/>
      <c r="J116" s="19"/>
      <c r="K116" s="19"/>
      <c r="L116" s="19"/>
      <c r="M116" s="19"/>
      <c r="N116" s="19"/>
      <c r="O116" s="19"/>
      <c r="P116" s="19"/>
      <c r="Q116" s="19"/>
      <c r="R116" s="19"/>
      <c r="S116" s="19"/>
      <c r="T116" s="14"/>
    </row>
    <row r="117" spans="1:20" s="20" customFormat="1" ht="16.5">
      <c r="A117" s="18"/>
      <c r="B117" s="28" t="s">
        <v>24</v>
      </c>
      <c r="C117" s="42"/>
      <c r="D117" s="42"/>
      <c r="E117" s="62"/>
      <c r="F117" s="19"/>
      <c r="G117" s="19"/>
      <c r="H117" s="19"/>
      <c r="I117" s="19"/>
      <c r="J117" s="19"/>
      <c r="K117" s="19"/>
      <c r="L117" s="19"/>
      <c r="M117" s="19"/>
      <c r="N117" s="19"/>
      <c r="O117" s="19"/>
      <c r="P117" s="19"/>
      <c r="Q117" s="19"/>
      <c r="R117" s="19"/>
      <c r="S117" s="19"/>
      <c r="T117" s="14"/>
    </row>
    <row r="118" spans="1:20" ht="13.5">
      <c r="A118" s="14"/>
      <c r="B118" s="63"/>
      <c r="C118" s="14"/>
      <c r="D118" s="14"/>
      <c r="E118" s="14"/>
      <c r="F118" s="14"/>
      <c r="G118" s="14"/>
      <c r="H118" s="14"/>
      <c r="I118" s="14"/>
      <c r="J118" s="14"/>
      <c r="K118" s="14"/>
      <c r="L118" s="14"/>
      <c r="M118" s="14"/>
      <c r="N118" s="14"/>
      <c r="O118" s="14"/>
      <c r="P118" s="14"/>
      <c r="Q118" s="14"/>
      <c r="R118" s="14"/>
      <c r="S118" s="14"/>
      <c r="T118" s="14"/>
    </row>
    <row r="119" spans="1:20" ht="13.5">
      <c r="A119" s="14"/>
      <c r="B119" s="14"/>
      <c r="C119" s="14"/>
      <c r="D119" s="14"/>
      <c r="E119" s="14"/>
      <c r="F119" s="14"/>
      <c r="G119" s="14"/>
      <c r="H119" s="14"/>
      <c r="I119" s="14"/>
      <c r="J119" s="14"/>
      <c r="K119" s="14"/>
      <c r="L119" s="14"/>
      <c r="M119" s="14"/>
      <c r="N119" s="14"/>
      <c r="O119" s="14"/>
      <c r="P119" s="14"/>
      <c r="Q119" s="14"/>
      <c r="R119" s="14"/>
      <c r="S119" s="14"/>
      <c r="T119" s="14"/>
    </row>
    <row r="120" spans="1:20" ht="13.5">
      <c r="A120" s="14"/>
      <c r="B120" s="14"/>
      <c r="C120" s="14"/>
      <c r="D120" s="14"/>
      <c r="E120" s="14"/>
      <c r="F120" s="14"/>
      <c r="G120" s="14"/>
      <c r="H120" s="14"/>
      <c r="I120" s="14"/>
      <c r="J120" s="14"/>
      <c r="K120" s="14"/>
      <c r="L120" s="14"/>
      <c r="M120" s="14"/>
      <c r="N120" s="14"/>
      <c r="O120" s="14"/>
      <c r="P120" s="14"/>
      <c r="Q120" s="14"/>
      <c r="R120" s="14"/>
      <c r="S120" s="14"/>
      <c r="T120" s="14"/>
    </row>
    <row r="121" spans="1:20" ht="13.5">
      <c r="A121" s="14"/>
      <c r="B121" s="14" t="s">
        <v>25</v>
      </c>
      <c r="C121" s="14"/>
      <c r="D121" s="14"/>
      <c r="E121" s="14"/>
      <c r="F121" s="14"/>
      <c r="G121" s="14"/>
      <c r="H121" s="14"/>
      <c r="I121" s="14"/>
      <c r="J121" s="14"/>
      <c r="K121" s="14"/>
      <c r="L121" s="14"/>
      <c r="M121" s="14"/>
      <c r="N121" s="14"/>
      <c r="O121" s="14"/>
      <c r="P121" s="14"/>
      <c r="Q121" s="14"/>
      <c r="R121" s="14"/>
      <c r="S121" s="14"/>
      <c r="T121" s="14"/>
    </row>
    <row r="122" spans="1:20" ht="13.5">
      <c r="A122" s="14"/>
      <c r="B122" s="14"/>
      <c r="C122" s="14"/>
      <c r="D122" s="14"/>
      <c r="E122" s="14"/>
      <c r="F122" s="14"/>
      <c r="G122" s="14"/>
      <c r="H122" s="14"/>
      <c r="I122" s="14"/>
      <c r="J122" s="14"/>
      <c r="K122" s="14"/>
      <c r="L122" s="14"/>
      <c r="M122" s="14"/>
      <c r="N122" s="14"/>
      <c r="O122" s="14"/>
      <c r="P122" s="14"/>
      <c r="Q122" s="14"/>
      <c r="R122" s="14"/>
      <c r="S122" s="14"/>
      <c r="T122" s="14"/>
    </row>
    <row r="123" spans="1:20" ht="13.5">
      <c r="A123" s="14"/>
      <c r="B123" s="14"/>
      <c r="C123" s="14"/>
      <c r="D123" s="14"/>
      <c r="E123" s="14"/>
      <c r="F123" s="14"/>
      <c r="G123" s="14"/>
      <c r="H123" s="14"/>
      <c r="I123" s="14"/>
      <c r="J123" s="14"/>
      <c r="K123" s="14"/>
      <c r="L123" s="14"/>
      <c r="M123" s="14"/>
      <c r="N123" s="14"/>
      <c r="O123" s="14"/>
      <c r="P123" s="14"/>
      <c r="Q123" s="14"/>
      <c r="R123" s="14"/>
      <c r="S123" s="14"/>
      <c r="T123" s="14"/>
    </row>
    <row r="124" spans="1:20" ht="13.5">
      <c r="A124" s="14"/>
      <c r="B124" s="14"/>
      <c r="C124" s="14"/>
      <c r="D124" s="14"/>
      <c r="E124" s="14"/>
      <c r="F124" s="14"/>
      <c r="G124" s="14"/>
      <c r="H124" s="14"/>
      <c r="I124" s="14"/>
      <c r="J124" s="14"/>
      <c r="K124" s="14"/>
      <c r="L124" s="14"/>
      <c r="M124" s="14"/>
      <c r="N124" s="14"/>
      <c r="O124" s="14"/>
      <c r="P124" s="14"/>
      <c r="Q124" s="14"/>
      <c r="R124" s="14"/>
      <c r="S124" s="14"/>
      <c r="T124" s="14"/>
    </row>
    <row r="125" spans="1:20" ht="13.5">
      <c r="A125" s="14"/>
      <c r="B125" s="14"/>
      <c r="C125" s="14"/>
      <c r="D125" s="14"/>
      <c r="E125" s="14"/>
      <c r="F125" s="14"/>
      <c r="G125" s="14"/>
      <c r="H125" s="14"/>
      <c r="I125" s="14"/>
      <c r="J125" s="14"/>
      <c r="K125" s="14"/>
      <c r="L125" s="14"/>
      <c r="M125" s="14"/>
      <c r="N125" s="14"/>
      <c r="O125" s="14"/>
      <c r="P125" s="14"/>
      <c r="Q125" s="14"/>
      <c r="R125" s="14"/>
      <c r="S125" s="14"/>
      <c r="T125" s="14"/>
    </row>
    <row r="126" spans="1:20" ht="13.5">
      <c r="A126" s="14"/>
      <c r="B126" s="14"/>
      <c r="C126" s="14"/>
      <c r="D126" s="14"/>
      <c r="E126" s="14"/>
      <c r="F126" s="14"/>
      <c r="G126" s="14"/>
      <c r="H126" s="14"/>
      <c r="I126" s="14"/>
      <c r="J126" s="14"/>
      <c r="K126" s="14"/>
      <c r="L126" s="14"/>
      <c r="M126" s="14"/>
      <c r="N126" s="14"/>
      <c r="O126" s="14"/>
      <c r="P126" s="14"/>
      <c r="Q126" s="14"/>
      <c r="R126" s="14"/>
      <c r="S126" s="14"/>
      <c r="T126" s="14"/>
    </row>
    <row r="127" spans="1:20" ht="13.5">
      <c r="A127" s="14"/>
      <c r="B127" s="14"/>
      <c r="C127" s="14"/>
      <c r="D127" s="14"/>
      <c r="E127" s="14"/>
      <c r="F127" s="14"/>
      <c r="G127" s="14"/>
      <c r="H127" s="14"/>
      <c r="I127" s="14"/>
      <c r="J127" s="14"/>
      <c r="K127" s="14"/>
      <c r="L127" s="14"/>
      <c r="M127" s="14"/>
      <c r="N127" s="14"/>
      <c r="O127" s="14"/>
      <c r="P127" s="14"/>
      <c r="Q127" s="14"/>
      <c r="R127" s="14"/>
      <c r="S127" s="14"/>
      <c r="T127" s="14"/>
    </row>
    <row r="128" spans="1:20" ht="13.5">
      <c r="A128" s="14"/>
      <c r="B128" s="14"/>
      <c r="C128" s="14"/>
      <c r="D128" s="14"/>
      <c r="E128" s="14"/>
      <c r="F128" s="14"/>
      <c r="G128" s="14"/>
      <c r="H128" s="14"/>
      <c r="I128" s="14"/>
      <c r="J128" s="14"/>
      <c r="K128" s="14"/>
      <c r="L128" s="14"/>
      <c r="M128" s="14"/>
      <c r="N128" s="14"/>
      <c r="O128" s="14"/>
      <c r="P128" s="14"/>
      <c r="Q128" s="14"/>
      <c r="R128" s="14"/>
      <c r="S128" s="14"/>
      <c r="T128" s="14"/>
    </row>
    <row r="129" spans="1:20" ht="13.5">
      <c r="A129" s="14"/>
      <c r="B129" s="14"/>
      <c r="C129" s="14"/>
      <c r="D129" s="14"/>
      <c r="E129" s="14"/>
      <c r="F129" s="14"/>
      <c r="G129" s="14"/>
      <c r="H129" s="14"/>
      <c r="I129" s="14"/>
      <c r="J129" s="14"/>
      <c r="K129" s="14"/>
      <c r="L129" s="14"/>
      <c r="M129" s="14"/>
      <c r="N129" s="14"/>
      <c r="O129" s="14"/>
      <c r="P129" s="14"/>
      <c r="Q129" s="14"/>
      <c r="R129" s="14"/>
      <c r="S129" s="14"/>
      <c r="T129" s="14"/>
    </row>
    <row r="130" spans="1:20" ht="13.5">
      <c r="A130" s="14"/>
      <c r="B130" s="14"/>
      <c r="C130" s="14"/>
      <c r="D130" s="14"/>
      <c r="E130" s="14"/>
      <c r="F130" s="14"/>
      <c r="G130" s="14"/>
      <c r="H130" s="14"/>
      <c r="I130" s="14"/>
      <c r="J130" s="14"/>
      <c r="K130" s="14"/>
      <c r="L130" s="14"/>
      <c r="M130" s="14"/>
      <c r="N130" s="14"/>
      <c r="O130" s="14"/>
      <c r="P130" s="14"/>
      <c r="Q130" s="14"/>
      <c r="R130" s="14"/>
      <c r="S130" s="14"/>
      <c r="T130" s="14"/>
    </row>
    <row r="131" spans="1:20" ht="13.5">
      <c r="A131" s="14"/>
      <c r="B131" s="14"/>
      <c r="C131" s="14"/>
      <c r="D131" s="14"/>
      <c r="E131" s="14"/>
      <c r="F131" s="14"/>
      <c r="G131" s="14"/>
      <c r="H131" s="14"/>
      <c r="I131" s="14"/>
      <c r="J131" s="14"/>
      <c r="K131" s="14"/>
      <c r="L131" s="14"/>
      <c r="M131" s="14"/>
      <c r="N131" s="14"/>
      <c r="O131" s="14"/>
      <c r="P131" s="14"/>
      <c r="Q131" s="14"/>
      <c r="R131" s="14"/>
      <c r="S131" s="14"/>
      <c r="T131" s="14"/>
    </row>
  </sheetData>
  <sheetProtection password="DBA6" sheet="1" objects="1" scenarios="1"/>
  <printOptions horizontalCentered="1"/>
  <pageMargins left="0.7874015748031497" right="0" top="0.51" bottom="0.3937007874015748" header="0.5118110236220472" footer="0.39"/>
  <pageSetup horizontalDpi="300" verticalDpi="300" orientation="landscape" paperSize="9" scale="56" r:id="rId2"/>
  <headerFooter alignWithMargins="0">
    <oddFooter>&amp;R選択_庁－&amp;P+23</oddFooter>
  </headerFooter>
  <rowBreaks count="1" manualBreakCount="1">
    <brk id="69" max="19"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AS94"/>
  <sheetViews>
    <sheetView showGridLines="0" zoomScale="75" zoomScaleNormal="75" workbookViewId="0" topLeftCell="A1">
      <selection activeCell="A1" sqref="A1"/>
    </sheetView>
  </sheetViews>
  <sheetFormatPr defaultColWidth="8.625" defaultRowHeight="13.5"/>
  <cols>
    <col min="1" max="1" width="2.375" style="69" customWidth="1"/>
    <col min="2" max="2" width="20.125" style="71" customWidth="1"/>
    <col min="3" max="4" width="16.625" style="71" customWidth="1"/>
    <col min="5" max="5" width="20.50390625" style="71" customWidth="1"/>
    <col min="6" max="6" width="15.875" style="71" customWidth="1"/>
    <col min="7" max="14" width="5.625" style="69" customWidth="1"/>
    <col min="15" max="15" width="1.37890625" style="69" customWidth="1"/>
    <col min="16" max="17" width="5.125" style="84" customWidth="1"/>
    <col min="18" max="26" width="6.375" style="71" customWidth="1"/>
    <col min="27" max="28" width="8.875" style="71" customWidth="1"/>
    <col min="29" max="30" width="9.875" style="71" customWidth="1"/>
    <col min="31" max="31" width="9.875" style="185" customWidth="1"/>
    <col min="32" max="37" width="9.875" style="177" customWidth="1"/>
    <col min="38" max="38" width="10.50390625" style="177" customWidth="1"/>
    <col min="39" max="39" width="10.50390625" style="71" customWidth="1"/>
    <col min="40" max="41" width="10.25390625" style="69" customWidth="1"/>
    <col min="42" max="42" width="19.00390625" style="69" customWidth="1"/>
    <col min="43" max="43" width="4.875" style="69" customWidth="1"/>
    <col min="44" max="255" width="8.625" style="69" customWidth="1"/>
    <col min="256" max="16384" width="8.625" style="69" customWidth="1"/>
  </cols>
  <sheetData>
    <row r="1" spans="1:38" s="75" customFormat="1" ht="28.5">
      <c r="A1" s="69"/>
      <c r="B1" s="70" t="s">
        <v>96</v>
      </c>
      <c r="C1" s="71"/>
      <c r="D1" s="71"/>
      <c r="E1" s="71"/>
      <c r="F1" s="71"/>
      <c r="G1" s="69"/>
      <c r="H1" s="69"/>
      <c r="I1" s="69"/>
      <c r="J1" s="72"/>
      <c r="K1" s="72"/>
      <c r="L1" s="72"/>
      <c r="M1" s="72"/>
      <c r="N1" s="72"/>
      <c r="O1" s="72"/>
      <c r="P1" s="72"/>
      <c r="Q1" s="72"/>
      <c r="R1" s="72"/>
      <c r="S1" s="72"/>
      <c r="T1" s="72"/>
      <c r="U1" s="72"/>
      <c r="V1" s="72"/>
      <c r="W1" s="72"/>
      <c r="X1" s="72"/>
      <c r="Y1" s="72"/>
      <c r="Z1" s="72"/>
      <c r="AA1" s="72"/>
      <c r="AB1" s="73"/>
      <c r="AC1" s="74"/>
      <c r="AL1" s="71"/>
    </row>
    <row r="2" spans="1:36" s="75" customFormat="1" ht="15" customHeight="1">
      <c r="A2" s="69"/>
      <c r="B2" s="70"/>
      <c r="C2" s="71"/>
      <c r="D2" s="71"/>
      <c r="E2" s="71"/>
      <c r="F2" s="71"/>
      <c r="G2" s="71"/>
      <c r="H2" s="71"/>
      <c r="I2" s="71"/>
      <c r="J2" s="71"/>
      <c r="K2" s="71"/>
      <c r="L2" s="71"/>
      <c r="M2" s="71"/>
      <c r="N2" s="71"/>
      <c r="O2" s="71"/>
      <c r="R2" s="235"/>
      <c r="AD2" s="77" t="s">
        <v>184</v>
      </c>
      <c r="AF2" s="78"/>
      <c r="AG2" s="78" t="s">
        <v>184</v>
      </c>
      <c r="AH2" s="78"/>
      <c r="AJ2" s="78" t="s">
        <v>184</v>
      </c>
    </row>
    <row r="3" spans="1:45" s="80" customFormat="1" ht="31.5" customHeight="1">
      <c r="A3" s="79"/>
      <c r="C3" s="69"/>
      <c r="D3" s="69"/>
      <c r="E3" s="69"/>
      <c r="F3" s="69"/>
      <c r="G3" s="69"/>
      <c r="H3" s="69"/>
      <c r="I3" s="69"/>
      <c r="J3" s="69"/>
      <c r="K3" s="69"/>
      <c r="L3" s="69"/>
      <c r="M3" s="69"/>
      <c r="N3" s="69"/>
      <c r="O3" s="69"/>
      <c r="U3" s="235"/>
      <c r="W3" s="81" t="s">
        <v>43</v>
      </c>
      <c r="X3" s="82"/>
      <c r="Y3" s="571"/>
      <c r="Z3" s="569"/>
      <c r="AA3" s="569"/>
      <c r="AB3" s="569"/>
      <c r="AC3" s="569"/>
      <c r="AD3" s="569"/>
      <c r="AE3" s="570"/>
      <c r="AF3" s="83" t="s">
        <v>44</v>
      </c>
      <c r="AG3" s="572"/>
      <c r="AH3" s="570"/>
      <c r="AI3" s="83" t="s">
        <v>44</v>
      </c>
      <c r="AJ3" s="572"/>
      <c r="AK3" s="570"/>
      <c r="AL3" s="83" t="s">
        <v>44</v>
      </c>
      <c r="AM3" s="571"/>
      <c r="AN3" s="570"/>
      <c r="AO3" s="83" t="s">
        <v>97</v>
      </c>
      <c r="AP3" s="568"/>
      <c r="AQ3" s="569"/>
      <c r="AR3" s="569"/>
      <c r="AS3" s="570"/>
    </row>
    <row r="4" spans="1:38" s="80" customFormat="1" ht="6" customHeight="1" thickBot="1">
      <c r="A4" s="79"/>
      <c r="B4" s="79"/>
      <c r="C4" s="79"/>
      <c r="D4" s="79"/>
      <c r="E4" s="79"/>
      <c r="F4" s="79"/>
      <c r="G4" s="79"/>
      <c r="H4" s="79"/>
      <c r="I4" s="79"/>
      <c r="J4" s="79"/>
      <c r="K4" s="79"/>
      <c r="L4" s="79"/>
      <c r="M4" s="79"/>
      <c r="N4" s="79"/>
      <c r="O4" s="79"/>
      <c r="P4" s="84"/>
      <c r="Q4" s="84"/>
      <c r="R4" s="79"/>
      <c r="S4" s="79"/>
      <c r="T4" s="79"/>
      <c r="U4" s="79"/>
      <c r="V4" s="79"/>
      <c r="W4" s="79"/>
      <c r="X4" s="79"/>
      <c r="Y4" s="79"/>
      <c r="Z4" s="79"/>
      <c r="AA4" s="79"/>
      <c r="AB4" s="79"/>
      <c r="AC4" s="79"/>
      <c r="AD4" s="85"/>
      <c r="AE4" s="86"/>
      <c r="AF4" s="86"/>
      <c r="AG4" s="86"/>
      <c r="AH4" s="86"/>
      <c r="AI4" s="86"/>
      <c r="AJ4" s="86"/>
      <c r="AK4" s="86"/>
      <c r="AL4" s="79"/>
    </row>
    <row r="5" spans="1:45" s="75" customFormat="1" ht="30" customHeight="1">
      <c r="A5" s="69"/>
      <c r="B5" s="468" t="s">
        <v>45</v>
      </c>
      <c r="C5" s="469"/>
      <c r="D5" s="469"/>
      <c r="E5" s="469"/>
      <c r="F5" s="469"/>
      <c r="G5" s="469"/>
      <c r="H5" s="469"/>
      <c r="I5" s="469"/>
      <c r="J5" s="469"/>
      <c r="K5" s="469"/>
      <c r="L5" s="469"/>
      <c r="M5" s="469"/>
      <c r="N5" s="470"/>
      <c r="O5" s="69"/>
      <c r="P5" s="553" t="s">
        <v>98</v>
      </c>
      <c r="Q5" s="554"/>
      <c r="R5" s="554"/>
      <c r="S5" s="554"/>
      <c r="T5" s="554"/>
      <c r="U5" s="554"/>
      <c r="V5" s="554"/>
      <c r="W5" s="554"/>
      <c r="X5" s="554"/>
      <c r="Y5" s="554"/>
      <c r="Z5" s="554"/>
      <c r="AA5" s="554"/>
      <c r="AB5" s="554"/>
      <c r="AC5" s="554"/>
      <c r="AD5" s="554"/>
      <c r="AE5" s="555"/>
      <c r="AF5" s="387" t="s">
        <v>99</v>
      </c>
      <c r="AG5" s="388"/>
      <c r="AH5" s="389"/>
      <c r="AI5" s="387" t="s">
        <v>100</v>
      </c>
      <c r="AJ5" s="388"/>
      <c r="AK5" s="389"/>
      <c r="AL5" s="387" t="s">
        <v>101</v>
      </c>
      <c r="AM5" s="388"/>
      <c r="AN5" s="389"/>
      <c r="AO5" s="390" t="s">
        <v>46</v>
      </c>
      <c r="AP5" s="391"/>
      <c r="AQ5" s="391"/>
      <c r="AR5" s="391"/>
      <c r="AS5" s="392"/>
    </row>
    <row r="6" spans="1:45" s="91" customFormat="1" ht="56.25" customHeight="1" thickBot="1">
      <c r="A6" s="87"/>
      <c r="B6" s="471"/>
      <c r="C6" s="472"/>
      <c r="D6" s="472"/>
      <c r="E6" s="472"/>
      <c r="F6" s="472"/>
      <c r="G6" s="472"/>
      <c r="H6" s="472"/>
      <c r="I6" s="472"/>
      <c r="J6" s="472"/>
      <c r="K6" s="472"/>
      <c r="L6" s="472"/>
      <c r="M6" s="472"/>
      <c r="N6" s="473"/>
      <c r="O6" s="87"/>
      <c r="P6" s="481" t="s">
        <v>47</v>
      </c>
      <c r="Q6" s="482"/>
      <c r="R6" s="550" t="s">
        <v>102</v>
      </c>
      <c r="S6" s="551"/>
      <c r="T6" s="551"/>
      <c r="U6" s="551"/>
      <c r="V6" s="551"/>
      <c r="W6" s="551"/>
      <c r="X6" s="551"/>
      <c r="Y6" s="551"/>
      <c r="Z6" s="551"/>
      <c r="AA6" s="551"/>
      <c r="AB6" s="551"/>
      <c r="AC6" s="551"/>
      <c r="AD6" s="551"/>
      <c r="AE6" s="552"/>
      <c r="AF6" s="88" t="s">
        <v>48</v>
      </c>
      <c r="AG6" s="89" t="s">
        <v>49</v>
      </c>
      <c r="AH6" s="90" t="s">
        <v>50</v>
      </c>
      <c r="AI6" s="88" t="s">
        <v>185</v>
      </c>
      <c r="AJ6" s="89" t="s">
        <v>186</v>
      </c>
      <c r="AK6" s="90" t="s">
        <v>50</v>
      </c>
      <c r="AL6" s="88" t="s">
        <v>185</v>
      </c>
      <c r="AM6" s="89" t="s">
        <v>186</v>
      </c>
      <c r="AN6" s="90" t="s">
        <v>50</v>
      </c>
      <c r="AO6" s="393"/>
      <c r="AP6" s="394"/>
      <c r="AQ6" s="394"/>
      <c r="AR6" s="394"/>
      <c r="AS6" s="395"/>
    </row>
    <row r="7" spans="1:45" s="75" customFormat="1" ht="45" customHeight="1">
      <c r="A7" s="69"/>
      <c r="B7" s="92" t="s">
        <v>51</v>
      </c>
      <c r="C7" s="475" t="s">
        <v>52</v>
      </c>
      <c r="D7" s="476"/>
      <c r="E7" s="477"/>
      <c r="F7" s="236" t="s">
        <v>53</v>
      </c>
      <c r="G7" s="478"/>
      <c r="H7" s="479"/>
      <c r="I7" s="479"/>
      <c r="J7" s="479"/>
      <c r="K7" s="479"/>
      <c r="L7" s="479"/>
      <c r="M7" s="479"/>
      <c r="N7" s="480"/>
      <c r="O7" s="69"/>
      <c r="P7" s="429">
        <v>1</v>
      </c>
      <c r="Q7" s="474"/>
      <c r="R7" s="556" t="s">
        <v>207</v>
      </c>
      <c r="S7" s="557"/>
      <c r="T7" s="558"/>
      <c r="U7" s="437" t="s">
        <v>54</v>
      </c>
      <c r="V7" s="438"/>
      <c r="W7" s="438"/>
      <c r="X7" s="438"/>
      <c r="Y7" s="438"/>
      <c r="Z7" s="438"/>
      <c r="AA7" s="438"/>
      <c r="AB7" s="438"/>
      <c r="AC7" s="438"/>
      <c r="AD7" s="438"/>
      <c r="AE7" s="439"/>
      <c r="AF7" s="1">
        <v>2</v>
      </c>
      <c r="AG7" s="94"/>
      <c r="AH7" s="95"/>
      <c r="AI7" s="1">
        <v>2</v>
      </c>
      <c r="AJ7" s="94"/>
      <c r="AK7" s="95"/>
      <c r="AL7" s="1">
        <v>2</v>
      </c>
      <c r="AM7" s="94"/>
      <c r="AN7" s="95"/>
      <c r="AO7" s="367" t="s">
        <v>208</v>
      </c>
      <c r="AP7" s="368"/>
      <c r="AQ7" s="368"/>
      <c r="AR7" s="368"/>
      <c r="AS7" s="369"/>
    </row>
    <row r="8" spans="1:45" s="75" customFormat="1" ht="45" customHeight="1">
      <c r="A8" s="69"/>
      <c r="B8" s="96" t="s">
        <v>55</v>
      </c>
      <c r="C8" s="483" t="s">
        <v>103</v>
      </c>
      <c r="D8" s="484"/>
      <c r="E8" s="485"/>
      <c r="F8" s="237" t="s">
        <v>56</v>
      </c>
      <c r="G8" s="504"/>
      <c r="H8" s="505"/>
      <c r="I8" s="505"/>
      <c r="J8" s="505"/>
      <c r="K8" s="505"/>
      <c r="L8" s="505"/>
      <c r="M8" s="505"/>
      <c r="N8" s="506"/>
      <c r="O8" s="69"/>
      <c r="P8" s="458" t="s">
        <v>261</v>
      </c>
      <c r="Q8" s="430"/>
      <c r="R8" s="559" t="s">
        <v>209</v>
      </c>
      <c r="S8" s="463"/>
      <c r="T8" s="464"/>
      <c r="U8" s="381" t="s">
        <v>57</v>
      </c>
      <c r="V8" s="382"/>
      <c r="W8" s="382"/>
      <c r="X8" s="382"/>
      <c r="Y8" s="382"/>
      <c r="Z8" s="382"/>
      <c r="AA8" s="382"/>
      <c r="AB8" s="382"/>
      <c r="AC8" s="382"/>
      <c r="AD8" s="382"/>
      <c r="AE8" s="383"/>
      <c r="AF8" s="1">
        <v>2</v>
      </c>
      <c r="AG8" s="98">
        <f>10/(2*3)</f>
        <v>1.6666666666666667</v>
      </c>
      <c r="AH8" s="99">
        <f>AG8*SUM(AF7:AF9)</f>
        <v>8.333333333333334</v>
      </c>
      <c r="AI8" s="1">
        <v>2</v>
      </c>
      <c r="AJ8" s="98">
        <f>AG8</f>
        <v>1.6666666666666667</v>
      </c>
      <c r="AK8" s="99">
        <f>AJ8*SUM(AI7:AI9)</f>
        <v>8.333333333333334</v>
      </c>
      <c r="AL8" s="1">
        <v>2</v>
      </c>
      <c r="AM8" s="98">
        <f>AG8</f>
        <v>1.6666666666666667</v>
      </c>
      <c r="AN8" s="99">
        <f>AM8*SUM(AL7:AL9)</f>
        <v>8.333333333333334</v>
      </c>
      <c r="AO8" s="370" t="s">
        <v>210</v>
      </c>
      <c r="AP8" s="371"/>
      <c r="AQ8" s="371"/>
      <c r="AR8" s="371"/>
      <c r="AS8" s="372"/>
    </row>
    <row r="9" spans="1:45" s="75" customFormat="1" ht="45" customHeight="1" thickBot="1">
      <c r="A9" s="69"/>
      <c r="B9" s="100" t="s">
        <v>58</v>
      </c>
      <c r="C9" s="483" t="s">
        <v>104</v>
      </c>
      <c r="D9" s="484"/>
      <c r="E9" s="485"/>
      <c r="F9" s="237" t="s">
        <v>59</v>
      </c>
      <c r="G9" s="504"/>
      <c r="H9" s="505"/>
      <c r="I9" s="505"/>
      <c r="J9" s="505"/>
      <c r="K9" s="505"/>
      <c r="L9" s="505"/>
      <c r="M9" s="505"/>
      <c r="N9" s="506"/>
      <c r="O9" s="69"/>
      <c r="P9" s="432"/>
      <c r="Q9" s="433"/>
      <c r="R9" s="560" t="s">
        <v>211</v>
      </c>
      <c r="S9" s="561"/>
      <c r="T9" s="562"/>
      <c r="U9" s="434" t="s">
        <v>60</v>
      </c>
      <c r="V9" s="435"/>
      <c r="W9" s="435"/>
      <c r="X9" s="435"/>
      <c r="Y9" s="435"/>
      <c r="Z9" s="435"/>
      <c r="AA9" s="435"/>
      <c r="AB9" s="435"/>
      <c r="AC9" s="435"/>
      <c r="AD9" s="435"/>
      <c r="AE9" s="436"/>
      <c r="AF9" s="2">
        <v>1</v>
      </c>
      <c r="AG9" s="101"/>
      <c r="AH9" s="102"/>
      <c r="AI9" s="2">
        <v>1</v>
      </c>
      <c r="AJ9" s="101"/>
      <c r="AK9" s="102"/>
      <c r="AL9" s="2">
        <v>1</v>
      </c>
      <c r="AM9" s="101"/>
      <c r="AN9" s="102"/>
      <c r="AO9" s="353"/>
      <c r="AP9" s="354"/>
      <c r="AQ9" s="354"/>
      <c r="AR9" s="354"/>
      <c r="AS9" s="355"/>
    </row>
    <row r="10" spans="1:45" s="75" customFormat="1" ht="45" customHeight="1">
      <c r="A10" s="69"/>
      <c r="B10" s="96" t="s">
        <v>61</v>
      </c>
      <c r="C10" s="483"/>
      <c r="D10" s="484"/>
      <c r="E10" s="485"/>
      <c r="F10" s="237" t="s">
        <v>62</v>
      </c>
      <c r="G10" s="504"/>
      <c r="H10" s="505"/>
      <c r="I10" s="505"/>
      <c r="J10" s="505"/>
      <c r="K10" s="505"/>
      <c r="L10" s="505"/>
      <c r="M10" s="505"/>
      <c r="N10" s="506"/>
      <c r="O10" s="69"/>
      <c r="P10" s="443" t="s">
        <v>105</v>
      </c>
      <c r="Q10" s="103">
        <v>2.1</v>
      </c>
      <c r="R10" s="563" t="s">
        <v>212</v>
      </c>
      <c r="S10" s="557"/>
      <c r="T10" s="558"/>
      <c r="U10" s="437" t="s">
        <v>63</v>
      </c>
      <c r="V10" s="438"/>
      <c r="W10" s="438"/>
      <c r="X10" s="438"/>
      <c r="Y10" s="438"/>
      <c r="Z10" s="438"/>
      <c r="AA10" s="438"/>
      <c r="AB10" s="438"/>
      <c r="AC10" s="438"/>
      <c r="AD10" s="438"/>
      <c r="AE10" s="439"/>
      <c r="AF10" s="3">
        <v>2</v>
      </c>
      <c r="AG10" s="402">
        <f>10/(2*4)</f>
        <v>1.25</v>
      </c>
      <c r="AH10" s="379">
        <f>AG10*SUM(AF10:AF13)</f>
        <v>8.75</v>
      </c>
      <c r="AI10" s="3">
        <v>2</v>
      </c>
      <c r="AJ10" s="402">
        <f>AG10</f>
        <v>1.25</v>
      </c>
      <c r="AK10" s="379">
        <f>AJ10*SUM(AI10:AI13)</f>
        <v>7.5</v>
      </c>
      <c r="AL10" s="3">
        <v>2</v>
      </c>
      <c r="AM10" s="402">
        <f>AG10</f>
        <v>1.25</v>
      </c>
      <c r="AN10" s="379">
        <f>AM10*SUM(AL10:AL13)</f>
        <v>7.5</v>
      </c>
      <c r="AO10" s="367" t="s">
        <v>213</v>
      </c>
      <c r="AP10" s="368"/>
      <c r="AQ10" s="368"/>
      <c r="AR10" s="368"/>
      <c r="AS10" s="369"/>
    </row>
    <row r="11" spans="1:45" s="75" customFormat="1" ht="45" customHeight="1" thickBot="1">
      <c r="A11" s="69"/>
      <c r="B11" s="100" t="s">
        <v>64</v>
      </c>
      <c r="C11" s="490"/>
      <c r="D11" s="491"/>
      <c r="E11" s="492"/>
      <c r="F11" s="238" t="s">
        <v>65</v>
      </c>
      <c r="G11" s="493"/>
      <c r="H11" s="494"/>
      <c r="I11" s="494"/>
      <c r="J11" s="494"/>
      <c r="K11" s="494"/>
      <c r="L11" s="494"/>
      <c r="M11" s="494"/>
      <c r="N11" s="495"/>
      <c r="O11" s="69"/>
      <c r="P11" s="444"/>
      <c r="Q11" s="487" t="s">
        <v>106</v>
      </c>
      <c r="R11" s="462" t="s">
        <v>214</v>
      </c>
      <c r="S11" s="463"/>
      <c r="T11" s="464"/>
      <c r="U11" s="381" t="s">
        <v>215</v>
      </c>
      <c r="V11" s="382"/>
      <c r="W11" s="382"/>
      <c r="X11" s="382"/>
      <c r="Y11" s="382"/>
      <c r="Z11" s="382"/>
      <c r="AA11" s="382"/>
      <c r="AB11" s="382"/>
      <c r="AC11" s="382"/>
      <c r="AD11" s="382"/>
      <c r="AE11" s="383"/>
      <c r="AF11" s="3">
        <v>2</v>
      </c>
      <c r="AG11" s="400"/>
      <c r="AH11" s="374"/>
      <c r="AI11" s="3">
        <v>1</v>
      </c>
      <c r="AJ11" s="400"/>
      <c r="AK11" s="374"/>
      <c r="AL11" s="3">
        <v>1</v>
      </c>
      <c r="AM11" s="400"/>
      <c r="AN11" s="374"/>
      <c r="AO11" s="370" t="s">
        <v>216</v>
      </c>
      <c r="AP11" s="371"/>
      <c r="AQ11" s="371"/>
      <c r="AR11" s="371"/>
      <c r="AS11" s="372"/>
    </row>
    <row r="12" spans="1:45" s="75" customFormat="1" ht="45" customHeight="1" thickBot="1">
      <c r="A12" s="69"/>
      <c r="B12" s="507" t="s">
        <v>107</v>
      </c>
      <c r="C12" s="508"/>
      <c r="D12" s="508"/>
      <c r="E12" s="508"/>
      <c r="F12" s="508"/>
      <c r="G12" s="508"/>
      <c r="H12" s="508"/>
      <c r="I12" s="508"/>
      <c r="J12" s="508"/>
      <c r="K12" s="508"/>
      <c r="L12" s="508"/>
      <c r="M12" s="508"/>
      <c r="N12" s="509"/>
      <c r="O12" s="69"/>
      <c r="P12" s="444"/>
      <c r="Q12" s="488"/>
      <c r="R12" s="559" t="s">
        <v>217</v>
      </c>
      <c r="S12" s="463"/>
      <c r="T12" s="464"/>
      <c r="U12" s="381" t="s">
        <v>67</v>
      </c>
      <c r="V12" s="382"/>
      <c r="W12" s="382"/>
      <c r="X12" s="382"/>
      <c r="Y12" s="382"/>
      <c r="Z12" s="382"/>
      <c r="AA12" s="382"/>
      <c r="AB12" s="382"/>
      <c r="AC12" s="382"/>
      <c r="AD12" s="382"/>
      <c r="AE12" s="383"/>
      <c r="AF12" s="1">
        <v>2</v>
      </c>
      <c r="AG12" s="400"/>
      <c r="AH12" s="374"/>
      <c r="AI12" s="1">
        <v>2</v>
      </c>
      <c r="AJ12" s="400"/>
      <c r="AK12" s="374"/>
      <c r="AL12" s="1">
        <v>2</v>
      </c>
      <c r="AM12" s="400"/>
      <c r="AN12" s="374"/>
      <c r="AO12" s="370" t="s">
        <v>218</v>
      </c>
      <c r="AP12" s="371"/>
      <c r="AQ12" s="371"/>
      <c r="AR12" s="371"/>
      <c r="AS12" s="372"/>
    </row>
    <row r="13" spans="1:45" s="75" customFormat="1" ht="45" customHeight="1" thickBot="1">
      <c r="A13" s="69"/>
      <c r="B13" s="336" t="s">
        <v>108</v>
      </c>
      <c r="C13" s="337"/>
      <c r="D13" s="498" t="s">
        <v>109</v>
      </c>
      <c r="E13" s="499"/>
      <c r="F13" s="499"/>
      <c r="G13" s="499"/>
      <c r="H13" s="499"/>
      <c r="I13" s="499"/>
      <c r="J13" s="499"/>
      <c r="K13" s="499"/>
      <c r="L13" s="499"/>
      <c r="M13" s="499"/>
      <c r="N13" s="500"/>
      <c r="O13" s="69"/>
      <c r="P13" s="444"/>
      <c r="Q13" s="489"/>
      <c r="R13" s="465" t="s">
        <v>219</v>
      </c>
      <c r="S13" s="466"/>
      <c r="T13" s="467"/>
      <c r="U13" s="384" t="s">
        <v>68</v>
      </c>
      <c r="V13" s="385"/>
      <c r="W13" s="385"/>
      <c r="X13" s="385"/>
      <c r="Y13" s="385"/>
      <c r="Z13" s="385"/>
      <c r="AA13" s="385"/>
      <c r="AB13" s="385"/>
      <c r="AC13" s="385"/>
      <c r="AD13" s="385"/>
      <c r="AE13" s="386"/>
      <c r="AF13" s="4">
        <v>1</v>
      </c>
      <c r="AG13" s="403"/>
      <c r="AH13" s="380"/>
      <c r="AI13" s="4">
        <v>1</v>
      </c>
      <c r="AJ13" s="403"/>
      <c r="AK13" s="380"/>
      <c r="AL13" s="4">
        <v>1</v>
      </c>
      <c r="AM13" s="403"/>
      <c r="AN13" s="380"/>
      <c r="AO13" s="353" t="s">
        <v>220</v>
      </c>
      <c r="AP13" s="354"/>
      <c r="AQ13" s="354"/>
      <c r="AR13" s="354"/>
      <c r="AS13" s="355"/>
    </row>
    <row r="14" spans="1:45" s="75" customFormat="1" ht="45" customHeight="1">
      <c r="A14" s="69"/>
      <c r="B14" s="342" t="s">
        <v>69</v>
      </c>
      <c r="C14" s="356" t="s">
        <v>110</v>
      </c>
      <c r="D14" s="357"/>
      <c r="E14" s="358"/>
      <c r="F14" s="359"/>
      <c r="G14" s="360" t="s">
        <v>111</v>
      </c>
      <c r="H14" s="360"/>
      <c r="I14" s="360"/>
      <c r="J14" s="360"/>
      <c r="K14" s="360"/>
      <c r="L14" s="360"/>
      <c r="M14" s="360"/>
      <c r="N14" s="361"/>
      <c r="O14" s="69"/>
      <c r="P14" s="444"/>
      <c r="Q14" s="234">
        <v>2.2</v>
      </c>
      <c r="R14" s="459" t="s">
        <v>221</v>
      </c>
      <c r="S14" s="460"/>
      <c r="T14" s="461"/>
      <c r="U14" s="448" t="s">
        <v>222</v>
      </c>
      <c r="V14" s="449"/>
      <c r="W14" s="449"/>
      <c r="X14" s="449"/>
      <c r="Y14" s="449"/>
      <c r="Z14" s="449"/>
      <c r="AA14" s="449"/>
      <c r="AB14" s="449"/>
      <c r="AC14" s="449"/>
      <c r="AD14" s="449"/>
      <c r="AE14" s="450"/>
      <c r="AF14" s="1">
        <v>2</v>
      </c>
      <c r="AG14" s="94"/>
      <c r="AH14" s="95"/>
      <c r="AI14" s="1">
        <v>2</v>
      </c>
      <c r="AJ14" s="94"/>
      <c r="AK14" s="95"/>
      <c r="AL14" s="1">
        <v>2</v>
      </c>
      <c r="AM14" s="94"/>
      <c r="AN14" s="95"/>
      <c r="AO14" s="367" t="s">
        <v>223</v>
      </c>
      <c r="AP14" s="368"/>
      <c r="AQ14" s="368"/>
      <c r="AR14" s="368"/>
      <c r="AS14" s="369"/>
    </row>
    <row r="15" spans="1:45" s="75" customFormat="1" ht="45" customHeight="1" thickBot="1">
      <c r="A15" s="69"/>
      <c r="B15" s="343"/>
      <c r="C15" s="106" t="s">
        <v>112</v>
      </c>
      <c r="D15" s="107" t="s">
        <v>99</v>
      </c>
      <c r="E15" s="108" t="s">
        <v>100</v>
      </c>
      <c r="F15" s="109" t="s">
        <v>101</v>
      </c>
      <c r="G15" s="526" t="s">
        <v>113</v>
      </c>
      <c r="H15" s="527"/>
      <c r="I15" s="528" t="s">
        <v>99</v>
      </c>
      <c r="J15" s="527"/>
      <c r="K15" s="528" t="s">
        <v>100</v>
      </c>
      <c r="L15" s="527"/>
      <c r="M15" s="528" t="s">
        <v>101</v>
      </c>
      <c r="N15" s="529"/>
      <c r="O15" s="69"/>
      <c r="P15" s="444"/>
      <c r="Q15" s="456" t="s">
        <v>114</v>
      </c>
      <c r="R15" s="462" t="s">
        <v>224</v>
      </c>
      <c r="S15" s="463"/>
      <c r="T15" s="464"/>
      <c r="U15" s="381" t="s">
        <v>70</v>
      </c>
      <c r="V15" s="382"/>
      <c r="W15" s="382"/>
      <c r="X15" s="382"/>
      <c r="Y15" s="382"/>
      <c r="Z15" s="382"/>
      <c r="AA15" s="382"/>
      <c r="AB15" s="382"/>
      <c r="AC15" s="382"/>
      <c r="AD15" s="382"/>
      <c r="AE15" s="383"/>
      <c r="AF15" s="3">
        <v>2</v>
      </c>
      <c r="AG15" s="94">
        <f>10/(2*3)</f>
        <v>1.6666666666666667</v>
      </c>
      <c r="AH15" s="95">
        <f>AG15*SUM(AF14:AF16)</f>
        <v>8.333333333333334</v>
      </c>
      <c r="AI15" s="3">
        <v>1</v>
      </c>
      <c r="AJ15" s="94">
        <f>AG15</f>
        <v>1.6666666666666667</v>
      </c>
      <c r="AK15" s="95">
        <f>AJ15*SUM(AI14:AI16)</f>
        <v>6.666666666666667</v>
      </c>
      <c r="AL15" s="3">
        <v>1</v>
      </c>
      <c r="AM15" s="94">
        <f>AG15</f>
        <v>1.6666666666666667</v>
      </c>
      <c r="AN15" s="95">
        <f>AM15*SUM(AL14:AL16)</f>
        <v>6.666666666666667</v>
      </c>
      <c r="AO15" s="370" t="s">
        <v>225</v>
      </c>
      <c r="AP15" s="371"/>
      <c r="AQ15" s="371"/>
      <c r="AR15" s="371"/>
      <c r="AS15" s="372"/>
    </row>
    <row r="16" spans="1:45" s="75" customFormat="1" ht="45" customHeight="1" thickBot="1">
      <c r="A16" s="69"/>
      <c r="B16" s="110" t="s">
        <v>226</v>
      </c>
      <c r="C16" s="249">
        <v>-0.15</v>
      </c>
      <c r="D16" s="111">
        <f>1-I16/G16</f>
        <v>0</v>
      </c>
      <c r="E16" s="112">
        <f>1-K16/G16</f>
        <v>1</v>
      </c>
      <c r="F16" s="113">
        <f>1-M16/G16</f>
        <v>1</v>
      </c>
      <c r="G16" s="524">
        <v>62.608963869437055</v>
      </c>
      <c r="H16" s="497"/>
      <c r="I16" s="496">
        <v>62.608963869437055</v>
      </c>
      <c r="J16" s="497"/>
      <c r="K16" s="345">
        <v>0</v>
      </c>
      <c r="L16" s="346"/>
      <c r="M16" s="496">
        <v>0</v>
      </c>
      <c r="N16" s="525"/>
      <c r="O16" s="69"/>
      <c r="P16" s="444"/>
      <c r="Q16" s="457"/>
      <c r="R16" s="465" t="s">
        <v>227</v>
      </c>
      <c r="S16" s="466"/>
      <c r="T16" s="467"/>
      <c r="U16" s="384" t="s">
        <v>71</v>
      </c>
      <c r="V16" s="385"/>
      <c r="W16" s="385"/>
      <c r="X16" s="385"/>
      <c r="Y16" s="385"/>
      <c r="Z16" s="385"/>
      <c r="AA16" s="385"/>
      <c r="AB16" s="385"/>
      <c r="AC16" s="385"/>
      <c r="AD16" s="385"/>
      <c r="AE16" s="386"/>
      <c r="AF16" s="5">
        <v>1</v>
      </c>
      <c r="AG16" s="114"/>
      <c r="AH16" s="115"/>
      <c r="AI16" s="5">
        <v>1</v>
      </c>
      <c r="AJ16" s="114"/>
      <c r="AK16" s="115"/>
      <c r="AL16" s="6">
        <v>1</v>
      </c>
      <c r="AM16" s="114"/>
      <c r="AN16" s="115"/>
      <c r="AO16" s="353" t="s">
        <v>228</v>
      </c>
      <c r="AP16" s="354"/>
      <c r="AQ16" s="354"/>
      <c r="AR16" s="354"/>
      <c r="AS16" s="355"/>
    </row>
    <row r="17" spans="1:45" s="75" customFormat="1" ht="45" customHeight="1">
      <c r="A17" s="69"/>
      <c r="B17" s="116" t="s">
        <v>115</v>
      </c>
      <c r="C17" s="250">
        <v>-0.01</v>
      </c>
      <c r="D17" s="117">
        <f>1-I17/G17</f>
        <v>0</v>
      </c>
      <c r="E17" s="118">
        <f>1-K17/G17</f>
        <v>1</v>
      </c>
      <c r="F17" s="119">
        <f>1-M17/G17</f>
        <v>1</v>
      </c>
      <c r="G17" s="364">
        <v>15.942103144447408</v>
      </c>
      <c r="H17" s="365"/>
      <c r="I17" s="366">
        <v>15.942103144447408</v>
      </c>
      <c r="J17" s="365"/>
      <c r="K17" s="347">
        <v>0</v>
      </c>
      <c r="L17" s="348"/>
      <c r="M17" s="446">
        <v>0</v>
      </c>
      <c r="N17" s="447"/>
      <c r="O17" s="69"/>
      <c r="P17" s="444"/>
      <c r="Q17" s="234">
        <v>2.3</v>
      </c>
      <c r="R17" s="459" t="s">
        <v>229</v>
      </c>
      <c r="S17" s="460"/>
      <c r="T17" s="461"/>
      <c r="U17" s="448" t="s">
        <v>72</v>
      </c>
      <c r="V17" s="449"/>
      <c r="W17" s="449"/>
      <c r="X17" s="449"/>
      <c r="Y17" s="449"/>
      <c r="Z17" s="449"/>
      <c r="AA17" s="449"/>
      <c r="AB17" s="449"/>
      <c r="AC17" s="449"/>
      <c r="AD17" s="449"/>
      <c r="AE17" s="450"/>
      <c r="AF17" s="7">
        <v>1</v>
      </c>
      <c r="AG17" s="399">
        <f>10/(2*6)</f>
        <v>0.8333333333333334</v>
      </c>
      <c r="AH17" s="373">
        <f>AG17*SUM(AF17:AF22)</f>
        <v>8.333333333333334</v>
      </c>
      <c r="AI17" s="7">
        <v>1</v>
      </c>
      <c r="AJ17" s="399">
        <f>AG17</f>
        <v>0.8333333333333334</v>
      </c>
      <c r="AK17" s="373">
        <f>AJ17*SUM(AI17:AI22)</f>
        <v>8.333333333333334</v>
      </c>
      <c r="AL17" s="8">
        <v>1</v>
      </c>
      <c r="AM17" s="399">
        <f>AG17</f>
        <v>0.8333333333333334</v>
      </c>
      <c r="AN17" s="373">
        <f>AM17*SUM(AL17:AL22)</f>
        <v>8.333333333333334</v>
      </c>
      <c r="AO17" s="396" t="s">
        <v>73</v>
      </c>
      <c r="AP17" s="397"/>
      <c r="AQ17" s="397"/>
      <c r="AR17" s="397"/>
      <c r="AS17" s="398"/>
    </row>
    <row r="18" spans="1:45" s="75" customFormat="1" ht="45" customHeight="1">
      <c r="A18" s="69"/>
      <c r="B18" s="116" t="s">
        <v>116</v>
      </c>
      <c r="C18" s="250">
        <v>0.01</v>
      </c>
      <c r="D18" s="117">
        <f>1-I18/G18</f>
        <v>0</v>
      </c>
      <c r="E18" s="118">
        <f>1-K18/G18</f>
        <v>1</v>
      </c>
      <c r="F18" s="119">
        <f>1-M18/G18</f>
        <v>1</v>
      </c>
      <c r="G18" s="364">
        <v>13640</v>
      </c>
      <c r="H18" s="365"/>
      <c r="I18" s="366">
        <v>13640</v>
      </c>
      <c r="J18" s="365"/>
      <c r="K18" s="347">
        <v>0</v>
      </c>
      <c r="L18" s="348"/>
      <c r="M18" s="446">
        <v>0</v>
      </c>
      <c r="N18" s="447"/>
      <c r="O18" s="69"/>
      <c r="P18" s="444"/>
      <c r="Q18" s="440" t="s">
        <v>117</v>
      </c>
      <c r="R18" s="462" t="s">
        <v>230</v>
      </c>
      <c r="S18" s="463"/>
      <c r="T18" s="464"/>
      <c r="U18" s="381" t="s">
        <v>74</v>
      </c>
      <c r="V18" s="382"/>
      <c r="W18" s="382"/>
      <c r="X18" s="382"/>
      <c r="Y18" s="382"/>
      <c r="Z18" s="382"/>
      <c r="AA18" s="382"/>
      <c r="AB18" s="382"/>
      <c r="AC18" s="382"/>
      <c r="AD18" s="382"/>
      <c r="AE18" s="383"/>
      <c r="AF18" s="1">
        <v>2</v>
      </c>
      <c r="AG18" s="400"/>
      <c r="AH18" s="374"/>
      <c r="AI18" s="1">
        <v>2</v>
      </c>
      <c r="AJ18" s="400"/>
      <c r="AK18" s="374"/>
      <c r="AL18" s="9">
        <v>2</v>
      </c>
      <c r="AM18" s="400"/>
      <c r="AN18" s="374"/>
      <c r="AO18" s="370" t="s">
        <v>231</v>
      </c>
      <c r="AP18" s="371"/>
      <c r="AQ18" s="371"/>
      <c r="AR18" s="371"/>
      <c r="AS18" s="372"/>
    </row>
    <row r="19" spans="1:45" s="75" customFormat="1" ht="45" customHeight="1">
      <c r="A19" s="69"/>
      <c r="B19" s="120" t="s">
        <v>118</v>
      </c>
      <c r="C19" s="250">
        <v>-0.45</v>
      </c>
      <c r="D19" s="117">
        <f>1-I19/G19</f>
        <v>1</v>
      </c>
      <c r="E19" s="118">
        <f>1-K19/G19</f>
        <v>1</v>
      </c>
      <c r="F19" s="119">
        <f>1-M19/G19</f>
        <v>1</v>
      </c>
      <c r="G19" s="364">
        <v>30</v>
      </c>
      <c r="H19" s="365"/>
      <c r="I19" s="366">
        <v>0</v>
      </c>
      <c r="J19" s="365"/>
      <c r="K19" s="347">
        <v>0</v>
      </c>
      <c r="L19" s="348"/>
      <c r="M19" s="446">
        <v>0</v>
      </c>
      <c r="N19" s="447"/>
      <c r="O19" s="69"/>
      <c r="P19" s="444"/>
      <c r="Q19" s="441"/>
      <c r="R19" s="559" t="s">
        <v>232</v>
      </c>
      <c r="S19" s="463"/>
      <c r="T19" s="464"/>
      <c r="U19" s="381" t="s">
        <v>75</v>
      </c>
      <c r="V19" s="382"/>
      <c r="W19" s="382"/>
      <c r="X19" s="382"/>
      <c r="Y19" s="382"/>
      <c r="Z19" s="382"/>
      <c r="AA19" s="382"/>
      <c r="AB19" s="382"/>
      <c r="AC19" s="382"/>
      <c r="AD19" s="382"/>
      <c r="AE19" s="383"/>
      <c r="AF19" s="3">
        <v>2</v>
      </c>
      <c r="AG19" s="400"/>
      <c r="AH19" s="374"/>
      <c r="AI19" s="3">
        <v>2</v>
      </c>
      <c r="AJ19" s="400"/>
      <c r="AK19" s="374"/>
      <c r="AL19" s="10">
        <v>2</v>
      </c>
      <c r="AM19" s="400"/>
      <c r="AN19" s="374"/>
      <c r="AO19" s="370" t="s">
        <v>187</v>
      </c>
      <c r="AP19" s="371"/>
      <c r="AQ19" s="371"/>
      <c r="AR19" s="371"/>
      <c r="AS19" s="372"/>
    </row>
    <row r="20" spans="1:45" s="75" customFormat="1" ht="45" customHeight="1" thickBot="1">
      <c r="A20" s="69"/>
      <c r="B20" s="121" t="s">
        <v>119</v>
      </c>
      <c r="C20" s="251">
        <v>-0.05</v>
      </c>
      <c r="D20" s="122">
        <f>1-I20/G20</f>
        <v>0</v>
      </c>
      <c r="E20" s="123">
        <f>1-K20/G20</f>
        <v>1</v>
      </c>
      <c r="F20" s="124">
        <f>1-M20/G20</f>
        <v>1</v>
      </c>
      <c r="G20" s="501">
        <v>517.2365953109072</v>
      </c>
      <c r="H20" s="502"/>
      <c r="I20" s="503">
        <v>517.2365953109072</v>
      </c>
      <c r="J20" s="502"/>
      <c r="K20" s="350">
        <v>0</v>
      </c>
      <c r="L20" s="351"/>
      <c r="M20" s="425">
        <v>0</v>
      </c>
      <c r="N20" s="426"/>
      <c r="O20" s="69"/>
      <c r="P20" s="444"/>
      <c r="Q20" s="441"/>
      <c r="R20" s="559" t="s">
        <v>233</v>
      </c>
      <c r="S20" s="463"/>
      <c r="T20" s="464"/>
      <c r="U20" s="381" t="s">
        <v>149</v>
      </c>
      <c r="V20" s="382"/>
      <c r="W20" s="382"/>
      <c r="X20" s="382"/>
      <c r="Y20" s="382"/>
      <c r="Z20" s="382"/>
      <c r="AA20" s="382"/>
      <c r="AB20" s="382"/>
      <c r="AC20" s="382"/>
      <c r="AD20" s="382"/>
      <c r="AE20" s="383"/>
      <c r="AF20" s="3">
        <v>2</v>
      </c>
      <c r="AG20" s="400"/>
      <c r="AH20" s="374"/>
      <c r="AI20" s="3">
        <v>2</v>
      </c>
      <c r="AJ20" s="400"/>
      <c r="AK20" s="374"/>
      <c r="AL20" s="10">
        <v>2</v>
      </c>
      <c r="AM20" s="400"/>
      <c r="AN20" s="374"/>
      <c r="AO20" s="370" t="s">
        <v>188</v>
      </c>
      <c r="AP20" s="371"/>
      <c r="AQ20" s="371"/>
      <c r="AR20" s="371"/>
      <c r="AS20" s="372"/>
    </row>
    <row r="21" spans="1:45" s="75" customFormat="1" ht="45" customHeight="1">
      <c r="A21" s="69"/>
      <c r="B21" s="125"/>
      <c r="C21" s="126"/>
      <c r="D21" s="126"/>
      <c r="E21" s="126"/>
      <c r="F21" s="127"/>
      <c r="G21" s="126"/>
      <c r="H21" s="126"/>
      <c r="I21" s="126"/>
      <c r="J21" s="338"/>
      <c r="K21" s="339"/>
      <c r="L21" s="339"/>
      <c r="M21" s="362"/>
      <c r="N21" s="363"/>
      <c r="O21" s="69"/>
      <c r="P21" s="444"/>
      <c r="Q21" s="441"/>
      <c r="R21" s="559" t="s">
        <v>234</v>
      </c>
      <c r="S21" s="463"/>
      <c r="T21" s="464"/>
      <c r="U21" s="381" t="s">
        <v>76</v>
      </c>
      <c r="V21" s="382"/>
      <c r="W21" s="382"/>
      <c r="X21" s="382"/>
      <c r="Y21" s="382"/>
      <c r="Z21" s="382"/>
      <c r="AA21" s="382"/>
      <c r="AB21" s="382"/>
      <c r="AC21" s="382"/>
      <c r="AD21" s="382"/>
      <c r="AE21" s="383"/>
      <c r="AF21" s="1">
        <v>2</v>
      </c>
      <c r="AG21" s="400"/>
      <c r="AH21" s="374"/>
      <c r="AI21" s="1">
        <v>2</v>
      </c>
      <c r="AJ21" s="400"/>
      <c r="AK21" s="374"/>
      <c r="AL21" s="9">
        <v>2</v>
      </c>
      <c r="AM21" s="400"/>
      <c r="AN21" s="374"/>
      <c r="AO21" s="376" t="s">
        <v>235</v>
      </c>
      <c r="AP21" s="377"/>
      <c r="AQ21" s="377"/>
      <c r="AR21" s="377"/>
      <c r="AS21" s="378"/>
    </row>
    <row r="22" spans="1:45" s="75" customFormat="1" ht="45" customHeight="1" thickBot="1">
      <c r="A22" s="69"/>
      <c r="B22" s="128"/>
      <c r="C22" s="129"/>
      <c r="D22" s="129"/>
      <c r="E22" s="129"/>
      <c r="F22" s="130"/>
      <c r="G22" s="129"/>
      <c r="H22" s="129"/>
      <c r="I22" s="129"/>
      <c r="J22" s="340"/>
      <c r="K22" s="349"/>
      <c r="L22" s="349"/>
      <c r="M22" s="362"/>
      <c r="N22" s="363"/>
      <c r="O22" s="69"/>
      <c r="P22" s="445"/>
      <c r="Q22" s="442"/>
      <c r="R22" s="560" t="s">
        <v>236</v>
      </c>
      <c r="S22" s="561"/>
      <c r="T22" s="562"/>
      <c r="U22" s="434" t="s">
        <v>77</v>
      </c>
      <c r="V22" s="435"/>
      <c r="W22" s="435"/>
      <c r="X22" s="435"/>
      <c r="Y22" s="435"/>
      <c r="Z22" s="435"/>
      <c r="AA22" s="435"/>
      <c r="AB22" s="435"/>
      <c r="AC22" s="435"/>
      <c r="AD22" s="435"/>
      <c r="AE22" s="436"/>
      <c r="AF22" s="11">
        <v>1</v>
      </c>
      <c r="AG22" s="401"/>
      <c r="AH22" s="375"/>
      <c r="AI22" s="11">
        <v>1</v>
      </c>
      <c r="AJ22" s="401"/>
      <c r="AK22" s="375"/>
      <c r="AL22" s="12">
        <v>1</v>
      </c>
      <c r="AM22" s="401"/>
      <c r="AN22" s="375"/>
      <c r="AO22" s="353" t="s">
        <v>189</v>
      </c>
      <c r="AP22" s="354"/>
      <c r="AQ22" s="354"/>
      <c r="AR22" s="354"/>
      <c r="AS22" s="355"/>
    </row>
    <row r="23" spans="1:45" s="75" customFormat="1" ht="45" customHeight="1">
      <c r="A23" s="69"/>
      <c r="B23" s="128"/>
      <c r="C23" s="129"/>
      <c r="D23" s="129"/>
      <c r="E23" s="129"/>
      <c r="F23" s="130"/>
      <c r="G23" s="129"/>
      <c r="H23" s="129"/>
      <c r="I23" s="129"/>
      <c r="J23" s="340"/>
      <c r="K23" s="349"/>
      <c r="L23" s="349"/>
      <c r="M23" s="362"/>
      <c r="N23" s="363"/>
      <c r="O23" s="69"/>
      <c r="P23" s="429" t="s">
        <v>120</v>
      </c>
      <c r="Q23" s="430"/>
      <c r="R23" s="564" t="s">
        <v>237</v>
      </c>
      <c r="S23" s="565"/>
      <c r="T23" s="566"/>
      <c r="U23" s="437" t="s">
        <v>78</v>
      </c>
      <c r="V23" s="438"/>
      <c r="W23" s="438"/>
      <c r="X23" s="438"/>
      <c r="Y23" s="438"/>
      <c r="Z23" s="438"/>
      <c r="AA23" s="438"/>
      <c r="AB23" s="438"/>
      <c r="AC23" s="438"/>
      <c r="AD23" s="438"/>
      <c r="AE23" s="439"/>
      <c r="AF23" s="1">
        <v>2</v>
      </c>
      <c r="AG23" s="94"/>
      <c r="AH23" s="95"/>
      <c r="AI23" s="1">
        <v>2</v>
      </c>
      <c r="AJ23" s="94"/>
      <c r="AK23" s="95"/>
      <c r="AL23" s="1">
        <v>2</v>
      </c>
      <c r="AM23" s="94"/>
      <c r="AN23" s="95"/>
      <c r="AO23" s="367" t="s">
        <v>121</v>
      </c>
      <c r="AP23" s="368"/>
      <c r="AQ23" s="368"/>
      <c r="AR23" s="368"/>
      <c r="AS23" s="369"/>
    </row>
    <row r="24" spans="1:45" s="75" customFormat="1" ht="45" customHeight="1">
      <c r="A24" s="69"/>
      <c r="B24" s="128"/>
      <c r="C24" s="129"/>
      <c r="D24" s="129"/>
      <c r="E24" s="129"/>
      <c r="F24" s="130"/>
      <c r="G24" s="129"/>
      <c r="H24" s="129"/>
      <c r="I24" s="129"/>
      <c r="J24" s="129"/>
      <c r="K24" s="129"/>
      <c r="L24" s="130"/>
      <c r="M24" s="130"/>
      <c r="N24" s="239"/>
      <c r="O24" s="69"/>
      <c r="P24" s="431"/>
      <c r="Q24" s="430"/>
      <c r="R24" s="559" t="s">
        <v>238</v>
      </c>
      <c r="S24" s="463"/>
      <c r="T24" s="464"/>
      <c r="U24" s="381" t="s">
        <v>239</v>
      </c>
      <c r="V24" s="382"/>
      <c r="W24" s="382"/>
      <c r="X24" s="382"/>
      <c r="Y24" s="382"/>
      <c r="Z24" s="382"/>
      <c r="AA24" s="382"/>
      <c r="AB24" s="382"/>
      <c r="AC24" s="382"/>
      <c r="AD24" s="382"/>
      <c r="AE24" s="383"/>
      <c r="AF24" s="1">
        <v>2</v>
      </c>
      <c r="AG24" s="94">
        <f>10/(2*3)</f>
        <v>1.6666666666666667</v>
      </c>
      <c r="AH24" s="95">
        <f>AG24*SUM(AF23:AF25)</f>
        <v>8.333333333333334</v>
      </c>
      <c r="AI24" s="1">
        <v>2</v>
      </c>
      <c r="AJ24" s="94">
        <f>AG24</f>
        <v>1.6666666666666667</v>
      </c>
      <c r="AK24" s="95">
        <f>AJ24*SUM(AI23:AI25)</f>
        <v>8.333333333333334</v>
      </c>
      <c r="AL24" s="1">
        <v>2</v>
      </c>
      <c r="AM24" s="94">
        <f>AG24</f>
        <v>1.6666666666666667</v>
      </c>
      <c r="AN24" s="95">
        <f>AM24*SUM(AL23:AL25)</f>
        <v>8.333333333333334</v>
      </c>
      <c r="AO24" s="370" t="s">
        <v>240</v>
      </c>
      <c r="AP24" s="371"/>
      <c r="AQ24" s="371"/>
      <c r="AR24" s="371"/>
      <c r="AS24" s="372"/>
    </row>
    <row r="25" spans="1:45" s="75" customFormat="1" ht="45" customHeight="1" thickBot="1">
      <c r="A25" s="69"/>
      <c r="B25" s="133"/>
      <c r="C25" s="486"/>
      <c r="D25" s="486"/>
      <c r="F25" s="134"/>
      <c r="G25" s="240"/>
      <c r="H25" s="340"/>
      <c r="I25" s="340"/>
      <c r="J25" s="340"/>
      <c r="K25" s="341"/>
      <c r="L25" s="341"/>
      <c r="M25" s="362"/>
      <c r="N25" s="363"/>
      <c r="O25" s="69"/>
      <c r="P25" s="432"/>
      <c r="Q25" s="433"/>
      <c r="R25" s="560" t="s">
        <v>241</v>
      </c>
      <c r="S25" s="561"/>
      <c r="T25" s="562"/>
      <c r="U25" s="434" t="s">
        <v>79</v>
      </c>
      <c r="V25" s="435"/>
      <c r="W25" s="435"/>
      <c r="X25" s="435"/>
      <c r="Y25" s="435"/>
      <c r="Z25" s="435"/>
      <c r="AA25" s="435"/>
      <c r="AB25" s="435"/>
      <c r="AC25" s="435"/>
      <c r="AD25" s="435"/>
      <c r="AE25" s="436"/>
      <c r="AF25" s="2">
        <v>1</v>
      </c>
      <c r="AG25" s="101"/>
      <c r="AH25" s="102"/>
      <c r="AI25" s="2">
        <v>1</v>
      </c>
      <c r="AJ25" s="101"/>
      <c r="AK25" s="102"/>
      <c r="AL25" s="2">
        <v>1</v>
      </c>
      <c r="AM25" s="101"/>
      <c r="AN25" s="102"/>
      <c r="AO25" s="353" t="s">
        <v>242</v>
      </c>
      <c r="AP25" s="354"/>
      <c r="AQ25" s="354"/>
      <c r="AR25" s="354"/>
      <c r="AS25" s="355"/>
    </row>
    <row r="26" spans="1:45" s="75" customFormat="1" ht="57" customHeight="1">
      <c r="A26" s="69"/>
      <c r="B26" s="136"/>
      <c r="C26" s="352"/>
      <c r="D26" s="352"/>
      <c r="E26" s="241"/>
      <c r="F26" s="137"/>
      <c r="G26" s="242"/>
      <c r="H26" s="338"/>
      <c r="I26" s="338"/>
      <c r="J26" s="338"/>
      <c r="K26" s="339"/>
      <c r="L26" s="339"/>
      <c r="M26" s="427"/>
      <c r="N26" s="428"/>
      <c r="O26" s="69"/>
      <c r="P26" s="429" t="s">
        <v>243</v>
      </c>
      <c r="Q26" s="474"/>
      <c r="R26" s="556" t="s">
        <v>244</v>
      </c>
      <c r="S26" s="557"/>
      <c r="T26" s="558"/>
      <c r="U26" s="437" t="s">
        <v>80</v>
      </c>
      <c r="V26" s="438"/>
      <c r="W26" s="438"/>
      <c r="X26" s="438"/>
      <c r="Y26" s="438"/>
      <c r="Z26" s="438"/>
      <c r="AA26" s="438"/>
      <c r="AB26" s="438"/>
      <c r="AC26" s="438"/>
      <c r="AD26" s="438"/>
      <c r="AE26" s="439"/>
      <c r="AF26" s="1">
        <v>2</v>
      </c>
      <c r="AG26" s="402">
        <f>10/(2*4)</f>
        <v>1.25</v>
      </c>
      <c r="AH26" s="379">
        <f>AG26*SUM(AF26:AF29)</f>
        <v>8.75</v>
      </c>
      <c r="AI26" s="1">
        <v>1</v>
      </c>
      <c r="AJ26" s="402">
        <f>AG26</f>
        <v>1.25</v>
      </c>
      <c r="AK26" s="379">
        <f>AJ26*SUM(AI26:AI29)</f>
        <v>6.25</v>
      </c>
      <c r="AL26" s="1">
        <v>1</v>
      </c>
      <c r="AM26" s="402">
        <f>AG26</f>
        <v>1.25</v>
      </c>
      <c r="AN26" s="379">
        <f>AM26*SUM(AL26:AL29)</f>
        <v>5</v>
      </c>
      <c r="AO26" s="367" t="s">
        <v>245</v>
      </c>
      <c r="AP26" s="368"/>
      <c r="AQ26" s="368"/>
      <c r="AR26" s="368"/>
      <c r="AS26" s="369"/>
    </row>
    <row r="27" spans="1:45" s="75" customFormat="1" ht="45" customHeight="1">
      <c r="A27" s="69"/>
      <c r="B27" s="139"/>
      <c r="C27" s="344"/>
      <c r="D27" s="344"/>
      <c r="E27" s="91"/>
      <c r="F27" s="134"/>
      <c r="G27" s="240"/>
      <c r="H27" s="340"/>
      <c r="I27" s="340"/>
      <c r="J27" s="340"/>
      <c r="K27" s="341"/>
      <c r="L27" s="341"/>
      <c r="M27" s="362"/>
      <c r="N27" s="363"/>
      <c r="O27" s="69"/>
      <c r="P27" s="431"/>
      <c r="Q27" s="430"/>
      <c r="R27" s="559" t="s">
        <v>246</v>
      </c>
      <c r="S27" s="463"/>
      <c r="T27" s="464"/>
      <c r="U27" s="381" t="s">
        <v>81</v>
      </c>
      <c r="V27" s="382"/>
      <c r="W27" s="382"/>
      <c r="X27" s="382"/>
      <c r="Y27" s="382"/>
      <c r="Z27" s="382"/>
      <c r="AA27" s="382"/>
      <c r="AB27" s="382"/>
      <c r="AC27" s="382"/>
      <c r="AD27" s="382"/>
      <c r="AE27" s="383"/>
      <c r="AF27" s="1">
        <v>2</v>
      </c>
      <c r="AG27" s="400"/>
      <c r="AH27" s="374"/>
      <c r="AI27" s="1">
        <v>1</v>
      </c>
      <c r="AJ27" s="400"/>
      <c r="AK27" s="374"/>
      <c r="AL27" s="1">
        <v>1</v>
      </c>
      <c r="AM27" s="400"/>
      <c r="AN27" s="374"/>
      <c r="AO27" s="370" t="s">
        <v>247</v>
      </c>
      <c r="AP27" s="371"/>
      <c r="AQ27" s="371"/>
      <c r="AR27" s="371"/>
      <c r="AS27" s="372"/>
    </row>
    <row r="28" spans="1:45" s="75" customFormat="1" ht="45" customHeight="1">
      <c r="A28" s="69"/>
      <c r="B28" s="140"/>
      <c r="C28" s="141"/>
      <c r="D28" s="141"/>
      <c r="E28" s="141"/>
      <c r="F28" s="141"/>
      <c r="G28" s="87"/>
      <c r="H28" s="87"/>
      <c r="I28" s="87"/>
      <c r="J28" s="87"/>
      <c r="K28" s="87"/>
      <c r="L28" s="87"/>
      <c r="M28" s="87"/>
      <c r="N28" s="142"/>
      <c r="O28" s="69"/>
      <c r="P28" s="431"/>
      <c r="Q28" s="430"/>
      <c r="R28" s="559" t="s">
        <v>248</v>
      </c>
      <c r="S28" s="463"/>
      <c r="T28" s="464"/>
      <c r="U28" s="381" t="s">
        <v>82</v>
      </c>
      <c r="V28" s="382"/>
      <c r="W28" s="382"/>
      <c r="X28" s="382"/>
      <c r="Y28" s="382"/>
      <c r="Z28" s="382"/>
      <c r="AA28" s="382"/>
      <c r="AB28" s="382"/>
      <c r="AC28" s="382"/>
      <c r="AD28" s="382"/>
      <c r="AE28" s="383"/>
      <c r="AF28" s="1">
        <v>2</v>
      </c>
      <c r="AG28" s="400"/>
      <c r="AH28" s="374"/>
      <c r="AI28" s="1">
        <v>2</v>
      </c>
      <c r="AJ28" s="400"/>
      <c r="AK28" s="374"/>
      <c r="AL28" s="1">
        <v>1</v>
      </c>
      <c r="AM28" s="400"/>
      <c r="AN28" s="374"/>
      <c r="AO28" s="370" t="s">
        <v>249</v>
      </c>
      <c r="AP28" s="371"/>
      <c r="AQ28" s="371"/>
      <c r="AR28" s="371"/>
      <c r="AS28" s="372"/>
    </row>
    <row r="29" spans="1:45" s="75" customFormat="1" ht="45" customHeight="1" thickBot="1">
      <c r="A29" s="69"/>
      <c r="B29" s="140"/>
      <c r="C29" s="141"/>
      <c r="D29" s="141"/>
      <c r="E29" s="141"/>
      <c r="F29" s="141"/>
      <c r="G29" s="87"/>
      <c r="H29" s="87"/>
      <c r="I29" s="87"/>
      <c r="J29" s="87"/>
      <c r="K29" s="87"/>
      <c r="L29" s="87"/>
      <c r="M29" s="87"/>
      <c r="N29" s="142"/>
      <c r="O29" s="69"/>
      <c r="P29" s="432"/>
      <c r="Q29" s="433"/>
      <c r="R29" s="560" t="s">
        <v>250</v>
      </c>
      <c r="S29" s="561"/>
      <c r="T29" s="562"/>
      <c r="U29" s="434" t="s">
        <v>83</v>
      </c>
      <c r="V29" s="435"/>
      <c r="W29" s="435"/>
      <c r="X29" s="435"/>
      <c r="Y29" s="435"/>
      <c r="Z29" s="435"/>
      <c r="AA29" s="435"/>
      <c r="AB29" s="435"/>
      <c r="AC29" s="435"/>
      <c r="AD29" s="435"/>
      <c r="AE29" s="436"/>
      <c r="AF29" s="2">
        <v>1</v>
      </c>
      <c r="AG29" s="401"/>
      <c r="AH29" s="375"/>
      <c r="AI29" s="2">
        <v>1</v>
      </c>
      <c r="AJ29" s="401"/>
      <c r="AK29" s="375"/>
      <c r="AL29" s="2">
        <v>1</v>
      </c>
      <c r="AM29" s="401"/>
      <c r="AN29" s="375"/>
      <c r="AO29" s="353"/>
      <c r="AP29" s="354"/>
      <c r="AQ29" s="354"/>
      <c r="AR29" s="354"/>
      <c r="AS29" s="355"/>
    </row>
    <row r="30" spans="1:45" s="75" customFormat="1" ht="45" customHeight="1">
      <c r="A30" s="69"/>
      <c r="B30" s="143" t="str">
        <f>AF5</f>
        <v>基本設計段階</v>
      </c>
      <c r="C30" s="141"/>
      <c r="D30" s="141"/>
      <c r="E30" s="141"/>
      <c r="F30" s="141"/>
      <c r="G30" s="87"/>
      <c r="H30" s="87"/>
      <c r="I30" s="87"/>
      <c r="J30" s="87"/>
      <c r="K30" s="87"/>
      <c r="L30" s="87"/>
      <c r="M30" s="87"/>
      <c r="N30" s="142"/>
      <c r="O30" s="69"/>
      <c r="P30" s="144">
        <v>5</v>
      </c>
      <c r="Q30" s="145"/>
      <c r="R30" s="567" t="s">
        <v>251</v>
      </c>
      <c r="S30" s="557"/>
      <c r="T30" s="558"/>
      <c r="U30" s="437" t="s">
        <v>84</v>
      </c>
      <c r="V30" s="438"/>
      <c r="W30" s="438"/>
      <c r="X30" s="438"/>
      <c r="Y30" s="438"/>
      <c r="Z30" s="438"/>
      <c r="AA30" s="438"/>
      <c r="AB30" s="438"/>
      <c r="AC30" s="438"/>
      <c r="AD30" s="438"/>
      <c r="AE30" s="439"/>
      <c r="AF30" s="1">
        <v>1</v>
      </c>
      <c r="AG30" s="94"/>
      <c r="AH30" s="95"/>
      <c r="AI30" s="1">
        <v>1</v>
      </c>
      <c r="AJ30" s="94"/>
      <c r="AK30" s="95"/>
      <c r="AL30" s="1">
        <v>1</v>
      </c>
      <c r="AM30" s="94"/>
      <c r="AN30" s="95"/>
      <c r="AO30" s="367"/>
      <c r="AP30" s="368"/>
      <c r="AQ30" s="368"/>
      <c r="AR30" s="368"/>
      <c r="AS30" s="369"/>
    </row>
    <row r="31" spans="1:45" s="75" customFormat="1" ht="45" customHeight="1">
      <c r="A31" s="69"/>
      <c r="B31" s="143" t="str">
        <f>AI5</f>
        <v>実施設計段階</v>
      </c>
      <c r="C31" s="141"/>
      <c r="D31" s="141"/>
      <c r="E31" s="141"/>
      <c r="F31" s="141"/>
      <c r="G31" s="87"/>
      <c r="H31" s="87"/>
      <c r="I31" s="87"/>
      <c r="J31" s="87"/>
      <c r="K31" s="87"/>
      <c r="L31" s="87"/>
      <c r="M31" s="87"/>
      <c r="N31" s="142"/>
      <c r="O31" s="69"/>
      <c r="P31" s="523" t="s">
        <v>122</v>
      </c>
      <c r="Q31" s="430"/>
      <c r="R31" s="559" t="s">
        <v>252</v>
      </c>
      <c r="S31" s="463"/>
      <c r="T31" s="464"/>
      <c r="U31" s="381" t="s">
        <v>85</v>
      </c>
      <c r="V31" s="382"/>
      <c r="W31" s="382"/>
      <c r="X31" s="382"/>
      <c r="Y31" s="382"/>
      <c r="Z31" s="382"/>
      <c r="AA31" s="382"/>
      <c r="AB31" s="382"/>
      <c r="AC31" s="382"/>
      <c r="AD31" s="382"/>
      <c r="AE31" s="383"/>
      <c r="AF31" s="1">
        <v>2</v>
      </c>
      <c r="AG31" s="94">
        <f>10/(2*3)</f>
        <v>1.6666666666666667</v>
      </c>
      <c r="AH31" s="95">
        <f>AG31*SUM(AF30:AF32)</f>
        <v>8.333333333333334</v>
      </c>
      <c r="AI31" s="1">
        <v>2</v>
      </c>
      <c r="AJ31" s="94">
        <f>AG31</f>
        <v>1.6666666666666667</v>
      </c>
      <c r="AK31" s="95">
        <f>AJ31*SUM(AI30:AI32)</f>
        <v>8.333333333333334</v>
      </c>
      <c r="AL31" s="1">
        <v>2</v>
      </c>
      <c r="AM31" s="94">
        <f>AG31</f>
        <v>1.6666666666666667</v>
      </c>
      <c r="AN31" s="95">
        <f>AM31*SUM(AL30:AL32)</f>
        <v>8.333333333333334</v>
      </c>
      <c r="AO31" s="370" t="s">
        <v>253</v>
      </c>
      <c r="AP31" s="371"/>
      <c r="AQ31" s="371"/>
      <c r="AR31" s="371"/>
      <c r="AS31" s="372"/>
    </row>
    <row r="32" spans="1:45" s="75" customFormat="1" ht="45" customHeight="1" thickBot="1">
      <c r="A32" s="69"/>
      <c r="B32" s="143" t="str">
        <f>AL5</f>
        <v>竣工段階</v>
      </c>
      <c r="C32" s="141"/>
      <c r="D32" s="141"/>
      <c r="E32" s="141"/>
      <c r="F32" s="141"/>
      <c r="G32" s="87"/>
      <c r="H32" s="87"/>
      <c r="I32" s="87"/>
      <c r="J32" s="87"/>
      <c r="K32" s="87"/>
      <c r="L32" s="87"/>
      <c r="M32" s="87"/>
      <c r="N32" s="142"/>
      <c r="O32" s="69"/>
      <c r="P32" s="432"/>
      <c r="Q32" s="433"/>
      <c r="R32" s="560" t="s">
        <v>254</v>
      </c>
      <c r="S32" s="561"/>
      <c r="T32" s="562"/>
      <c r="U32" s="434" t="s">
        <v>86</v>
      </c>
      <c r="V32" s="435"/>
      <c r="W32" s="435"/>
      <c r="X32" s="435"/>
      <c r="Y32" s="435"/>
      <c r="Z32" s="435"/>
      <c r="AA32" s="435"/>
      <c r="AB32" s="435"/>
      <c r="AC32" s="435"/>
      <c r="AD32" s="435"/>
      <c r="AE32" s="436"/>
      <c r="AF32" s="65">
        <v>2</v>
      </c>
      <c r="AG32" s="94"/>
      <c r="AH32" s="95"/>
      <c r="AI32" s="65">
        <v>2</v>
      </c>
      <c r="AJ32" s="94"/>
      <c r="AK32" s="95"/>
      <c r="AL32" s="66">
        <v>2</v>
      </c>
      <c r="AM32" s="94"/>
      <c r="AN32" s="95"/>
      <c r="AO32" s="353" t="s">
        <v>147</v>
      </c>
      <c r="AP32" s="354"/>
      <c r="AQ32" s="354"/>
      <c r="AR32" s="354"/>
      <c r="AS32" s="355"/>
    </row>
    <row r="33" spans="1:45" s="75" customFormat="1" ht="37.5" customHeight="1" thickBot="1">
      <c r="A33" s="69"/>
      <c r="B33" s="146"/>
      <c r="C33" s="147"/>
      <c r="D33" s="147"/>
      <c r="E33" s="147"/>
      <c r="F33" s="147"/>
      <c r="G33" s="147"/>
      <c r="H33" s="243"/>
      <c r="I33" s="243"/>
      <c r="J33" s="243"/>
      <c r="K33" s="243"/>
      <c r="L33" s="243"/>
      <c r="M33" s="243"/>
      <c r="N33" s="244"/>
      <c r="O33" s="69"/>
      <c r="P33" s="547" t="s">
        <v>199</v>
      </c>
      <c r="Q33" s="548"/>
      <c r="R33" s="548"/>
      <c r="S33" s="548"/>
      <c r="T33" s="548"/>
      <c r="U33" s="548"/>
      <c r="V33" s="548"/>
      <c r="W33" s="548"/>
      <c r="X33" s="548"/>
      <c r="Y33" s="548"/>
      <c r="Z33" s="548"/>
      <c r="AA33" s="548"/>
      <c r="AB33" s="548"/>
      <c r="AC33" s="548"/>
      <c r="AD33" s="548"/>
      <c r="AE33" s="549"/>
      <c r="AF33" s="454" t="s">
        <v>123</v>
      </c>
      <c r="AG33" s="455"/>
      <c r="AH33" s="150">
        <f>AVERAGE(AH7:AH32)</f>
        <v>8.452380952380954</v>
      </c>
      <c r="AI33" s="454" t="s">
        <v>123</v>
      </c>
      <c r="AJ33" s="455"/>
      <c r="AK33" s="150">
        <f>AVERAGE(AK7:AK32)</f>
        <v>7.67857142857143</v>
      </c>
      <c r="AL33" s="454" t="s">
        <v>123</v>
      </c>
      <c r="AM33" s="455"/>
      <c r="AN33" s="151">
        <f>AVERAGE(AN7:AN32)</f>
        <v>7.500000000000001</v>
      </c>
      <c r="AO33" s="451"/>
      <c r="AP33" s="452"/>
      <c r="AQ33" s="452"/>
      <c r="AR33" s="452"/>
      <c r="AS33" s="453"/>
    </row>
    <row r="34" spans="1:39" s="75" customFormat="1" ht="15.75" customHeight="1">
      <c r="A34" s="69"/>
      <c r="B34" s="79"/>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row>
    <row r="35" spans="1:40" s="75" customFormat="1" ht="18.75" customHeight="1">
      <c r="A35" s="69"/>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152"/>
    </row>
    <row r="36" spans="2:40" ht="19.5" customHeight="1">
      <c r="B36" s="153" t="s">
        <v>87</v>
      </c>
      <c r="C36" s="153"/>
      <c r="D36" s="154"/>
      <c r="E36" s="154"/>
      <c r="F36" s="154"/>
      <c r="G36" s="154"/>
      <c r="AD36" s="69"/>
      <c r="AE36" s="69"/>
      <c r="AF36" s="69"/>
      <c r="AG36" s="69"/>
      <c r="AH36" s="69"/>
      <c r="AI36" s="69"/>
      <c r="AJ36" s="69"/>
      <c r="AK36" s="69"/>
      <c r="AL36" s="69"/>
      <c r="AM36" s="69"/>
      <c r="AN36" s="152"/>
    </row>
    <row r="37" spans="2:40" ht="9.75" customHeight="1">
      <c r="B37" s="153"/>
      <c r="C37" s="153"/>
      <c r="D37" s="153"/>
      <c r="E37" s="153"/>
      <c r="F37" s="154"/>
      <c r="G37" s="154"/>
      <c r="AD37" s="69"/>
      <c r="AE37" s="69"/>
      <c r="AF37" s="69"/>
      <c r="AG37" s="69"/>
      <c r="AH37" s="69"/>
      <c r="AI37" s="69"/>
      <c r="AJ37" s="69"/>
      <c r="AK37" s="69"/>
      <c r="AL37" s="69"/>
      <c r="AM37" s="69"/>
      <c r="AN37" s="152"/>
    </row>
    <row r="38" spans="2:41" ht="18" customHeight="1">
      <c r="B38" s="155" t="s">
        <v>88</v>
      </c>
      <c r="C38" s="156"/>
      <c r="D38" s="156"/>
      <c r="E38" s="157" t="s">
        <v>99</v>
      </c>
      <c r="F38" s="305" t="s">
        <v>100</v>
      </c>
      <c r="G38" s="305"/>
      <c r="H38" s="305" t="s">
        <v>101</v>
      </c>
      <c r="I38" s="305"/>
      <c r="J38" s="305"/>
      <c r="K38" s="305"/>
      <c r="P38" s="69"/>
      <c r="R38" s="84"/>
      <c r="AE38" s="69"/>
      <c r="AF38" s="69"/>
      <c r="AG38" s="69"/>
      <c r="AH38" s="69"/>
      <c r="AI38" s="69"/>
      <c r="AJ38" s="69"/>
      <c r="AK38" s="69"/>
      <c r="AL38" s="69"/>
      <c r="AM38" s="69"/>
      <c r="AO38" s="152"/>
    </row>
    <row r="39" spans="2:41" ht="18" customHeight="1">
      <c r="B39" s="158" t="s">
        <v>190</v>
      </c>
      <c r="C39" s="159"/>
      <c r="D39" s="159"/>
      <c r="E39" s="160">
        <f>AH8</f>
        <v>8.333333333333334</v>
      </c>
      <c r="F39" s="315">
        <f>AK8</f>
        <v>8.333333333333334</v>
      </c>
      <c r="G39" s="317"/>
      <c r="H39" s="315">
        <f>AN8</f>
        <v>8.333333333333334</v>
      </c>
      <c r="I39" s="316"/>
      <c r="J39" s="316"/>
      <c r="K39" s="317"/>
      <c r="P39" s="69"/>
      <c r="R39" s="84"/>
      <c r="AE39" s="161"/>
      <c r="AF39" s="161"/>
      <c r="AG39" s="161"/>
      <c r="AH39" s="161"/>
      <c r="AI39" s="161"/>
      <c r="AJ39" s="161"/>
      <c r="AK39" s="161"/>
      <c r="AL39" s="161"/>
      <c r="AM39" s="161"/>
      <c r="AN39" s="161"/>
      <c r="AO39" s="152"/>
    </row>
    <row r="40" spans="2:41" ht="18" customHeight="1">
      <c r="B40" s="158" t="s">
        <v>191</v>
      </c>
      <c r="C40" s="159"/>
      <c r="D40" s="159"/>
      <c r="E40" s="160">
        <f>AH10</f>
        <v>8.75</v>
      </c>
      <c r="F40" s="315">
        <f>AK10</f>
        <v>7.5</v>
      </c>
      <c r="G40" s="317"/>
      <c r="H40" s="315">
        <f>AN10</f>
        <v>7.5</v>
      </c>
      <c r="I40" s="316"/>
      <c r="J40" s="316"/>
      <c r="K40" s="317"/>
      <c r="P40" s="69"/>
      <c r="R40" s="84"/>
      <c r="AE40" s="161"/>
      <c r="AF40" s="161"/>
      <c r="AG40" s="161"/>
      <c r="AH40" s="161"/>
      <c r="AI40" s="161"/>
      <c r="AJ40" s="161"/>
      <c r="AK40" s="161"/>
      <c r="AL40" s="161"/>
      <c r="AM40" s="161"/>
      <c r="AN40" s="161"/>
      <c r="AO40" s="152"/>
    </row>
    <row r="41" spans="2:41" ht="18" customHeight="1">
      <c r="B41" s="162" t="s">
        <v>192</v>
      </c>
      <c r="C41" s="163"/>
      <c r="D41" s="163"/>
      <c r="E41" s="160">
        <f>AH15</f>
        <v>8.333333333333334</v>
      </c>
      <c r="F41" s="315">
        <f>AK15</f>
        <v>6.666666666666667</v>
      </c>
      <c r="G41" s="317"/>
      <c r="H41" s="315">
        <f>AN15</f>
        <v>6.666666666666667</v>
      </c>
      <c r="I41" s="316"/>
      <c r="J41" s="316"/>
      <c r="K41" s="317"/>
      <c r="P41" s="69"/>
      <c r="R41" s="84"/>
      <c r="AE41" s="161"/>
      <c r="AF41" s="161"/>
      <c r="AG41" s="161"/>
      <c r="AH41" s="161"/>
      <c r="AI41" s="161"/>
      <c r="AJ41" s="161"/>
      <c r="AK41" s="161"/>
      <c r="AL41" s="161"/>
      <c r="AM41" s="161"/>
      <c r="AN41" s="161"/>
      <c r="AO41" s="152"/>
    </row>
    <row r="42" spans="2:41" ht="18" customHeight="1">
      <c r="B42" s="164" t="s">
        <v>193</v>
      </c>
      <c r="C42" s="163"/>
      <c r="D42" s="163"/>
      <c r="E42" s="160">
        <f>AH17</f>
        <v>8.333333333333334</v>
      </c>
      <c r="F42" s="315">
        <f>AK17</f>
        <v>8.333333333333334</v>
      </c>
      <c r="G42" s="317"/>
      <c r="H42" s="315">
        <f>AN17</f>
        <v>8.333333333333334</v>
      </c>
      <c r="I42" s="316"/>
      <c r="J42" s="316"/>
      <c r="K42" s="317"/>
      <c r="O42" s="84"/>
      <c r="P42" s="69"/>
      <c r="R42" s="84"/>
      <c r="AE42" s="161"/>
      <c r="AF42" s="161"/>
      <c r="AG42" s="161"/>
      <c r="AH42" s="161"/>
      <c r="AI42" s="161"/>
      <c r="AJ42" s="161"/>
      <c r="AK42" s="161"/>
      <c r="AL42" s="161"/>
      <c r="AM42" s="161"/>
      <c r="AN42" s="161"/>
      <c r="AO42" s="152"/>
    </row>
    <row r="43" spans="2:41" ht="18" customHeight="1">
      <c r="B43" s="164" t="s">
        <v>89</v>
      </c>
      <c r="C43" s="163"/>
      <c r="D43" s="163"/>
      <c r="E43" s="160">
        <f>AH24</f>
        <v>8.333333333333334</v>
      </c>
      <c r="F43" s="315">
        <f>AK24</f>
        <v>8.333333333333334</v>
      </c>
      <c r="G43" s="317"/>
      <c r="H43" s="315">
        <f>AN24</f>
        <v>8.333333333333334</v>
      </c>
      <c r="I43" s="316"/>
      <c r="J43" s="316"/>
      <c r="K43" s="317"/>
      <c r="R43" s="84"/>
      <c r="S43" s="84"/>
      <c r="T43" s="84"/>
      <c r="U43" s="84"/>
      <c r="AE43" s="71"/>
      <c r="AF43" s="71"/>
      <c r="AG43" s="71"/>
      <c r="AH43" s="71"/>
      <c r="AI43" s="71"/>
      <c r="AJ43" s="71"/>
      <c r="AK43" s="71"/>
      <c r="AL43" s="71"/>
      <c r="AN43" s="71"/>
      <c r="AO43" s="152"/>
    </row>
    <row r="44" spans="2:41" ht="18" customHeight="1">
      <c r="B44" s="164" t="s">
        <v>90</v>
      </c>
      <c r="C44" s="163"/>
      <c r="D44" s="163"/>
      <c r="E44" s="160">
        <f>AH26</f>
        <v>8.75</v>
      </c>
      <c r="F44" s="315">
        <f>AK26</f>
        <v>6.25</v>
      </c>
      <c r="G44" s="317"/>
      <c r="H44" s="315">
        <f>AN26</f>
        <v>5</v>
      </c>
      <c r="I44" s="316"/>
      <c r="J44" s="316"/>
      <c r="K44" s="317"/>
      <c r="R44" s="84"/>
      <c r="S44" s="84"/>
      <c r="T44" s="69"/>
      <c r="U44" s="69"/>
      <c r="AE44" s="71"/>
      <c r="AF44" s="71"/>
      <c r="AG44" s="71"/>
      <c r="AH44" s="71"/>
      <c r="AI44" s="71"/>
      <c r="AJ44" s="71"/>
      <c r="AK44" s="71"/>
      <c r="AL44" s="71"/>
      <c r="AN44" s="71"/>
      <c r="AO44" s="152"/>
    </row>
    <row r="45" spans="2:41" ht="18" customHeight="1">
      <c r="B45" s="164" t="s">
        <v>91</v>
      </c>
      <c r="C45" s="163"/>
      <c r="D45" s="163"/>
      <c r="E45" s="160">
        <f>AH31</f>
        <v>8.333333333333334</v>
      </c>
      <c r="F45" s="315">
        <f>AK31</f>
        <v>8.333333333333334</v>
      </c>
      <c r="G45" s="317"/>
      <c r="H45" s="315">
        <f>AN31</f>
        <v>8.333333333333334</v>
      </c>
      <c r="I45" s="316"/>
      <c r="J45" s="316"/>
      <c r="K45" s="317"/>
      <c r="R45" s="84"/>
      <c r="S45" s="84"/>
      <c r="T45" s="69"/>
      <c r="U45" s="69"/>
      <c r="AE45" s="71"/>
      <c r="AF45" s="71"/>
      <c r="AG45" s="71"/>
      <c r="AH45" s="71"/>
      <c r="AI45" s="71"/>
      <c r="AJ45" s="71"/>
      <c r="AK45" s="71"/>
      <c r="AL45" s="71"/>
      <c r="AN45" s="71"/>
      <c r="AO45" s="152"/>
    </row>
    <row r="46" spans="2:41" ht="15.75" customHeight="1">
      <c r="B46" s="320" t="s">
        <v>124</v>
      </c>
      <c r="C46" s="321"/>
      <c r="D46" s="322"/>
      <c r="E46" s="326">
        <f>AH33</f>
        <v>8.452380952380954</v>
      </c>
      <c r="F46" s="309">
        <f>AK33</f>
        <v>7.67857142857143</v>
      </c>
      <c r="G46" s="311"/>
      <c r="H46" s="309">
        <f>AN33</f>
        <v>7.500000000000001</v>
      </c>
      <c r="I46" s="310"/>
      <c r="J46" s="310"/>
      <c r="K46" s="311"/>
      <c r="R46" s="84"/>
      <c r="S46" s="84"/>
      <c r="T46" s="84"/>
      <c r="U46" s="84"/>
      <c r="AE46" s="165"/>
      <c r="AF46" s="165"/>
      <c r="AG46" s="165"/>
      <c r="AH46" s="165"/>
      <c r="AI46" s="165"/>
      <c r="AJ46" s="165"/>
      <c r="AK46" s="165"/>
      <c r="AL46" s="165"/>
      <c r="AM46" s="165"/>
      <c r="AN46" s="165"/>
      <c r="AO46" s="152"/>
    </row>
    <row r="47" spans="2:41" ht="13.5" customHeight="1">
      <c r="B47" s="323"/>
      <c r="C47" s="324"/>
      <c r="D47" s="325"/>
      <c r="E47" s="327"/>
      <c r="F47" s="312"/>
      <c r="G47" s="314"/>
      <c r="H47" s="312"/>
      <c r="I47" s="313"/>
      <c r="J47" s="313"/>
      <c r="K47" s="314"/>
      <c r="P47" s="71"/>
      <c r="Q47" s="71"/>
      <c r="T47" s="84"/>
      <c r="U47" s="84"/>
      <c r="AE47" s="165"/>
      <c r="AF47" s="165"/>
      <c r="AG47" s="165"/>
      <c r="AH47" s="165"/>
      <c r="AI47" s="165"/>
      <c r="AJ47" s="165"/>
      <c r="AK47" s="165"/>
      <c r="AL47" s="165"/>
      <c r="AM47" s="165"/>
      <c r="AN47" s="165"/>
      <c r="AO47" s="152"/>
    </row>
    <row r="48" spans="2:41" ht="24.75" customHeight="1">
      <c r="B48" s="319"/>
      <c r="C48" s="319"/>
      <c r="D48" s="319"/>
      <c r="E48" s="319"/>
      <c r="F48" s="319"/>
      <c r="P48" s="69"/>
      <c r="R48" s="84"/>
      <c r="AD48" s="165"/>
      <c r="AE48" s="71"/>
      <c r="AF48" s="71"/>
      <c r="AG48" s="71"/>
      <c r="AH48" s="71"/>
      <c r="AI48" s="71"/>
      <c r="AJ48" s="71"/>
      <c r="AK48" s="71"/>
      <c r="AL48" s="71"/>
      <c r="AN48" s="71"/>
      <c r="AO48" s="152"/>
    </row>
    <row r="49" spans="2:40" ht="26.25" customHeight="1">
      <c r="B49" s="167" t="s">
        <v>99</v>
      </c>
      <c r="C49" s="168" t="s">
        <v>194</v>
      </c>
      <c r="D49" s="169" t="s">
        <v>195</v>
      </c>
      <c r="E49" s="170"/>
      <c r="F49" s="170"/>
      <c r="G49" s="171"/>
      <c r="H49" s="171"/>
      <c r="I49" s="171"/>
      <c r="J49" s="171"/>
      <c r="K49" s="171"/>
      <c r="L49" s="171"/>
      <c r="M49" s="171"/>
      <c r="N49" s="167" t="s">
        <v>100</v>
      </c>
      <c r="O49" s="171"/>
      <c r="Q49" s="172"/>
      <c r="R49" s="168"/>
      <c r="S49" s="173" t="s">
        <v>194</v>
      </c>
      <c r="T49" s="173"/>
      <c r="U49" s="169" t="s">
        <v>196</v>
      </c>
      <c r="V49" s="174"/>
      <c r="W49" s="170"/>
      <c r="X49" s="175"/>
      <c r="Y49" s="171"/>
      <c r="Z49" s="171"/>
      <c r="AA49" s="171"/>
      <c r="AB49" s="171"/>
      <c r="AC49" s="171"/>
      <c r="AD49" s="171"/>
      <c r="AE49" s="245"/>
      <c r="AF49" s="167" t="s">
        <v>101</v>
      </c>
      <c r="AG49" s="71"/>
      <c r="AH49" s="177" t="s">
        <v>197</v>
      </c>
      <c r="AI49" s="178" t="s">
        <v>198</v>
      </c>
      <c r="AJ49" s="172"/>
      <c r="AK49" s="172"/>
      <c r="AL49" s="172"/>
      <c r="AM49" s="166"/>
      <c r="AN49" s="71"/>
    </row>
    <row r="50" spans="2:42" ht="21" customHeight="1">
      <c r="B50" s="179" t="s">
        <v>125</v>
      </c>
      <c r="C50" s="180"/>
      <c r="D50" s="180"/>
      <c r="E50" s="179" t="s">
        <v>126</v>
      </c>
      <c r="F50" s="181"/>
      <c r="G50" s="171"/>
      <c r="J50" s="182"/>
      <c r="K50" s="182"/>
      <c r="L50" s="182"/>
      <c r="M50" s="182"/>
      <c r="N50" s="179" t="s">
        <v>127</v>
      </c>
      <c r="O50" s="183"/>
      <c r="P50" s="179"/>
      <c r="Q50" s="179"/>
      <c r="R50" s="180"/>
      <c r="S50" s="180"/>
      <c r="T50" s="180"/>
      <c r="U50" s="180"/>
      <c r="X50" s="179" t="s">
        <v>126</v>
      </c>
      <c r="Y50" s="181"/>
      <c r="Z50" s="184"/>
      <c r="AA50" s="184"/>
      <c r="AB50" s="185"/>
      <c r="AC50" s="182"/>
      <c r="AF50" s="179" t="s">
        <v>125</v>
      </c>
      <c r="AG50" s="186"/>
      <c r="AH50" s="180"/>
      <c r="AI50" s="180"/>
      <c r="AJ50" s="180"/>
      <c r="AK50" s="180"/>
      <c r="AL50" s="179" t="s">
        <v>126</v>
      </c>
      <c r="AM50" s="181"/>
      <c r="AN50" s="181"/>
      <c r="AP50" s="182"/>
    </row>
    <row r="51" spans="2:43" ht="10.5" customHeight="1" thickBot="1">
      <c r="B51" s="187"/>
      <c r="C51" s="188"/>
      <c r="D51" s="188"/>
      <c r="E51" s="188"/>
      <c r="F51" s="182"/>
      <c r="G51" s="182"/>
      <c r="H51" s="182"/>
      <c r="I51" s="182"/>
      <c r="J51" s="182"/>
      <c r="K51" s="182"/>
      <c r="L51" s="182"/>
      <c r="M51" s="182"/>
      <c r="N51" s="182"/>
      <c r="O51" s="189"/>
      <c r="P51" s="189"/>
      <c r="Q51" s="189"/>
      <c r="R51" s="187"/>
      <c r="S51" s="188"/>
      <c r="T51" s="188"/>
      <c r="U51" s="188"/>
      <c r="V51" s="188"/>
      <c r="Y51" s="182"/>
      <c r="Z51" s="182"/>
      <c r="AA51" s="182"/>
      <c r="AB51" s="182"/>
      <c r="AC51" s="182"/>
      <c r="AD51" s="182"/>
      <c r="AE51" s="71"/>
      <c r="AF51" s="185"/>
      <c r="AG51" s="187"/>
      <c r="AH51" s="188"/>
      <c r="AI51" s="188"/>
      <c r="AJ51" s="188"/>
      <c r="AK51" s="188"/>
      <c r="AL51" s="188"/>
      <c r="AM51" s="182"/>
      <c r="AN51" s="182"/>
      <c r="AO51" s="182"/>
      <c r="AP51" s="182"/>
      <c r="AQ51" s="182"/>
    </row>
    <row r="52" spans="2:44" ht="25.5" customHeight="1" thickBot="1">
      <c r="B52" s="306" t="s">
        <v>174</v>
      </c>
      <c r="C52" s="307"/>
      <c r="D52" s="308"/>
      <c r="E52" s="306" t="s">
        <v>175</v>
      </c>
      <c r="F52" s="307"/>
      <c r="G52" s="307"/>
      <c r="H52" s="307"/>
      <c r="I52" s="307"/>
      <c r="J52" s="307"/>
      <c r="K52" s="308"/>
      <c r="N52" s="288" t="s">
        <v>152</v>
      </c>
      <c r="O52" s="532"/>
      <c r="P52" s="532"/>
      <c r="Q52" s="532"/>
      <c r="R52" s="533"/>
      <c r="S52" s="533"/>
      <c r="T52" s="533"/>
      <c r="U52" s="533"/>
      <c r="V52" s="533"/>
      <c r="W52" s="534"/>
      <c r="X52" s="530" t="s">
        <v>175</v>
      </c>
      <c r="Y52" s="530"/>
      <c r="Z52" s="530"/>
      <c r="AA52" s="530"/>
      <c r="AB52" s="530"/>
      <c r="AC52" s="530"/>
      <c r="AD52" s="531"/>
      <c r="AE52" s="191"/>
      <c r="AF52" s="288" t="s">
        <v>152</v>
      </c>
      <c r="AG52" s="537"/>
      <c r="AH52" s="537"/>
      <c r="AI52" s="537"/>
      <c r="AJ52" s="537"/>
      <c r="AK52" s="537"/>
      <c r="AL52" s="538" t="s">
        <v>175</v>
      </c>
      <c r="AM52" s="539"/>
      <c r="AN52" s="539"/>
      <c r="AO52" s="539"/>
      <c r="AP52" s="540"/>
      <c r="AQ52" s="192"/>
      <c r="AR52" s="193"/>
    </row>
    <row r="53" spans="2:42" ht="25.5" customHeight="1">
      <c r="B53" s="194" t="s">
        <v>260</v>
      </c>
      <c r="C53" s="195" t="s">
        <v>129</v>
      </c>
      <c r="D53" s="195" t="s">
        <v>130</v>
      </c>
      <c r="E53" s="196" t="s">
        <v>260</v>
      </c>
      <c r="F53" s="262" t="s">
        <v>129</v>
      </c>
      <c r="G53" s="264"/>
      <c r="H53" s="318" t="s">
        <v>130</v>
      </c>
      <c r="I53" s="318"/>
      <c r="J53" s="318"/>
      <c r="K53" s="257"/>
      <c r="N53" s="519" t="s">
        <v>262</v>
      </c>
      <c r="O53" s="520"/>
      <c r="P53" s="520"/>
      <c r="Q53" s="520"/>
      <c r="R53" s="520"/>
      <c r="S53" s="262" t="s">
        <v>129</v>
      </c>
      <c r="T53" s="264"/>
      <c r="U53" s="262" t="s">
        <v>130</v>
      </c>
      <c r="V53" s="318"/>
      <c r="W53" s="257"/>
      <c r="X53" s="542" t="s">
        <v>260</v>
      </c>
      <c r="Y53" s="543"/>
      <c r="Z53" s="544"/>
      <c r="AA53" s="541" t="s">
        <v>129</v>
      </c>
      <c r="AB53" s="541"/>
      <c r="AC53" s="545" t="s">
        <v>130</v>
      </c>
      <c r="AD53" s="546"/>
      <c r="AE53" s="197"/>
      <c r="AF53" s="278" t="s">
        <v>260</v>
      </c>
      <c r="AG53" s="279"/>
      <c r="AH53" s="262" t="s">
        <v>129</v>
      </c>
      <c r="AI53" s="279"/>
      <c r="AJ53" s="262" t="s">
        <v>130</v>
      </c>
      <c r="AK53" s="286"/>
      <c r="AL53" s="542" t="s">
        <v>260</v>
      </c>
      <c r="AM53" s="544"/>
      <c r="AN53" s="541" t="s">
        <v>129</v>
      </c>
      <c r="AO53" s="541"/>
      <c r="AP53" s="198" t="s">
        <v>48</v>
      </c>
    </row>
    <row r="54" spans="2:42" ht="25.5" customHeight="1">
      <c r="B54" s="252" t="s">
        <v>150</v>
      </c>
      <c r="C54" s="195">
        <f>IF(B54="なし",0,IF(B54="①高断熱・高気密",1,2))</f>
        <v>0</v>
      </c>
      <c r="D54" s="283">
        <f>IF(C56&gt;=1.5,2,IF(C56&lt;1,0,1))</f>
        <v>0</v>
      </c>
      <c r="E54" s="200" t="s">
        <v>131</v>
      </c>
      <c r="F54" s="265">
        <v>0</v>
      </c>
      <c r="G54" s="266"/>
      <c r="H54" s="283">
        <f>IF(F65&gt;2,2,INT(F65))</f>
        <v>0</v>
      </c>
      <c r="I54" s="299"/>
      <c r="J54" s="299"/>
      <c r="K54" s="300"/>
      <c r="N54" s="515" t="s">
        <v>150</v>
      </c>
      <c r="O54" s="516"/>
      <c r="P54" s="516"/>
      <c r="Q54" s="516"/>
      <c r="R54" s="516"/>
      <c r="S54" s="262">
        <f>IF(N54="なし",0,IF(N54="①高断熱・高気密",1,2))</f>
        <v>0</v>
      </c>
      <c r="T54" s="264"/>
      <c r="U54" s="283">
        <f>IF(S56&gt;=1.5,2,IF(S56&lt;1,0,1))</f>
        <v>0</v>
      </c>
      <c r="V54" s="411"/>
      <c r="W54" s="271"/>
      <c r="X54" s="296" t="s">
        <v>131</v>
      </c>
      <c r="Y54" s="297"/>
      <c r="Z54" s="298"/>
      <c r="AA54" s="265">
        <v>0</v>
      </c>
      <c r="AB54" s="266"/>
      <c r="AC54" s="283">
        <f>IF(AA65&gt;2,2,INT(AA65))</f>
        <v>0</v>
      </c>
      <c r="AD54" s="271"/>
      <c r="AE54" s="197"/>
      <c r="AF54" s="285" t="s">
        <v>150</v>
      </c>
      <c r="AG54" s="287"/>
      <c r="AH54" s="262">
        <f>IF(AF54="なし",0,IF(AF54="①高断熱・高気密",1,2))</f>
        <v>0</v>
      </c>
      <c r="AI54" s="279"/>
      <c r="AJ54" s="283">
        <f>IF(AH56&gt;=1.5,2,IF(S56&lt;1,0,1))</f>
        <v>0</v>
      </c>
      <c r="AK54" s="271"/>
      <c r="AL54" s="278" t="s">
        <v>131</v>
      </c>
      <c r="AM54" s="279"/>
      <c r="AN54" s="265">
        <v>0</v>
      </c>
      <c r="AO54" s="266"/>
      <c r="AP54" s="273">
        <f>IF(AN65&gt;2,2,INT(AN65))</f>
        <v>0</v>
      </c>
    </row>
    <row r="55" spans="2:42" ht="25.5" customHeight="1">
      <c r="B55" s="201" t="s">
        <v>132</v>
      </c>
      <c r="C55" s="13">
        <v>0</v>
      </c>
      <c r="D55" s="272"/>
      <c r="E55" s="200" t="s">
        <v>176</v>
      </c>
      <c r="F55" s="265">
        <v>0</v>
      </c>
      <c r="G55" s="266"/>
      <c r="H55" s="272"/>
      <c r="I55" s="301"/>
      <c r="J55" s="301"/>
      <c r="K55" s="302"/>
      <c r="N55" s="519" t="s">
        <v>154</v>
      </c>
      <c r="O55" s="520"/>
      <c r="P55" s="520"/>
      <c r="Q55" s="520"/>
      <c r="R55" s="520"/>
      <c r="S55" s="265">
        <v>0</v>
      </c>
      <c r="T55" s="266"/>
      <c r="U55" s="272"/>
      <c r="V55" s="295"/>
      <c r="W55" s="270"/>
      <c r="X55" s="296" t="s">
        <v>176</v>
      </c>
      <c r="Y55" s="297"/>
      <c r="Z55" s="298"/>
      <c r="AA55" s="265">
        <v>0</v>
      </c>
      <c r="AB55" s="266"/>
      <c r="AC55" s="291"/>
      <c r="AD55" s="270"/>
      <c r="AE55" s="197"/>
      <c r="AF55" s="278" t="s">
        <v>132</v>
      </c>
      <c r="AG55" s="279"/>
      <c r="AH55" s="265">
        <v>0</v>
      </c>
      <c r="AI55" s="266"/>
      <c r="AJ55" s="272"/>
      <c r="AK55" s="270"/>
      <c r="AL55" s="278" t="s">
        <v>176</v>
      </c>
      <c r="AM55" s="279"/>
      <c r="AN55" s="265">
        <v>0</v>
      </c>
      <c r="AO55" s="266"/>
      <c r="AP55" s="274"/>
    </row>
    <row r="56" spans="2:42" ht="25.5" customHeight="1" thickBot="1">
      <c r="B56" s="202" t="s">
        <v>133</v>
      </c>
      <c r="C56" s="203">
        <f>C54*1+C55*0.5</f>
        <v>0</v>
      </c>
      <c r="D56" s="268"/>
      <c r="E56" s="200" t="s">
        <v>263</v>
      </c>
      <c r="F56" s="265">
        <v>0</v>
      </c>
      <c r="G56" s="266"/>
      <c r="H56" s="272"/>
      <c r="I56" s="301"/>
      <c r="J56" s="301"/>
      <c r="K56" s="302"/>
      <c r="N56" s="535" t="s">
        <v>155</v>
      </c>
      <c r="O56" s="536"/>
      <c r="P56" s="536"/>
      <c r="Q56" s="536"/>
      <c r="R56" s="536"/>
      <c r="S56" s="263">
        <f>S54*1+S55*0.5</f>
        <v>0</v>
      </c>
      <c r="T56" s="261"/>
      <c r="U56" s="268"/>
      <c r="V56" s="412"/>
      <c r="W56" s="269"/>
      <c r="X56" s="296" t="s">
        <v>263</v>
      </c>
      <c r="Y56" s="297"/>
      <c r="Z56" s="298"/>
      <c r="AA56" s="265">
        <v>0</v>
      </c>
      <c r="AB56" s="266"/>
      <c r="AC56" s="291"/>
      <c r="AD56" s="270"/>
      <c r="AE56" s="197"/>
      <c r="AF56" s="281" t="s">
        <v>133</v>
      </c>
      <c r="AG56" s="282"/>
      <c r="AH56" s="263">
        <f>AH54*1+AH55*0.5</f>
        <v>0</v>
      </c>
      <c r="AI56" s="261"/>
      <c r="AJ56" s="268"/>
      <c r="AK56" s="269"/>
      <c r="AL56" s="278" t="s">
        <v>263</v>
      </c>
      <c r="AM56" s="279"/>
      <c r="AN56" s="265">
        <v>0</v>
      </c>
      <c r="AO56" s="266"/>
      <c r="AP56" s="274"/>
    </row>
    <row r="57" spans="2:42" ht="25.5" customHeight="1">
      <c r="B57" s="204" t="s">
        <v>134</v>
      </c>
      <c r="C57" s="190"/>
      <c r="D57" s="246"/>
      <c r="E57" s="206" t="s">
        <v>177</v>
      </c>
      <c r="F57" s="265">
        <v>0</v>
      </c>
      <c r="G57" s="266"/>
      <c r="H57" s="272"/>
      <c r="I57" s="301"/>
      <c r="J57" s="301"/>
      <c r="K57" s="302"/>
      <c r="N57" s="521" t="s">
        <v>156</v>
      </c>
      <c r="O57" s="522"/>
      <c r="P57" s="522"/>
      <c r="Q57" s="522"/>
      <c r="R57" s="522"/>
      <c r="S57" s="517"/>
      <c r="T57" s="517"/>
      <c r="U57" s="517"/>
      <c r="V57" s="517"/>
      <c r="W57" s="518"/>
      <c r="X57" s="296" t="s">
        <v>177</v>
      </c>
      <c r="Y57" s="297"/>
      <c r="Z57" s="298"/>
      <c r="AA57" s="265">
        <v>0</v>
      </c>
      <c r="AB57" s="266"/>
      <c r="AC57" s="291"/>
      <c r="AD57" s="270"/>
      <c r="AE57" s="197"/>
      <c r="AF57" s="204" t="s">
        <v>134</v>
      </c>
      <c r="AG57" s="204"/>
      <c r="AH57" s="190"/>
      <c r="AI57" s="190"/>
      <c r="AJ57" s="246"/>
      <c r="AK57" s="246"/>
      <c r="AL57" s="278" t="s">
        <v>177</v>
      </c>
      <c r="AM57" s="279"/>
      <c r="AN57" s="265">
        <v>0</v>
      </c>
      <c r="AO57" s="266"/>
      <c r="AP57" s="274"/>
    </row>
    <row r="58" spans="2:42" ht="25.5" customHeight="1">
      <c r="B58" s="194" t="s">
        <v>128</v>
      </c>
      <c r="C58" s="195" t="s">
        <v>129</v>
      </c>
      <c r="D58" s="195" t="s">
        <v>130</v>
      </c>
      <c r="E58" s="200" t="s">
        <v>178</v>
      </c>
      <c r="F58" s="265">
        <v>0</v>
      </c>
      <c r="G58" s="266"/>
      <c r="H58" s="272"/>
      <c r="I58" s="301"/>
      <c r="J58" s="301"/>
      <c r="K58" s="302"/>
      <c r="N58" s="519" t="s">
        <v>153</v>
      </c>
      <c r="O58" s="520"/>
      <c r="P58" s="520"/>
      <c r="Q58" s="520"/>
      <c r="R58" s="520"/>
      <c r="S58" s="262" t="s">
        <v>129</v>
      </c>
      <c r="T58" s="264"/>
      <c r="U58" s="262" t="s">
        <v>130</v>
      </c>
      <c r="V58" s="318"/>
      <c r="W58" s="257"/>
      <c r="X58" s="296" t="s">
        <v>178</v>
      </c>
      <c r="Y58" s="297"/>
      <c r="Z58" s="298"/>
      <c r="AA58" s="265">
        <v>0</v>
      </c>
      <c r="AB58" s="266"/>
      <c r="AC58" s="291"/>
      <c r="AD58" s="270"/>
      <c r="AE58" s="197"/>
      <c r="AF58" s="278" t="s">
        <v>128</v>
      </c>
      <c r="AG58" s="264"/>
      <c r="AH58" s="262" t="s">
        <v>129</v>
      </c>
      <c r="AI58" s="264"/>
      <c r="AJ58" s="262" t="s">
        <v>130</v>
      </c>
      <c r="AK58" s="257"/>
      <c r="AL58" s="278" t="s">
        <v>178</v>
      </c>
      <c r="AM58" s="279"/>
      <c r="AN58" s="265">
        <v>0</v>
      </c>
      <c r="AO58" s="266"/>
      <c r="AP58" s="274"/>
    </row>
    <row r="59" spans="2:42" ht="25.5" customHeight="1">
      <c r="B59" s="252" t="s">
        <v>151</v>
      </c>
      <c r="C59" s="195">
        <f>IF(B59="単層ガラス",0,IF(B59="複層ガラス",1,2))</f>
        <v>0</v>
      </c>
      <c r="D59" s="283">
        <f>IF(C61&gt;=1.5,2,IF(C61&lt;1,0,1))</f>
        <v>0</v>
      </c>
      <c r="E59" s="200" t="s">
        <v>92</v>
      </c>
      <c r="F59" s="265">
        <v>0</v>
      </c>
      <c r="G59" s="266"/>
      <c r="H59" s="272"/>
      <c r="I59" s="301"/>
      <c r="J59" s="301"/>
      <c r="K59" s="302"/>
      <c r="N59" s="515" t="s">
        <v>151</v>
      </c>
      <c r="O59" s="516"/>
      <c r="P59" s="516"/>
      <c r="Q59" s="516"/>
      <c r="R59" s="516"/>
      <c r="S59" s="262">
        <f>IF(N59="単層ガラス",0,IF(N59="複層ガラス",1,2))</f>
        <v>0</v>
      </c>
      <c r="T59" s="264"/>
      <c r="U59" s="283">
        <f>IF(S61&gt;=1.5,2,IF(S61&lt;1,0,1))</f>
        <v>0</v>
      </c>
      <c r="V59" s="411"/>
      <c r="W59" s="271"/>
      <c r="X59" s="296" t="s">
        <v>92</v>
      </c>
      <c r="Y59" s="297"/>
      <c r="Z59" s="298"/>
      <c r="AA59" s="265">
        <v>0</v>
      </c>
      <c r="AB59" s="266"/>
      <c r="AC59" s="291"/>
      <c r="AD59" s="270"/>
      <c r="AE59" s="197"/>
      <c r="AF59" s="285" t="s">
        <v>151</v>
      </c>
      <c r="AG59" s="266"/>
      <c r="AH59" s="262">
        <f>IF(AF59="単層ガラス",0,IF(AF59="複層ガラス",1,2))</f>
        <v>0</v>
      </c>
      <c r="AI59" s="264"/>
      <c r="AJ59" s="283">
        <f>IF(AH61&gt;=1.5,2,IF(AH61&lt;1,0,1))</f>
        <v>0</v>
      </c>
      <c r="AK59" s="271"/>
      <c r="AL59" s="278" t="s">
        <v>92</v>
      </c>
      <c r="AM59" s="279"/>
      <c r="AN59" s="265">
        <v>0</v>
      </c>
      <c r="AO59" s="266"/>
      <c r="AP59" s="274"/>
    </row>
    <row r="60" spans="2:42" ht="25.5" customHeight="1">
      <c r="B60" s="201" t="s">
        <v>132</v>
      </c>
      <c r="C60" s="13">
        <v>0</v>
      </c>
      <c r="D60" s="272"/>
      <c r="E60" s="200" t="s">
        <v>93</v>
      </c>
      <c r="F60" s="265">
        <v>0</v>
      </c>
      <c r="G60" s="266"/>
      <c r="H60" s="272"/>
      <c r="I60" s="301"/>
      <c r="J60" s="301"/>
      <c r="K60" s="302"/>
      <c r="N60" s="404" t="s">
        <v>132</v>
      </c>
      <c r="O60" s="405"/>
      <c r="P60" s="405"/>
      <c r="Q60" s="405"/>
      <c r="R60" s="406"/>
      <c r="S60" s="265">
        <v>0</v>
      </c>
      <c r="T60" s="266"/>
      <c r="U60" s="272"/>
      <c r="V60" s="295"/>
      <c r="W60" s="270"/>
      <c r="X60" s="296" t="s">
        <v>93</v>
      </c>
      <c r="Y60" s="297"/>
      <c r="Z60" s="298"/>
      <c r="AA60" s="265">
        <v>0</v>
      </c>
      <c r="AB60" s="266"/>
      <c r="AC60" s="291"/>
      <c r="AD60" s="270"/>
      <c r="AE60" s="197"/>
      <c r="AF60" s="278" t="s">
        <v>132</v>
      </c>
      <c r="AG60" s="264"/>
      <c r="AH60" s="265">
        <v>0</v>
      </c>
      <c r="AI60" s="266"/>
      <c r="AJ60" s="272"/>
      <c r="AK60" s="270"/>
      <c r="AL60" s="278" t="s">
        <v>93</v>
      </c>
      <c r="AM60" s="279"/>
      <c r="AN60" s="265">
        <v>0</v>
      </c>
      <c r="AO60" s="266"/>
      <c r="AP60" s="274"/>
    </row>
    <row r="61" spans="2:42" ht="25.5" customHeight="1" thickBot="1">
      <c r="B61" s="202" t="s">
        <v>133</v>
      </c>
      <c r="C61" s="203">
        <f>C59*1+C60*0.5</f>
        <v>0</v>
      </c>
      <c r="D61" s="268"/>
      <c r="E61" s="200" t="s">
        <v>94</v>
      </c>
      <c r="F61" s="265">
        <v>0</v>
      </c>
      <c r="G61" s="266"/>
      <c r="H61" s="272"/>
      <c r="I61" s="301"/>
      <c r="J61" s="301"/>
      <c r="K61" s="302"/>
      <c r="N61" s="413" t="s">
        <v>133</v>
      </c>
      <c r="O61" s="414"/>
      <c r="P61" s="414"/>
      <c r="Q61" s="414"/>
      <c r="R61" s="414"/>
      <c r="S61" s="263">
        <f>S59*1+S60*0.5</f>
        <v>0</v>
      </c>
      <c r="T61" s="261"/>
      <c r="U61" s="268"/>
      <c r="V61" s="412"/>
      <c r="W61" s="269"/>
      <c r="X61" s="296" t="s">
        <v>94</v>
      </c>
      <c r="Y61" s="297"/>
      <c r="Z61" s="298"/>
      <c r="AA61" s="265">
        <v>0</v>
      </c>
      <c r="AB61" s="266"/>
      <c r="AC61" s="291"/>
      <c r="AD61" s="270"/>
      <c r="AE61" s="197"/>
      <c r="AF61" s="281" t="s">
        <v>133</v>
      </c>
      <c r="AG61" s="267"/>
      <c r="AH61" s="263">
        <f>AH59*1+AH60*0.5</f>
        <v>0</v>
      </c>
      <c r="AI61" s="261"/>
      <c r="AJ61" s="268"/>
      <c r="AK61" s="269"/>
      <c r="AL61" s="278" t="s">
        <v>94</v>
      </c>
      <c r="AM61" s="279"/>
      <c r="AN61" s="265">
        <v>0</v>
      </c>
      <c r="AO61" s="266"/>
      <c r="AP61" s="274"/>
    </row>
    <row r="62" spans="2:42" ht="25.5" customHeight="1">
      <c r="B62" s="204" t="s">
        <v>135</v>
      </c>
      <c r="C62" s="190"/>
      <c r="D62" s="246"/>
      <c r="E62" s="206" t="s">
        <v>95</v>
      </c>
      <c r="F62" s="265">
        <v>0</v>
      </c>
      <c r="G62" s="266"/>
      <c r="H62" s="272"/>
      <c r="I62" s="301"/>
      <c r="J62" s="301"/>
      <c r="K62" s="302"/>
      <c r="N62" s="408" t="s">
        <v>135</v>
      </c>
      <c r="O62" s="422"/>
      <c r="P62" s="422"/>
      <c r="Q62" s="422"/>
      <c r="R62" s="422"/>
      <c r="S62" s="409"/>
      <c r="T62" s="409"/>
      <c r="U62" s="409"/>
      <c r="V62" s="409"/>
      <c r="W62" s="410"/>
      <c r="X62" s="296" t="s">
        <v>95</v>
      </c>
      <c r="Y62" s="297"/>
      <c r="Z62" s="298"/>
      <c r="AA62" s="265">
        <v>0</v>
      </c>
      <c r="AB62" s="266"/>
      <c r="AC62" s="291"/>
      <c r="AD62" s="270"/>
      <c r="AE62" s="197"/>
      <c r="AF62" s="204" t="s">
        <v>135</v>
      </c>
      <c r="AG62" s="204"/>
      <c r="AH62" s="190"/>
      <c r="AI62" s="190"/>
      <c r="AJ62" s="246"/>
      <c r="AK62" s="246"/>
      <c r="AL62" s="278" t="s">
        <v>95</v>
      </c>
      <c r="AM62" s="279"/>
      <c r="AN62" s="265">
        <v>0</v>
      </c>
      <c r="AO62" s="266"/>
      <c r="AP62" s="274"/>
    </row>
    <row r="63" spans="2:42" ht="25.5" customHeight="1">
      <c r="B63" s="194" t="s">
        <v>128</v>
      </c>
      <c r="C63" s="195" t="s">
        <v>129</v>
      </c>
      <c r="D63" s="195" t="s">
        <v>130</v>
      </c>
      <c r="E63" s="200" t="s">
        <v>179</v>
      </c>
      <c r="F63" s="265">
        <v>0</v>
      </c>
      <c r="G63" s="266"/>
      <c r="H63" s="272"/>
      <c r="I63" s="301"/>
      <c r="J63" s="301"/>
      <c r="K63" s="302"/>
      <c r="N63" s="404" t="s">
        <v>128</v>
      </c>
      <c r="O63" s="405"/>
      <c r="P63" s="405"/>
      <c r="Q63" s="405"/>
      <c r="R63" s="405"/>
      <c r="S63" s="262" t="s">
        <v>129</v>
      </c>
      <c r="T63" s="264"/>
      <c r="U63" s="262" t="s">
        <v>130</v>
      </c>
      <c r="V63" s="318"/>
      <c r="W63" s="257"/>
      <c r="X63" s="296" t="s">
        <v>179</v>
      </c>
      <c r="Y63" s="297"/>
      <c r="Z63" s="298"/>
      <c r="AA63" s="265">
        <v>0</v>
      </c>
      <c r="AB63" s="266"/>
      <c r="AC63" s="291"/>
      <c r="AD63" s="270"/>
      <c r="AE63" s="197"/>
      <c r="AF63" s="278" t="s">
        <v>128</v>
      </c>
      <c r="AG63" s="264"/>
      <c r="AH63" s="262" t="s">
        <v>129</v>
      </c>
      <c r="AI63" s="264"/>
      <c r="AJ63" s="262" t="s">
        <v>130</v>
      </c>
      <c r="AK63" s="257"/>
      <c r="AL63" s="278" t="s">
        <v>179</v>
      </c>
      <c r="AM63" s="279"/>
      <c r="AN63" s="265">
        <v>0</v>
      </c>
      <c r="AO63" s="266"/>
      <c r="AP63" s="274"/>
    </row>
    <row r="64" spans="2:42" ht="25.5" customHeight="1">
      <c r="B64" s="207" t="s">
        <v>180</v>
      </c>
      <c r="C64" s="13">
        <v>0</v>
      </c>
      <c r="D64" s="283">
        <f>IF(C66&gt;=2,2,IF(C66=1,1,0))</f>
        <v>0</v>
      </c>
      <c r="E64" s="200" t="s">
        <v>181</v>
      </c>
      <c r="F64" s="265">
        <v>0</v>
      </c>
      <c r="G64" s="266"/>
      <c r="H64" s="272"/>
      <c r="I64" s="301"/>
      <c r="J64" s="301"/>
      <c r="K64" s="302"/>
      <c r="N64" s="404" t="s">
        <v>180</v>
      </c>
      <c r="O64" s="405"/>
      <c r="P64" s="405"/>
      <c r="Q64" s="405"/>
      <c r="R64" s="406"/>
      <c r="S64" s="265">
        <v>0</v>
      </c>
      <c r="T64" s="266"/>
      <c r="U64" s="283">
        <f>IF(S66&gt;=2,2,IF(S66=1,1,0))</f>
        <v>0</v>
      </c>
      <c r="V64" s="411"/>
      <c r="W64" s="271"/>
      <c r="X64" s="296" t="s">
        <v>181</v>
      </c>
      <c r="Y64" s="297"/>
      <c r="Z64" s="298"/>
      <c r="AA64" s="265">
        <v>0</v>
      </c>
      <c r="AB64" s="266"/>
      <c r="AC64" s="291"/>
      <c r="AD64" s="270"/>
      <c r="AE64" s="197"/>
      <c r="AF64" s="278" t="s">
        <v>180</v>
      </c>
      <c r="AG64" s="264"/>
      <c r="AH64" s="265">
        <v>0</v>
      </c>
      <c r="AI64" s="266"/>
      <c r="AJ64" s="283">
        <f>IF(AH66&gt;=2,2,IF(AH66=1,1,0))</f>
        <v>0</v>
      </c>
      <c r="AK64" s="271"/>
      <c r="AL64" s="278" t="s">
        <v>181</v>
      </c>
      <c r="AM64" s="279"/>
      <c r="AN64" s="265">
        <v>0</v>
      </c>
      <c r="AO64" s="266"/>
      <c r="AP64" s="274"/>
    </row>
    <row r="65" spans="2:42" ht="25.5" customHeight="1" thickBot="1">
      <c r="B65" s="201" t="s">
        <v>132</v>
      </c>
      <c r="C65" s="13">
        <v>0</v>
      </c>
      <c r="D65" s="272"/>
      <c r="E65" s="208" t="s">
        <v>133</v>
      </c>
      <c r="F65" s="258">
        <f>SUM(F54:F64)</f>
        <v>0</v>
      </c>
      <c r="G65" s="267"/>
      <c r="H65" s="268"/>
      <c r="I65" s="303"/>
      <c r="J65" s="303"/>
      <c r="K65" s="304"/>
      <c r="N65" s="404" t="s">
        <v>132</v>
      </c>
      <c r="O65" s="405"/>
      <c r="P65" s="405"/>
      <c r="Q65" s="405"/>
      <c r="R65" s="406"/>
      <c r="S65" s="265">
        <v>0</v>
      </c>
      <c r="T65" s="266"/>
      <c r="U65" s="272"/>
      <c r="V65" s="295"/>
      <c r="W65" s="270"/>
      <c r="X65" s="333" t="s">
        <v>133</v>
      </c>
      <c r="Y65" s="334"/>
      <c r="Z65" s="335"/>
      <c r="AA65" s="258">
        <f>SUM(AA54:AA64)</f>
        <v>0</v>
      </c>
      <c r="AB65" s="267"/>
      <c r="AC65" s="292"/>
      <c r="AD65" s="269"/>
      <c r="AE65" s="197"/>
      <c r="AF65" s="278" t="s">
        <v>132</v>
      </c>
      <c r="AG65" s="264"/>
      <c r="AH65" s="265">
        <v>0</v>
      </c>
      <c r="AI65" s="266"/>
      <c r="AJ65" s="272"/>
      <c r="AK65" s="270"/>
      <c r="AL65" s="281" t="s">
        <v>133</v>
      </c>
      <c r="AM65" s="282"/>
      <c r="AN65" s="258">
        <f>SUM(AN54:AO64)</f>
        <v>0</v>
      </c>
      <c r="AO65" s="267"/>
      <c r="AP65" s="275"/>
    </row>
    <row r="66" spans="2:42" ht="25.5" customHeight="1" thickBot="1">
      <c r="B66" s="202" t="s">
        <v>133</v>
      </c>
      <c r="C66" s="209">
        <f>SUM(C64:C65)</f>
        <v>0</v>
      </c>
      <c r="D66" s="268"/>
      <c r="E66" s="210"/>
      <c r="F66" s="211"/>
      <c r="G66" s="211"/>
      <c r="H66" s="211"/>
      <c r="I66" s="211"/>
      <c r="J66" s="211"/>
      <c r="K66" s="211"/>
      <c r="N66" s="413" t="s">
        <v>133</v>
      </c>
      <c r="O66" s="414"/>
      <c r="P66" s="414"/>
      <c r="Q66" s="414"/>
      <c r="R66" s="414"/>
      <c r="S66" s="258">
        <f>SUM(S64:T65)</f>
        <v>0</v>
      </c>
      <c r="T66" s="267"/>
      <c r="U66" s="268"/>
      <c r="V66" s="412"/>
      <c r="W66" s="269"/>
      <c r="X66" s="210"/>
      <c r="Y66" s="211"/>
      <c r="Z66" s="211"/>
      <c r="AA66" s="211"/>
      <c r="AB66" s="211"/>
      <c r="AC66" s="211"/>
      <c r="AD66" s="211"/>
      <c r="AF66" s="281" t="s">
        <v>133</v>
      </c>
      <c r="AG66" s="267"/>
      <c r="AH66" s="258">
        <f>SUM(AH64:AI65)</f>
        <v>0</v>
      </c>
      <c r="AI66" s="267"/>
      <c r="AJ66" s="268"/>
      <c r="AK66" s="269"/>
      <c r="AL66" s="259"/>
      <c r="AM66" s="260"/>
      <c r="AN66" s="260"/>
      <c r="AO66" s="260"/>
      <c r="AP66" s="260"/>
    </row>
    <row r="67" spans="2:42" ht="25.5" customHeight="1">
      <c r="B67" s="204" t="s">
        <v>136</v>
      </c>
      <c r="C67" s="190"/>
      <c r="D67" s="246"/>
      <c r="E67" s="212"/>
      <c r="F67" s="280"/>
      <c r="G67" s="280"/>
      <c r="H67" s="280"/>
      <c r="I67" s="280"/>
      <c r="J67" s="280"/>
      <c r="K67" s="280"/>
      <c r="N67" s="408" t="s">
        <v>136</v>
      </c>
      <c r="O67" s="422"/>
      <c r="P67" s="422"/>
      <c r="Q67" s="422"/>
      <c r="R67" s="422"/>
      <c r="S67" s="409"/>
      <c r="T67" s="409"/>
      <c r="U67" s="409"/>
      <c r="V67" s="409"/>
      <c r="W67" s="410"/>
      <c r="X67" s="331"/>
      <c r="Y67" s="280"/>
      <c r="Z67" s="280"/>
      <c r="AA67" s="280"/>
      <c r="AB67" s="332"/>
      <c r="AC67" s="280"/>
      <c r="AD67" s="280"/>
      <c r="AF67" s="204" t="s">
        <v>136</v>
      </c>
      <c r="AG67" s="204"/>
      <c r="AH67" s="190"/>
      <c r="AI67" s="190"/>
      <c r="AJ67" s="246"/>
      <c r="AK67" s="246"/>
      <c r="AL67" s="276"/>
      <c r="AM67" s="277"/>
      <c r="AN67" s="280"/>
      <c r="AO67" s="280"/>
      <c r="AP67" s="215"/>
    </row>
    <row r="68" spans="2:42" ht="25.5" customHeight="1">
      <c r="B68" s="194" t="s">
        <v>128</v>
      </c>
      <c r="C68" s="195" t="s">
        <v>129</v>
      </c>
      <c r="D68" s="195" t="s">
        <v>130</v>
      </c>
      <c r="E68" s="214"/>
      <c r="F68" s="280"/>
      <c r="G68" s="280"/>
      <c r="H68" s="280"/>
      <c r="I68" s="280"/>
      <c r="J68" s="280"/>
      <c r="K68" s="280"/>
      <c r="N68" s="404" t="s">
        <v>128</v>
      </c>
      <c r="O68" s="405"/>
      <c r="P68" s="405"/>
      <c r="Q68" s="405"/>
      <c r="R68" s="405"/>
      <c r="S68" s="262" t="s">
        <v>129</v>
      </c>
      <c r="T68" s="264"/>
      <c r="U68" s="262" t="s">
        <v>130</v>
      </c>
      <c r="V68" s="318"/>
      <c r="W68" s="257"/>
      <c r="X68" s="276"/>
      <c r="Y68" s="328"/>
      <c r="Z68" s="328"/>
      <c r="AA68" s="280"/>
      <c r="AB68" s="280"/>
      <c r="AC68" s="280"/>
      <c r="AD68" s="280"/>
      <c r="AE68" s="247"/>
      <c r="AF68" s="278" t="s">
        <v>128</v>
      </c>
      <c r="AG68" s="264"/>
      <c r="AH68" s="262" t="s">
        <v>129</v>
      </c>
      <c r="AI68" s="264"/>
      <c r="AJ68" s="262" t="s">
        <v>130</v>
      </c>
      <c r="AK68" s="257"/>
      <c r="AL68" s="276"/>
      <c r="AM68" s="277"/>
      <c r="AN68" s="280"/>
      <c r="AO68" s="280"/>
      <c r="AP68" s="284"/>
    </row>
    <row r="69" spans="2:42" ht="25.5" customHeight="1">
      <c r="B69" s="207" t="s">
        <v>137</v>
      </c>
      <c r="C69" s="13">
        <v>0</v>
      </c>
      <c r="D69" s="283">
        <f>IF(C71&gt;=1.5,2,IF(C71&lt;1,0,1))</f>
        <v>0</v>
      </c>
      <c r="E69" s="214"/>
      <c r="F69" s="280"/>
      <c r="G69" s="280"/>
      <c r="H69" s="280"/>
      <c r="I69" s="280"/>
      <c r="J69" s="280"/>
      <c r="K69" s="280"/>
      <c r="N69" s="404" t="s">
        <v>137</v>
      </c>
      <c r="O69" s="405"/>
      <c r="P69" s="405"/>
      <c r="Q69" s="405"/>
      <c r="R69" s="406"/>
      <c r="S69" s="265">
        <v>0</v>
      </c>
      <c r="T69" s="266"/>
      <c r="U69" s="283">
        <f>IF(S71&gt;=1.5,2,IF(S71&lt;1,0,1))</f>
        <v>0</v>
      </c>
      <c r="V69" s="411"/>
      <c r="W69" s="271"/>
      <c r="X69" s="276"/>
      <c r="Y69" s="328"/>
      <c r="Z69" s="328"/>
      <c r="AA69" s="280"/>
      <c r="AB69" s="280"/>
      <c r="AC69" s="280"/>
      <c r="AD69" s="280"/>
      <c r="AE69" s="247"/>
      <c r="AF69" s="278" t="s">
        <v>137</v>
      </c>
      <c r="AG69" s="264"/>
      <c r="AH69" s="265">
        <v>0</v>
      </c>
      <c r="AI69" s="266"/>
      <c r="AJ69" s="283">
        <f>IF(AH71&gt;=1.5,2,IF(AH71&lt;1,0,1))</f>
        <v>0</v>
      </c>
      <c r="AK69" s="271"/>
      <c r="AL69" s="276"/>
      <c r="AM69" s="277"/>
      <c r="AN69" s="280"/>
      <c r="AO69" s="280"/>
      <c r="AP69" s="284"/>
    </row>
    <row r="70" spans="2:42" ht="25.5" customHeight="1">
      <c r="B70" s="201" t="s">
        <v>132</v>
      </c>
      <c r="C70" s="13">
        <v>0</v>
      </c>
      <c r="D70" s="272"/>
      <c r="E70" s="214"/>
      <c r="F70" s="280"/>
      <c r="G70" s="280"/>
      <c r="H70" s="280"/>
      <c r="I70" s="280"/>
      <c r="J70" s="280"/>
      <c r="K70" s="280"/>
      <c r="N70" s="404" t="s">
        <v>132</v>
      </c>
      <c r="O70" s="405"/>
      <c r="P70" s="405"/>
      <c r="Q70" s="405"/>
      <c r="R70" s="406"/>
      <c r="S70" s="265">
        <v>0</v>
      </c>
      <c r="T70" s="266"/>
      <c r="U70" s="272"/>
      <c r="V70" s="295"/>
      <c r="W70" s="270"/>
      <c r="X70" s="276"/>
      <c r="Y70" s="328"/>
      <c r="Z70" s="328"/>
      <c r="AA70" s="280"/>
      <c r="AB70" s="280"/>
      <c r="AC70" s="280"/>
      <c r="AD70" s="280"/>
      <c r="AE70" s="247"/>
      <c r="AF70" s="278" t="s">
        <v>132</v>
      </c>
      <c r="AG70" s="264"/>
      <c r="AH70" s="265">
        <v>0</v>
      </c>
      <c r="AI70" s="266"/>
      <c r="AJ70" s="272"/>
      <c r="AK70" s="270"/>
      <c r="AL70" s="276"/>
      <c r="AM70" s="277"/>
      <c r="AN70" s="280"/>
      <c r="AO70" s="280"/>
      <c r="AP70" s="284"/>
    </row>
    <row r="71" spans="2:42" ht="25.5" customHeight="1" thickBot="1">
      <c r="B71" s="202" t="s">
        <v>133</v>
      </c>
      <c r="C71" s="203">
        <f>C69*1+C70*0.5</f>
        <v>0</v>
      </c>
      <c r="D71" s="268"/>
      <c r="E71" s="214"/>
      <c r="F71" s="280"/>
      <c r="G71" s="280"/>
      <c r="H71" s="280"/>
      <c r="I71" s="280"/>
      <c r="J71" s="280"/>
      <c r="K71" s="280"/>
      <c r="N71" s="413" t="s">
        <v>133</v>
      </c>
      <c r="O71" s="414"/>
      <c r="P71" s="414"/>
      <c r="Q71" s="414"/>
      <c r="R71" s="414"/>
      <c r="S71" s="263">
        <f>S69*1+S70*0.5</f>
        <v>0</v>
      </c>
      <c r="T71" s="261"/>
      <c r="U71" s="268"/>
      <c r="V71" s="412"/>
      <c r="W71" s="269"/>
      <c r="X71" s="276"/>
      <c r="Y71" s="328"/>
      <c r="Z71" s="328"/>
      <c r="AA71" s="280"/>
      <c r="AB71" s="280"/>
      <c r="AC71" s="280"/>
      <c r="AD71" s="280"/>
      <c r="AE71" s="247"/>
      <c r="AF71" s="281" t="s">
        <v>133</v>
      </c>
      <c r="AG71" s="267"/>
      <c r="AH71" s="263">
        <f>AH69*1+AH70*0.5</f>
        <v>0</v>
      </c>
      <c r="AI71" s="261"/>
      <c r="AJ71" s="268"/>
      <c r="AK71" s="269"/>
      <c r="AL71" s="276"/>
      <c r="AM71" s="277"/>
      <c r="AN71" s="280"/>
      <c r="AO71" s="280"/>
      <c r="AP71" s="284"/>
    </row>
    <row r="72" spans="2:42" s="218" customFormat="1" ht="25.5" customHeight="1">
      <c r="B72" s="204" t="s">
        <v>138</v>
      </c>
      <c r="C72" s="190"/>
      <c r="D72" s="248"/>
      <c r="E72" s="214"/>
      <c r="F72" s="280"/>
      <c r="G72" s="280"/>
      <c r="H72" s="280"/>
      <c r="I72" s="280"/>
      <c r="J72" s="280"/>
      <c r="K72" s="280"/>
      <c r="N72" s="408" t="s">
        <v>138</v>
      </c>
      <c r="O72" s="409"/>
      <c r="P72" s="409"/>
      <c r="Q72" s="409"/>
      <c r="R72" s="409"/>
      <c r="S72" s="409"/>
      <c r="T72" s="409"/>
      <c r="U72" s="409"/>
      <c r="V72" s="409"/>
      <c r="W72" s="410"/>
      <c r="X72" s="276"/>
      <c r="Y72" s="328"/>
      <c r="Z72" s="328"/>
      <c r="AA72" s="280"/>
      <c r="AB72" s="280"/>
      <c r="AC72" s="280"/>
      <c r="AD72" s="280"/>
      <c r="AE72" s="247"/>
      <c r="AF72" s="288" t="s">
        <v>138</v>
      </c>
      <c r="AG72" s="289"/>
      <c r="AH72" s="289"/>
      <c r="AI72" s="289"/>
      <c r="AJ72" s="289"/>
      <c r="AK72" s="290"/>
      <c r="AL72" s="276"/>
      <c r="AM72" s="277"/>
      <c r="AN72" s="280"/>
      <c r="AO72" s="280"/>
      <c r="AP72" s="284"/>
    </row>
    <row r="73" spans="2:42" s="218" customFormat="1" ht="25.5" customHeight="1">
      <c r="B73" s="194" t="s">
        <v>128</v>
      </c>
      <c r="C73" s="195" t="s">
        <v>129</v>
      </c>
      <c r="D73" s="220" t="s">
        <v>130</v>
      </c>
      <c r="E73" s="214"/>
      <c r="F73" s="280"/>
      <c r="G73" s="280"/>
      <c r="H73" s="280"/>
      <c r="I73" s="280"/>
      <c r="J73" s="280"/>
      <c r="K73" s="280"/>
      <c r="N73" s="404" t="s">
        <v>128</v>
      </c>
      <c r="O73" s="405"/>
      <c r="P73" s="405"/>
      <c r="Q73" s="405"/>
      <c r="R73" s="405"/>
      <c r="S73" s="262" t="s">
        <v>129</v>
      </c>
      <c r="T73" s="264"/>
      <c r="U73" s="262" t="s">
        <v>130</v>
      </c>
      <c r="V73" s="318"/>
      <c r="W73" s="257"/>
      <c r="X73" s="276"/>
      <c r="Y73" s="328"/>
      <c r="Z73" s="328"/>
      <c r="AA73" s="280"/>
      <c r="AB73" s="280"/>
      <c r="AC73" s="280"/>
      <c r="AD73" s="280"/>
      <c r="AE73" s="247"/>
      <c r="AF73" s="278" t="s">
        <v>128</v>
      </c>
      <c r="AG73" s="264"/>
      <c r="AH73" s="262" t="s">
        <v>129</v>
      </c>
      <c r="AI73" s="264"/>
      <c r="AJ73" s="262" t="s">
        <v>130</v>
      </c>
      <c r="AK73" s="257"/>
      <c r="AL73" s="276"/>
      <c r="AM73" s="277"/>
      <c r="AN73" s="280"/>
      <c r="AO73" s="280"/>
      <c r="AP73" s="284"/>
    </row>
    <row r="74" spans="2:42" s="218" customFormat="1" ht="25.5" customHeight="1">
      <c r="B74" s="207" t="s">
        <v>182</v>
      </c>
      <c r="C74" s="13">
        <v>0</v>
      </c>
      <c r="D74" s="510">
        <f>IF(C77&gt;=2,2,IF(C77&lt;1,0,1))</f>
        <v>0</v>
      </c>
      <c r="E74" s="214"/>
      <c r="F74" s="280"/>
      <c r="G74" s="280"/>
      <c r="H74" s="280"/>
      <c r="I74" s="280"/>
      <c r="J74" s="280"/>
      <c r="K74" s="280"/>
      <c r="N74" s="404" t="s">
        <v>182</v>
      </c>
      <c r="O74" s="405"/>
      <c r="P74" s="405"/>
      <c r="Q74" s="405"/>
      <c r="R74" s="406"/>
      <c r="S74" s="265">
        <v>0</v>
      </c>
      <c r="T74" s="266"/>
      <c r="U74" s="299">
        <f>IF(S77&gt;=2,2,IF(S77&lt;1,0,1))</f>
        <v>0</v>
      </c>
      <c r="V74" s="411"/>
      <c r="W74" s="271"/>
      <c r="X74" s="276"/>
      <c r="Y74" s="328"/>
      <c r="Z74" s="328"/>
      <c r="AA74" s="280"/>
      <c r="AB74" s="280"/>
      <c r="AC74" s="280"/>
      <c r="AD74" s="280"/>
      <c r="AE74" s="247"/>
      <c r="AF74" s="278" t="s">
        <v>182</v>
      </c>
      <c r="AG74" s="264"/>
      <c r="AH74" s="265">
        <v>0</v>
      </c>
      <c r="AI74" s="266"/>
      <c r="AJ74" s="283">
        <f>IF(AH77&gt;=2,2,IF(AH77=1,1,0))</f>
        <v>0</v>
      </c>
      <c r="AK74" s="271"/>
      <c r="AL74" s="276"/>
      <c r="AM74" s="277"/>
      <c r="AN74" s="280"/>
      <c r="AO74" s="280"/>
      <c r="AP74" s="284"/>
    </row>
    <row r="75" spans="2:42" s="218" customFormat="1" ht="25.5" customHeight="1">
      <c r="B75" s="207" t="s">
        <v>183</v>
      </c>
      <c r="C75" s="13">
        <v>0</v>
      </c>
      <c r="D75" s="511"/>
      <c r="E75" s="212"/>
      <c r="F75" s="280"/>
      <c r="G75" s="280"/>
      <c r="H75" s="280"/>
      <c r="I75" s="280"/>
      <c r="J75" s="280"/>
      <c r="K75" s="280"/>
      <c r="N75" s="404" t="s">
        <v>183</v>
      </c>
      <c r="O75" s="405"/>
      <c r="P75" s="405"/>
      <c r="Q75" s="405"/>
      <c r="R75" s="406"/>
      <c r="S75" s="265">
        <v>0</v>
      </c>
      <c r="T75" s="266"/>
      <c r="U75" s="301"/>
      <c r="V75" s="295"/>
      <c r="W75" s="270"/>
      <c r="X75" s="329"/>
      <c r="Y75" s="330"/>
      <c r="Z75" s="330"/>
      <c r="AA75" s="280"/>
      <c r="AB75" s="280"/>
      <c r="AC75" s="280"/>
      <c r="AD75" s="280"/>
      <c r="AE75" s="247"/>
      <c r="AF75" s="278" t="s">
        <v>183</v>
      </c>
      <c r="AG75" s="264"/>
      <c r="AH75" s="265">
        <v>0</v>
      </c>
      <c r="AI75" s="266"/>
      <c r="AJ75" s="272"/>
      <c r="AK75" s="270"/>
      <c r="AL75" s="276"/>
      <c r="AM75" s="277"/>
      <c r="AN75" s="280"/>
      <c r="AO75" s="280"/>
      <c r="AP75" s="284"/>
    </row>
    <row r="76" spans="2:42" s="218" customFormat="1" ht="25.5" customHeight="1">
      <c r="B76" s="201" t="s">
        <v>132</v>
      </c>
      <c r="C76" s="13">
        <v>0</v>
      </c>
      <c r="D76" s="511"/>
      <c r="E76" s="69"/>
      <c r="L76" s="182"/>
      <c r="N76" s="404" t="s">
        <v>132</v>
      </c>
      <c r="O76" s="405"/>
      <c r="P76" s="405"/>
      <c r="Q76" s="405"/>
      <c r="R76" s="406"/>
      <c r="S76" s="265">
        <v>0</v>
      </c>
      <c r="T76" s="266"/>
      <c r="U76" s="301"/>
      <c r="V76" s="295"/>
      <c r="W76" s="270"/>
      <c r="X76" s="71"/>
      <c r="Y76" s="71"/>
      <c r="Z76" s="71"/>
      <c r="AA76" s="71"/>
      <c r="AB76" s="71"/>
      <c r="AC76" s="71"/>
      <c r="AD76" s="71"/>
      <c r="AE76" s="185"/>
      <c r="AF76" s="278" t="s">
        <v>132</v>
      </c>
      <c r="AG76" s="264"/>
      <c r="AH76" s="265">
        <v>0</v>
      </c>
      <c r="AI76" s="266"/>
      <c r="AJ76" s="272"/>
      <c r="AK76" s="295"/>
      <c r="AL76" s="221"/>
      <c r="AM76" s="141"/>
      <c r="AN76" s="222"/>
      <c r="AO76" s="222"/>
      <c r="AP76" s="222"/>
    </row>
    <row r="77" spans="2:42" s="218" customFormat="1" ht="25.5" customHeight="1" thickBot="1">
      <c r="B77" s="202" t="s">
        <v>133</v>
      </c>
      <c r="C77" s="209">
        <f>C74+C75+C76*0.5</f>
        <v>0</v>
      </c>
      <c r="D77" s="512"/>
      <c r="E77" s="69"/>
      <c r="L77" s="182"/>
      <c r="N77" s="413" t="s">
        <v>133</v>
      </c>
      <c r="O77" s="414"/>
      <c r="P77" s="414"/>
      <c r="Q77" s="414"/>
      <c r="R77" s="414"/>
      <c r="S77" s="258">
        <f>S74+S75+S76*0.5</f>
        <v>0</v>
      </c>
      <c r="T77" s="267"/>
      <c r="U77" s="423"/>
      <c r="V77" s="423"/>
      <c r="W77" s="424"/>
      <c r="X77" s="71"/>
      <c r="Y77" s="71"/>
      <c r="Z77" s="71"/>
      <c r="AA77" s="71"/>
      <c r="AB77" s="71"/>
      <c r="AC77" s="71"/>
      <c r="AD77" s="71"/>
      <c r="AE77" s="185"/>
      <c r="AF77" s="281" t="s">
        <v>133</v>
      </c>
      <c r="AG77" s="267"/>
      <c r="AH77" s="258">
        <f>AH74+AH75+AH76*0.5</f>
        <v>0</v>
      </c>
      <c r="AI77" s="267"/>
      <c r="AJ77" s="268"/>
      <c r="AK77" s="269"/>
      <c r="AL77" s="177"/>
      <c r="AM77" s="71"/>
      <c r="AN77" s="222"/>
      <c r="AO77" s="222"/>
      <c r="AP77" s="222"/>
    </row>
    <row r="78" spans="2:42" s="218" customFormat="1" ht="25.5" customHeight="1">
      <c r="B78" s="204" t="s">
        <v>139</v>
      </c>
      <c r="C78" s="190"/>
      <c r="D78" s="248"/>
      <c r="E78" s="69"/>
      <c r="N78" s="408" t="s">
        <v>139</v>
      </c>
      <c r="O78" s="422"/>
      <c r="P78" s="422"/>
      <c r="Q78" s="422"/>
      <c r="R78" s="422"/>
      <c r="S78" s="409"/>
      <c r="T78" s="409"/>
      <c r="U78" s="409"/>
      <c r="V78" s="409"/>
      <c r="W78" s="410"/>
      <c r="X78" s="71"/>
      <c r="Y78" s="71"/>
      <c r="Z78" s="71"/>
      <c r="AA78" s="71"/>
      <c r="AB78" s="71"/>
      <c r="AC78" s="71"/>
      <c r="AD78" s="71"/>
      <c r="AE78" s="185"/>
      <c r="AF78" s="288" t="s">
        <v>139</v>
      </c>
      <c r="AG78" s="289"/>
      <c r="AH78" s="289"/>
      <c r="AI78" s="289"/>
      <c r="AJ78" s="289"/>
      <c r="AK78" s="290"/>
      <c r="AL78" s="177"/>
      <c r="AM78" s="71"/>
      <c r="AN78" s="222"/>
      <c r="AO78" s="222"/>
      <c r="AP78" s="222"/>
    </row>
    <row r="79" spans="2:42" s="218" customFormat="1" ht="25.5" customHeight="1">
      <c r="B79" s="194" t="s">
        <v>128</v>
      </c>
      <c r="C79" s="195" t="s">
        <v>129</v>
      </c>
      <c r="D79" s="220" t="s">
        <v>130</v>
      </c>
      <c r="E79" s="69"/>
      <c r="N79" s="404" t="s">
        <v>128</v>
      </c>
      <c r="O79" s="405"/>
      <c r="P79" s="405"/>
      <c r="Q79" s="405"/>
      <c r="R79" s="405"/>
      <c r="S79" s="262" t="s">
        <v>129</v>
      </c>
      <c r="T79" s="264"/>
      <c r="U79" s="262" t="s">
        <v>130</v>
      </c>
      <c r="V79" s="318"/>
      <c r="W79" s="257"/>
      <c r="X79" s="71"/>
      <c r="Y79" s="71"/>
      <c r="Z79" s="71"/>
      <c r="AA79" s="71"/>
      <c r="AB79" s="71"/>
      <c r="AC79" s="71"/>
      <c r="AD79" s="71"/>
      <c r="AE79" s="185"/>
      <c r="AF79" s="278" t="s">
        <v>128</v>
      </c>
      <c r="AG79" s="264"/>
      <c r="AH79" s="262" t="s">
        <v>129</v>
      </c>
      <c r="AI79" s="264"/>
      <c r="AJ79" s="262" t="s">
        <v>130</v>
      </c>
      <c r="AK79" s="257"/>
      <c r="AL79" s="177"/>
      <c r="AM79" s="71"/>
      <c r="AN79" s="222"/>
      <c r="AO79" s="222"/>
      <c r="AP79" s="222"/>
    </row>
    <row r="80" spans="2:42" s="218" customFormat="1" ht="25.5" customHeight="1">
      <c r="B80" s="252" t="s">
        <v>150</v>
      </c>
      <c r="C80" s="195">
        <f>IF(B80="なし",0,IF(B80="①高効率照明器具",1,2))</f>
        <v>0</v>
      </c>
      <c r="D80" s="510">
        <f>IF(C82&gt;=2,2,INT(C82))</f>
        <v>0</v>
      </c>
      <c r="E80" s="69"/>
      <c r="N80" s="419" t="s">
        <v>150</v>
      </c>
      <c r="O80" s="420"/>
      <c r="P80" s="420"/>
      <c r="Q80" s="420"/>
      <c r="R80" s="421"/>
      <c r="S80" s="262">
        <f>IF(N80="なし",0,IF(N80="①高効率照明器具",1,2))</f>
        <v>0</v>
      </c>
      <c r="T80" s="264"/>
      <c r="U80" s="283">
        <f>IF(S82&gt;=2,2,INT(S82))</f>
        <v>0</v>
      </c>
      <c r="V80" s="411"/>
      <c r="W80" s="271"/>
      <c r="X80" s="71"/>
      <c r="Y80" s="71"/>
      <c r="Z80" s="71"/>
      <c r="AA80" s="71"/>
      <c r="AB80" s="71"/>
      <c r="AC80" s="71"/>
      <c r="AD80" s="71"/>
      <c r="AE80" s="185"/>
      <c r="AF80" s="285" t="s">
        <v>150</v>
      </c>
      <c r="AG80" s="266"/>
      <c r="AH80" s="262">
        <f>IF(AF80="なし",0,IF(AF80="①高効率照明器具",1,2))</f>
        <v>0</v>
      </c>
      <c r="AI80" s="264"/>
      <c r="AJ80" s="283">
        <f>IF(AH82&gt;=2,2,INT(AH82))</f>
        <v>0</v>
      </c>
      <c r="AK80" s="271"/>
      <c r="AL80" s="177"/>
      <c r="AM80" s="71"/>
      <c r="AN80" s="222"/>
      <c r="AO80" s="222"/>
      <c r="AP80" s="222"/>
    </row>
    <row r="81" spans="2:42" s="218" customFormat="1" ht="25.5" customHeight="1">
      <c r="B81" s="201" t="s">
        <v>132</v>
      </c>
      <c r="C81" s="13">
        <v>0</v>
      </c>
      <c r="D81" s="513"/>
      <c r="E81" s="69"/>
      <c r="N81" s="404" t="s">
        <v>132</v>
      </c>
      <c r="O81" s="405"/>
      <c r="P81" s="405"/>
      <c r="Q81" s="405"/>
      <c r="R81" s="406"/>
      <c r="S81" s="265">
        <v>0</v>
      </c>
      <c r="T81" s="266"/>
      <c r="U81" s="291"/>
      <c r="V81" s="295"/>
      <c r="W81" s="270"/>
      <c r="X81" s="71"/>
      <c r="Y81" s="71"/>
      <c r="Z81" s="71"/>
      <c r="AA81" s="71"/>
      <c r="AB81" s="71"/>
      <c r="AC81" s="71"/>
      <c r="AD81" s="71"/>
      <c r="AE81" s="185"/>
      <c r="AF81" s="278" t="s">
        <v>132</v>
      </c>
      <c r="AG81" s="264"/>
      <c r="AH81" s="265">
        <v>0</v>
      </c>
      <c r="AI81" s="266"/>
      <c r="AJ81" s="291"/>
      <c r="AK81" s="270"/>
      <c r="AL81" s="177"/>
      <c r="AM81" s="71"/>
      <c r="AN81" s="222"/>
      <c r="AO81" s="222"/>
      <c r="AP81" s="222"/>
    </row>
    <row r="82" spans="2:42" s="218" customFormat="1" ht="25.5" customHeight="1" thickBot="1">
      <c r="B82" s="202" t="s">
        <v>133</v>
      </c>
      <c r="C82" s="203">
        <f>C80*1+C81*0.5</f>
        <v>0</v>
      </c>
      <c r="D82" s="514"/>
      <c r="E82" s="69"/>
      <c r="N82" s="413" t="s">
        <v>133</v>
      </c>
      <c r="O82" s="414"/>
      <c r="P82" s="414"/>
      <c r="Q82" s="414"/>
      <c r="R82" s="414"/>
      <c r="S82" s="258">
        <f>S80*1+S81*0.5</f>
        <v>0</v>
      </c>
      <c r="T82" s="267">
        <f>T80*1+T81*0.5</f>
        <v>0</v>
      </c>
      <c r="U82" s="292"/>
      <c r="V82" s="412"/>
      <c r="W82" s="269"/>
      <c r="X82" s="71"/>
      <c r="Y82" s="71"/>
      <c r="Z82" s="71"/>
      <c r="AA82" s="71"/>
      <c r="AB82" s="71"/>
      <c r="AC82" s="71"/>
      <c r="AD82" s="71"/>
      <c r="AE82" s="185"/>
      <c r="AF82" s="281" t="s">
        <v>133</v>
      </c>
      <c r="AG82" s="267"/>
      <c r="AH82" s="258">
        <f>AH80*1+AH81*0.5</f>
        <v>0</v>
      </c>
      <c r="AI82" s="267">
        <f>AI80*1+AI81*0.5</f>
        <v>0</v>
      </c>
      <c r="AJ82" s="292"/>
      <c r="AK82" s="269"/>
      <c r="AL82" s="177"/>
      <c r="AM82" s="71"/>
      <c r="AN82" s="222"/>
      <c r="AO82" s="222"/>
      <c r="AP82" s="222"/>
    </row>
    <row r="83" spans="2:42" s="218" customFormat="1" ht="25.5" customHeight="1">
      <c r="B83" s="204" t="s">
        <v>140</v>
      </c>
      <c r="C83" s="190"/>
      <c r="D83" s="248"/>
      <c r="E83" s="69"/>
      <c r="N83" s="408" t="s">
        <v>140</v>
      </c>
      <c r="O83" s="409"/>
      <c r="P83" s="409"/>
      <c r="Q83" s="409"/>
      <c r="R83" s="409"/>
      <c r="S83" s="409"/>
      <c r="T83" s="409"/>
      <c r="U83" s="409"/>
      <c r="V83" s="409"/>
      <c r="W83" s="410"/>
      <c r="X83" s="71"/>
      <c r="Y83" s="71"/>
      <c r="Z83" s="71"/>
      <c r="AA83" s="71"/>
      <c r="AB83" s="71"/>
      <c r="AC83" s="71"/>
      <c r="AD83" s="71"/>
      <c r="AE83" s="185"/>
      <c r="AF83" s="288" t="s">
        <v>140</v>
      </c>
      <c r="AG83" s="289"/>
      <c r="AH83" s="289"/>
      <c r="AI83" s="289"/>
      <c r="AJ83" s="289"/>
      <c r="AK83" s="290"/>
      <c r="AL83" s="177"/>
      <c r="AM83" s="71"/>
      <c r="AN83" s="222"/>
      <c r="AO83" s="222"/>
      <c r="AP83" s="222"/>
    </row>
    <row r="84" spans="2:42" s="218" customFormat="1" ht="25.5" customHeight="1">
      <c r="B84" s="194" t="s">
        <v>128</v>
      </c>
      <c r="C84" s="195" t="s">
        <v>129</v>
      </c>
      <c r="D84" s="223" t="s">
        <v>130</v>
      </c>
      <c r="E84" s="69"/>
      <c r="N84" s="404" t="s">
        <v>128</v>
      </c>
      <c r="O84" s="405"/>
      <c r="P84" s="405"/>
      <c r="Q84" s="405"/>
      <c r="R84" s="405"/>
      <c r="S84" s="262" t="s">
        <v>129</v>
      </c>
      <c r="T84" s="318"/>
      <c r="U84" s="416" t="s">
        <v>48</v>
      </c>
      <c r="V84" s="417"/>
      <c r="W84" s="418"/>
      <c r="X84" s="71"/>
      <c r="Y84" s="71"/>
      <c r="Z84" s="71"/>
      <c r="AA84" s="71"/>
      <c r="AB84" s="71"/>
      <c r="AC84" s="71"/>
      <c r="AD84" s="71"/>
      <c r="AE84" s="185"/>
      <c r="AF84" s="278" t="s">
        <v>128</v>
      </c>
      <c r="AG84" s="264"/>
      <c r="AH84" s="262" t="s">
        <v>129</v>
      </c>
      <c r="AI84" s="264"/>
      <c r="AJ84" s="293" t="s">
        <v>130</v>
      </c>
      <c r="AK84" s="294"/>
      <c r="AL84" s="177"/>
      <c r="AM84" s="71"/>
      <c r="AN84" s="222"/>
      <c r="AO84" s="222"/>
      <c r="AP84" s="222"/>
    </row>
    <row r="85" spans="2:42" s="218" customFormat="1" ht="25.5" customHeight="1">
      <c r="B85" s="207" t="s">
        <v>141</v>
      </c>
      <c r="C85" s="13">
        <v>0</v>
      </c>
      <c r="D85" s="510">
        <f>IF(C87&gt;=1.5,2,IF(C87&lt;1,0,1))</f>
        <v>0</v>
      </c>
      <c r="E85" s="69"/>
      <c r="N85" s="404" t="s">
        <v>141</v>
      </c>
      <c r="O85" s="405"/>
      <c r="P85" s="405"/>
      <c r="Q85" s="405"/>
      <c r="R85" s="406"/>
      <c r="S85" s="265">
        <v>0</v>
      </c>
      <c r="T85" s="407"/>
      <c r="U85" s="283">
        <f>IF(S87&gt;=2,2,INT(S87))</f>
        <v>0</v>
      </c>
      <c r="V85" s="411"/>
      <c r="W85" s="271"/>
      <c r="X85" s="71"/>
      <c r="Y85" s="71"/>
      <c r="Z85" s="71"/>
      <c r="AA85" s="71"/>
      <c r="AB85" s="71"/>
      <c r="AC85" s="71"/>
      <c r="AD85" s="71"/>
      <c r="AE85" s="185"/>
      <c r="AF85" s="278" t="s">
        <v>141</v>
      </c>
      <c r="AG85" s="264"/>
      <c r="AH85" s="265">
        <v>0</v>
      </c>
      <c r="AI85" s="266"/>
      <c r="AJ85" s="283">
        <f>IF(AH87&gt;=1.5,2,IF(AH87&lt;1,0,1))</f>
        <v>0</v>
      </c>
      <c r="AK85" s="271"/>
      <c r="AL85" s="177"/>
      <c r="AM85" s="71"/>
      <c r="AN85" s="222"/>
      <c r="AO85" s="222"/>
      <c r="AP85" s="222"/>
    </row>
    <row r="86" spans="2:42" s="218" customFormat="1" ht="25.5" customHeight="1">
      <c r="B86" s="201" t="s">
        <v>132</v>
      </c>
      <c r="C86" s="13">
        <v>0</v>
      </c>
      <c r="D86" s="511"/>
      <c r="E86" s="69"/>
      <c r="N86" s="404" t="s">
        <v>132</v>
      </c>
      <c r="O86" s="405"/>
      <c r="P86" s="405"/>
      <c r="Q86" s="405"/>
      <c r="R86" s="406"/>
      <c r="S86" s="265">
        <v>0</v>
      </c>
      <c r="T86" s="407"/>
      <c r="U86" s="291"/>
      <c r="V86" s="295"/>
      <c r="W86" s="270"/>
      <c r="X86" s="71"/>
      <c r="Y86" s="71"/>
      <c r="Z86" s="71"/>
      <c r="AA86" s="71"/>
      <c r="AB86" s="71"/>
      <c r="AC86" s="71"/>
      <c r="AD86" s="71"/>
      <c r="AE86" s="185"/>
      <c r="AF86" s="278" t="s">
        <v>132</v>
      </c>
      <c r="AG86" s="264"/>
      <c r="AH86" s="265">
        <v>0</v>
      </c>
      <c r="AI86" s="266"/>
      <c r="AJ86" s="272"/>
      <c r="AK86" s="270"/>
      <c r="AL86" s="177"/>
      <c r="AM86" s="71"/>
      <c r="AN86" s="222"/>
      <c r="AO86" s="222"/>
      <c r="AP86" s="222"/>
    </row>
    <row r="87" spans="2:37" ht="25.5" customHeight="1" thickBot="1">
      <c r="B87" s="202" t="s">
        <v>133</v>
      </c>
      <c r="C87" s="203">
        <f>C85*1+C86*0.5</f>
        <v>0</v>
      </c>
      <c r="D87" s="512"/>
      <c r="E87" s="69"/>
      <c r="F87" s="69"/>
      <c r="H87" s="218"/>
      <c r="I87" s="218"/>
      <c r="N87" s="413" t="s">
        <v>133</v>
      </c>
      <c r="O87" s="414"/>
      <c r="P87" s="414"/>
      <c r="Q87" s="414"/>
      <c r="R87" s="414"/>
      <c r="S87" s="263">
        <f>S85*1+S86*0.5</f>
        <v>0</v>
      </c>
      <c r="T87" s="415"/>
      <c r="U87" s="292"/>
      <c r="V87" s="412"/>
      <c r="W87" s="269"/>
      <c r="AF87" s="281" t="s">
        <v>133</v>
      </c>
      <c r="AG87" s="267"/>
      <c r="AH87" s="263">
        <f>AH85*1+AH86*0.5</f>
        <v>0</v>
      </c>
      <c r="AI87" s="261"/>
      <c r="AJ87" s="268"/>
      <c r="AK87" s="269"/>
    </row>
    <row r="88" spans="1:13" ht="25.5" customHeight="1">
      <c r="A88" s="224"/>
      <c r="B88" s="225"/>
      <c r="C88" s="225"/>
      <c r="D88" s="225"/>
      <c r="E88" s="224"/>
      <c r="F88" s="224"/>
      <c r="G88" s="224"/>
      <c r="H88" s="226"/>
      <c r="I88" s="226"/>
      <c r="J88" s="224"/>
      <c r="K88" s="224"/>
      <c r="L88" s="224"/>
      <c r="M88" s="224"/>
    </row>
    <row r="89" spans="1:13" ht="25.5" customHeight="1">
      <c r="A89" s="224"/>
      <c r="B89" s="225"/>
      <c r="C89" s="225"/>
      <c r="D89" s="225"/>
      <c r="E89" s="224"/>
      <c r="F89" s="224"/>
      <c r="G89" s="224"/>
      <c r="H89" s="224"/>
      <c r="I89" s="224"/>
      <c r="J89" s="224"/>
      <c r="K89" s="224"/>
      <c r="L89" s="224"/>
      <c r="M89" s="224"/>
    </row>
    <row r="90" spans="1:13" ht="25.5" customHeight="1">
      <c r="A90" s="224"/>
      <c r="B90" s="225"/>
      <c r="C90" s="225"/>
      <c r="D90" s="225"/>
      <c r="E90" s="224"/>
      <c r="F90" s="224"/>
      <c r="G90" s="224"/>
      <c r="H90" s="224"/>
      <c r="I90" s="224"/>
      <c r="J90" s="224"/>
      <c r="K90" s="224"/>
      <c r="L90" s="224"/>
      <c r="M90" s="224"/>
    </row>
    <row r="91" spans="1:13" ht="25.5" customHeight="1">
      <c r="A91" s="224"/>
      <c r="B91" s="225"/>
      <c r="C91" s="225"/>
      <c r="D91" s="225"/>
      <c r="E91" s="224"/>
      <c r="F91" s="224"/>
      <c r="G91" s="224"/>
      <c r="H91" s="224"/>
      <c r="I91" s="224"/>
      <c r="J91" s="224"/>
      <c r="K91" s="224"/>
      <c r="L91" s="224"/>
      <c r="M91" s="224"/>
    </row>
    <row r="92" spans="1:13" ht="25.5" customHeight="1">
      <c r="A92" s="224"/>
      <c r="B92" s="225"/>
      <c r="C92" s="225"/>
      <c r="D92" s="225"/>
      <c r="E92" s="224"/>
      <c r="F92" s="224"/>
      <c r="G92" s="224"/>
      <c r="H92" s="224"/>
      <c r="I92" s="224"/>
      <c r="J92" s="224"/>
      <c r="K92" s="224"/>
      <c r="L92" s="224"/>
      <c r="M92" s="224"/>
    </row>
    <row r="93" spans="1:13" ht="27.75" customHeight="1">
      <c r="A93" s="224"/>
      <c r="B93" s="225"/>
      <c r="C93" s="225"/>
      <c r="D93" s="225"/>
      <c r="E93" s="224"/>
      <c r="F93" s="224"/>
      <c r="G93" s="224"/>
      <c r="H93" s="224"/>
      <c r="I93" s="224"/>
      <c r="J93" s="224"/>
      <c r="K93" s="224"/>
      <c r="L93" s="224"/>
      <c r="M93" s="224"/>
    </row>
    <row r="94" spans="5:6" ht="18" customHeight="1">
      <c r="E94" s="69"/>
      <c r="F94" s="69"/>
    </row>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sheetData>
  <sheetProtection password="DBA6" sheet="1" objects="1" scenarios="1"/>
  <mergeCells count="488">
    <mergeCell ref="AP3:AS3"/>
    <mergeCell ref="Y3:AE3"/>
    <mergeCell ref="AG3:AH3"/>
    <mergeCell ref="AJ3:AK3"/>
    <mergeCell ref="AM3:AN3"/>
    <mergeCell ref="R29:T29"/>
    <mergeCell ref="R30:T30"/>
    <mergeCell ref="R31:T31"/>
    <mergeCell ref="R32:T32"/>
    <mergeCell ref="R25:T25"/>
    <mergeCell ref="R26:T26"/>
    <mergeCell ref="R27:T27"/>
    <mergeCell ref="R28:T28"/>
    <mergeCell ref="R21:T21"/>
    <mergeCell ref="R22:T22"/>
    <mergeCell ref="R23:T23"/>
    <mergeCell ref="R24:T24"/>
    <mergeCell ref="R17:T17"/>
    <mergeCell ref="R18:T18"/>
    <mergeCell ref="R19:T19"/>
    <mergeCell ref="R20:T20"/>
    <mergeCell ref="P33:AE33"/>
    <mergeCell ref="R6:AE6"/>
    <mergeCell ref="P5:AE5"/>
    <mergeCell ref="R7:T7"/>
    <mergeCell ref="R8:T8"/>
    <mergeCell ref="R9:T9"/>
    <mergeCell ref="R10:T10"/>
    <mergeCell ref="R11:T11"/>
    <mergeCell ref="R12:T12"/>
    <mergeCell ref="R13:T13"/>
    <mergeCell ref="AF52:AK52"/>
    <mergeCell ref="AL52:AP52"/>
    <mergeCell ref="N53:R53"/>
    <mergeCell ref="S53:T53"/>
    <mergeCell ref="U53:W53"/>
    <mergeCell ref="AA53:AB53"/>
    <mergeCell ref="X53:Z53"/>
    <mergeCell ref="AC53:AD53"/>
    <mergeCell ref="AN53:AO53"/>
    <mergeCell ref="AL53:AM53"/>
    <mergeCell ref="N55:R55"/>
    <mergeCell ref="S55:T55"/>
    <mergeCell ref="N56:R56"/>
    <mergeCell ref="S56:T56"/>
    <mergeCell ref="X52:AD52"/>
    <mergeCell ref="N52:W52"/>
    <mergeCell ref="N54:R54"/>
    <mergeCell ref="S54:T54"/>
    <mergeCell ref="X54:Z54"/>
    <mergeCell ref="G18:H18"/>
    <mergeCell ref="G16:H16"/>
    <mergeCell ref="M16:N16"/>
    <mergeCell ref="G15:H15"/>
    <mergeCell ref="I15:J15"/>
    <mergeCell ref="K15:L15"/>
    <mergeCell ref="M15:N15"/>
    <mergeCell ref="G17:H17"/>
    <mergeCell ref="I17:J17"/>
    <mergeCell ref="K17:L17"/>
    <mergeCell ref="M17:N17"/>
    <mergeCell ref="S57:T57"/>
    <mergeCell ref="U57:W57"/>
    <mergeCell ref="N58:R58"/>
    <mergeCell ref="S58:T58"/>
    <mergeCell ref="U58:W58"/>
    <mergeCell ref="N57:R57"/>
    <mergeCell ref="U31:AE31"/>
    <mergeCell ref="U32:AE32"/>
    <mergeCell ref="P31:Q32"/>
    <mergeCell ref="S61:T61"/>
    <mergeCell ref="N62:W62"/>
    <mergeCell ref="N59:R59"/>
    <mergeCell ref="S59:T59"/>
    <mergeCell ref="N60:R60"/>
    <mergeCell ref="S60:T60"/>
    <mergeCell ref="AI33:AJ33"/>
    <mergeCell ref="N63:R63"/>
    <mergeCell ref="S63:T63"/>
    <mergeCell ref="U63:W63"/>
    <mergeCell ref="U54:W56"/>
    <mergeCell ref="AC54:AD65"/>
    <mergeCell ref="N64:R64"/>
    <mergeCell ref="U59:W61"/>
    <mergeCell ref="N61:R61"/>
    <mergeCell ref="S64:T64"/>
    <mergeCell ref="AK10:AK13"/>
    <mergeCell ref="AJ10:AJ13"/>
    <mergeCell ref="AH26:AH29"/>
    <mergeCell ref="AG26:AG29"/>
    <mergeCell ref="AJ26:AJ29"/>
    <mergeCell ref="AN26:AN29"/>
    <mergeCell ref="AM26:AM29"/>
    <mergeCell ref="AK26:AK29"/>
    <mergeCell ref="U30:AE30"/>
    <mergeCell ref="U28:AE28"/>
    <mergeCell ref="N65:R65"/>
    <mergeCell ref="S65:T65"/>
    <mergeCell ref="U64:W66"/>
    <mergeCell ref="N66:R66"/>
    <mergeCell ref="S66:T66"/>
    <mergeCell ref="D85:D87"/>
    <mergeCell ref="D69:D71"/>
    <mergeCell ref="D74:D77"/>
    <mergeCell ref="N68:R68"/>
    <mergeCell ref="N69:R69"/>
    <mergeCell ref="N70:R70"/>
    <mergeCell ref="N71:R71"/>
    <mergeCell ref="N73:R73"/>
    <mergeCell ref="N74:R74"/>
    <mergeCell ref="D80:D82"/>
    <mergeCell ref="P26:Q29"/>
    <mergeCell ref="G20:H20"/>
    <mergeCell ref="I20:J20"/>
    <mergeCell ref="G8:N8"/>
    <mergeCell ref="G9:N9"/>
    <mergeCell ref="G10:N10"/>
    <mergeCell ref="I18:J18"/>
    <mergeCell ref="K18:L18"/>
    <mergeCell ref="M18:N18"/>
    <mergeCell ref="B12:N12"/>
    <mergeCell ref="C8:E8"/>
    <mergeCell ref="C9:E9"/>
    <mergeCell ref="C25:D25"/>
    <mergeCell ref="Q11:Q13"/>
    <mergeCell ref="C10:E10"/>
    <mergeCell ref="C11:E11"/>
    <mergeCell ref="G11:N11"/>
    <mergeCell ref="I16:J16"/>
    <mergeCell ref="D13:N13"/>
    <mergeCell ref="H25:L25"/>
    <mergeCell ref="B5:N6"/>
    <mergeCell ref="P7:Q7"/>
    <mergeCell ref="U7:AE7"/>
    <mergeCell ref="C7:E7"/>
    <mergeCell ref="G7:N7"/>
    <mergeCell ref="P6:Q6"/>
    <mergeCell ref="U21:AE21"/>
    <mergeCell ref="U29:AE29"/>
    <mergeCell ref="U26:AE26"/>
    <mergeCell ref="U27:AE27"/>
    <mergeCell ref="U15:AE15"/>
    <mergeCell ref="Q15:Q16"/>
    <mergeCell ref="U14:AE14"/>
    <mergeCell ref="U8:AE8"/>
    <mergeCell ref="U9:AE9"/>
    <mergeCell ref="P8:Q9"/>
    <mergeCell ref="R14:T14"/>
    <mergeCell ref="R15:T15"/>
    <mergeCell ref="R16:T16"/>
    <mergeCell ref="AO33:AS33"/>
    <mergeCell ref="S68:T68"/>
    <mergeCell ref="U68:W68"/>
    <mergeCell ref="S69:T69"/>
    <mergeCell ref="U69:W71"/>
    <mergeCell ref="S70:T70"/>
    <mergeCell ref="S71:T71"/>
    <mergeCell ref="N67:W67"/>
    <mergeCell ref="AL33:AM33"/>
    <mergeCell ref="AF33:AG33"/>
    <mergeCell ref="D59:D61"/>
    <mergeCell ref="D64:D66"/>
    <mergeCell ref="F75:G75"/>
    <mergeCell ref="F53:G53"/>
    <mergeCell ref="F61:G61"/>
    <mergeCell ref="F63:G63"/>
    <mergeCell ref="F60:G60"/>
    <mergeCell ref="F67:G67"/>
    <mergeCell ref="F68:G68"/>
    <mergeCell ref="F69:G69"/>
    <mergeCell ref="M19:N19"/>
    <mergeCell ref="AO13:AS13"/>
    <mergeCell ref="AO14:AS14"/>
    <mergeCell ref="N77:R77"/>
    <mergeCell ref="AO16:AS16"/>
    <mergeCell ref="S74:T74"/>
    <mergeCell ref="AM17:AM22"/>
    <mergeCell ref="U16:AE16"/>
    <mergeCell ref="U17:AE17"/>
    <mergeCell ref="U19:AE19"/>
    <mergeCell ref="P23:Q25"/>
    <mergeCell ref="U22:AE22"/>
    <mergeCell ref="U23:AE23"/>
    <mergeCell ref="U25:AE25"/>
    <mergeCell ref="Q18:Q22"/>
    <mergeCell ref="U18:AE18"/>
    <mergeCell ref="U24:AE24"/>
    <mergeCell ref="U20:AE20"/>
    <mergeCell ref="P10:P22"/>
    <mergeCell ref="U10:AE10"/>
    <mergeCell ref="M20:N20"/>
    <mergeCell ref="H38:K38"/>
    <mergeCell ref="H39:K39"/>
    <mergeCell ref="M25:N25"/>
    <mergeCell ref="M22:N22"/>
    <mergeCell ref="M26:N26"/>
    <mergeCell ref="M23:N23"/>
    <mergeCell ref="J21:L21"/>
    <mergeCell ref="M27:N27"/>
    <mergeCell ref="F41:G41"/>
    <mergeCell ref="F46:G47"/>
    <mergeCell ref="F42:G42"/>
    <mergeCell ref="F43:G43"/>
    <mergeCell ref="F44:G44"/>
    <mergeCell ref="F45:G45"/>
    <mergeCell ref="H40:K40"/>
    <mergeCell ref="H41:K41"/>
    <mergeCell ref="H45:K45"/>
    <mergeCell ref="H42:K42"/>
    <mergeCell ref="H44:K44"/>
    <mergeCell ref="S77:T77"/>
    <mergeCell ref="N78:W78"/>
    <mergeCell ref="U74:W77"/>
    <mergeCell ref="N79:R79"/>
    <mergeCell ref="S79:T79"/>
    <mergeCell ref="U79:W79"/>
    <mergeCell ref="N75:R75"/>
    <mergeCell ref="S75:T75"/>
    <mergeCell ref="N76:R76"/>
    <mergeCell ref="S76:T76"/>
    <mergeCell ref="U84:W84"/>
    <mergeCell ref="N83:W83"/>
    <mergeCell ref="N80:R80"/>
    <mergeCell ref="S80:T80"/>
    <mergeCell ref="U80:W82"/>
    <mergeCell ref="N81:R81"/>
    <mergeCell ref="S81:T81"/>
    <mergeCell ref="N82:R82"/>
    <mergeCell ref="S82:T82"/>
    <mergeCell ref="N85:R85"/>
    <mergeCell ref="S85:T85"/>
    <mergeCell ref="N72:W72"/>
    <mergeCell ref="U85:W87"/>
    <mergeCell ref="N86:R86"/>
    <mergeCell ref="S86:T86"/>
    <mergeCell ref="N87:R87"/>
    <mergeCell ref="S87:T87"/>
    <mergeCell ref="N84:R84"/>
    <mergeCell ref="S84:T84"/>
    <mergeCell ref="AF5:AH5"/>
    <mergeCell ref="AH17:AH22"/>
    <mergeCell ref="AH10:AH13"/>
    <mergeCell ref="AG17:AG22"/>
    <mergeCell ref="AG10:AG13"/>
    <mergeCell ref="AI5:AK5"/>
    <mergeCell ref="AL5:AN5"/>
    <mergeCell ref="AO5:AS6"/>
    <mergeCell ref="AO17:AS17"/>
    <mergeCell ref="AO7:AS7"/>
    <mergeCell ref="AO8:AS8"/>
    <mergeCell ref="AO9:AS9"/>
    <mergeCell ref="AJ17:AJ22"/>
    <mergeCell ref="AN17:AN22"/>
    <mergeCell ref="AM10:AM13"/>
    <mergeCell ref="AO25:AS25"/>
    <mergeCell ref="AO10:AS10"/>
    <mergeCell ref="AN10:AN13"/>
    <mergeCell ref="U11:AE11"/>
    <mergeCell ref="U12:AE12"/>
    <mergeCell ref="U13:AE13"/>
    <mergeCell ref="AO15:AS15"/>
    <mergeCell ref="AO22:AS22"/>
    <mergeCell ref="AO11:AS11"/>
    <mergeCell ref="AO12:AS12"/>
    <mergeCell ref="AO26:AS26"/>
    <mergeCell ref="AO32:AS32"/>
    <mergeCell ref="AK17:AK22"/>
    <mergeCell ref="AO31:AS31"/>
    <mergeCell ref="AO18:AS18"/>
    <mergeCell ref="AO19:AS19"/>
    <mergeCell ref="AO20:AS20"/>
    <mergeCell ref="AO21:AS21"/>
    <mergeCell ref="AO30:AS30"/>
    <mergeCell ref="AO24:AS24"/>
    <mergeCell ref="AO29:AS29"/>
    <mergeCell ref="C14:F14"/>
    <mergeCell ref="G14:N14"/>
    <mergeCell ref="M21:N21"/>
    <mergeCell ref="J22:L22"/>
    <mergeCell ref="G19:H19"/>
    <mergeCell ref="I19:J19"/>
    <mergeCell ref="AO23:AS23"/>
    <mergeCell ref="AO27:AS27"/>
    <mergeCell ref="AO28:AS28"/>
    <mergeCell ref="B13:C13"/>
    <mergeCell ref="H26:L26"/>
    <mergeCell ref="H27:L27"/>
    <mergeCell ref="B14:B15"/>
    <mergeCell ref="C27:D27"/>
    <mergeCell ref="K16:L16"/>
    <mergeCell ref="K19:L19"/>
    <mergeCell ref="J23:L23"/>
    <mergeCell ref="K20:L20"/>
    <mergeCell ref="C26:D26"/>
    <mergeCell ref="X67:Z67"/>
    <mergeCell ref="AA67:AB67"/>
    <mergeCell ref="X55:Z55"/>
    <mergeCell ref="AA54:AB54"/>
    <mergeCell ref="AA55:AB55"/>
    <mergeCell ref="AA56:AB56"/>
    <mergeCell ref="X56:Z56"/>
    <mergeCell ref="X61:Z61"/>
    <mergeCell ref="X63:Z63"/>
    <mergeCell ref="X65:Z65"/>
    <mergeCell ref="AC68:AD75"/>
    <mergeCell ref="AA58:AB58"/>
    <mergeCell ref="AA59:AB59"/>
    <mergeCell ref="AA60:AB60"/>
    <mergeCell ref="AA61:AB61"/>
    <mergeCell ref="AA62:AB62"/>
    <mergeCell ref="AA63:AB63"/>
    <mergeCell ref="AA64:AB64"/>
    <mergeCell ref="AA65:AB65"/>
    <mergeCell ref="AA73:AB73"/>
    <mergeCell ref="AA57:AB57"/>
    <mergeCell ref="X58:Z58"/>
    <mergeCell ref="X59:Z59"/>
    <mergeCell ref="X60:Z60"/>
    <mergeCell ref="X57:Z57"/>
    <mergeCell ref="X68:Z68"/>
    <mergeCell ref="AA70:AB70"/>
    <mergeCell ref="AA71:AB71"/>
    <mergeCell ref="AA72:AB72"/>
    <mergeCell ref="X69:Z69"/>
    <mergeCell ref="X70:Z70"/>
    <mergeCell ref="X71:Z71"/>
    <mergeCell ref="X72:Z72"/>
    <mergeCell ref="AA69:AB69"/>
    <mergeCell ref="AA68:AB68"/>
    <mergeCell ref="AA74:AB74"/>
    <mergeCell ref="AA75:AB75"/>
    <mergeCell ref="F74:G74"/>
    <mergeCell ref="F73:G73"/>
    <mergeCell ref="S73:T73"/>
    <mergeCell ref="U73:W73"/>
    <mergeCell ref="X73:Z73"/>
    <mergeCell ref="X74:Z74"/>
    <mergeCell ref="X75:Z75"/>
    <mergeCell ref="H68:K75"/>
    <mergeCell ref="B48:F48"/>
    <mergeCell ref="D54:D56"/>
    <mergeCell ref="B52:D52"/>
    <mergeCell ref="B46:D47"/>
    <mergeCell ref="E46:E47"/>
    <mergeCell ref="F38:G38"/>
    <mergeCell ref="F58:G58"/>
    <mergeCell ref="F55:G55"/>
    <mergeCell ref="F56:G56"/>
    <mergeCell ref="E52:K52"/>
    <mergeCell ref="H46:K47"/>
    <mergeCell ref="H43:K43"/>
    <mergeCell ref="H53:K53"/>
    <mergeCell ref="F39:G39"/>
    <mergeCell ref="F40:G40"/>
    <mergeCell ref="F70:G70"/>
    <mergeCell ref="F71:G71"/>
    <mergeCell ref="F72:G72"/>
    <mergeCell ref="H54:K65"/>
    <mergeCell ref="AC67:AD67"/>
    <mergeCell ref="F64:G64"/>
    <mergeCell ref="F65:G65"/>
    <mergeCell ref="F54:G54"/>
    <mergeCell ref="H67:K67"/>
    <mergeCell ref="F59:G59"/>
    <mergeCell ref="F62:G62"/>
    <mergeCell ref="F57:G57"/>
    <mergeCell ref="X62:Z62"/>
    <mergeCell ref="X64:Z64"/>
    <mergeCell ref="AN54:AO54"/>
    <mergeCell ref="AN55:AO55"/>
    <mergeCell ref="AN56:AO56"/>
    <mergeCell ref="AL54:AM54"/>
    <mergeCell ref="AL55:AM55"/>
    <mergeCell ref="AL56:AM56"/>
    <mergeCell ref="AF60:AG60"/>
    <mergeCell ref="AH60:AI60"/>
    <mergeCell ref="AF58:AG58"/>
    <mergeCell ref="AN57:AO57"/>
    <mergeCell ref="AL57:AM57"/>
    <mergeCell ref="AL58:AM58"/>
    <mergeCell ref="AN58:AO58"/>
    <mergeCell ref="AN59:AO59"/>
    <mergeCell ref="AN60:AO60"/>
    <mergeCell ref="AJ73:AK73"/>
    <mergeCell ref="AN73:AO73"/>
    <mergeCell ref="AN71:AO71"/>
    <mergeCell ref="AN72:AO72"/>
    <mergeCell ref="AF72:AK72"/>
    <mergeCell ref="AJ69:AK71"/>
    <mergeCell ref="AF70:AG70"/>
    <mergeCell ref="AH70:AI70"/>
    <mergeCell ref="AF71:AG71"/>
    <mergeCell ref="AH71:AI71"/>
    <mergeCell ref="AH73:AI73"/>
    <mergeCell ref="AF74:AG74"/>
    <mergeCell ref="AH74:AI74"/>
    <mergeCell ref="AF73:AG73"/>
    <mergeCell ref="AF75:AG75"/>
    <mergeCell ref="AH75:AI75"/>
    <mergeCell ref="AH79:AI79"/>
    <mergeCell ref="AJ79:AK79"/>
    <mergeCell ref="AJ74:AK77"/>
    <mergeCell ref="AF76:AG76"/>
    <mergeCell ref="AH76:AI76"/>
    <mergeCell ref="AH77:AI77"/>
    <mergeCell ref="AF82:AG82"/>
    <mergeCell ref="AH82:AI82"/>
    <mergeCell ref="AJ80:AK82"/>
    <mergeCell ref="AH84:AI84"/>
    <mergeCell ref="AJ84:AK84"/>
    <mergeCell ref="AF80:AG80"/>
    <mergeCell ref="AH80:AI80"/>
    <mergeCell ref="AF83:AK83"/>
    <mergeCell ref="AF81:AG81"/>
    <mergeCell ref="AH81:AI81"/>
    <mergeCell ref="AF54:AG54"/>
    <mergeCell ref="AF55:AG55"/>
    <mergeCell ref="AF56:AG56"/>
    <mergeCell ref="AF85:AG85"/>
    <mergeCell ref="AF84:AG84"/>
    <mergeCell ref="AF79:AG79"/>
    <mergeCell ref="AF77:AG77"/>
    <mergeCell ref="AF61:AG61"/>
    <mergeCell ref="AF63:AG63"/>
    <mergeCell ref="AF78:AK78"/>
    <mergeCell ref="AJ63:AK63"/>
    <mergeCell ref="AJ53:AK53"/>
    <mergeCell ref="AJ54:AK56"/>
    <mergeCell ref="AH53:AI53"/>
    <mergeCell ref="AH54:AI54"/>
    <mergeCell ref="AH55:AI55"/>
    <mergeCell ref="AH56:AI56"/>
    <mergeCell ref="AH61:AI61"/>
    <mergeCell ref="AJ64:AK66"/>
    <mergeCell ref="AF66:AG66"/>
    <mergeCell ref="AH66:AI66"/>
    <mergeCell ref="AF53:AG53"/>
    <mergeCell ref="AH58:AI58"/>
    <mergeCell ref="AJ58:AK58"/>
    <mergeCell ref="AF59:AG59"/>
    <mergeCell ref="AH59:AI59"/>
    <mergeCell ref="AJ59:AK61"/>
    <mergeCell ref="AH63:AI63"/>
    <mergeCell ref="AF64:AG64"/>
    <mergeCell ref="AH64:AI64"/>
    <mergeCell ref="AF65:AG65"/>
    <mergeCell ref="AH65:AI65"/>
    <mergeCell ref="AN61:AO61"/>
    <mergeCell ref="AN75:AO75"/>
    <mergeCell ref="AL66:AP66"/>
    <mergeCell ref="AL67:AM67"/>
    <mergeCell ref="AL68:AM68"/>
    <mergeCell ref="AL69:AM69"/>
    <mergeCell ref="AN67:AO67"/>
    <mergeCell ref="AN68:AO68"/>
    <mergeCell ref="AN69:AO69"/>
    <mergeCell ref="AP68:AP75"/>
    <mergeCell ref="AL75:AM75"/>
    <mergeCell ref="AL59:AM59"/>
    <mergeCell ref="AL60:AM60"/>
    <mergeCell ref="AN65:AO65"/>
    <mergeCell ref="AN74:AO74"/>
    <mergeCell ref="AN62:AO62"/>
    <mergeCell ref="AN63:AO63"/>
    <mergeCell ref="AN64:AO64"/>
    <mergeCell ref="AL73:AM73"/>
    <mergeCell ref="AL74:AM74"/>
    <mergeCell ref="AF68:AG68"/>
    <mergeCell ref="AH68:AI68"/>
    <mergeCell ref="AJ68:AK68"/>
    <mergeCell ref="AF69:AG69"/>
    <mergeCell ref="AH69:AI69"/>
    <mergeCell ref="AJ85:AK87"/>
    <mergeCell ref="AF86:AG86"/>
    <mergeCell ref="AH86:AI86"/>
    <mergeCell ref="AF87:AG87"/>
    <mergeCell ref="AH87:AI87"/>
    <mergeCell ref="AH85:AI85"/>
    <mergeCell ref="AP54:AP65"/>
    <mergeCell ref="AL70:AM70"/>
    <mergeCell ref="AL71:AM71"/>
    <mergeCell ref="AL72:AM72"/>
    <mergeCell ref="AL62:AM62"/>
    <mergeCell ref="AN70:AO70"/>
    <mergeCell ref="AL64:AM64"/>
    <mergeCell ref="AL65:AM65"/>
    <mergeCell ref="AL63:AM63"/>
    <mergeCell ref="AL61:AM61"/>
  </mergeCells>
  <conditionalFormatting sqref="J1">
    <cfRule type="cellIs" priority="1" dxfId="0" operator="notEqual" stopIfTrue="1">
      <formula>"（学校版；改修計画）"</formula>
    </cfRule>
  </conditionalFormatting>
  <dataValidations count="9">
    <dataValidation type="list" allowBlank="1" showInputMessage="1" showErrorMessage="1" promptTitle="適用規模を選択してください。" prompt="0　：なし&#10;0.5：小規模&#10;1　：大規模" sqref="F74">
      <formula1>"0,0.5,1"</formula1>
    </dataValidation>
    <dataValidation type="list" allowBlank="1" showInputMessage="1" showErrorMessage="1" sqref="B80 N80:R80 AF80:AG80">
      <formula1>"なし,①高効率照明器具,②初期照度補正制御,③昼光利用制御"</formula1>
    </dataValidation>
    <dataValidation operator="equal" allowBlank="1" showErrorMessage="1" promptTitle="適用規模を選択してください。" prompt="0　：なし&#10;0.5：小規模&#10;1　：大規模" sqref="C54 C59 C80 S54:T54"/>
    <dataValidation type="list" allowBlank="1" showErrorMessage="1" promptTitle="適用した断熱技術を選択してください。" prompt="なし&#10;① 高断熱・高気密&#10;② 外断熱" sqref="B54 N54:R54 AF54:AG54">
      <formula1>"なし,①高断熱・高気密,②外断熱"</formula1>
    </dataValidation>
    <dataValidation type="list" allowBlank="1" showErrorMessage="1" promptTitle="適用した窓の種別を選択してください。" prompt="単層ガラス&#10;複層ガラス&#10;Low-Eガラス" sqref="B59 N59:R59 AF59:AG59">
      <formula1>"単層ガラス,複層ガラス,Low-eガラス"</formula1>
    </dataValidation>
    <dataValidation type="list" operator="equal" allowBlank="1" showErrorMessage="1" promptTitle="適用規模を選択してください。" prompt="0　：なし&#10;0.5：小規模&#10;1　：大規模" sqref="C55 C60 C64:C65 C69:C70 C74:C76 C81 C85:C86 S55:T55 S60:T60 S64:T65 S69:T70 S74:T76 S81:T81 S85:T86 AH81:AI81 AH74:AI76 AH69:AI70 AH64:AI65 AH60:AI60 AH55:AI55 AH85:AI86">
      <formula1>"0,1,2"</formula1>
    </dataValidation>
    <dataValidation allowBlank="1" showErrorMessage="1" sqref="F68:G73 AN65:AO87 AA65:AB87 AA52:AB53 S87:T87 AP52:AP87 AN52:AO53 U52:Z87 N81:R87 N52:T53 N55:R58 S56:T59 S61:T63 S66:T68 S71:T73 N60:R79 S77:T80 S82:T84 AF55:AG58 AJ52:AM87 AF81:AG87 AC52:AE87 AH61:AI63 AH77:AI80 AH71:AI73 AH66:AI68 AF60:AG79 AH56:AI59 AH52:AI54 AF52:AG53 AH87:AI87 AH82:AI84"/>
    <dataValidation type="list" operator="equal" allowBlank="1" showErrorMessage="1" promptTitle="適用規模を選択してください。" prompt="0　：なし&#10;0.5：小規模&#10;1　：大規模" sqref="F54:G64 AA54:AB64 AN54:AO64">
      <formula1>"0,0.5,1"</formula1>
    </dataValidation>
    <dataValidation type="whole" allowBlank="1" showErrorMessage="1" promptTitle="0、1、2のいずれかの値を入力して下さい。" prompt="0：計画指針が考慮されていない&#10;1：適切に考慮されている（標準）&#10;2：特段に考慮されている" error="0、1、2のいずれかの数値を入力し直してください。" sqref="AF7:AF32 AI7:AI32 AL7:AL32">
      <formula1>0</formula1>
      <formula2>2</formula2>
    </dataValidation>
  </dataValidations>
  <printOptions horizontalCentered="1"/>
  <pageMargins left="0.22" right="0.2" top="0.6692913385826772" bottom="0.5118110236220472" header="0.5118110236220472" footer="0.31496062992125984"/>
  <pageSetup fitToHeight="0" fitToWidth="1" horizontalDpi="600" verticalDpi="600" orientation="landscape" paperSize="9" scale="37" r:id="rId4"/>
  <headerFooter alignWithMargins="0">
    <oddFooter>&amp;R&amp;20&amp;A</oddFooter>
  </headerFooter>
  <rowBreaks count="1" manualBreakCount="1">
    <brk id="35" max="44" man="1"/>
  </rowBreaks>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P88"/>
  <sheetViews>
    <sheetView showGridLines="0" tabSelected="1" zoomScale="42" zoomScaleNormal="42" workbookViewId="0" topLeftCell="A1">
      <selection activeCell="C9" sqref="C9:E9"/>
    </sheetView>
  </sheetViews>
  <sheetFormatPr defaultColWidth="8.625" defaultRowHeight="13.5"/>
  <cols>
    <col min="1" max="1" width="2.375" style="69" customWidth="1"/>
    <col min="2" max="2" width="20.125" style="71" customWidth="1"/>
    <col min="3" max="4" width="16.625" style="71" customWidth="1"/>
    <col min="5" max="5" width="20.50390625" style="71" customWidth="1"/>
    <col min="6" max="6" width="15.875" style="71" customWidth="1"/>
    <col min="7" max="14" width="5.625" style="69" customWidth="1"/>
    <col min="15" max="15" width="1.37890625" style="69" customWidth="1"/>
    <col min="16" max="17" width="5.125" style="84" customWidth="1"/>
    <col min="18" max="26" width="6.375" style="71" customWidth="1"/>
    <col min="27" max="28" width="8.875" style="71" customWidth="1"/>
    <col min="29" max="30" width="9.875" style="71" customWidth="1"/>
    <col min="31" max="31" width="9.875" style="185" customWidth="1"/>
    <col min="32" max="34" width="9.875" style="177" customWidth="1"/>
    <col min="35" max="35" width="10.50390625" style="177" customWidth="1"/>
    <col min="36" max="36" width="10.50390625" style="71" customWidth="1"/>
    <col min="37" max="38" width="10.25390625" style="69" customWidth="1"/>
    <col min="39" max="39" width="19.00390625" style="69" customWidth="1"/>
    <col min="40" max="40" width="4.875" style="69" customWidth="1"/>
    <col min="41" max="16384" width="8.625" style="69" customWidth="1"/>
  </cols>
  <sheetData>
    <row r="1" spans="1:35" s="75" customFormat="1" ht="28.5">
      <c r="A1" s="69"/>
      <c r="B1" s="70" t="s">
        <v>142</v>
      </c>
      <c r="C1" s="71"/>
      <c r="D1" s="71"/>
      <c r="E1" s="71"/>
      <c r="F1" s="71"/>
      <c r="G1" s="69"/>
      <c r="H1" s="69"/>
      <c r="I1" s="69"/>
      <c r="J1" s="72"/>
      <c r="K1" s="72"/>
      <c r="L1" s="72"/>
      <c r="M1" s="72"/>
      <c r="N1" s="72"/>
      <c r="O1" s="72"/>
      <c r="P1" s="72"/>
      <c r="Q1" s="72"/>
      <c r="R1" s="72"/>
      <c r="S1" s="72"/>
      <c r="T1" s="72"/>
      <c r="U1" s="72"/>
      <c r="V1" s="72"/>
      <c r="W1" s="72"/>
      <c r="X1" s="72"/>
      <c r="Y1" s="72"/>
      <c r="Z1" s="72"/>
      <c r="AA1" s="72"/>
      <c r="AB1" s="73"/>
      <c r="AC1" s="74"/>
      <c r="AI1" s="71"/>
    </row>
    <row r="2" spans="1:34" s="75" customFormat="1" ht="15" customHeight="1">
      <c r="A2" s="69"/>
      <c r="B2" s="70"/>
      <c r="C2" s="71"/>
      <c r="D2" s="71"/>
      <c r="E2" s="71"/>
      <c r="F2" s="71"/>
      <c r="G2" s="71"/>
      <c r="H2" s="71"/>
      <c r="I2" s="71"/>
      <c r="J2" s="71"/>
      <c r="K2" s="71"/>
      <c r="L2" s="71"/>
      <c r="M2" s="71"/>
      <c r="N2" s="71"/>
      <c r="O2" s="71"/>
      <c r="R2" s="76"/>
      <c r="AD2" s="77" t="s">
        <v>184</v>
      </c>
      <c r="AF2" s="78"/>
      <c r="AG2" s="78" t="s">
        <v>184</v>
      </c>
      <c r="AH2" s="78"/>
    </row>
    <row r="3" spans="1:42" s="80" customFormat="1" ht="31.5" customHeight="1">
      <c r="A3" s="79"/>
      <c r="C3" s="69"/>
      <c r="D3" s="69"/>
      <c r="E3" s="69"/>
      <c r="F3" s="69"/>
      <c r="G3" s="69"/>
      <c r="H3" s="69"/>
      <c r="I3" s="69"/>
      <c r="J3" s="69"/>
      <c r="K3" s="69"/>
      <c r="L3" s="69"/>
      <c r="M3" s="69"/>
      <c r="N3" s="69"/>
      <c r="O3" s="69"/>
      <c r="P3" s="69"/>
      <c r="Q3" s="69"/>
      <c r="R3" s="69"/>
      <c r="S3" s="69"/>
      <c r="T3" s="69"/>
      <c r="U3" s="69"/>
      <c r="V3" s="69"/>
      <c r="W3" s="81" t="s">
        <v>43</v>
      </c>
      <c r="X3" s="82"/>
      <c r="Y3" s="571"/>
      <c r="Z3" s="569"/>
      <c r="AA3" s="569"/>
      <c r="AB3" s="569"/>
      <c r="AC3" s="569"/>
      <c r="AD3" s="569"/>
      <c r="AE3" s="570"/>
      <c r="AF3" s="83" t="s">
        <v>44</v>
      </c>
      <c r="AG3" s="670"/>
      <c r="AH3" s="671"/>
      <c r="AI3" s="83" t="s">
        <v>44</v>
      </c>
      <c r="AJ3" s="670"/>
      <c r="AK3" s="671"/>
      <c r="AL3" s="83" t="s">
        <v>97</v>
      </c>
      <c r="AM3" s="568"/>
      <c r="AN3" s="569"/>
      <c r="AO3" s="569"/>
      <c r="AP3" s="570"/>
    </row>
    <row r="4" spans="1:35" s="80" customFormat="1" ht="6" customHeight="1" thickBot="1">
      <c r="A4" s="79"/>
      <c r="B4" s="79"/>
      <c r="C4" s="79"/>
      <c r="D4" s="79"/>
      <c r="E4" s="79"/>
      <c r="F4" s="79"/>
      <c r="G4" s="79"/>
      <c r="H4" s="79"/>
      <c r="I4" s="79"/>
      <c r="J4" s="79"/>
      <c r="K4" s="79"/>
      <c r="L4" s="79"/>
      <c r="M4" s="79"/>
      <c r="N4" s="79"/>
      <c r="O4" s="79"/>
      <c r="P4" s="84"/>
      <c r="Q4" s="84"/>
      <c r="R4" s="79"/>
      <c r="S4" s="79"/>
      <c r="T4" s="79"/>
      <c r="U4" s="79"/>
      <c r="V4" s="79"/>
      <c r="W4" s="79"/>
      <c r="X4" s="79"/>
      <c r="Y4" s="79"/>
      <c r="Z4" s="79"/>
      <c r="AA4" s="79"/>
      <c r="AB4" s="79"/>
      <c r="AC4" s="79"/>
      <c r="AD4" s="85"/>
      <c r="AE4" s="86"/>
      <c r="AF4" s="86"/>
      <c r="AG4" s="86"/>
      <c r="AH4" s="86"/>
      <c r="AI4" s="79"/>
    </row>
    <row r="5" spans="1:42" s="75" customFormat="1" ht="30" customHeight="1">
      <c r="A5" s="69"/>
      <c r="B5" s="468" t="s">
        <v>45</v>
      </c>
      <c r="C5" s="469"/>
      <c r="D5" s="469"/>
      <c r="E5" s="469"/>
      <c r="F5" s="469"/>
      <c r="G5" s="469"/>
      <c r="H5" s="469"/>
      <c r="I5" s="469"/>
      <c r="J5" s="469"/>
      <c r="K5" s="469"/>
      <c r="L5" s="469"/>
      <c r="M5" s="469"/>
      <c r="N5" s="470"/>
      <c r="O5" s="69"/>
      <c r="P5" s="553" t="s">
        <v>98</v>
      </c>
      <c r="Q5" s="667"/>
      <c r="R5" s="667"/>
      <c r="S5" s="667"/>
      <c r="T5" s="667"/>
      <c r="U5" s="667"/>
      <c r="V5" s="667"/>
      <c r="W5" s="667"/>
      <c r="X5" s="667"/>
      <c r="Y5" s="667"/>
      <c r="Z5" s="667"/>
      <c r="AA5" s="667"/>
      <c r="AB5" s="667"/>
      <c r="AC5" s="667"/>
      <c r="AD5" s="667"/>
      <c r="AE5" s="668"/>
      <c r="AF5" s="387" t="s">
        <v>143</v>
      </c>
      <c r="AG5" s="388"/>
      <c r="AH5" s="389"/>
      <c r="AI5" s="387" t="s">
        <v>144</v>
      </c>
      <c r="AJ5" s="388"/>
      <c r="AK5" s="389"/>
      <c r="AL5" s="390" t="s">
        <v>46</v>
      </c>
      <c r="AM5" s="391"/>
      <c r="AN5" s="391"/>
      <c r="AO5" s="391"/>
      <c r="AP5" s="392"/>
    </row>
    <row r="6" spans="1:42" s="91" customFormat="1" ht="56.25" customHeight="1" thickBot="1">
      <c r="A6" s="87"/>
      <c r="B6" s="471"/>
      <c r="C6" s="472"/>
      <c r="D6" s="472"/>
      <c r="E6" s="472"/>
      <c r="F6" s="472"/>
      <c r="G6" s="472"/>
      <c r="H6" s="472"/>
      <c r="I6" s="472"/>
      <c r="J6" s="472"/>
      <c r="K6" s="472"/>
      <c r="L6" s="472"/>
      <c r="M6" s="472"/>
      <c r="N6" s="473"/>
      <c r="O6" s="87"/>
      <c r="P6" s="481" t="s">
        <v>47</v>
      </c>
      <c r="Q6" s="482"/>
      <c r="R6" s="550" t="s">
        <v>206</v>
      </c>
      <c r="S6" s="599"/>
      <c r="T6" s="599"/>
      <c r="U6" s="599"/>
      <c r="V6" s="599"/>
      <c r="W6" s="599"/>
      <c r="X6" s="599"/>
      <c r="Y6" s="599"/>
      <c r="Z6" s="599"/>
      <c r="AA6" s="599"/>
      <c r="AB6" s="599"/>
      <c r="AC6" s="599"/>
      <c r="AD6" s="599"/>
      <c r="AE6" s="600"/>
      <c r="AF6" s="88" t="s">
        <v>48</v>
      </c>
      <c r="AG6" s="89" t="s">
        <v>49</v>
      </c>
      <c r="AH6" s="90" t="s">
        <v>50</v>
      </c>
      <c r="AI6" s="88" t="s">
        <v>255</v>
      </c>
      <c r="AJ6" s="89" t="s">
        <v>256</v>
      </c>
      <c r="AK6" s="90" t="s">
        <v>50</v>
      </c>
      <c r="AL6" s="393"/>
      <c r="AM6" s="394"/>
      <c r="AN6" s="394"/>
      <c r="AO6" s="394"/>
      <c r="AP6" s="395"/>
    </row>
    <row r="7" spans="1:42" s="75" customFormat="1" ht="45" customHeight="1">
      <c r="A7" s="69"/>
      <c r="B7" s="92" t="s">
        <v>51</v>
      </c>
      <c r="C7" s="475" t="s">
        <v>275</v>
      </c>
      <c r="D7" s="476"/>
      <c r="E7" s="477"/>
      <c r="F7" s="93" t="s">
        <v>53</v>
      </c>
      <c r="G7" s="619"/>
      <c r="H7" s="620"/>
      <c r="I7" s="620"/>
      <c r="J7" s="620"/>
      <c r="K7" s="620"/>
      <c r="L7" s="620"/>
      <c r="M7" s="620"/>
      <c r="N7" s="621"/>
      <c r="O7" s="69"/>
      <c r="P7" s="429">
        <v>1</v>
      </c>
      <c r="Q7" s="618"/>
      <c r="R7" s="669" t="s">
        <v>207</v>
      </c>
      <c r="S7" s="601"/>
      <c r="T7" s="602"/>
      <c r="U7" s="437" t="s">
        <v>54</v>
      </c>
      <c r="V7" s="438"/>
      <c r="W7" s="438"/>
      <c r="X7" s="438"/>
      <c r="Y7" s="438"/>
      <c r="Z7" s="438"/>
      <c r="AA7" s="438"/>
      <c r="AB7" s="438"/>
      <c r="AC7" s="438"/>
      <c r="AD7" s="438"/>
      <c r="AE7" s="439"/>
      <c r="AF7" s="1">
        <v>0</v>
      </c>
      <c r="AG7" s="94"/>
      <c r="AH7" s="95"/>
      <c r="AI7" s="1"/>
      <c r="AJ7" s="94"/>
      <c r="AK7" s="95"/>
      <c r="AL7" s="367"/>
      <c r="AM7" s="368"/>
      <c r="AN7" s="368"/>
      <c r="AO7" s="368"/>
      <c r="AP7" s="369"/>
    </row>
    <row r="8" spans="1:42" s="75" customFormat="1" ht="45" customHeight="1">
      <c r="A8" s="69"/>
      <c r="B8" s="96" t="s">
        <v>55</v>
      </c>
      <c r="C8" s="483" t="s">
        <v>264</v>
      </c>
      <c r="D8" s="484"/>
      <c r="E8" s="485"/>
      <c r="F8" s="97" t="s">
        <v>56</v>
      </c>
      <c r="G8" s="607"/>
      <c r="H8" s="608"/>
      <c r="I8" s="608"/>
      <c r="J8" s="608"/>
      <c r="K8" s="608"/>
      <c r="L8" s="608"/>
      <c r="M8" s="608"/>
      <c r="N8" s="609"/>
      <c r="O8" s="69"/>
      <c r="P8" s="622" t="s">
        <v>261</v>
      </c>
      <c r="Q8" s="623"/>
      <c r="R8" s="605" t="s">
        <v>209</v>
      </c>
      <c r="S8" s="603"/>
      <c r="T8" s="604"/>
      <c r="U8" s="381" t="s">
        <v>57</v>
      </c>
      <c r="V8" s="382"/>
      <c r="W8" s="382"/>
      <c r="X8" s="382"/>
      <c r="Y8" s="382"/>
      <c r="Z8" s="382"/>
      <c r="AA8" s="382"/>
      <c r="AB8" s="382"/>
      <c r="AC8" s="382"/>
      <c r="AD8" s="382"/>
      <c r="AE8" s="383"/>
      <c r="AF8" s="1">
        <v>1</v>
      </c>
      <c r="AG8" s="98">
        <f>10/(2*3)</f>
        <v>1.6666666666666667</v>
      </c>
      <c r="AH8" s="99">
        <f>AG8*SUM(AF7:AF9)</f>
        <v>3.3333333333333335</v>
      </c>
      <c r="AI8" s="1"/>
      <c r="AJ8" s="98">
        <f>AG8</f>
        <v>1.6666666666666667</v>
      </c>
      <c r="AK8" s="99">
        <f>AJ8*SUM(AI7:AI9)</f>
        <v>0</v>
      </c>
      <c r="AL8" s="370" t="s">
        <v>267</v>
      </c>
      <c r="AM8" s="371"/>
      <c r="AN8" s="371"/>
      <c r="AO8" s="371"/>
      <c r="AP8" s="372"/>
    </row>
    <row r="9" spans="1:42" s="75" customFormat="1" ht="45" customHeight="1" thickBot="1">
      <c r="A9" s="69"/>
      <c r="B9" s="100" t="s">
        <v>58</v>
      </c>
      <c r="C9" s="483" t="s">
        <v>104</v>
      </c>
      <c r="D9" s="484"/>
      <c r="E9" s="485"/>
      <c r="F9" s="97" t="s">
        <v>59</v>
      </c>
      <c r="G9" s="607"/>
      <c r="H9" s="608"/>
      <c r="I9" s="608"/>
      <c r="J9" s="608"/>
      <c r="K9" s="608"/>
      <c r="L9" s="608"/>
      <c r="M9" s="608"/>
      <c r="N9" s="609"/>
      <c r="O9" s="69"/>
      <c r="P9" s="624"/>
      <c r="Q9" s="625"/>
      <c r="R9" s="632" t="s">
        <v>211</v>
      </c>
      <c r="S9" s="633"/>
      <c r="T9" s="634"/>
      <c r="U9" s="434" t="s">
        <v>60</v>
      </c>
      <c r="V9" s="435"/>
      <c r="W9" s="435"/>
      <c r="X9" s="435"/>
      <c r="Y9" s="435"/>
      <c r="Z9" s="435"/>
      <c r="AA9" s="435"/>
      <c r="AB9" s="435"/>
      <c r="AC9" s="435"/>
      <c r="AD9" s="435"/>
      <c r="AE9" s="436"/>
      <c r="AF9" s="2">
        <v>1</v>
      </c>
      <c r="AG9" s="101"/>
      <c r="AH9" s="102"/>
      <c r="AI9" s="2"/>
      <c r="AJ9" s="101"/>
      <c r="AK9" s="102"/>
      <c r="AL9" s="353" t="s">
        <v>268</v>
      </c>
      <c r="AM9" s="354"/>
      <c r="AN9" s="354"/>
      <c r="AO9" s="354"/>
      <c r="AP9" s="355"/>
    </row>
    <row r="10" spans="1:42" s="75" customFormat="1" ht="45" customHeight="1">
      <c r="A10" s="69"/>
      <c r="B10" s="96" t="s">
        <v>61</v>
      </c>
      <c r="C10" s="483"/>
      <c r="D10" s="484"/>
      <c r="E10" s="485"/>
      <c r="F10" s="97" t="s">
        <v>62</v>
      </c>
      <c r="G10" s="504"/>
      <c r="H10" s="505"/>
      <c r="I10" s="505"/>
      <c r="J10" s="505"/>
      <c r="K10" s="505"/>
      <c r="L10" s="505"/>
      <c r="M10" s="505"/>
      <c r="N10" s="506"/>
      <c r="O10" s="69"/>
      <c r="P10" s="443" t="s">
        <v>105</v>
      </c>
      <c r="Q10" s="103">
        <v>2.1</v>
      </c>
      <c r="R10" s="563" t="s">
        <v>212</v>
      </c>
      <c r="S10" s="601"/>
      <c r="T10" s="602"/>
      <c r="U10" s="437" t="s">
        <v>63</v>
      </c>
      <c r="V10" s="438"/>
      <c r="W10" s="438"/>
      <c r="X10" s="438"/>
      <c r="Y10" s="438"/>
      <c r="Z10" s="438"/>
      <c r="AA10" s="438"/>
      <c r="AB10" s="438"/>
      <c r="AC10" s="438"/>
      <c r="AD10" s="438"/>
      <c r="AE10" s="439"/>
      <c r="AF10" s="253">
        <f>D54</f>
        <v>0</v>
      </c>
      <c r="AG10" s="402">
        <f>10/(2*4)</f>
        <v>1.25</v>
      </c>
      <c r="AH10" s="379">
        <f>AG10*SUM(AF10:AF13)</f>
        <v>3.75</v>
      </c>
      <c r="AI10" s="253">
        <f>U54</f>
        <v>0</v>
      </c>
      <c r="AJ10" s="402">
        <f>AG10</f>
        <v>1.25</v>
      </c>
      <c r="AK10" s="379">
        <f>AJ10*SUM(AI10:AI13)</f>
        <v>0</v>
      </c>
      <c r="AL10" s="367"/>
      <c r="AM10" s="368"/>
      <c r="AN10" s="368"/>
      <c r="AO10" s="368"/>
      <c r="AP10" s="369"/>
    </row>
    <row r="11" spans="1:42" s="75" customFormat="1" ht="45" customHeight="1" thickBot="1">
      <c r="A11" s="69"/>
      <c r="B11" s="100" t="s">
        <v>64</v>
      </c>
      <c r="C11" s="658"/>
      <c r="D11" s="659"/>
      <c r="E11" s="660"/>
      <c r="F11" s="104" t="s">
        <v>65</v>
      </c>
      <c r="G11" s="493" t="s">
        <v>265</v>
      </c>
      <c r="H11" s="494"/>
      <c r="I11" s="494"/>
      <c r="J11" s="494"/>
      <c r="K11" s="494"/>
      <c r="L11" s="494"/>
      <c r="M11" s="494"/>
      <c r="N11" s="495"/>
      <c r="O11" s="69"/>
      <c r="P11" s="628"/>
      <c r="Q11" s="487" t="s">
        <v>106</v>
      </c>
      <c r="R11" s="462" t="s">
        <v>214</v>
      </c>
      <c r="S11" s="603"/>
      <c r="T11" s="604"/>
      <c r="U11" s="381" t="s">
        <v>66</v>
      </c>
      <c r="V11" s="382"/>
      <c r="W11" s="382"/>
      <c r="X11" s="382"/>
      <c r="Y11" s="382"/>
      <c r="Z11" s="382"/>
      <c r="AA11" s="382"/>
      <c r="AB11" s="382"/>
      <c r="AC11" s="382"/>
      <c r="AD11" s="382"/>
      <c r="AE11" s="383"/>
      <c r="AF11" s="253">
        <f>D59</f>
        <v>1</v>
      </c>
      <c r="AG11" s="400"/>
      <c r="AH11" s="374"/>
      <c r="AI11" s="253">
        <f>U59</f>
        <v>0</v>
      </c>
      <c r="AJ11" s="400"/>
      <c r="AK11" s="374"/>
      <c r="AL11" s="370" t="s">
        <v>269</v>
      </c>
      <c r="AM11" s="371"/>
      <c r="AN11" s="371"/>
      <c r="AO11" s="371"/>
      <c r="AP11" s="372"/>
    </row>
    <row r="12" spans="1:42" s="75" customFormat="1" ht="45" customHeight="1" thickBot="1">
      <c r="A12" s="69"/>
      <c r="B12" s="507" t="s">
        <v>107</v>
      </c>
      <c r="C12" s="508"/>
      <c r="D12" s="508"/>
      <c r="E12" s="508"/>
      <c r="F12" s="508"/>
      <c r="G12" s="508"/>
      <c r="H12" s="508"/>
      <c r="I12" s="508"/>
      <c r="J12" s="508"/>
      <c r="K12" s="508"/>
      <c r="L12" s="508"/>
      <c r="M12" s="508"/>
      <c r="N12" s="509"/>
      <c r="O12" s="69"/>
      <c r="P12" s="628"/>
      <c r="Q12" s="614"/>
      <c r="R12" s="605" t="s">
        <v>217</v>
      </c>
      <c r="S12" s="603"/>
      <c r="T12" s="604"/>
      <c r="U12" s="381" t="s">
        <v>67</v>
      </c>
      <c r="V12" s="382"/>
      <c r="W12" s="382"/>
      <c r="X12" s="382"/>
      <c r="Y12" s="382"/>
      <c r="Z12" s="382"/>
      <c r="AA12" s="382"/>
      <c r="AB12" s="382"/>
      <c r="AC12" s="382"/>
      <c r="AD12" s="382"/>
      <c r="AE12" s="383"/>
      <c r="AF12" s="1">
        <v>2</v>
      </c>
      <c r="AG12" s="400"/>
      <c r="AH12" s="374"/>
      <c r="AI12" s="1"/>
      <c r="AJ12" s="400"/>
      <c r="AK12" s="374"/>
      <c r="AL12" s="370" t="s">
        <v>270</v>
      </c>
      <c r="AM12" s="371"/>
      <c r="AN12" s="371"/>
      <c r="AO12" s="371"/>
      <c r="AP12" s="372"/>
    </row>
    <row r="13" spans="1:42" s="75" customFormat="1" ht="45" customHeight="1" thickBot="1">
      <c r="A13" s="69"/>
      <c r="B13" s="336" t="s">
        <v>108</v>
      </c>
      <c r="C13" s="337"/>
      <c r="D13" s="498" t="s">
        <v>109</v>
      </c>
      <c r="E13" s="499"/>
      <c r="F13" s="499"/>
      <c r="G13" s="499"/>
      <c r="H13" s="499"/>
      <c r="I13" s="499"/>
      <c r="J13" s="499"/>
      <c r="K13" s="499"/>
      <c r="L13" s="499"/>
      <c r="M13" s="499"/>
      <c r="N13" s="500"/>
      <c r="O13" s="69"/>
      <c r="P13" s="628"/>
      <c r="Q13" s="615"/>
      <c r="R13" s="605" t="s">
        <v>219</v>
      </c>
      <c r="S13" s="603"/>
      <c r="T13" s="604"/>
      <c r="U13" s="384" t="s">
        <v>68</v>
      </c>
      <c r="V13" s="385"/>
      <c r="W13" s="385"/>
      <c r="X13" s="385"/>
      <c r="Y13" s="385"/>
      <c r="Z13" s="385"/>
      <c r="AA13" s="385"/>
      <c r="AB13" s="385"/>
      <c r="AC13" s="385"/>
      <c r="AD13" s="385"/>
      <c r="AE13" s="386"/>
      <c r="AF13" s="4">
        <v>0</v>
      </c>
      <c r="AG13" s="403"/>
      <c r="AH13" s="380"/>
      <c r="AI13" s="4"/>
      <c r="AJ13" s="403"/>
      <c r="AK13" s="380"/>
      <c r="AL13" s="353"/>
      <c r="AM13" s="354"/>
      <c r="AN13" s="354"/>
      <c r="AO13" s="354"/>
      <c r="AP13" s="355"/>
    </row>
    <row r="14" spans="1:42" s="75" customFormat="1" ht="45" customHeight="1">
      <c r="A14" s="69"/>
      <c r="B14" s="342" t="s">
        <v>69</v>
      </c>
      <c r="C14" s="356" t="s">
        <v>110</v>
      </c>
      <c r="D14" s="357"/>
      <c r="E14" s="358"/>
      <c r="F14" s="359"/>
      <c r="G14" s="360" t="s">
        <v>111</v>
      </c>
      <c r="H14" s="360"/>
      <c r="I14" s="360"/>
      <c r="J14" s="360"/>
      <c r="K14" s="360"/>
      <c r="L14" s="360"/>
      <c r="M14" s="360"/>
      <c r="N14" s="361"/>
      <c r="O14" s="69"/>
      <c r="P14" s="628"/>
      <c r="Q14" s="105">
        <v>2.2</v>
      </c>
      <c r="R14" s="462" t="s">
        <v>221</v>
      </c>
      <c r="S14" s="603"/>
      <c r="T14" s="604"/>
      <c r="U14" s="448" t="s">
        <v>222</v>
      </c>
      <c r="V14" s="449"/>
      <c r="W14" s="449"/>
      <c r="X14" s="449"/>
      <c r="Y14" s="449"/>
      <c r="Z14" s="449"/>
      <c r="AA14" s="449"/>
      <c r="AB14" s="449"/>
      <c r="AC14" s="449"/>
      <c r="AD14" s="449"/>
      <c r="AE14" s="450"/>
      <c r="AF14" s="1">
        <v>1</v>
      </c>
      <c r="AG14" s="94"/>
      <c r="AH14" s="95"/>
      <c r="AI14" s="1"/>
      <c r="AJ14" s="94"/>
      <c r="AK14" s="95"/>
      <c r="AL14" s="367" t="s">
        <v>257</v>
      </c>
      <c r="AM14" s="368"/>
      <c r="AN14" s="368"/>
      <c r="AO14" s="368"/>
      <c r="AP14" s="369"/>
    </row>
    <row r="15" spans="1:42" s="75" customFormat="1" ht="45" customHeight="1" thickBot="1">
      <c r="A15" s="69"/>
      <c r="B15" s="343"/>
      <c r="C15" s="526" t="s">
        <v>112</v>
      </c>
      <c r="D15" s="527"/>
      <c r="E15" s="528" t="s">
        <v>145</v>
      </c>
      <c r="F15" s="529"/>
      <c r="G15" s="526" t="s">
        <v>113</v>
      </c>
      <c r="H15" s="661"/>
      <c r="I15" s="661"/>
      <c r="J15" s="527"/>
      <c r="K15" s="528" t="s">
        <v>145</v>
      </c>
      <c r="L15" s="661"/>
      <c r="M15" s="661"/>
      <c r="N15" s="529"/>
      <c r="O15" s="69"/>
      <c r="P15" s="628"/>
      <c r="Q15" s="456" t="s">
        <v>114</v>
      </c>
      <c r="R15" s="462" t="s">
        <v>224</v>
      </c>
      <c r="S15" s="603"/>
      <c r="T15" s="604"/>
      <c r="U15" s="381" t="s">
        <v>70</v>
      </c>
      <c r="V15" s="382"/>
      <c r="W15" s="382"/>
      <c r="X15" s="382"/>
      <c r="Y15" s="382"/>
      <c r="Z15" s="382"/>
      <c r="AA15" s="382"/>
      <c r="AB15" s="382"/>
      <c r="AC15" s="382"/>
      <c r="AD15" s="382"/>
      <c r="AE15" s="383"/>
      <c r="AF15" s="253">
        <f>D64</f>
        <v>0</v>
      </c>
      <c r="AG15" s="94">
        <f>10/(2*3)</f>
        <v>1.6666666666666667</v>
      </c>
      <c r="AH15" s="95">
        <f>AG15*SUM(AF14:AF16)</f>
        <v>1.6666666666666667</v>
      </c>
      <c r="AI15" s="253">
        <f>U64</f>
        <v>0</v>
      </c>
      <c r="AJ15" s="94">
        <f>AG15</f>
        <v>1.6666666666666667</v>
      </c>
      <c r="AK15" s="95">
        <f>AJ15*SUM(AI14:AI16)</f>
        <v>0</v>
      </c>
      <c r="AL15" s="370"/>
      <c r="AM15" s="371"/>
      <c r="AN15" s="371"/>
      <c r="AO15" s="371"/>
      <c r="AP15" s="372"/>
    </row>
    <row r="16" spans="1:42" s="75" customFormat="1" ht="45" customHeight="1" thickBot="1">
      <c r="A16" s="69"/>
      <c r="B16" s="110" t="s">
        <v>146</v>
      </c>
      <c r="C16" s="665">
        <v>-0.4</v>
      </c>
      <c r="D16" s="666"/>
      <c r="E16" s="616">
        <f>1-K16/G16</f>
        <v>0</v>
      </c>
      <c r="F16" s="617"/>
      <c r="G16" s="524">
        <v>33.24093938733158</v>
      </c>
      <c r="H16" s="662"/>
      <c r="I16" s="662"/>
      <c r="J16" s="497"/>
      <c r="K16" s="345">
        <v>33.24093938733158</v>
      </c>
      <c r="L16" s="663"/>
      <c r="M16" s="663"/>
      <c r="N16" s="664"/>
      <c r="O16" s="69"/>
      <c r="P16" s="628"/>
      <c r="Q16" s="630"/>
      <c r="R16" s="605" t="s">
        <v>227</v>
      </c>
      <c r="S16" s="603"/>
      <c r="T16" s="604"/>
      <c r="U16" s="384" t="s">
        <v>71</v>
      </c>
      <c r="V16" s="385"/>
      <c r="W16" s="385"/>
      <c r="X16" s="385"/>
      <c r="Y16" s="385"/>
      <c r="Z16" s="385"/>
      <c r="AA16" s="385"/>
      <c r="AB16" s="385"/>
      <c r="AC16" s="385"/>
      <c r="AD16" s="385"/>
      <c r="AE16" s="386"/>
      <c r="AF16" s="254">
        <f>H54</f>
        <v>0</v>
      </c>
      <c r="AG16" s="114"/>
      <c r="AH16" s="115"/>
      <c r="AI16" s="254">
        <f>AC54</f>
        <v>0</v>
      </c>
      <c r="AJ16" s="114"/>
      <c r="AK16" s="115"/>
      <c r="AL16" s="353"/>
      <c r="AM16" s="354"/>
      <c r="AN16" s="354"/>
      <c r="AO16" s="354"/>
      <c r="AP16" s="355"/>
    </row>
    <row r="17" spans="1:42" s="75" customFormat="1" ht="45" customHeight="1">
      <c r="A17" s="69"/>
      <c r="B17" s="116" t="s">
        <v>115</v>
      </c>
      <c r="C17" s="656">
        <v>-0.01</v>
      </c>
      <c r="D17" s="657"/>
      <c r="E17" s="650">
        <f>1-K17/G17</f>
        <v>0</v>
      </c>
      <c r="F17" s="651"/>
      <c r="G17" s="364">
        <v>9.990398603423207</v>
      </c>
      <c r="H17" s="655"/>
      <c r="I17" s="655"/>
      <c r="J17" s="365"/>
      <c r="K17" s="347">
        <v>9.990398603423207</v>
      </c>
      <c r="L17" s="647"/>
      <c r="M17" s="647"/>
      <c r="N17" s="648"/>
      <c r="O17" s="69"/>
      <c r="P17" s="628"/>
      <c r="Q17" s="105">
        <v>2.3</v>
      </c>
      <c r="R17" s="462" t="s">
        <v>229</v>
      </c>
      <c r="S17" s="603"/>
      <c r="T17" s="604"/>
      <c r="U17" s="448" t="s">
        <v>72</v>
      </c>
      <c r="V17" s="449"/>
      <c r="W17" s="449"/>
      <c r="X17" s="449"/>
      <c r="Y17" s="449"/>
      <c r="Z17" s="449"/>
      <c r="AA17" s="449"/>
      <c r="AB17" s="449"/>
      <c r="AC17" s="449"/>
      <c r="AD17" s="449"/>
      <c r="AE17" s="450"/>
      <c r="AF17" s="255">
        <f>D69</f>
        <v>0</v>
      </c>
      <c r="AG17" s="399">
        <f>10/(2*6)</f>
        <v>0.8333333333333334</v>
      </c>
      <c r="AH17" s="373">
        <f>AG17*SUM(AF17:AF22)</f>
        <v>0.8333333333333334</v>
      </c>
      <c r="AI17" s="255">
        <f>U69</f>
        <v>0</v>
      </c>
      <c r="AJ17" s="399">
        <f>AG17</f>
        <v>0.8333333333333334</v>
      </c>
      <c r="AK17" s="373">
        <f>AJ17*SUM(AI17:AI22)</f>
        <v>0</v>
      </c>
      <c r="AL17" s="396" t="s">
        <v>73</v>
      </c>
      <c r="AM17" s="397"/>
      <c r="AN17" s="397"/>
      <c r="AO17" s="397"/>
      <c r="AP17" s="398"/>
    </row>
    <row r="18" spans="1:42" s="75" customFormat="1" ht="45" customHeight="1">
      <c r="A18" s="69"/>
      <c r="B18" s="116" t="s">
        <v>116</v>
      </c>
      <c r="C18" s="656">
        <v>0.3</v>
      </c>
      <c r="D18" s="657"/>
      <c r="E18" s="650">
        <f>1-K18/G18</f>
        <v>0</v>
      </c>
      <c r="F18" s="651"/>
      <c r="G18" s="364">
        <v>3453</v>
      </c>
      <c r="H18" s="655"/>
      <c r="I18" s="655"/>
      <c r="J18" s="365"/>
      <c r="K18" s="347">
        <v>3453</v>
      </c>
      <c r="L18" s="647"/>
      <c r="M18" s="647"/>
      <c r="N18" s="648"/>
      <c r="O18" s="69"/>
      <c r="P18" s="628"/>
      <c r="Q18" s="440" t="s">
        <v>117</v>
      </c>
      <c r="R18" s="462" t="s">
        <v>230</v>
      </c>
      <c r="S18" s="603"/>
      <c r="T18" s="604"/>
      <c r="U18" s="381" t="s">
        <v>74</v>
      </c>
      <c r="V18" s="382"/>
      <c r="W18" s="382"/>
      <c r="X18" s="382"/>
      <c r="Y18" s="382"/>
      <c r="Z18" s="382"/>
      <c r="AA18" s="382"/>
      <c r="AB18" s="382"/>
      <c r="AC18" s="382"/>
      <c r="AD18" s="382"/>
      <c r="AE18" s="383"/>
      <c r="AF18" s="1">
        <v>0</v>
      </c>
      <c r="AG18" s="400"/>
      <c r="AH18" s="374"/>
      <c r="AI18" s="1"/>
      <c r="AJ18" s="400"/>
      <c r="AK18" s="374"/>
      <c r="AL18" s="370" t="s">
        <v>231</v>
      </c>
      <c r="AM18" s="371"/>
      <c r="AN18" s="371"/>
      <c r="AO18" s="371"/>
      <c r="AP18" s="372"/>
    </row>
    <row r="19" spans="1:42" s="75" customFormat="1" ht="45" customHeight="1">
      <c r="A19" s="69"/>
      <c r="B19" s="120" t="s">
        <v>118</v>
      </c>
      <c r="C19" s="656">
        <v>-0.5</v>
      </c>
      <c r="D19" s="657"/>
      <c r="E19" s="650">
        <f>1-K19/G19</f>
        <v>1</v>
      </c>
      <c r="F19" s="651"/>
      <c r="G19" s="364">
        <v>20</v>
      </c>
      <c r="H19" s="655"/>
      <c r="I19" s="655"/>
      <c r="J19" s="365"/>
      <c r="K19" s="347">
        <v>0</v>
      </c>
      <c r="L19" s="647"/>
      <c r="M19" s="647"/>
      <c r="N19" s="648"/>
      <c r="O19" s="69"/>
      <c r="P19" s="628"/>
      <c r="Q19" s="626"/>
      <c r="R19" s="605" t="s">
        <v>232</v>
      </c>
      <c r="S19" s="603"/>
      <c r="T19" s="604"/>
      <c r="U19" s="381" t="s">
        <v>75</v>
      </c>
      <c r="V19" s="382"/>
      <c r="W19" s="382"/>
      <c r="X19" s="382"/>
      <c r="Y19" s="382"/>
      <c r="Z19" s="382"/>
      <c r="AA19" s="382"/>
      <c r="AB19" s="382"/>
      <c r="AC19" s="382"/>
      <c r="AD19" s="382"/>
      <c r="AE19" s="383"/>
      <c r="AF19" s="253">
        <f>D74</f>
        <v>0</v>
      </c>
      <c r="AG19" s="400"/>
      <c r="AH19" s="374"/>
      <c r="AI19" s="253">
        <f>U74</f>
        <v>0</v>
      </c>
      <c r="AJ19" s="400"/>
      <c r="AK19" s="374"/>
      <c r="AL19" s="370" t="s">
        <v>187</v>
      </c>
      <c r="AM19" s="371"/>
      <c r="AN19" s="371"/>
      <c r="AO19" s="371"/>
      <c r="AP19" s="372"/>
    </row>
    <row r="20" spans="1:42" s="75" customFormat="1" ht="45" customHeight="1" thickBot="1">
      <c r="A20" s="69"/>
      <c r="B20" s="121" t="s">
        <v>119</v>
      </c>
      <c r="C20" s="643">
        <v>-0.05</v>
      </c>
      <c r="D20" s="644"/>
      <c r="E20" s="645">
        <f>1-K20/G20</f>
        <v>0</v>
      </c>
      <c r="F20" s="646"/>
      <c r="G20" s="501">
        <v>517.2365953109072</v>
      </c>
      <c r="H20" s="652"/>
      <c r="I20" s="652"/>
      <c r="J20" s="502"/>
      <c r="K20" s="350">
        <v>517.2365953109072</v>
      </c>
      <c r="L20" s="653"/>
      <c r="M20" s="653"/>
      <c r="N20" s="654"/>
      <c r="O20" s="69"/>
      <c r="P20" s="628"/>
      <c r="Q20" s="626"/>
      <c r="R20" s="605" t="s">
        <v>233</v>
      </c>
      <c r="S20" s="603"/>
      <c r="T20" s="604"/>
      <c r="U20" s="381" t="s">
        <v>149</v>
      </c>
      <c r="V20" s="382"/>
      <c r="W20" s="382"/>
      <c r="X20" s="382"/>
      <c r="Y20" s="382"/>
      <c r="Z20" s="382"/>
      <c r="AA20" s="382"/>
      <c r="AB20" s="382"/>
      <c r="AC20" s="382"/>
      <c r="AD20" s="382"/>
      <c r="AE20" s="383"/>
      <c r="AF20" s="253">
        <f>D80</f>
        <v>0</v>
      </c>
      <c r="AG20" s="400"/>
      <c r="AH20" s="374"/>
      <c r="AI20" s="253">
        <f>U80</f>
        <v>0</v>
      </c>
      <c r="AJ20" s="400"/>
      <c r="AK20" s="374"/>
      <c r="AL20" s="370" t="s">
        <v>188</v>
      </c>
      <c r="AM20" s="371"/>
      <c r="AN20" s="371"/>
      <c r="AO20" s="371"/>
      <c r="AP20" s="372"/>
    </row>
    <row r="21" spans="1:42" s="75" customFormat="1" ht="45" customHeight="1">
      <c r="A21" s="69"/>
      <c r="B21" s="125"/>
      <c r="C21" s="126"/>
      <c r="D21" s="126"/>
      <c r="E21" s="126"/>
      <c r="F21" s="127"/>
      <c r="G21" s="126"/>
      <c r="H21" s="126"/>
      <c r="I21" s="126"/>
      <c r="J21" s="338"/>
      <c r="K21" s="613"/>
      <c r="L21" s="613"/>
      <c r="M21" s="362"/>
      <c r="N21" s="363"/>
      <c r="O21" s="69"/>
      <c r="P21" s="628"/>
      <c r="Q21" s="626"/>
      <c r="R21" s="605" t="s">
        <v>234</v>
      </c>
      <c r="S21" s="603"/>
      <c r="T21" s="604"/>
      <c r="U21" s="381" t="s">
        <v>76</v>
      </c>
      <c r="V21" s="382"/>
      <c r="W21" s="382"/>
      <c r="X21" s="382"/>
      <c r="Y21" s="382"/>
      <c r="Z21" s="382"/>
      <c r="AA21" s="382"/>
      <c r="AB21" s="382"/>
      <c r="AC21" s="382"/>
      <c r="AD21" s="382"/>
      <c r="AE21" s="383"/>
      <c r="AF21" s="1">
        <v>1</v>
      </c>
      <c r="AG21" s="400"/>
      <c r="AH21" s="374"/>
      <c r="AI21" s="1"/>
      <c r="AJ21" s="400"/>
      <c r="AK21" s="374"/>
      <c r="AL21" s="376" t="s">
        <v>271</v>
      </c>
      <c r="AM21" s="377"/>
      <c r="AN21" s="377"/>
      <c r="AO21" s="377"/>
      <c r="AP21" s="378"/>
    </row>
    <row r="22" spans="1:42" s="75" customFormat="1" ht="45" customHeight="1" thickBot="1">
      <c r="A22" s="69"/>
      <c r="B22" s="128"/>
      <c r="C22" s="129"/>
      <c r="D22" s="129"/>
      <c r="E22" s="129"/>
      <c r="F22" s="130"/>
      <c r="G22" s="129"/>
      <c r="H22" s="129"/>
      <c r="I22" s="129"/>
      <c r="J22" s="340"/>
      <c r="K22" s="642"/>
      <c r="L22" s="642"/>
      <c r="M22" s="362"/>
      <c r="N22" s="363"/>
      <c r="O22" s="69"/>
      <c r="P22" s="629"/>
      <c r="Q22" s="627"/>
      <c r="R22" s="632" t="s">
        <v>236</v>
      </c>
      <c r="S22" s="633"/>
      <c r="T22" s="634"/>
      <c r="U22" s="434" t="s">
        <v>77</v>
      </c>
      <c r="V22" s="435"/>
      <c r="W22" s="435"/>
      <c r="X22" s="435"/>
      <c r="Y22" s="435"/>
      <c r="Z22" s="435"/>
      <c r="AA22" s="435"/>
      <c r="AB22" s="435"/>
      <c r="AC22" s="435"/>
      <c r="AD22" s="435"/>
      <c r="AE22" s="436"/>
      <c r="AF22" s="256">
        <f>D85</f>
        <v>0</v>
      </c>
      <c r="AG22" s="401"/>
      <c r="AH22" s="375"/>
      <c r="AI22" s="256">
        <f>U85</f>
        <v>0</v>
      </c>
      <c r="AJ22" s="401"/>
      <c r="AK22" s="375"/>
      <c r="AL22" s="353" t="s">
        <v>272</v>
      </c>
      <c r="AM22" s="354"/>
      <c r="AN22" s="354"/>
      <c r="AO22" s="354"/>
      <c r="AP22" s="355"/>
    </row>
    <row r="23" spans="1:42" s="75" customFormat="1" ht="45" customHeight="1">
      <c r="A23" s="69"/>
      <c r="B23" s="128"/>
      <c r="C23" s="129"/>
      <c r="D23" s="129"/>
      <c r="E23" s="129"/>
      <c r="F23" s="130"/>
      <c r="G23" s="129"/>
      <c r="H23" s="129"/>
      <c r="I23" s="129"/>
      <c r="J23" s="340"/>
      <c r="K23" s="642"/>
      <c r="L23" s="642"/>
      <c r="M23" s="362"/>
      <c r="N23" s="363"/>
      <c r="O23" s="69"/>
      <c r="P23" s="429" t="s">
        <v>120</v>
      </c>
      <c r="Q23" s="618"/>
      <c r="R23" s="669" t="s">
        <v>237</v>
      </c>
      <c r="S23" s="601"/>
      <c r="T23" s="602"/>
      <c r="U23" s="437" t="s">
        <v>78</v>
      </c>
      <c r="V23" s="438"/>
      <c r="W23" s="438"/>
      <c r="X23" s="438"/>
      <c r="Y23" s="438"/>
      <c r="Z23" s="438"/>
      <c r="AA23" s="438"/>
      <c r="AB23" s="438"/>
      <c r="AC23" s="438"/>
      <c r="AD23" s="438"/>
      <c r="AE23" s="439"/>
      <c r="AF23" s="1">
        <v>2</v>
      </c>
      <c r="AG23" s="94"/>
      <c r="AH23" s="95"/>
      <c r="AI23" s="1"/>
      <c r="AJ23" s="94"/>
      <c r="AK23" s="95"/>
      <c r="AL23" s="367" t="s">
        <v>273</v>
      </c>
      <c r="AM23" s="368"/>
      <c r="AN23" s="368"/>
      <c r="AO23" s="368"/>
      <c r="AP23" s="369"/>
    </row>
    <row r="24" spans="1:42" s="75" customFormat="1" ht="45" customHeight="1">
      <c r="A24" s="69"/>
      <c r="B24" s="128"/>
      <c r="C24" s="129"/>
      <c r="D24" s="129"/>
      <c r="E24" s="129"/>
      <c r="F24" s="130"/>
      <c r="G24" s="129"/>
      <c r="H24" s="129"/>
      <c r="I24" s="129"/>
      <c r="J24" s="129"/>
      <c r="K24" s="129"/>
      <c r="L24" s="131"/>
      <c r="M24" s="131"/>
      <c r="N24" s="132"/>
      <c r="O24" s="69"/>
      <c r="P24" s="631"/>
      <c r="Q24" s="623"/>
      <c r="R24" s="605" t="s">
        <v>238</v>
      </c>
      <c r="S24" s="603"/>
      <c r="T24" s="604"/>
      <c r="U24" s="381" t="s">
        <v>239</v>
      </c>
      <c r="V24" s="382"/>
      <c r="W24" s="382"/>
      <c r="X24" s="382"/>
      <c r="Y24" s="382"/>
      <c r="Z24" s="382"/>
      <c r="AA24" s="382"/>
      <c r="AB24" s="382"/>
      <c r="AC24" s="382"/>
      <c r="AD24" s="382"/>
      <c r="AE24" s="383"/>
      <c r="AF24" s="1">
        <v>0</v>
      </c>
      <c r="AG24" s="94">
        <f>10/(2*3)</f>
        <v>1.6666666666666667</v>
      </c>
      <c r="AH24" s="95">
        <f>AG24*SUM(AF23:AF25)</f>
        <v>3.3333333333333335</v>
      </c>
      <c r="AI24" s="1"/>
      <c r="AJ24" s="94">
        <f>AG24</f>
        <v>1.6666666666666667</v>
      </c>
      <c r="AK24" s="95">
        <f>AJ24*SUM(AI23:AI25)</f>
        <v>0</v>
      </c>
      <c r="AL24" s="370"/>
      <c r="AM24" s="371"/>
      <c r="AN24" s="371"/>
      <c r="AO24" s="371"/>
      <c r="AP24" s="372"/>
    </row>
    <row r="25" spans="1:42" s="75" customFormat="1" ht="45" customHeight="1" thickBot="1">
      <c r="A25" s="69"/>
      <c r="B25" s="133"/>
      <c r="C25" s="486"/>
      <c r="D25" s="486"/>
      <c r="E25" s="227"/>
      <c r="F25" s="134"/>
      <c r="G25" s="135"/>
      <c r="H25" s="340"/>
      <c r="I25" s="340"/>
      <c r="J25" s="340"/>
      <c r="K25" s="612"/>
      <c r="L25" s="612"/>
      <c r="M25" s="362"/>
      <c r="N25" s="363"/>
      <c r="O25" s="69"/>
      <c r="P25" s="624"/>
      <c r="Q25" s="625"/>
      <c r="R25" s="632" t="s">
        <v>241</v>
      </c>
      <c r="S25" s="633"/>
      <c r="T25" s="634"/>
      <c r="U25" s="434" t="s">
        <v>79</v>
      </c>
      <c r="V25" s="435"/>
      <c r="W25" s="435"/>
      <c r="X25" s="435"/>
      <c r="Y25" s="435"/>
      <c r="Z25" s="435"/>
      <c r="AA25" s="435"/>
      <c r="AB25" s="435"/>
      <c r="AC25" s="435"/>
      <c r="AD25" s="435"/>
      <c r="AE25" s="436"/>
      <c r="AF25" s="2">
        <v>0</v>
      </c>
      <c r="AG25" s="101"/>
      <c r="AH25" s="102"/>
      <c r="AI25" s="2"/>
      <c r="AJ25" s="101"/>
      <c r="AK25" s="102"/>
      <c r="AL25" s="353"/>
      <c r="AM25" s="354"/>
      <c r="AN25" s="354"/>
      <c r="AO25" s="354"/>
      <c r="AP25" s="355"/>
    </row>
    <row r="26" spans="1:42" s="75" customFormat="1" ht="44.25" customHeight="1">
      <c r="A26" s="69"/>
      <c r="B26" s="136"/>
      <c r="C26" s="352"/>
      <c r="D26" s="352"/>
      <c r="E26" s="228"/>
      <c r="F26" s="137"/>
      <c r="G26" s="138"/>
      <c r="H26" s="338"/>
      <c r="I26" s="338"/>
      <c r="J26" s="338"/>
      <c r="K26" s="613"/>
      <c r="L26" s="613"/>
      <c r="M26" s="427"/>
      <c r="N26" s="428"/>
      <c r="O26" s="69"/>
      <c r="P26" s="429" t="s">
        <v>243</v>
      </c>
      <c r="Q26" s="618"/>
      <c r="R26" s="669" t="s">
        <v>244</v>
      </c>
      <c r="S26" s="601"/>
      <c r="T26" s="602"/>
      <c r="U26" s="437" t="s">
        <v>80</v>
      </c>
      <c r="V26" s="438"/>
      <c r="W26" s="438"/>
      <c r="X26" s="438"/>
      <c r="Y26" s="438"/>
      <c r="Z26" s="438"/>
      <c r="AA26" s="438"/>
      <c r="AB26" s="438"/>
      <c r="AC26" s="438"/>
      <c r="AD26" s="438"/>
      <c r="AE26" s="439"/>
      <c r="AF26" s="1">
        <v>0</v>
      </c>
      <c r="AG26" s="402">
        <f>10/(2*4)</f>
        <v>1.25</v>
      </c>
      <c r="AH26" s="379">
        <f>AG26*SUM(AF26:AF29)</f>
        <v>1.25</v>
      </c>
      <c r="AI26" s="1"/>
      <c r="AJ26" s="402">
        <f>AG26</f>
        <v>1.25</v>
      </c>
      <c r="AK26" s="379">
        <f>AJ26*SUM(AI26:AI29)</f>
        <v>0</v>
      </c>
      <c r="AL26" s="367"/>
      <c r="AM26" s="368"/>
      <c r="AN26" s="368"/>
      <c r="AO26" s="368"/>
      <c r="AP26" s="369"/>
    </row>
    <row r="27" spans="1:42" s="75" customFormat="1" ht="45" customHeight="1">
      <c r="A27" s="69"/>
      <c r="B27" s="139"/>
      <c r="C27" s="344"/>
      <c r="D27" s="344"/>
      <c r="E27" s="227"/>
      <c r="F27" s="134"/>
      <c r="G27" s="135"/>
      <c r="H27" s="340"/>
      <c r="I27" s="340"/>
      <c r="J27" s="340"/>
      <c r="K27" s="612"/>
      <c r="L27" s="612"/>
      <c r="M27" s="362"/>
      <c r="N27" s="363"/>
      <c r="O27" s="69"/>
      <c r="P27" s="631"/>
      <c r="Q27" s="623"/>
      <c r="R27" s="605" t="s">
        <v>246</v>
      </c>
      <c r="S27" s="603"/>
      <c r="T27" s="604"/>
      <c r="U27" s="381" t="s">
        <v>81</v>
      </c>
      <c r="V27" s="382"/>
      <c r="W27" s="382"/>
      <c r="X27" s="382"/>
      <c r="Y27" s="382"/>
      <c r="Z27" s="382"/>
      <c r="AA27" s="382"/>
      <c r="AB27" s="382"/>
      <c r="AC27" s="382"/>
      <c r="AD27" s="382"/>
      <c r="AE27" s="383"/>
      <c r="AF27" s="1">
        <v>0</v>
      </c>
      <c r="AG27" s="400"/>
      <c r="AH27" s="374"/>
      <c r="AI27" s="1"/>
      <c r="AJ27" s="400"/>
      <c r="AK27" s="374"/>
      <c r="AL27" s="370"/>
      <c r="AM27" s="371"/>
      <c r="AN27" s="371"/>
      <c r="AO27" s="371"/>
      <c r="AP27" s="372"/>
    </row>
    <row r="28" spans="1:42" s="75" customFormat="1" ht="45" customHeight="1">
      <c r="A28" s="69"/>
      <c r="B28" s="140"/>
      <c r="C28" s="141"/>
      <c r="D28" s="141"/>
      <c r="E28" s="141"/>
      <c r="F28" s="141"/>
      <c r="G28" s="87"/>
      <c r="H28" s="87"/>
      <c r="I28" s="87"/>
      <c r="J28" s="87"/>
      <c r="K28" s="87"/>
      <c r="L28" s="87"/>
      <c r="M28" s="87"/>
      <c r="N28" s="142"/>
      <c r="O28" s="69"/>
      <c r="P28" s="631"/>
      <c r="Q28" s="623"/>
      <c r="R28" s="605" t="s">
        <v>248</v>
      </c>
      <c r="S28" s="603"/>
      <c r="T28" s="604"/>
      <c r="U28" s="381" t="s">
        <v>82</v>
      </c>
      <c r="V28" s="382"/>
      <c r="W28" s="382"/>
      <c r="X28" s="382"/>
      <c r="Y28" s="382"/>
      <c r="Z28" s="382"/>
      <c r="AA28" s="382"/>
      <c r="AB28" s="382"/>
      <c r="AC28" s="382"/>
      <c r="AD28" s="382"/>
      <c r="AE28" s="383"/>
      <c r="AF28" s="1">
        <v>0</v>
      </c>
      <c r="AG28" s="400"/>
      <c r="AH28" s="374"/>
      <c r="AI28" s="1"/>
      <c r="AJ28" s="400"/>
      <c r="AK28" s="374"/>
      <c r="AL28" s="370"/>
      <c r="AM28" s="371"/>
      <c r="AN28" s="371"/>
      <c r="AO28" s="371"/>
      <c r="AP28" s="372"/>
    </row>
    <row r="29" spans="1:42" s="75" customFormat="1" ht="45" customHeight="1" thickBot="1">
      <c r="A29" s="69"/>
      <c r="B29" s="140"/>
      <c r="C29" s="141"/>
      <c r="D29" s="141"/>
      <c r="E29" s="141"/>
      <c r="F29" s="141"/>
      <c r="G29" s="87"/>
      <c r="H29" s="87"/>
      <c r="I29" s="87"/>
      <c r="J29" s="87"/>
      <c r="K29" s="87"/>
      <c r="L29" s="87"/>
      <c r="M29" s="87"/>
      <c r="N29" s="142"/>
      <c r="O29" s="69"/>
      <c r="P29" s="624"/>
      <c r="Q29" s="625"/>
      <c r="R29" s="632" t="s">
        <v>250</v>
      </c>
      <c r="S29" s="633"/>
      <c r="T29" s="634"/>
      <c r="U29" s="434" t="s">
        <v>83</v>
      </c>
      <c r="V29" s="435"/>
      <c r="W29" s="435"/>
      <c r="X29" s="435"/>
      <c r="Y29" s="435"/>
      <c r="Z29" s="435"/>
      <c r="AA29" s="435"/>
      <c r="AB29" s="435"/>
      <c r="AC29" s="435"/>
      <c r="AD29" s="435"/>
      <c r="AE29" s="436"/>
      <c r="AF29" s="2">
        <v>1</v>
      </c>
      <c r="AG29" s="401"/>
      <c r="AH29" s="375"/>
      <c r="AI29" s="2"/>
      <c r="AJ29" s="401"/>
      <c r="AK29" s="375"/>
      <c r="AL29" s="353" t="s">
        <v>274</v>
      </c>
      <c r="AM29" s="354"/>
      <c r="AN29" s="354"/>
      <c r="AO29" s="354"/>
      <c r="AP29" s="355"/>
    </row>
    <row r="30" spans="1:42" s="75" customFormat="1" ht="45" customHeight="1">
      <c r="A30" s="69"/>
      <c r="B30" s="229"/>
      <c r="C30" s="141"/>
      <c r="D30" s="141"/>
      <c r="E30" s="141"/>
      <c r="F30" s="141"/>
      <c r="G30" s="87"/>
      <c r="H30" s="87"/>
      <c r="I30" s="87"/>
      <c r="J30" s="87"/>
      <c r="K30" s="87"/>
      <c r="L30" s="87"/>
      <c r="M30" s="87"/>
      <c r="N30" s="142"/>
      <c r="O30" s="69"/>
      <c r="P30" s="144">
        <v>5</v>
      </c>
      <c r="Q30" s="145"/>
      <c r="R30" s="567" t="s">
        <v>251</v>
      </c>
      <c r="S30" s="601"/>
      <c r="T30" s="602"/>
      <c r="U30" s="437" t="s">
        <v>84</v>
      </c>
      <c r="V30" s="438"/>
      <c r="W30" s="438"/>
      <c r="X30" s="438"/>
      <c r="Y30" s="438"/>
      <c r="Z30" s="438"/>
      <c r="AA30" s="438"/>
      <c r="AB30" s="438"/>
      <c r="AC30" s="438"/>
      <c r="AD30" s="438"/>
      <c r="AE30" s="439"/>
      <c r="AF30" s="1">
        <v>0</v>
      </c>
      <c r="AG30" s="94"/>
      <c r="AH30" s="95"/>
      <c r="AI30" s="1"/>
      <c r="AJ30" s="94"/>
      <c r="AK30" s="95"/>
      <c r="AL30" s="367"/>
      <c r="AM30" s="368"/>
      <c r="AN30" s="368"/>
      <c r="AO30" s="368"/>
      <c r="AP30" s="369"/>
    </row>
    <row r="31" spans="1:42" s="75" customFormat="1" ht="45" customHeight="1">
      <c r="A31" s="69"/>
      <c r="B31" s="229" t="s">
        <v>143</v>
      </c>
      <c r="C31" s="141"/>
      <c r="D31" s="141"/>
      <c r="E31" s="141"/>
      <c r="F31" s="141"/>
      <c r="G31" s="87"/>
      <c r="H31" s="87"/>
      <c r="I31" s="87"/>
      <c r="J31" s="87"/>
      <c r="K31" s="87"/>
      <c r="L31" s="87"/>
      <c r="M31" s="87"/>
      <c r="N31" s="142"/>
      <c r="O31" s="69"/>
      <c r="P31" s="523" t="s">
        <v>122</v>
      </c>
      <c r="Q31" s="623"/>
      <c r="R31" s="605" t="s">
        <v>252</v>
      </c>
      <c r="S31" s="603"/>
      <c r="T31" s="604"/>
      <c r="U31" s="381" t="s">
        <v>85</v>
      </c>
      <c r="V31" s="382"/>
      <c r="W31" s="382"/>
      <c r="X31" s="382"/>
      <c r="Y31" s="382"/>
      <c r="Z31" s="382"/>
      <c r="AA31" s="382"/>
      <c r="AB31" s="382"/>
      <c r="AC31" s="382"/>
      <c r="AD31" s="382"/>
      <c r="AE31" s="383"/>
      <c r="AF31" s="1">
        <v>0</v>
      </c>
      <c r="AG31" s="94">
        <f>10/(2*3)</f>
        <v>1.6666666666666667</v>
      </c>
      <c r="AH31" s="95">
        <f>AG31*SUM(AF30:AF32)</f>
        <v>0</v>
      </c>
      <c r="AI31" s="1"/>
      <c r="AJ31" s="94">
        <f>AG31</f>
        <v>1.6666666666666667</v>
      </c>
      <c r="AK31" s="95">
        <f>AJ31*SUM(AI30:AI32)</f>
        <v>0</v>
      </c>
      <c r="AL31" s="370" t="s">
        <v>253</v>
      </c>
      <c r="AM31" s="371"/>
      <c r="AN31" s="371"/>
      <c r="AO31" s="371"/>
      <c r="AP31" s="372"/>
    </row>
    <row r="32" spans="1:42" s="75" customFormat="1" ht="45" customHeight="1" thickBot="1">
      <c r="A32" s="69"/>
      <c r="B32" s="229" t="s">
        <v>144</v>
      </c>
      <c r="C32" s="141"/>
      <c r="D32" s="141"/>
      <c r="E32" s="141"/>
      <c r="F32" s="141"/>
      <c r="G32" s="87"/>
      <c r="H32" s="87"/>
      <c r="I32" s="87"/>
      <c r="J32" s="87"/>
      <c r="K32" s="87"/>
      <c r="L32" s="87"/>
      <c r="M32" s="87"/>
      <c r="N32" s="142"/>
      <c r="O32" s="69"/>
      <c r="P32" s="624"/>
      <c r="Q32" s="625"/>
      <c r="R32" s="632" t="s">
        <v>254</v>
      </c>
      <c r="S32" s="633"/>
      <c r="T32" s="634"/>
      <c r="U32" s="434" t="s">
        <v>86</v>
      </c>
      <c r="V32" s="435"/>
      <c r="W32" s="435"/>
      <c r="X32" s="435"/>
      <c r="Y32" s="435"/>
      <c r="Z32" s="435"/>
      <c r="AA32" s="435"/>
      <c r="AB32" s="435"/>
      <c r="AC32" s="435"/>
      <c r="AD32" s="435"/>
      <c r="AE32" s="436"/>
      <c r="AF32" s="65">
        <v>0</v>
      </c>
      <c r="AG32" s="94"/>
      <c r="AH32" s="95"/>
      <c r="AI32" s="65"/>
      <c r="AJ32" s="94"/>
      <c r="AK32" s="95"/>
      <c r="AL32" s="353" t="s">
        <v>147</v>
      </c>
      <c r="AM32" s="354"/>
      <c r="AN32" s="354"/>
      <c r="AO32" s="354"/>
      <c r="AP32" s="355"/>
    </row>
    <row r="33" spans="1:42" s="75" customFormat="1" ht="37.5" customHeight="1" thickBot="1">
      <c r="A33" s="69"/>
      <c r="B33" s="146"/>
      <c r="C33" s="147"/>
      <c r="D33" s="147"/>
      <c r="E33" s="147"/>
      <c r="F33" s="147"/>
      <c r="G33" s="147"/>
      <c r="H33" s="148"/>
      <c r="I33" s="148"/>
      <c r="J33" s="148"/>
      <c r="K33" s="148"/>
      <c r="L33" s="148"/>
      <c r="M33" s="148"/>
      <c r="N33" s="149"/>
      <c r="O33" s="69"/>
      <c r="P33" s="547" t="s">
        <v>199</v>
      </c>
      <c r="Q33" s="610"/>
      <c r="R33" s="610"/>
      <c r="S33" s="610"/>
      <c r="T33" s="610"/>
      <c r="U33" s="610"/>
      <c r="V33" s="610"/>
      <c r="W33" s="610"/>
      <c r="X33" s="610"/>
      <c r="Y33" s="610"/>
      <c r="Z33" s="610"/>
      <c r="AA33" s="610"/>
      <c r="AB33" s="610"/>
      <c r="AC33" s="610"/>
      <c r="AD33" s="610"/>
      <c r="AE33" s="611"/>
      <c r="AF33" s="454" t="s">
        <v>123</v>
      </c>
      <c r="AG33" s="455"/>
      <c r="AH33" s="150">
        <f>AVERAGE(AH7:AH32)</f>
        <v>2.023809523809524</v>
      </c>
      <c r="AI33" s="454" t="s">
        <v>123</v>
      </c>
      <c r="AJ33" s="455"/>
      <c r="AK33" s="150">
        <f>AVERAGE(AK7:AK32)</f>
        <v>0</v>
      </c>
      <c r="AL33" s="451"/>
      <c r="AM33" s="452"/>
      <c r="AN33" s="452"/>
      <c r="AO33" s="452"/>
      <c r="AP33" s="453"/>
    </row>
    <row r="34" spans="1:36" s="75" customFormat="1" ht="15.75" customHeight="1">
      <c r="A34" s="69"/>
      <c r="B34" s="79"/>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row>
    <row r="35" spans="1:37" s="75" customFormat="1" ht="18.75" customHeight="1">
      <c r="A35" s="69"/>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152"/>
    </row>
    <row r="36" spans="2:37" ht="19.5" customHeight="1">
      <c r="B36" s="153" t="s">
        <v>87</v>
      </c>
      <c r="C36" s="153"/>
      <c r="D36" s="154"/>
      <c r="E36" s="154"/>
      <c r="F36" s="154"/>
      <c r="G36" s="154"/>
      <c r="AD36" s="69"/>
      <c r="AE36" s="69"/>
      <c r="AF36" s="69"/>
      <c r="AG36" s="69"/>
      <c r="AH36" s="69"/>
      <c r="AI36" s="69"/>
      <c r="AJ36" s="69"/>
      <c r="AK36" s="152"/>
    </row>
    <row r="37" spans="2:37" ht="9.75" customHeight="1">
      <c r="B37" s="153"/>
      <c r="C37" s="153"/>
      <c r="D37" s="153"/>
      <c r="E37" s="153"/>
      <c r="F37" s="154"/>
      <c r="G37" s="154"/>
      <c r="AD37" s="69"/>
      <c r="AE37" s="69"/>
      <c r="AF37" s="69"/>
      <c r="AG37" s="69"/>
      <c r="AH37" s="69"/>
      <c r="AI37" s="69"/>
      <c r="AJ37" s="69"/>
      <c r="AK37" s="152"/>
    </row>
    <row r="38" spans="2:38" ht="18" customHeight="1">
      <c r="B38" s="155" t="s">
        <v>88</v>
      </c>
      <c r="C38" s="156"/>
      <c r="D38" s="156"/>
      <c r="E38" s="157" t="s">
        <v>143</v>
      </c>
      <c r="F38" s="305" t="s">
        <v>144</v>
      </c>
      <c r="G38" s="305"/>
      <c r="H38"/>
      <c r="I38"/>
      <c r="J38"/>
      <c r="K38"/>
      <c r="P38" s="69"/>
      <c r="R38" s="84"/>
      <c r="AE38" s="69"/>
      <c r="AF38" s="69"/>
      <c r="AG38" s="69"/>
      <c r="AH38" s="69"/>
      <c r="AI38" s="69"/>
      <c r="AJ38" s="69"/>
      <c r="AL38" s="152"/>
    </row>
    <row r="39" spans="2:38" ht="18" customHeight="1">
      <c r="B39" s="158" t="s">
        <v>200</v>
      </c>
      <c r="C39" s="159"/>
      <c r="D39" s="159"/>
      <c r="E39" s="160">
        <f>AH8</f>
        <v>3.3333333333333335</v>
      </c>
      <c r="F39" s="315">
        <f>AK8</f>
        <v>0</v>
      </c>
      <c r="G39" s="317"/>
      <c r="H39"/>
      <c r="I39"/>
      <c r="J39"/>
      <c r="K39"/>
      <c r="P39" s="69"/>
      <c r="R39" s="84"/>
      <c r="AE39" s="161"/>
      <c r="AF39" s="161"/>
      <c r="AG39" s="161"/>
      <c r="AH39" s="161"/>
      <c r="AI39" s="161"/>
      <c r="AJ39" s="161"/>
      <c r="AK39" s="161"/>
      <c r="AL39" s="152"/>
    </row>
    <row r="40" spans="2:38" ht="18" customHeight="1">
      <c r="B40" s="158" t="s">
        <v>201</v>
      </c>
      <c r="C40" s="159"/>
      <c r="D40" s="159"/>
      <c r="E40" s="160">
        <f>AH10</f>
        <v>3.75</v>
      </c>
      <c r="F40" s="315">
        <f>AK10</f>
        <v>0</v>
      </c>
      <c r="G40" s="317"/>
      <c r="H40"/>
      <c r="I40"/>
      <c r="J40"/>
      <c r="K40"/>
      <c r="P40" s="69"/>
      <c r="R40" s="84"/>
      <c r="AE40" s="161"/>
      <c r="AF40" s="161"/>
      <c r="AG40" s="161"/>
      <c r="AH40" s="161"/>
      <c r="AI40" s="161"/>
      <c r="AJ40" s="161"/>
      <c r="AK40" s="161"/>
      <c r="AL40" s="152"/>
    </row>
    <row r="41" spans="2:38" ht="18" customHeight="1">
      <c r="B41" s="162" t="s">
        <v>202</v>
      </c>
      <c r="C41" s="163"/>
      <c r="D41" s="163"/>
      <c r="E41" s="160">
        <f>AH15</f>
        <v>1.6666666666666667</v>
      </c>
      <c r="F41" s="315">
        <f>AK15</f>
        <v>0</v>
      </c>
      <c r="G41" s="317"/>
      <c r="H41"/>
      <c r="I41"/>
      <c r="J41"/>
      <c r="K41"/>
      <c r="P41" s="69"/>
      <c r="R41" s="84"/>
      <c r="AE41" s="161"/>
      <c r="AF41" s="161"/>
      <c r="AG41" s="161"/>
      <c r="AH41" s="161"/>
      <c r="AI41" s="161"/>
      <c r="AJ41" s="161"/>
      <c r="AK41" s="161"/>
      <c r="AL41" s="152"/>
    </row>
    <row r="42" spans="2:38" ht="18" customHeight="1">
      <c r="B42" s="164" t="s">
        <v>203</v>
      </c>
      <c r="C42" s="163"/>
      <c r="D42" s="163"/>
      <c r="E42" s="160">
        <f>AH17</f>
        <v>0.8333333333333334</v>
      </c>
      <c r="F42" s="315">
        <f>AK17</f>
        <v>0</v>
      </c>
      <c r="G42" s="317"/>
      <c r="H42"/>
      <c r="I42"/>
      <c r="J42"/>
      <c r="K42"/>
      <c r="O42" s="84"/>
      <c r="P42" s="69"/>
      <c r="R42" s="84"/>
      <c r="AE42" s="161"/>
      <c r="AF42" s="161"/>
      <c r="AG42" s="161"/>
      <c r="AH42" s="161"/>
      <c r="AI42" s="161"/>
      <c r="AJ42" s="161"/>
      <c r="AK42" s="161"/>
      <c r="AL42" s="152"/>
    </row>
    <row r="43" spans="2:38" ht="18" customHeight="1">
      <c r="B43" s="164" t="s">
        <v>89</v>
      </c>
      <c r="C43" s="163"/>
      <c r="D43" s="163"/>
      <c r="E43" s="160">
        <f>AH24</f>
        <v>3.3333333333333335</v>
      </c>
      <c r="F43" s="315">
        <f>AK24</f>
        <v>0</v>
      </c>
      <c r="G43" s="317"/>
      <c r="H43"/>
      <c r="I43"/>
      <c r="J43"/>
      <c r="K43"/>
      <c r="R43" s="84"/>
      <c r="S43" s="84"/>
      <c r="T43" s="84"/>
      <c r="U43" s="84"/>
      <c r="AE43" s="71"/>
      <c r="AF43" s="71"/>
      <c r="AG43" s="71"/>
      <c r="AH43" s="71"/>
      <c r="AI43" s="71"/>
      <c r="AK43" s="71"/>
      <c r="AL43" s="152"/>
    </row>
    <row r="44" spans="2:38" ht="18" customHeight="1">
      <c r="B44" s="164" t="s">
        <v>90</v>
      </c>
      <c r="C44" s="163"/>
      <c r="D44" s="163"/>
      <c r="E44" s="160">
        <f>AH26</f>
        <v>1.25</v>
      </c>
      <c r="F44" s="315">
        <f>AK26</f>
        <v>0</v>
      </c>
      <c r="G44" s="317"/>
      <c r="H44"/>
      <c r="I44"/>
      <c r="J44"/>
      <c r="K44"/>
      <c r="R44" s="84"/>
      <c r="S44" s="84"/>
      <c r="T44" s="69"/>
      <c r="U44" s="69"/>
      <c r="AE44" s="71"/>
      <c r="AF44" s="71"/>
      <c r="AG44" s="71"/>
      <c r="AH44" s="71"/>
      <c r="AI44" s="71"/>
      <c r="AK44" s="71"/>
      <c r="AL44" s="152"/>
    </row>
    <row r="45" spans="2:38" ht="18" customHeight="1">
      <c r="B45" s="164" t="s">
        <v>91</v>
      </c>
      <c r="C45" s="163"/>
      <c r="D45" s="163"/>
      <c r="E45" s="160">
        <f>AH31</f>
        <v>0</v>
      </c>
      <c r="F45" s="315">
        <f>AK31</f>
        <v>0</v>
      </c>
      <c r="G45" s="317"/>
      <c r="H45"/>
      <c r="I45"/>
      <c r="J45"/>
      <c r="K45"/>
      <c r="R45" s="84"/>
      <c r="S45" s="84"/>
      <c r="T45" s="69"/>
      <c r="U45" s="69"/>
      <c r="AE45" s="71"/>
      <c r="AF45" s="71"/>
      <c r="AG45" s="71"/>
      <c r="AH45" s="71"/>
      <c r="AI45" s="71"/>
      <c r="AK45" s="71"/>
      <c r="AL45" s="152"/>
    </row>
    <row r="46" spans="2:38" ht="15.75" customHeight="1">
      <c r="B46" s="320" t="s">
        <v>124</v>
      </c>
      <c r="C46" s="321"/>
      <c r="D46" s="322"/>
      <c r="E46" s="326">
        <f>AH33</f>
        <v>2.023809523809524</v>
      </c>
      <c r="F46" s="309">
        <f>AK33</f>
        <v>0</v>
      </c>
      <c r="G46" s="311"/>
      <c r="H46"/>
      <c r="I46"/>
      <c r="J46"/>
      <c r="K46"/>
      <c r="R46" s="84"/>
      <c r="S46" s="84"/>
      <c r="T46" s="84"/>
      <c r="U46" s="84"/>
      <c r="AE46" s="165"/>
      <c r="AF46" s="165"/>
      <c r="AG46" s="165"/>
      <c r="AH46" s="165"/>
      <c r="AI46" s="165"/>
      <c r="AJ46" s="165"/>
      <c r="AK46" s="165"/>
      <c r="AL46" s="152"/>
    </row>
    <row r="47" spans="2:39" ht="13.5" customHeight="1">
      <c r="B47" s="323"/>
      <c r="C47" s="324"/>
      <c r="D47" s="325"/>
      <c r="E47" s="327"/>
      <c r="F47" s="312"/>
      <c r="G47" s="314"/>
      <c r="H47"/>
      <c r="I47"/>
      <c r="J47"/>
      <c r="K47"/>
      <c r="P47" s="71"/>
      <c r="Q47" s="71"/>
      <c r="T47" s="84"/>
      <c r="U47" s="84"/>
      <c r="AE47" s="165"/>
      <c r="AF47"/>
      <c r="AG47"/>
      <c r="AH47"/>
      <c r="AI47"/>
      <c r="AJ47"/>
      <c r="AK47"/>
      <c r="AL47"/>
      <c r="AM47"/>
    </row>
    <row r="48" spans="2:39" ht="24.75" customHeight="1">
      <c r="B48" s="319"/>
      <c r="C48" s="319"/>
      <c r="D48" s="319"/>
      <c r="E48" s="319"/>
      <c r="F48" s="319"/>
      <c r="P48" s="69"/>
      <c r="R48" s="84"/>
      <c r="AD48" s="165"/>
      <c r="AE48" s="71"/>
      <c r="AF48"/>
      <c r="AG48"/>
      <c r="AH48"/>
      <c r="AI48"/>
      <c r="AJ48"/>
      <c r="AK48"/>
      <c r="AL48"/>
      <c r="AM48"/>
    </row>
    <row r="49" spans="2:39" ht="26.25" customHeight="1">
      <c r="B49" s="167" t="s">
        <v>143</v>
      </c>
      <c r="C49" s="168" t="s">
        <v>258</v>
      </c>
      <c r="D49" s="169" t="s">
        <v>259</v>
      </c>
      <c r="E49" s="170"/>
      <c r="F49" s="170"/>
      <c r="G49" s="171"/>
      <c r="H49" s="171"/>
      <c r="I49" s="171"/>
      <c r="J49" s="171"/>
      <c r="K49" s="171"/>
      <c r="L49" s="171"/>
      <c r="M49" s="171"/>
      <c r="N49" s="167" t="s">
        <v>144</v>
      </c>
      <c r="O49" s="171"/>
      <c r="Q49" s="172"/>
      <c r="R49" s="173" t="s">
        <v>204</v>
      </c>
      <c r="T49" s="169"/>
      <c r="U49" s="169" t="s">
        <v>205</v>
      </c>
      <c r="V49" s="170"/>
      <c r="W49" s="170"/>
      <c r="X49" s="175"/>
      <c r="Y49" s="171"/>
      <c r="Z49" s="171"/>
      <c r="AA49" s="171"/>
      <c r="AB49" s="171"/>
      <c r="AC49" s="171"/>
      <c r="AD49" s="171"/>
      <c r="AE49" s="176"/>
      <c r="AF49"/>
      <c r="AG49"/>
      <c r="AH49"/>
      <c r="AI49"/>
      <c r="AJ49"/>
      <c r="AK49"/>
      <c r="AL49"/>
      <c r="AM49"/>
    </row>
    <row r="50" spans="2:39" ht="21" customHeight="1">
      <c r="B50" s="179" t="s">
        <v>125</v>
      </c>
      <c r="C50" s="180"/>
      <c r="D50" s="180"/>
      <c r="E50" s="179" t="s">
        <v>126</v>
      </c>
      <c r="F50" s="181"/>
      <c r="G50" s="171"/>
      <c r="J50" s="182"/>
      <c r="K50" s="182"/>
      <c r="L50" s="182"/>
      <c r="M50" s="182"/>
      <c r="N50" s="179" t="s">
        <v>127</v>
      </c>
      <c r="O50" s="183"/>
      <c r="P50" s="179"/>
      <c r="Q50" s="179"/>
      <c r="R50" s="180"/>
      <c r="S50" s="180"/>
      <c r="T50" s="180"/>
      <c r="U50" s="180"/>
      <c r="X50" s="179" t="s">
        <v>126</v>
      </c>
      <c r="Y50" s="181"/>
      <c r="Z50" s="184"/>
      <c r="AA50" s="184"/>
      <c r="AB50" s="185"/>
      <c r="AC50" s="182"/>
      <c r="AF50"/>
      <c r="AG50"/>
      <c r="AH50"/>
      <c r="AI50"/>
      <c r="AJ50"/>
      <c r="AK50"/>
      <c r="AL50"/>
      <c r="AM50"/>
    </row>
    <row r="51" spans="2:40" ht="10.5" customHeight="1" thickBot="1">
      <c r="B51" s="187"/>
      <c r="C51" s="188"/>
      <c r="D51" s="188"/>
      <c r="E51" s="188"/>
      <c r="F51" s="182"/>
      <c r="G51" s="182"/>
      <c r="H51" s="182"/>
      <c r="I51" s="182"/>
      <c r="J51" s="182"/>
      <c r="K51" s="182"/>
      <c r="L51" s="182"/>
      <c r="M51" s="182"/>
      <c r="N51" s="182"/>
      <c r="O51" s="189"/>
      <c r="P51" s="189"/>
      <c r="Q51" s="189"/>
      <c r="R51" s="187"/>
      <c r="S51" s="188"/>
      <c r="T51" s="188"/>
      <c r="U51" s="188"/>
      <c r="V51" s="188"/>
      <c r="Y51" s="182"/>
      <c r="Z51" s="182"/>
      <c r="AA51" s="182"/>
      <c r="AB51" s="182"/>
      <c r="AC51" s="182"/>
      <c r="AD51" s="182"/>
      <c r="AE51" s="71"/>
      <c r="AF51"/>
      <c r="AG51"/>
      <c r="AH51"/>
      <c r="AI51"/>
      <c r="AJ51"/>
      <c r="AK51"/>
      <c r="AL51"/>
      <c r="AM51"/>
      <c r="AN51" s="182"/>
    </row>
    <row r="52" spans="2:40" ht="25.5" customHeight="1" thickBot="1">
      <c r="B52" s="306" t="s">
        <v>174</v>
      </c>
      <c r="C52" s="307"/>
      <c r="D52" s="308"/>
      <c r="E52" s="306" t="s">
        <v>175</v>
      </c>
      <c r="F52" s="307"/>
      <c r="G52" s="307"/>
      <c r="H52" s="307"/>
      <c r="I52" s="307"/>
      <c r="J52" s="307"/>
      <c r="K52" s="308"/>
      <c r="N52" s="288" t="s">
        <v>152</v>
      </c>
      <c r="O52" s="532"/>
      <c r="P52" s="532"/>
      <c r="Q52" s="532"/>
      <c r="R52" s="637"/>
      <c r="S52" s="637"/>
      <c r="T52" s="637"/>
      <c r="U52" s="637"/>
      <c r="V52" s="637"/>
      <c r="W52" s="638"/>
      <c r="X52" s="530" t="s">
        <v>175</v>
      </c>
      <c r="Y52" s="530"/>
      <c r="Z52" s="530"/>
      <c r="AA52" s="530"/>
      <c r="AB52" s="530"/>
      <c r="AC52" s="530"/>
      <c r="AD52" s="531"/>
      <c r="AE52" s="230"/>
      <c r="AF52" s="328"/>
      <c r="AG52" s="639"/>
      <c r="AH52" s="639"/>
      <c r="AI52" s="639"/>
      <c r="AJ52" s="639"/>
      <c r="AK52" s="639"/>
      <c r="AL52" s="640"/>
      <c r="AM52" s="641"/>
      <c r="AN52" s="641"/>
    </row>
    <row r="53" spans="2:40" ht="25.5" customHeight="1">
      <c r="B53" s="194" t="s">
        <v>260</v>
      </c>
      <c r="C53" s="195" t="s">
        <v>129</v>
      </c>
      <c r="D53" s="195" t="s">
        <v>130</v>
      </c>
      <c r="E53" s="196" t="s">
        <v>260</v>
      </c>
      <c r="F53" s="649" t="s">
        <v>129</v>
      </c>
      <c r="G53" s="649"/>
      <c r="H53" s="318" t="s">
        <v>130</v>
      </c>
      <c r="I53" s="318"/>
      <c r="J53" s="318"/>
      <c r="K53" s="257"/>
      <c r="N53" s="519" t="s">
        <v>262</v>
      </c>
      <c r="O53" s="520"/>
      <c r="P53" s="520"/>
      <c r="Q53" s="520"/>
      <c r="R53" s="520"/>
      <c r="S53" s="262" t="s">
        <v>129</v>
      </c>
      <c r="T53" s="264"/>
      <c r="U53" s="262" t="s">
        <v>130</v>
      </c>
      <c r="V53" s="318"/>
      <c r="W53" s="257"/>
      <c r="X53" s="542" t="s">
        <v>260</v>
      </c>
      <c r="Y53" s="635"/>
      <c r="Z53" s="636"/>
      <c r="AA53" s="541" t="s">
        <v>129</v>
      </c>
      <c r="AB53" s="541"/>
      <c r="AC53" s="545" t="s">
        <v>130</v>
      </c>
      <c r="AD53" s="606"/>
      <c r="AE53" s="197"/>
      <c r="AF53" s="280"/>
      <c r="AG53" s="573"/>
      <c r="AH53" s="280"/>
      <c r="AI53" s="573"/>
      <c r="AJ53" s="280"/>
      <c r="AK53" s="573"/>
      <c r="AL53" s="280"/>
      <c r="AM53" s="573"/>
      <c r="AN53" s="213"/>
    </row>
    <row r="54" spans="2:40" ht="25.5" customHeight="1">
      <c r="B54" s="252" t="s">
        <v>150</v>
      </c>
      <c r="C54" s="199">
        <f>IF(B54="なし",0,IF(B54="①高断熱・高気密",1,2))</f>
        <v>0</v>
      </c>
      <c r="D54" s="283">
        <f>IF(C56&gt;=1.5,2,IF(C56&lt;1,0,1))</f>
        <v>0</v>
      </c>
      <c r="E54" s="200" t="s">
        <v>131</v>
      </c>
      <c r="F54" s="265">
        <v>0</v>
      </c>
      <c r="G54" s="266"/>
      <c r="H54" s="283">
        <f>IF(F65&gt;2,2,INT(F65))</f>
        <v>0</v>
      </c>
      <c r="I54" s="299"/>
      <c r="J54" s="299"/>
      <c r="K54" s="300"/>
      <c r="N54" s="515" t="s">
        <v>150</v>
      </c>
      <c r="O54" s="516"/>
      <c r="P54" s="516"/>
      <c r="Q54" s="516"/>
      <c r="R54" s="516"/>
      <c r="S54" s="589">
        <f>IF(N54="なし",0,IF(N54="①高断熱・高気密",1,2))</f>
        <v>0</v>
      </c>
      <c r="T54" s="590"/>
      <c r="U54" s="283">
        <f>IF(S56&gt;=1.5,2,IF(S56&lt;1,0,1))</f>
        <v>0</v>
      </c>
      <c r="V54" s="576"/>
      <c r="W54" s="577"/>
      <c r="X54" s="296" t="s">
        <v>131</v>
      </c>
      <c r="Y54" s="597"/>
      <c r="Z54" s="598"/>
      <c r="AA54" s="265">
        <v>0</v>
      </c>
      <c r="AB54" s="266"/>
      <c r="AC54" s="283">
        <f>IF(AA65&gt;2,2,INT(AA65))</f>
        <v>0</v>
      </c>
      <c r="AD54" s="577"/>
      <c r="AE54" s="197"/>
      <c r="AF54" s="280"/>
      <c r="AG54" s="573"/>
      <c r="AH54" s="574"/>
      <c r="AI54" s="573"/>
      <c r="AJ54" s="280"/>
      <c r="AK54" s="573"/>
      <c r="AL54" s="280"/>
      <c r="AM54" s="573"/>
      <c r="AN54" s="68"/>
    </row>
    <row r="55" spans="2:40" ht="25.5" customHeight="1">
      <c r="B55" s="201" t="s">
        <v>132</v>
      </c>
      <c r="C55" s="13">
        <v>0</v>
      </c>
      <c r="D55" s="272"/>
      <c r="E55" s="200" t="s">
        <v>176</v>
      </c>
      <c r="F55" s="265">
        <v>0</v>
      </c>
      <c r="G55" s="266"/>
      <c r="H55" s="272"/>
      <c r="I55" s="301"/>
      <c r="J55" s="301"/>
      <c r="K55" s="302"/>
      <c r="N55" s="519" t="s">
        <v>154</v>
      </c>
      <c r="O55" s="520"/>
      <c r="P55" s="520"/>
      <c r="Q55" s="520"/>
      <c r="R55" s="520"/>
      <c r="S55" s="265">
        <v>0</v>
      </c>
      <c r="T55" s="266"/>
      <c r="U55" s="272"/>
      <c r="V55" s="579"/>
      <c r="W55" s="580"/>
      <c r="X55" s="296" t="s">
        <v>176</v>
      </c>
      <c r="Y55" s="597"/>
      <c r="Z55" s="598"/>
      <c r="AA55" s="265">
        <v>0</v>
      </c>
      <c r="AB55" s="266"/>
      <c r="AC55" s="578"/>
      <c r="AD55" s="580"/>
      <c r="AE55" s="197"/>
      <c r="AF55" s="280"/>
      <c r="AG55" s="573"/>
      <c r="AH55" s="574"/>
      <c r="AI55" s="574"/>
      <c r="AJ55" s="280"/>
      <c r="AK55" s="573"/>
      <c r="AL55" s="280"/>
      <c r="AM55" s="573"/>
      <c r="AN55" s="68"/>
    </row>
    <row r="56" spans="2:40" ht="25.5" customHeight="1" thickBot="1">
      <c r="B56" s="202" t="s">
        <v>133</v>
      </c>
      <c r="C56" s="203">
        <f>C54*1+C55*0.5</f>
        <v>0</v>
      </c>
      <c r="D56" s="268"/>
      <c r="E56" s="200" t="s">
        <v>263</v>
      </c>
      <c r="F56" s="265">
        <v>0</v>
      </c>
      <c r="G56" s="266"/>
      <c r="H56" s="272"/>
      <c r="I56" s="301"/>
      <c r="J56" s="301"/>
      <c r="K56" s="302"/>
      <c r="N56" s="535" t="s">
        <v>155</v>
      </c>
      <c r="O56" s="536"/>
      <c r="P56" s="536"/>
      <c r="Q56" s="536"/>
      <c r="R56" s="536"/>
      <c r="S56" s="263">
        <f>S54*1+S55*0.5</f>
        <v>0</v>
      </c>
      <c r="T56" s="261"/>
      <c r="U56" s="268"/>
      <c r="V56" s="582"/>
      <c r="W56" s="583"/>
      <c r="X56" s="296" t="s">
        <v>263</v>
      </c>
      <c r="Y56" s="597"/>
      <c r="Z56" s="598"/>
      <c r="AA56" s="265">
        <v>0</v>
      </c>
      <c r="AB56" s="266"/>
      <c r="AC56" s="578"/>
      <c r="AD56" s="580"/>
      <c r="AE56" s="197"/>
      <c r="AF56" s="280"/>
      <c r="AG56" s="573"/>
      <c r="AH56" s="575"/>
      <c r="AI56" s="575"/>
      <c r="AJ56" s="280"/>
      <c r="AK56" s="573"/>
      <c r="AL56" s="280"/>
      <c r="AM56" s="573"/>
      <c r="AN56" s="68"/>
    </row>
    <row r="57" spans="2:40" ht="25.5" customHeight="1">
      <c r="B57" s="204" t="s">
        <v>134</v>
      </c>
      <c r="C57" s="190"/>
      <c r="D57" s="205"/>
      <c r="E57" s="206" t="s">
        <v>177</v>
      </c>
      <c r="F57" s="265">
        <v>0</v>
      </c>
      <c r="G57" s="266"/>
      <c r="H57" s="272"/>
      <c r="I57" s="301"/>
      <c r="J57" s="301"/>
      <c r="K57" s="302"/>
      <c r="N57" s="521" t="s">
        <v>156</v>
      </c>
      <c r="O57" s="522"/>
      <c r="P57" s="522"/>
      <c r="Q57" s="522"/>
      <c r="R57" s="522"/>
      <c r="S57" s="517"/>
      <c r="T57" s="517"/>
      <c r="U57" s="517"/>
      <c r="V57" s="517"/>
      <c r="W57" s="518"/>
      <c r="X57" s="296" t="s">
        <v>177</v>
      </c>
      <c r="Y57" s="597"/>
      <c r="Z57" s="598"/>
      <c r="AA57" s="265">
        <v>0</v>
      </c>
      <c r="AB57" s="266"/>
      <c r="AC57" s="578"/>
      <c r="AD57" s="580"/>
      <c r="AE57" s="197"/>
      <c r="AF57" s="231"/>
      <c r="AG57" s="231"/>
      <c r="AH57" s="231"/>
      <c r="AI57" s="231"/>
      <c r="AJ57" s="232"/>
      <c r="AK57" s="232"/>
      <c r="AL57" s="280"/>
      <c r="AM57" s="573"/>
      <c r="AN57" s="68"/>
    </row>
    <row r="58" spans="2:40" ht="25.5" customHeight="1">
      <c r="B58" s="194" t="s">
        <v>128</v>
      </c>
      <c r="C58" s="195" t="s">
        <v>129</v>
      </c>
      <c r="D58" s="195" t="s">
        <v>130</v>
      </c>
      <c r="E58" s="200" t="s">
        <v>178</v>
      </c>
      <c r="F58" s="265">
        <v>0</v>
      </c>
      <c r="G58" s="266"/>
      <c r="H58" s="272"/>
      <c r="I58" s="301"/>
      <c r="J58" s="301"/>
      <c r="K58" s="302"/>
      <c r="N58" s="519" t="s">
        <v>153</v>
      </c>
      <c r="O58" s="520"/>
      <c r="P58" s="520"/>
      <c r="Q58" s="520"/>
      <c r="R58" s="520"/>
      <c r="S58" s="262" t="s">
        <v>129</v>
      </c>
      <c r="T58" s="264"/>
      <c r="U58" s="262" t="s">
        <v>130</v>
      </c>
      <c r="V58" s="318"/>
      <c r="W58" s="257"/>
      <c r="X58" s="296" t="s">
        <v>178</v>
      </c>
      <c r="Y58" s="597"/>
      <c r="Z58" s="598"/>
      <c r="AA58" s="265">
        <v>0</v>
      </c>
      <c r="AB58" s="266"/>
      <c r="AC58" s="578"/>
      <c r="AD58" s="580"/>
      <c r="AE58" s="197"/>
      <c r="AF58" s="280"/>
      <c r="AG58" s="280"/>
      <c r="AH58" s="280"/>
      <c r="AI58" s="280"/>
      <c r="AJ58" s="280"/>
      <c r="AK58" s="280"/>
      <c r="AL58" s="280"/>
      <c r="AM58" s="573"/>
      <c r="AN58" s="68"/>
    </row>
    <row r="59" spans="2:40" ht="25.5" customHeight="1">
      <c r="B59" s="252" t="s">
        <v>266</v>
      </c>
      <c r="C59" s="199">
        <f>IF(B59="単層ガラス",0,IF(B59="複層ガラス",1,2))</f>
        <v>1</v>
      </c>
      <c r="D59" s="283">
        <f>IF(C61&gt;=1.5,2,IF(C61&lt;1,0,1))</f>
        <v>1</v>
      </c>
      <c r="E59" s="200" t="s">
        <v>92</v>
      </c>
      <c r="F59" s="265">
        <v>0</v>
      </c>
      <c r="G59" s="266"/>
      <c r="H59" s="272"/>
      <c r="I59" s="301"/>
      <c r="J59" s="301"/>
      <c r="K59" s="302"/>
      <c r="N59" s="515" t="s">
        <v>151</v>
      </c>
      <c r="O59" s="516"/>
      <c r="P59" s="516"/>
      <c r="Q59" s="516"/>
      <c r="R59" s="516"/>
      <c r="S59" s="589">
        <f>IF(N59="単層ガラス",0,IF(N59="複層ガラス",1,2))</f>
        <v>0</v>
      </c>
      <c r="T59" s="590"/>
      <c r="U59" s="283">
        <f>IF(S61&gt;=1.5,2,IF(S61&lt;1,0,1))</f>
        <v>0</v>
      </c>
      <c r="V59" s="576"/>
      <c r="W59" s="577"/>
      <c r="X59" s="296" t="s">
        <v>92</v>
      </c>
      <c r="Y59" s="597"/>
      <c r="Z59" s="598"/>
      <c r="AA59" s="265">
        <v>0</v>
      </c>
      <c r="AB59" s="266"/>
      <c r="AC59" s="578"/>
      <c r="AD59" s="580"/>
      <c r="AE59" s="197"/>
      <c r="AF59" s="280"/>
      <c r="AG59" s="280"/>
      <c r="AH59" s="574"/>
      <c r="AI59" s="574"/>
      <c r="AJ59" s="280"/>
      <c r="AK59" s="573"/>
      <c r="AL59" s="280"/>
      <c r="AM59" s="573"/>
      <c r="AN59" s="68"/>
    </row>
    <row r="60" spans="2:40" ht="25.5" customHeight="1">
      <c r="B60" s="201" t="s">
        <v>132</v>
      </c>
      <c r="C60" s="13">
        <v>0</v>
      </c>
      <c r="D60" s="272"/>
      <c r="E60" s="200" t="s">
        <v>93</v>
      </c>
      <c r="F60" s="265">
        <v>0</v>
      </c>
      <c r="G60" s="266"/>
      <c r="H60" s="272"/>
      <c r="I60" s="301"/>
      <c r="J60" s="301"/>
      <c r="K60" s="302"/>
      <c r="N60" s="404" t="s">
        <v>132</v>
      </c>
      <c r="O60" s="405"/>
      <c r="P60" s="405"/>
      <c r="Q60" s="405"/>
      <c r="R60" s="406"/>
      <c r="S60" s="265">
        <v>0</v>
      </c>
      <c r="T60" s="266"/>
      <c r="U60" s="272"/>
      <c r="V60" s="579"/>
      <c r="W60" s="580"/>
      <c r="X60" s="296" t="s">
        <v>93</v>
      </c>
      <c r="Y60" s="597"/>
      <c r="Z60" s="598"/>
      <c r="AA60" s="265">
        <v>0</v>
      </c>
      <c r="AB60" s="266"/>
      <c r="AC60" s="578"/>
      <c r="AD60" s="580"/>
      <c r="AE60" s="197"/>
      <c r="AF60" s="280"/>
      <c r="AG60" s="280"/>
      <c r="AH60" s="574"/>
      <c r="AI60" s="574"/>
      <c r="AJ60" s="280"/>
      <c r="AK60" s="573"/>
      <c r="AL60" s="280"/>
      <c r="AM60" s="573"/>
      <c r="AN60" s="68"/>
    </row>
    <row r="61" spans="2:40" ht="25.5" customHeight="1" thickBot="1">
      <c r="B61" s="202" t="s">
        <v>133</v>
      </c>
      <c r="C61" s="203">
        <f>C59*1+C60*0.5</f>
        <v>1</v>
      </c>
      <c r="D61" s="268"/>
      <c r="E61" s="200" t="s">
        <v>94</v>
      </c>
      <c r="F61" s="265">
        <v>0</v>
      </c>
      <c r="G61" s="266"/>
      <c r="H61" s="272"/>
      <c r="I61" s="301"/>
      <c r="J61" s="301"/>
      <c r="K61" s="302"/>
      <c r="N61" s="413" t="s">
        <v>133</v>
      </c>
      <c r="O61" s="414"/>
      <c r="P61" s="414"/>
      <c r="Q61" s="414"/>
      <c r="R61" s="414"/>
      <c r="S61" s="263">
        <f>S59*1+S60*0.5</f>
        <v>0</v>
      </c>
      <c r="T61" s="261"/>
      <c r="U61" s="268"/>
      <c r="V61" s="582"/>
      <c r="W61" s="583"/>
      <c r="X61" s="296" t="s">
        <v>94</v>
      </c>
      <c r="Y61" s="597"/>
      <c r="Z61" s="598"/>
      <c r="AA61" s="265">
        <v>0</v>
      </c>
      <c r="AB61" s="266"/>
      <c r="AC61" s="578"/>
      <c r="AD61" s="580"/>
      <c r="AE61" s="197"/>
      <c r="AF61" s="280"/>
      <c r="AG61" s="280"/>
      <c r="AH61" s="575"/>
      <c r="AI61" s="575"/>
      <c r="AJ61" s="280"/>
      <c r="AK61" s="573"/>
      <c r="AL61" s="280"/>
      <c r="AM61" s="573"/>
      <c r="AN61" s="68"/>
    </row>
    <row r="62" spans="2:40" ht="25.5" customHeight="1">
      <c r="B62" s="204" t="s">
        <v>135</v>
      </c>
      <c r="C62" s="190"/>
      <c r="D62" s="205"/>
      <c r="E62" s="206" t="s">
        <v>95</v>
      </c>
      <c r="F62" s="265">
        <v>0</v>
      </c>
      <c r="G62" s="266"/>
      <c r="H62" s="272"/>
      <c r="I62" s="301"/>
      <c r="J62" s="301"/>
      <c r="K62" s="302"/>
      <c r="N62" s="408" t="s">
        <v>135</v>
      </c>
      <c r="O62" s="422"/>
      <c r="P62" s="422"/>
      <c r="Q62" s="422"/>
      <c r="R62" s="422"/>
      <c r="S62" s="591"/>
      <c r="T62" s="591"/>
      <c r="U62" s="591"/>
      <c r="V62" s="591"/>
      <c r="W62" s="592"/>
      <c r="X62" s="296" t="s">
        <v>95</v>
      </c>
      <c r="Y62" s="597"/>
      <c r="Z62" s="598"/>
      <c r="AA62" s="265">
        <v>0</v>
      </c>
      <c r="AB62" s="266"/>
      <c r="AC62" s="578"/>
      <c r="AD62" s="580"/>
      <c r="AE62" s="197"/>
      <c r="AF62" s="231"/>
      <c r="AG62" s="231"/>
      <c r="AH62" s="231"/>
      <c r="AI62" s="231"/>
      <c r="AJ62" s="232"/>
      <c r="AK62" s="232"/>
      <c r="AL62" s="280"/>
      <c r="AM62" s="573"/>
      <c r="AN62" s="68"/>
    </row>
    <row r="63" spans="2:40" ht="25.5" customHeight="1">
      <c r="B63" s="194" t="s">
        <v>128</v>
      </c>
      <c r="C63" s="195" t="s">
        <v>129</v>
      </c>
      <c r="D63" s="195" t="s">
        <v>130</v>
      </c>
      <c r="E63" s="200" t="s">
        <v>179</v>
      </c>
      <c r="F63" s="265">
        <v>0</v>
      </c>
      <c r="G63" s="266"/>
      <c r="H63" s="272"/>
      <c r="I63" s="301"/>
      <c r="J63" s="301"/>
      <c r="K63" s="302"/>
      <c r="N63" s="404" t="s">
        <v>128</v>
      </c>
      <c r="O63" s="405"/>
      <c r="P63" s="405"/>
      <c r="Q63" s="405"/>
      <c r="R63" s="405"/>
      <c r="S63" s="262" t="s">
        <v>129</v>
      </c>
      <c r="T63" s="264"/>
      <c r="U63" s="262" t="s">
        <v>130</v>
      </c>
      <c r="V63" s="318"/>
      <c r="W63" s="257"/>
      <c r="X63" s="296" t="s">
        <v>179</v>
      </c>
      <c r="Y63" s="597"/>
      <c r="Z63" s="598"/>
      <c r="AA63" s="265">
        <v>0</v>
      </c>
      <c r="AB63" s="266"/>
      <c r="AC63" s="578"/>
      <c r="AD63" s="580"/>
      <c r="AE63" s="197"/>
      <c r="AF63" s="280"/>
      <c r="AG63" s="280"/>
      <c r="AH63" s="280"/>
      <c r="AI63" s="280"/>
      <c r="AJ63" s="280"/>
      <c r="AK63" s="280"/>
      <c r="AL63" s="280"/>
      <c r="AM63" s="573"/>
      <c r="AN63" s="68"/>
    </row>
    <row r="64" spans="2:40" ht="25.5" customHeight="1">
      <c r="B64" s="207" t="s">
        <v>180</v>
      </c>
      <c r="C64" s="13">
        <v>0</v>
      </c>
      <c r="D64" s="283">
        <f>IF(C66&gt;=2,2,IF(C66=1,1,0))</f>
        <v>0</v>
      </c>
      <c r="E64" s="200" t="s">
        <v>181</v>
      </c>
      <c r="F64" s="265">
        <v>0</v>
      </c>
      <c r="G64" s="266"/>
      <c r="H64" s="272"/>
      <c r="I64" s="301"/>
      <c r="J64" s="301"/>
      <c r="K64" s="302"/>
      <c r="N64" s="404" t="s">
        <v>180</v>
      </c>
      <c r="O64" s="405"/>
      <c r="P64" s="405"/>
      <c r="Q64" s="405"/>
      <c r="R64" s="406"/>
      <c r="S64" s="265">
        <v>0</v>
      </c>
      <c r="T64" s="266"/>
      <c r="U64" s="283">
        <f>IF(S66&gt;=2,2,IF(S66=1,1,0))</f>
        <v>0</v>
      </c>
      <c r="V64" s="576"/>
      <c r="W64" s="577"/>
      <c r="X64" s="296" t="s">
        <v>181</v>
      </c>
      <c r="Y64" s="597"/>
      <c r="Z64" s="598"/>
      <c r="AA64" s="265">
        <v>0</v>
      </c>
      <c r="AB64" s="266"/>
      <c r="AC64" s="578"/>
      <c r="AD64" s="580"/>
      <c r="AE64" s="197"/>
      <c r="AF64" s="280"/>
      <c r="AG64" s="280"/>
      <c r="AH64" s="574"/>
      <c r="AI64" s="574"/>
      <c r="AJ64" s="280"/>
      <c r="AK64" s="573"/>
      <c r="AL64" s="280"/>
      <c r="AM64" s="573"/>
      <c r="AN64" s="68"/>
    </row>
    <row r="65" spans="2:40" ht="25.5" customHeight="1" thickBot="1">
      <c r="B65" s="201" t="s">
        <v>132</v>
      </c>
      <c r="C65" s="13">
        <v>0</v>
      </c>
      <c r="D65" s="272"/>
      <c r="E65" s="208" t="s">
        <v>133</v>
      </c>
      <c r="F65" s="258">
        <f>SUM(F54:F64)</f>
        <v>0</v>
      </c>
      <c r="G65" s="267"/>
      <c r="H65" s="268"/>
      <c r="I65" s="303"/>
      <c r="J65" s="303"/>
      <c r="K65" s="304"/>
      <c r="N65" s="404" t="s">
        <v>132</v>
      </c>
      <c r="O65" s="405"/>
      <c r="P65" s="405"/>
      <c r="Q65" s="405"/>
      <c r="R65" s="406"/>
      <c r="S65" s="265">
        <v>0</v>
      </c>
      <c r="T65" s="266"/>
      <c r="U65" s="272"/>
      <c r="V65" s="579"/>
      <c r="W65" s="580"/>
      <c r="X65" s="333" t="s">
        <v>133</v>
      </c>
      <c r="Y65" s="595"/>
      <c r="Z65" s="596"/>
      <c r="AA65" s="258">
        <f>SUM(AA54:AA64)</f>
        <v>0</v>
      </c>
      <c r="AB65" s="267"/>
      <c r="AC65" s="581"/>
      <c r="AD65" s="583"/>
      <c r="AE65" s="197"/>
      <c r="AF65" s="280"/>
      <c r="AG65" s="280"/>
      <c r="AH65" s="574"/>
      <c r="AI65" s="574"/>
      <c r="AJ65" s="280"/>
      <c r="AK65" s="573"/>
      <c r="AL65" s="280"/>
      <c r="AM65" s="573"/>
      <c r="AN65" s="213"/>
    </row>
    <row r="66" spans="2:40" ht="25.5" customHeight="1" thickBot="1">
      <c r="B66" s="202" t="s">
        <v>133</v>
      </c>
      <c r="C66" s="209">
        <f>SUM(C64:C65)</f>
        <v>0</v>
      </c>
      <c r="D66" s="268"/>
      <c r="E66" s="210"/>
      <c r="F66" s="211"/>
      <c r="G66" s="211"/>
      <c r="H66" s="211"/>
      <c r="I66" s="211"/>
      <c r="J66" s="211"/>
      <c r="K66" s="211"/>
      <c r="N66" s="413" t="s">
        <v>133</v>
      </c>
      <c r="O66" s="414"/>
      <c r="P66" s="414"/>
      <c r="Q66" s="414"/>
      <c r="R66" s="414"/>
      <c r="S66" s="258">
        <f>SUM(S64:T65)</f>
        <v>0</v>
      </c>
      <c r="T66" s="267"/>
      <c r="U66" s="268"/>
      <c r="V66" s="582"/>
      <c r="W66" s="583"/>
      <c r="X66" s="210"/>
      <c r="Y66" s="211"/>
      <c r="Z66" s="211"/>
      <c r="AA66" s="211"/>
      <c r="AB66" s="211"/>
      <c r="AC66" s="211"/>
      <c r="AD66" s="211"/>
      <c r="AF66" s="280"/>
      <c r="AG66" s="280"/>
      <c r="AH66" s="280"/>
      <c r="AI66" s="280"/>
      <c r="AJ66" s="280"/>
      <c r="AK66" s="573"/>
      <c r="AL66" s="328"/>
      <c r="AM66" s="586"/>
      <c r="AN66" s="586"/>
    </row>
    <row r="67" spans="2:40" ht="25.5" customHeight="1">
      <c r="B67" s="204" t="s">
        <v>136</v>
      </c>
      <c r="C67" s="190"/>
      <c r="D67" s="205"/>
      <c r="E67" s="212"/>
      <c r="F67" s="280"/>
      <c r="G67" s="280"/>
      <c r="H67" s="280"/>
      <c r="I67" s="280"/>
      <c r="J67" s="280"/>
      <c r="K67" s="280"/>
      <c r="N67" s="408" t="s">
        <v>136</v>
      </c>
      <c r="O67" s="422"/>
      <c r="P67" s="422"/>
      <c r="Q67" s="422"/>
      <c r="R67" s="422"/>
      <c r="S67" s="591"/>
      <c r="T67" s="591"/>
      <c r="U67" s="591"/>
      <c r="V67" s="591"/>
      <c r="W67" s="592"/>
      <c r="X67" s="331"/>
      <c r="Y67" s="280"/>
      <c r="Z67" s="280"/>
      <c r="AA67" s="280"/>
      <c r="AB67" s="573"/>
      <c r="AC67" s="280"/>
      <c r="AD67" s="280"/>
      <c r="AF67" s="231"/>
      <c r="AG67" s="231"/>
      <c r="AH67" s="231"/>
      <c r="AI67" s="231"/>
      <c r="AJ67" s="232"/>
      <c r="AK67" s="232"/>
      <c r="AL67" s="328"/>
      <c r="AM67" s="586"/>
      <c r="AN67" s="213"/>
    </row>
    <row r="68" spans="2:40" ht="25.5" customHeight="1">
      <c r="B68" s="194" t="s">
        <v>128</v>
      </c>
      <c r="C68" s="195" t="s">
        <v>129</v>
      </c>
      <c r="D68" s="195" t="s">
        <v>130</v>
      </c>
      <c r="E68" s="214"/>
      <c r="F68" s="574"/>
      <c r="G68" s="574"/>
      <c r="H68" s="574"/>
      <c r="I68" s="574"/>
      <c r="J68" s="574"/>
      <c r="K68" s="574"/>
      <c r="N68" s="404" t="s">
        <v>128</v>
      </c>
      <c r="O68" s="405"/>
      <c r="P68" s="405"/>
      <c r="Q68" s="405"/>
      <c r="R68" s="405"/>
      <c r="S68" s="262" t="s">
        <v>129</v>
      </c>
      <c r="T68" s="264"/>
      <c r="U68" s="262" t="s">
        <v>130</v>
      </c>
      <c r="V68" s="318"/>
      <c r="W68" s="257"/>
      <c r="X68" s="276"/>
      <c r="Y68" s="328"/>
      <c r="Z68" s="328"/>
      <c r="AA68" s="574"/>
      <c r="AB68" s="574"/>
      <c r="AC68" s="574"/>
      <c r="AD68" s="574"/>
      <c r="AE68" s="216"/>
      <c r="AF68" s="280"/>
      <c r="AG68" s="280"/>
      <c r="AH68" s="280"/>
      <c r="AI68" s="280"/>
      <c r="AJ68" s="280"/>
      <c r="AK68" s="280"/>
      <c r="AL68" s="328"/>
      <c r="AM68" s="586"/>
      <c r="AN68" s="68"/>
    </row>
    <row r="69" spans="2:40" ht="25.5" customHeight="1">
      <c r="B69" s="207" t="s">
        <v>137</v>
      </c>
      <c r="C69" s="13">
        <v>0</v>
      </c>
      <c r="D69" s="283">
        <f>IF(C71&gt;=1.5,2,IF(C71&lt;1,0,1))</f>
        <v>0</v>
      </c>
      <c r="E69" s="214"/>
      <c r="F69" s="574"/>
      <c r="G69" s="574"/>
      <c r="H69" s="574"/>
      <c r="I69" s="574"/>
      <c r="J69" s="574"/>
      <c r="K69" s="574"/>
      <c r="N69" s="404" t="s">
        <v>137</v>
      </c>
      <c r="O69" s="405"/>
      <c r="P69" s="405"/>
      <c r="Q69" s="405"/>
      <c r="R69" s="406"/>
      <c r="S69" s="265">
        <v>0</v>
      </c>
      <c r="T69" s="266"/>
      <c r="U69" s="283">
        <f>IF(S71&gt;=1.5,2,IF(S71&lt;1,0,1))</f>
        <v>0</v>
      </c>
      <c r="V69" s="576"/>
      <c r="W69" s="577"/>
      <c r="X69" s="276"/>
      <c r="Y69" s="328"/>
      <c r="Z69" s="328"/>
      <c r="AA69" s="574"/>
      <c r="AB69" s="574"/>
      <c r="AC69" s="574"/>
      <c r="AD69" s="574"/>
      <c r="AE69" s="216"/>
      <c r="AF69" s="280"/>
      <c r="AG69" s="280"/>
      <c r="AH69" s="574"/>
      <c r="AI69" s="574"/>
      <c r="AJ69" s="280"/>
      <c r="AK69" s="573"/>
      <c r="AL69" s="328"/>
      <c r="AM69" s="586"/>
      <c r="AN69" s="68"/>
    </row>
    <row r="70" spans="2:40" ht="25.5" customHeight="1">
      <c r="B70" s="201" t="s">
        <v>132</v>
      </c>
      <c r="C70" s="13">
        <v>0</v>
      </c>
      <c r="D70" s="272"/>
      <c r="E70" s="214"/>
      <c r="F70" s="574"/>
      <c r="G70" s="574"/>
      <c r="H70" s="574"/>
      <c r="I70" s="574"/>
      <c r="J70" s="574"/>
      <c r="K70" s="574"/>
      <c r="N70" s="404" t="s">
        <v>132</v>
      </c>
      <c r="O70" s="405"/>
      <c r="P70" s="405"/>
      <c r="Q70" s="405"/>
      <c r="R70" s="406"/>
      <c r="S70" s="265">
        <v>0</v>
      </c>
      <c r="T70" s="266"/>
      <c r="U70" s="272"/>
      <c r="V70" s="579"/>
      <c r="W70" s="580"/>
      <c r="X70" s="276"/>
      <c r="Y70" s="328"/>
      <c r="Z70" s="328"/>
      <c r="AA70" s="574"/>
      <c r="AB70" s="574"/>
      <c r="AC70" s="574"/>
      <c r="AD70" s="574"/>
      <c r="AE70" s="216"/>
      <c r="AF70" s="280"/>
      <c r="AG70" s="280"/>
      <c r="AH70" s="574"/>
      <c r="AI70" s="574"/>
      <c r="AJ70" s="280"/>
      <c r="AK70" s="573"/>
      <c r="AL70" s="328"/>
      <c r="AM70" s="586"/>
      <c r="AN70" s="68"/>
    </row>
    <row r="71" spans="2:40" ht="25.5" customHeight="1" thickBot="1">
      <c r="B71" s="202" t="s">
        <v>133</v>
      </c>
      <c r="C71" s="203">
        <f>C69*1+C70*0.5</f>
        <v>0</v>
      </c>
      <c r="D71" s="268"/>
      <c r="E71" s="214"/>
      <c r="F71" s="574"/>
      <c r="G71" s="574"/>
      <c r="H71" s="574"/>
      <c r="I71" s="574"/>
      <c r="J71" s="574"/>
      <c r="K71" s="574"/>
      <c r="N71" s="413" t="s">
        <v>133</v>
      </c>
      <c r="O71" s="414"/>
      <c r="P71" s="414"/>
      <c r="Q71" s="414"/>
      <c r="R71" s="414"/>
      <c r="S71" s="263">
        <f>S69*1+S70*0.5</f>
        <v>0</v>
      </c>
      <c r="T71" s="261"/>
      <c r="U71" s="268"/>
      <c r="V71" s="582"/>
      <c r="W71" s="583"/>
      <c r="X71" s="276"/>
      <c r="Y71" s="328"/>
      <c r="Z71" s="328"/>
      <c r="AA71" s="574"/>
      <c r="AB71" s="574"/>
      <c r="AC71" s="574"/>
      <c r="AD71" s="574"/>
      <c r="AE71" s="216"/>
      <c r="AF71" s="280"/>
      <c r="AG71" s="280"/>
      <c r="AH71" s="575"/>
      <c r="AI71" s="575"/>
      <c r="AJ71" s="280"/>
      <c r="AK71" s="573"/>
      <c r="AL71" s="328"/>
      <c r="AM71" s="586"/>
      <c r="AN71" s="68"/>
    </row>
    <row r="72" spans="2:40" s="218" customFormat="1" ht="25.5" customHeight="1">
      <c r="B72" s="204" t="s">
        <v>138</v>
      </c>
      <c r="C72" s="190"/>
      <c r="D72" s="219"/>
      <c r="E72" s="214"/>
      <c r="F72" s="574"/>
      <c r="G72" s="574"/>
      <c r="H72" s="574"/>
      <c r="I72" s="574"/>
      <c r="J72" s="574"/>
      <c r="K72" s="574"/>
      <c r="N72" s="408" t="s">
        <v>138</v>
      </c>
      <c r="O72" s="591"/>
      <c r="P72" s="591"/>
      <c r="Q72" s="591"/>
      <c r="R72" s="591"/>
      <c r="S72" s="591"/>
      <c r="T72" s="591"/>
      <c r="U72" s="591"/>
      <c r="V72" s="591"/>
      <c r="W72" s="592"/>
      <c r="X72" s="276"/>
      <c r="Y72" s="328"/>
      <c r="Z72" s="328"/>
      <c r="AA72" s="574"/>
      <c r="AB72" s="574"/>
      <c r="AC72" s="574"/>
      <c r="AD72" s="574"/>
      <c r="AE72" s="216"/>
      <c r="AF72" s="328"/>
      <c r="AG72" s="586"/>
      <c r="AH72" s="586"/>
      <c r="AI72" s="586"/>
      <c r="AJ72" s="586"/>
      <c r="AK72" s="586"/>
      <c r="AL72" s="328"/>
      <c r="AM72" s="586"/>
      <c r="AN72" s="68"/>
    </row>
    <row r="73" spans="2:40" s="218" customFormat="1" ht="25.5" customHeight="1">
      <c r="B73" s="194" t="s">
        <v>128</v>
      </c>
      <c r="C73" s="195" t="s">
        <v>129</v>
      </c>
      <c r="D73" s="220" t="s">
        <v>130</v>
      </c>
      <c r="E73" s="214"/>
      <c r="F73" s="574"/>
      <c r="G73" s="574"/>
      <c r="H73" s="574"/>
      <c r="I73" s="574"/>
      <c r="J73" s="574"/>
      <c r="K73" s="574"/>
      <c r="N73" s="404" t="s">
        <v>128</v>
      </c>
      <c r="O73" s="405"/>
      <c r="P73" s="405"/>
      <c r="Q73" s="405"/>
      <c r="R73" s="405"/>
      <c r="S73" s="262" t="s">
        <v>129</v>
      </c>
      <c r="T73" s="264"/>
      <c r="U73" s="262" t="s">
        <v>130</v>
      </c>
      <c r="V73" s="318"/>
      <c r="W73" s="257"/>
      <c r="X73" s="276"/>
      <c r="Y73" s="328"/>
      <c r="Z73" s="328"/>
      <c r="AA73" s="574"/>
      <c r="AB73" s="574"/>
      <c r="AC73" s="574"/>
      <c r="AD73" s="574"/>
      <c r="AE73" s="216"/>
      <c r="AF73" s="280"/>
      <c r="AG73" s="280"/>
      <c r="AH73" s="280"/>
      <c r="AI73" s="280"/>
      <c r="AJ73" s="280"/>
      <c r="AK73" s="280"/>
      <c r="AL73" s="328"/>
      <c r="AM73" s="586"/>
      <c r="AN73" s="68"/>
    </row>
    <row r="74" spans="2:40" s="218" customFormat="1" ht="25.5" customHeight="1">
      <c r="B74" s="207" t="s">
        <v>182</v>
      </c>
      <c r="C74" s="13">
        <v>0</v>
      </c>
      <c r="D74" s="510">
        <f>IF(C77&gt;=2,2,IF(C77&gt;1,1,0))</f>
        <v>0</v>
      </c>
      <c r="E74" s="214"/>
      <c r="F74" s="574"/>
      <c r="G74" s="574"/>
      <c r="H74" s="574"/>
      <c r="I74" s="574"/>
      <c r="J74" s="574"/>
      <c r="K74" s="574"/>
      <c r="N74" s="404" t="s">
        <v>182</v>
      </c>
      <c r="O74" s="405"/>
      <c r="P74" s="405"/>
      <c r="Q74" s="405"/>
      <c r="R74" s="406"/>
      <c r="S74" s="265">
        <v>0</v>
      </c>
      <c r="T74" s="266"/>
      <c r="U74" s="299">
        <f>IF(S77&gt;=1.5,2,IF(S77&lt;1,0,1))</f>
        <v>0</v>
      </c>
      <c r="V74" s="576"/>
      <c r="W74" s="577"/>
      <c r="X74" s="276"/>
      <c r="Y74" s="328"/>
      <c r="Z74" s="328"/>
      <c r="AA74" s="574"/>
      <c r="AB74" s="574"/>
      <c r="AC74" s="574"/>
      <c r="AD74" s="574"/>
      <c r="AE74" s="216"/>
      <c r="AF74" s="280"/>
      <c r="AG74" s="280"/>
      <c r="AH74" s="574"/>
      <c r="AI74" s="574"/>
      <c r="AJ74" s="280"/>
      <c r="AK74" s="573"/>
      <c r="AL74" s="328"/>
      <c r="AM74" s="586"/>
      <c r="AN74" s="68"/>
    </row>
    <row r="75" spans="2:40" s="218" customFormat="1" ht="25.5" customHeight="1">
      <c r="B75" s="207" t="s">
        <v>183</v>
      </c>
      <c r="C75" s="13">
        <v>0</v>
      </c>
      <c r="D75" s="511"/>
      <c r="E75" s="212"/>
      <c r="F75" s="280"/>
      <c r="G75" s="280"/>
      <c r="H75" s="574"/>
      <c r="I75" s="574"/>
      <c r="J75" s="574"/>
      <c r="K75" s="574"/>
      <c r="N75" s="404" t="s">
        <v>183</v>
      </c>
      <c r="O75" s="405"/>
      <c r="P75" s="405"/>
      <c r="Q75" s="405"/>
      <c r="R75" s="406"/>
      <c r="S75" s="265">
        <v>0</v>
      </c>
      <c r="T75" s="266"/>
      <c r="U75" s="301"/>
      <c r="V75" s="579"/>
      <c r="W75" s="580"/>
      <c r="X75" s="329"/>
      <c r="Y75" s="330"/>
      <c r="Z75" s="330"/>
      <c r="AA75" s="280"/>
      <c r="AB75" s="280"/>
      <c r="AC75" s="574"/>
      <c r="AD75" s="574"/>
      <c r="AE75" s="216"/>
      <c r="AF75" s="280"/>
      <c r="AG75" s="280"/>
      <c r="AH75" s="574"/>
      <c r="AI75" s="574"/>
      <c r="AJ75" s="280"/>
      <c r="AK75" s="573"/>
      <c r="AL75" s="328"/>
      <c r="AM75" s="586"/>
      <c r="AN75" s="213"/>
    </row>
    <row r="76" spans="2:40" s="218" customFormat="1" ht="25.5" customHeight="1">
      <c r="B76" s="201" t="s">
        <v>132</v>
      </c>
      <c r="C76" s="13">
        <v>1</v>
      </c>
      <c r="D76" s="511"/>
      <c r="E76" s="69"/>
      <c r="L76" s="182"/>
      <c r="N76" s="404" t="s">
        <v>132</v>
      </c>
      <c r="O76" s="405"/>
      <c r="P76" s="405"/>
      <c r="Q76" s="405"/>
      <c r="R76" s="406"/>
      <c r="S76" s="265">
        <v>0</v>
      </c>
      <c r="T76" s="266"/>
      <c r="U76" s="301"/>
      <c r="V76" s="579"/>
      <c r="W76" s="580"/>
      <c r="X76" s="71"/>
      <c r="Y76" s="71"/>
      <c r="Z76" s="71"/>
      <c r="AA76" s="71"/>
      <c r="AB76" s="71"/>
      <c r="AC76" s="71"/>
      <c r="AD76" s="71"/>
      <c r="AE76" s="185"/>
      <c r="AF76" s="280"/>
      <c r="AG76" s="280"/>
      <c r="AH76" s="574"/>
      <c r="AI76" s="574"/>
      <c r="AJ76" s="280"/>
      <c r="AK76" s="573"/>
      <c r="AL76" s="233"/>
      <c r="AM76" s="141"/>
      <c r="AN76" s="217"/>
    </row>
    <row r="77" spans="2:40" s="218" customFormat="1" ht="25.5" customHeight="1" thickBot="1">
      <c r="B77" s="202" t="s">
        <v>133</v>
      </c>
      <c r="C77" s="209">
        <f>C74+C75+C76*0.5</f>
        <v>0.5</v>
      </c>
      <c r="D77" s="512"/>
      <c r="E77" s="69"/>
      <c r="L77" s="182"/>
      <c r="N77" s="413" t="s">
        <v>133</v>
      </c>
      <c r="O77" s="414"/>
      <c r="P77" s="414"/>
      <c r="Q77" s="414"/>
      <c r="R77" s="414"/>
      <c r="S77" s="258">
        <f>S74+S75+S76*0.5</f>
        <v>0</v>
      </c>
      <c r="T77" s="267"/>
      <c r="U77" s="593"/>
      <c r="V77" s="593"/>
      <c r="W77" s="594"/>
      <c r="X77" s="71"/>
      <c r="Y77" s="71"/>
      <c r="Z77" s="71"/>
      <c r="AA77" s="71"/>
      <c r="AB77" s="71"/>
      <c r="AC77" s="71"/>
      <c r="AD77" s="71"/>
      <c r="AE77" s="185"/>
      <c r="AF77" s="280"/>
      <c r="AG77" s="280"/>
      <c r="AH77" s="280"/>
      <c r="AI77" s="280"/>
      <c r="AJ77" s="280"/>
      <c r="AK77" s="573"/>
      <c r="AL77" s="233"/>
      <c r="AM77" s="141"/>
      <c r="AN77" s="217"/>
    </row>
    <row r="78" spans="2:40" s="218" customFormat="1" ht="25.5" customHeight="1">
      <c r="B78" s="204" t="s">
        <v>139</v>
      </c>
      <c r="C78" s="190"/>
      <c r="D78" s="219"/>
      <c r="E78" s="69"/>
      <c r="N78" s="408" t="s">
        <v>139</v>
      </c>
      <c r="O78" s="422"/>
      <c r="P78" s="422"/>
      <c r="Q78" s="422"/>
      <c r="R78" s="422"/>
      <c r="S78" s="591"/>
      <c r="T78" s="591"/>
      <c r="U78" s="591"/>
      <c r="V78" s="591"/>
      <c r="W78" s="592"/>
      <c r="X78" s="71"/>
      <c r="Y78" s="71"/>
      <c r="Z78" s="71"/>
      <c r="AA78" s="71"/>
      <c r="AB78" s="71"/>
      <c r="AC78" s="71"/>
      <c r="AD78" s="71"/>
      <c r="AE78" s="185"/>
      <c r="AF78" s="328"/>
      <c r="AG78" s="586"/>
      <c r="AH78" s="586"/>
      <c r="AI78" s="586"/>
      <c r="AJ78" s="586"/>
      <c r="AK78" s="586"/>
      <c r="AL78" s="233"/>
      <c r="AM78" s="141"/>
      <c r="AN78" s="217"/>
    </row>
    <row r="79" spans="2:40" s="218" customFormat="1" ht="25.5" customHeight="1">
      <c r="B79" s="194" t="s">
        <v>128</v>
      </c>
      <c r="C79" s="195" t="s">
        <v>129</v>
      </c>
      <c r="D79" s="220" t="s">
        <v>130</v>
      </c>
      <c r="E79" s="69"/>
      <c r="N79" s="404" t="s">
        <v>128</v>
      </c>
      <c r="O79" s="405"/>
      <c r="P79" s="405"/>
      <c r="Q79" s="405"/>
      <c r="R79" s="405"/>
      <c r="S79" s="262" t="s">
        <v>129</v>
      </c>
      <c r="T79" s="264"/>
      <c r="U79" s="262" t="s">
        <v>130</v>
      </c>
      <c r="V79" s="318"/>
      <c r="W79" s="257"/>
      <c r="X79" s="71"/>
      <c r="Y79" s="71"/>
      <c r="Z79" s="71"/>
      <c r="AA79" s="71"/>
      <c r="AB79" s="71"/>
      <c r="AC79" s="71"/>
      <c r="AD79" s="71"/>
      <c r="AE79" s="185"/>
      <c r="AF79" s="280"/>
      <c r="AG79" s="280"/>
      <c r="AH79" s="280"/>
      <c r="AI79" s="280"/>
      <c r="AJ79" s="280"/>
      <c r="AK79" s="280"/>
      <c r="AL79" s="233"/>
      <c r="AM79" s="141"/>
      <c r="AN79" s="217"/>
    </row>
    <row r="80" spans="2:40" s="218" customFormat="1" ht="25.5" customHeight="1">
      <c r="B80" s="252" t="s">
        <v>150</v>
      </c>
      <c r="C80" s="199">
        <f>IF(B80="なし",0,IF(B80="①高効率照明器具",1,2))</f>
        <v>0</v>
      </c>
      <c r="D80" s="510">
        <f>IF(C82&gt;=2,2,INT(C82))</f>
        <v>0</v>
      </c>
      <c r="E80" s="69"/>
      <c r="N80" s="419" t="s">
        <v>150</v>
      </c>
      <c r="O80" s="420"/>
      <c r="P80" s="420"/>
      <c r="Q80" s="420"/>
      <c r="R80" s="421"/>
      <c r="S80" s="589">
        <f>IF(N80="なし",0,IF(N80="①高効率照明器具",1,2))</f>
        <v>0</v>
      </c>
      <c r="T80" s="590"/>
      <c r="U80" s="283">
        <f>IF(S82&gt;=2,2,INT(S82))</f>
        <v>0</v>
      </c>
      <c r="V80" s="576"/>
      <c r="W80" s="577"/>
      <c r="X80" s="71"/>
      <c r="Y80" s="71"/>
      <c r="Z80" s="71"/>
      <c r="AA80" s="71"/>
      <c r="AB80" s="71"/>
      <c r="AC80" s="71"/>
      <c r="AD80" s="71"/>
      <c r="AE80" s="185"/>
      <c r="AF80" s="280"/>
      <c r="AG80" s="280"/>
      <c r="AH80" s="574"/>
      <c r="AI80" s="574"/>
      <c r="AJ80" s="280"/>
      <c r="AK80" s="573"/>
      <c r="AL80" s="233"/>
      <c r="AM80" s="141"/>
      <c r="AN80" s="217"/>
    </row>
    <row r="81" spans="2:40" s="218" customFormat="1" ht="25.5" customHeight="1">
      <c r="B81" s="201" t="s">
        <v>132</v>
      </c>
      <c r="C81" s="13">
        <v>0</v>
      </c>
      <c r="D81" s="587"/>
      <c r="E81" s="69"/>
      <c r="N81" s="404" t="s">
        <v>132</v>
      </c>
      <c r="O81" s="405"/>
      <c r="P81" s="405"/>
      <c r="Q81" s="405"/>
      <c r="R81" s="406"/>
      <c r="S81" s="265">
        <v>0</v>
      </c>
      <c r="T81" s="266"/>
      <c r="U81" s="578"/>
      <c r="V81" s="579"/>
      <c r="W81" s="580"/>
      <c r="X81" s="71"/>
      <c r="Y81" s="71"/>
      <c r="Z81" s="71"/>
      <c r="AA81" s="71"/>
      <c r="AB81" s="71"/>
      <c r="AC81" s="71"/>
      <c r="AD81" s="71"/>
      <c r="AE81" s="185"/>
      <c r="AF81" s="280"/>
      <c r="AG81" s="280"/>
      <c r="AH81" s="574"/>
      <c r="AI81" s="574"/>
      <c r="AJ81" s="573"/>
      <c r="AK81" s="573"/>
      <c r="AL81" s="233"/>
      <c r="AM81" s="141"/>
      <c r="AN81" s="217"/>
    </row>
    <row r="82" spans="2:40" s="218" customFormat="1" ht="25.5" customHeight="1" thickBot="1">
      <c r="B82" s="202" t="s">
        <v>133</v>
      </c>
      <c r="C82" s="203">
        <f>C80*1+C81*0.5</f>
        <v>0</v>
      </c>
      <c r="D82" s="588"/>
      <c r="E82" s="69"/>
      <c r="N82" s="413" t="s">
        <v>133</v>
      </c>
      <c r="O82" s="414"/>
      <c r="P82" s="414"/>
      <c r="Q82" s="414"/>
      <c r="R82" s="414"/>
      <c r="S82" s="258">
        <f>S80*1+S81*0.5</f>
        <v>0</v>
      </c>
      <c r="T82" s="267">
        <f>T80*1+T81*0.5</f>
        <v>0</v>
      </c>
      <c r="U82" s="581"/>
      <c r="V82" s="582"/>
      <c r="W82" s="583"/>
      <c r="X82" s="71"/>
      <c r="Y82" s="71"/>
      <c r="Z82" s="71"/>
      <c r="AA82" s="71"/>
      <c r="AB82" s="71"/>
      <c r="AC82" s="71"/>
      <c r="AD82" s="71"/>
      <c r="AE82" s="185"/>
      <c r="AF82" s="280"/>
      <c r="AG82" s="280"/>
      <c r="AH82" s="280"/>
      <c r="AI82" s="280"/>
      <c r="AJ82" s="573"/>
      <c r="AK82" s="573"/>
      <c r="AL82" s="233"/>
      <c r="AM82" s="141"/>
      <c r="AN82" s="217"/>
    </row>
    <row r="83" spans="2:40" s="218" customFormat="1" ht="25.5" customHeight="1">
      <c r="B83" s="204" t="s">
        <v>140</v>
      </c>
      <c r="C83" s="190"/>
      <c r="D83" s="219"/>
      <c r="E83" s="69"/>
      <c r="N83" s="288" t="s">
        <v>140</v>
      </c>
      <c r="O83" s="584"/>
      <c r="P83" s="584"/>
      <c r="Q83" s="584"/>
      <c r="R83" s="584"/>
      <c r="S83" s="584"/>
      <c r="T83" s="584"/>
      <c r="U83" s="584"/>
      <c r="V83" s="584"/>
      <c r="W83" s="585"/>
      <c r="X83" s="71"/>
      <c r="Y83" s="71"/>
      <c r="Z83" s="71"/>
      <c r="AA83" s="71"/>
      <c r="AB83" s="71"/>
      <c r="AC83" s="71"/>
      <c r="AD83" s="71"/>
      <c r="AE83" s="185"/>
      <c r="AF83" s="328"/>
      <c r="AG83" s="586"/>
      <c r="AH83" s="586"/>
      <c r="AI83" s="586"/>
      <c r="AJ83" s="586"/>
      <c r="AK83" s="586"/>
      <c r="AL83" s="233"/>
      <c r="AM83" s="141"/>
      <c r="AN83" s="217"/>
    </row>
    <row r="84" spans="2:40" s="218" customFormat="1" ht="25.5" customHeight="1">
      <c r="B84" s="194" t="s">
        <v>128</v>
      </c>
      <c r="C84" s="195" t="s">
        <v>129</v>
      </c>
      <c r="D84" s="223" t="s">
        <v>130</v>
      </c>
      <c r="E84" s="69"/>
      <c r="N84" s="404" t="s">
        <v>128</v>
      </c>
      <c r="O84" s="405"/>
      <c r="P84" s="405"/>
      <c r="Q84" s="405"/>
      <c r="R84" s="405"/>
      <c r="S84" s="262" t="s">
        <v>129</v>
      </c>
      <c r="T84" s="318"/>
      <c r="U84" s="416" t="s">
        <v>48</v>
      </c>
      <c r="V84" s="417"/>
      <c r="W84" s="418"/>
      <c r="X84" s="71"/>
      <c r="Y84" s="71"/>
      <c r="Z84" s="71"/>
      <c r="AA84" s="71"/>
      <c r="AB84" s="71"/>
      <c r="AC84" s="71"/>
      <c r="AD84" s="71"/>
      <c r="AE84" s="185"/>
      <c r="AF84" s="280"/>
      <c r="AG84" s="280"/>
      <c r="AH84" s="280"/>
      <c r="AI84" s="280"/>
      <c r="AJ84" s="280"/>
      <c r="AK84" s="280"/>
      <c r="AL84" s="233"/>
      <c r="AM84" s="141"/>
      <c r="AN84" s="217"/>
    </row>
    <row r="85" spans="2:40" s="218" customFormat="1" ht="25.5" customHeight="1">
      <c r="B85" s="207" t="s">
        <v>141</v>
      </c>
      <c r="C85" s="13">
        <v>0</v>
      </c>
      <c r="D85" s="510">
        <f>IF(C87&gt;=1.5,2,IF(C87&lt;1,0,1))</f>
        <v>0</v>
      </c>
      <c r="E85" s="69"/>
      <c r="N85" s="404" t="s">
        <v>141</v>
      </c>
      <c r="O85" s="405"/>
      <c r="P85" s="405"/>
      <c r="Q85" s="405"/>
      <c r="R85" s="406"/>
      <c r="S85" s="265">
        <v>0</v>
      </c>
      <c r="T85" s="407"/>
      <c r="U85" s="283">
        <f>IF(S87&gt;=2,2,INT(S87))</f>
        <v>0</v>
      </c>
      <c r="V85" s="576"/>
      <c r="W85" s="577"/>
      <c r="X85" s="71"/>
      <c r="Y85" s="71"/>
      <c r="Z85" s="71"/>
      <c r="AA85" s="71"/>
      <c r="AB85" s="71"/>
      <c r="AC85" s="71"/>
      <c r="AD85" s="71"/>
      <c r="AE85" s="185"/>
      <c r="AF85" s="280"/>
      <c r="AG85" s="280"/>
      <c r="AH85" s="574"/>
      <c r="AI85" s="574"/>
      <c r="AJ85" s="280"/>
      <c r="AK85" s="573"/>
      <c r="AL85" s="233"/>
      <c r="AM85" s="141"/>
      <c r="AN85" s="217"/>
    </row>
    <row r="86" spans="2:40" s="218" customFormat="1" ht="25.5" customHeight="1">
      <c r="B86" s="201" t="s">
        <v>132</v>
      </c>
      <c r="C86" s="13">
        <v>1</v>
      </c>
      <c r="D86" s="511"/>
      <c r="E86" s="69"/>
      <c r="N86" s="404" t="s">
        <v>132</v>
      </c>
      <c r="O86" s="405"/>
      <c r="P86" s="405"/>
      <c r="Q86" s="405"/>
      <c r="R86" s="406"/>
      <c r="S86" s="265">
        <v>0</v>
      </c>
      <c r="T86" s="407"/>
      <c r="U86" s="578"/>
      <c r="V86" s="579"/>
      <c r="W86" s="580"/>
      <c r="X86" s="71"/>
      <c r="Y86" s="71"/>
      <c r="Z86" s="71"/>
      <c r="AA86" s="71"/>
      <c r="AB86" s="71"/>
      <c r="AC86" s="71"/>
      <c r="AD86" s="71"/>
      <c r="AE86" s="185"/>
      <c r="AF86" s="280"/>
      <c r="AG86" s="280"/>
      <c r="AH86" s="574"/>
      <c r="AI86" s="574"/>
      <c r="AJ86" s="280"/>
      <c r="AK86" s="573"/>
      <c r="AL86" s="233"/>
      <c r="AM86" s="141"/>
      <c r="AN86" s="217"/>
    </row>
    <row r="87" spans="2:40" ht="25.5" customHeight="1" thickBot="1">
      <c r="B87" s="202" t="s">
        <v>133</v>
      </c>
      <c r="C87" s="203">
        <f>C85*1+C86*0.5</f>
        <v>0.5</v>
      </c>
      <c r="D87" s="512"/>
      <c r="E87" s="69"/>
      <c r="F87" s="69"/>
      <c r="H87" s="218"/>
      <c r="I87" s="218"/>
      <c r="N87" s="413" t="s">
        <v>133</v>
      </c>
      <c r="O87" s="414"/>
      <c r="P87" s="414"/>
      <c r="Q87" s="414"/>
      <c r="R87" s="414"/>
      <c r="S87" s="263">
        <f>S85*1+S86*0.5</f>
        <v>0</v>
      </c>
      <c r="T87" s="415"/>
      <c r="U87" s="581"/>
      <c r="V87" s="582"/>
      <c r="W87" s="583"/>
      <c r="AF87" s="280"/>
      <c r="AG87" s="280"/>
      <c r="AH87" s="575"/>
      <c r="AI87" s="575"/>
      <c r="AJ87" s="280"/>
      <c r="AK87" s="573"/>
      <c r="AL87" s="233"/>
      <c r="AM87" s="141"/>
      <c r="AN87" s="87"/>
    </row>
    <row r="88" spans="5:36" ht="18" customHeight="1">
      <c r="E88" s="69"/>
      <c r="F88" s="69"/>
      <c r="N88" s="84"/>
      <c r="O88" s="71"/>
      <c r="P88" s="71"/>
      <c r="Q88" s="71"/>
      <c r="AB88" s="185"/>
      <c r="AC88" s="177"/>
      <c r="AD88" s="177"/>
      <c r="AE88" s="177"/>
      <c r="AI88" s="69"/>
      <c r="AJ88" s="69"/>
    </row>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sheetData>
  <sheetProtection password="DBA6" sheet="1" objects="1" scenarios="1"/>
  <mergeCells count="446">
    <mergeCell ref="Y3:AE3"/>
    <mergeCell ref="AG3:AH3"/>
    <mergeCell ref="AJ3:AK3"/>
    <mergeCell ref="AM3:AP3"/>
    <mergeCell ref="R30:T30"/>
    <mergeCell ref="R24:T24"/>
    <mergeCell ref="R25:T25"/>
    <mergeCell ref="R26:T26"/>
    <mergeCell ref="R27:T27"/>
    <mergeCell ref="R20:T20"/>
    <mergeCell ref="R21:T21"/>
    <mergeCell ref="R22:T22"/>
    <mergeCell ref="R23:T23"/>
    <mergeCell ref="R16:T16"/>
    <mergeCell ref="R17:T17"/>
    <mergeCell ref="R18:T18"/>
    <mergeCell ref="R19:T19"/>
    <mergeCell ref="P5:AE5"/>
    <mergeCell ref="R7:T7"/>
    <mergeCell ref="R8:T8"/>
    <mergeCell ref="R9:T9"/>
    <mergeCell ref="F67:G67"/>
    <mergeCell ref="D13:N13"/>
    <mergeCell ref="G15:J15"/>
    <mergeCell ref="K15:N15"/>
    <mergeCell ref="G16:J16"/>
    <mergeCell ref="K16:N16"/>
    <mergeCell ref="C15:D15"/>
    <mergeCell ref="E15:F15"/>
    <mergeCell ref="C16:D16"/>
    <mergeCell ref="F57:G57"/>
    <mergeCell ref="F58:G58"/>
    <mergeCell ref="H54:K65"/>
    <mergeCell ref="F54:G54"/>
    <mergeCell ref="F64:G64"/>
    <mergeCell ref="F65:G65"/>
    <mergeCell ref="F56:G56"/>
    <mergeCell ref="F73:G73"/>
    <mergeCell ref="H68:K75"/>
    <mergeCell ref="F68:G68"/>
    <mergeCell ref="F69:G69"/>
    <mergeCell ref="F70:G70"/>
    <mergeCell ref="F71:G71"/>
    <mergeCell ref="F72:G72"/>
    <mergeCell ref="F75:G75"/>
    <mergeCell ref="H67:K67"/>
    <mergeCell ref="F74:G74"/>
    <mergeCell ref="F38:G38"/>
    <mergeCell ref="F39:G39"/>
    <mergeCell ref="F40:G40"/>
    <mergeCell ref="F41:G41"/>
    <mergeCell ref="F46:G47"/>
    <mergeCell ref="F59:G59"/>
    <mergeCell ref="F60:G60"/>
    <mergeCell ref="F55:G55"/>
    <mergeCell ref="C10:E10"/>
    <mergeCell ref="G17:J17"/>
    <mergeCell ref="G18:J18"/>
    <mergeCell ref="G19:J19"/>
    <mergeCell ref="C17:D17"/>
    <mergeCell ref="C18:D18"/>
    <mergeCell ref="C19:D19"/>
    <mergeCell ref="E17:F17"/>
    <mergeCell ref="E18:F18"/>
    <mergeCell ref="C11:E11"/>
    <mergeCell ref="AC67:AD67"/>
    <mergeCell ref="F53:G53"/>
    <mergeCell ref="F61:G61"/>
    <mergeCell ref="E19:F19"/>
    <mergeCell ref="G20:J20"/>
    <mergeCell ref="K19:N19"/>
    <mergeCell ref="K20:N20"/>
    <mergeCell ref="H53:K53"/>
    <mergeCell ref="F62:G62"/>
    <mergeCell ref="F63:G63"/>
    <mergeCell ref="H26:L26"/>
    <mergeCell ref="H27:L27"/>
    <mergeCell ref="B14:B15"/>
    <mergeCell ref="M21:N21"/>
    <mergeCell ref="J22:L22"/>
    <mergeCell ref="M22:N22"/>
    <mergeCell ref="C20:D20"/>
    <mergeCell ref="E20:F20"/>
    <mergeCell ref="K17:N17"/>
    <mergeCell ref="K18:N18"/>
    <mergeCell ref="G11:N11"/>
    <mergeCell ref="C14:F14"/>
    <mergeCell ref="G14:N14"/>
    <mergeCell ref="B12:N12"/>
    <mergeCell ref="B13:C13"/>
    <mergeCell ref="AJ26:AJ29"/>
    <mergeCell ref="AK10:AK13"/>
    <mergeCell ref="AK17:AK22"/>
    <mergeCell ref="AK26:AK29"/>
    <mergeCell ref="AJ17:AJ22"/>
    <mergeCell ref="AL30:AP30"/>
    <mergeCell ref="AL24:AP24"/>
    <mergeCell ref="AL25:AP25"/>
    <mergeCell ref="AL23:AP23"/>
    <mergeCell ref="AL27:AP27"/>
    <mergeCell ref="AL28:AP28"/>
    <mergeCell ref="U12:AE12"/>
    <mergeCell ref="U13:AE13"/>
    <mergeCell ref="U14:AE14"/>
    <mergeCell ref="AL7:AP7"/>
    <mergeCell ref="AL8:AP8"/>
    <mergeCell ref="AL9:AP9"/>
    <mergeCell ref="J23:L23"/>
    <mergeCell ref="M23:N23"/>
    <mergeCell ref="U16:AE16"/>
    <mergeCell ref="U17:AE17"/>
    <mergeCell ref="P23:Q25"/>
    <mergeCell ref="U22:AE22"/>
    <mergeCell ref="U23:AE23"/>
    <mergeCell ref="U25:AE25"/>
    <mergeCell ref="U24:AE24"/>
    <mergeCell ref="M25:N25"/>
    <mergeCell ref="AH17:AH22"/>
    <mergeCell ref="AG17:AG22"/>
    <mergeCell ref="AI5:AK5"/>
    <mergeCell ref="AL5:AP6"/>
    <mergeCell ref="AG10:AG13"/>
    <mergeCell ref="AL10:AP10"/>
    <mergeCell ref="AJ10:AJ13"/>
    <mergeCell ref="AF5:AH5"/>
    <mergeCell ref="AH10:AH13"/>
    <mergeCell ref="AL16:AP16"/>
    <mergeCell ref="AL22:AP22"/>
    <mergeCell ref="AL29:AP29"/>
    <mergeCell ref="AL26:AP26"/>
    <mergeCell ref="AL17:AP17"/>
    <mergeCell ref="AL18:AP18"/>
    <mergeCell ref="AL19:AP19"/>
    <mergeCell ref="AL20:AP20"/>
    <mergeCell ref="AL21:AP21"/>
    <mergeCell ref="AF52:AK52"/>
    <mergeCell ref="AL52:AN52"/>
    <mergeCell ref="AF53:AG53"/>
    <mergeCell ref="AH53:AI53"/>
    <mergeCell ref="AJ53:AK53"/>
    <mergeCell ref="AL53:AM53"/>
    <mergeCell ref="AL33:AP33"/>
    <mergeCell ref="AL31:AP31"/>
    <mergeCell ref="AL32:AP32"/>
    <mergeCell ref="AI33:AJ33"/>
    <mergeCell ref="X53:Z53"/>
    <mergeCell ref="X54:Z54"/>
    <mergeCell ref="N52:W52"/>
    <mergeCell ref="X52:AD52"/>
    <mergeCell ref="S53:T53"/>
    <mergeCell ref="U53:W53"/>
    <mergeCell ref="U54:W56"/>
    <mergeCell ref="N54:R54"/>
    <mergeCell ref="S54:T54"/>
    <mergeCell ref="N55:R55"/>
    <mergeCell ref="AG26:AG29"/>
    <mergeCell ref="P31:Q32"/>
    <mergeCell ref="U31:AE31"/>
    <mergeCell ref="U32:AE32"/>
    <mergeCell ref="U27:AE27"/>
    <mergeCell ref="P26:Q29"/>
    <mergeCell ref="R31:T31"/>
    <mergeCell ref="R32:T32"/>
    <mergeCell ref="R28:T28"/>
    <mergeCell ref="R29:T29"/>
    <mergeCell ref="Q18:Q22"/>
    <mergeCell ref="P10:P22"/>
    <mergeCell ref="U10:AE10"/>
    <mergeCell ref="Q15:Q16"/>
    <mergeCell ref="U18:AE18"/>
    <mergeCell ref="U19:AE19"/>
    <mergeCell ref="U20:AE20"/>
    <mergeCell ref="U21:AE21"/>
    <mergeCell ref="U15:AE15"/>
    <mergeCell ref="U11:AE11"/>
    <mergeCell ref="B46:D47"/>
    <mergeCell ref="F42:G42"/>
    <mergeCell ref="F43:G43"/>
    <mergeCell ref="F44:G44"/>
    <mergeCell ref="F45:G45"/>
    <mergeCell ref="E46:E47"/>
    <mergeCell ref="AL15:AP15"/>
    <mergeCell ref="AL11:AP11"/>
    <mergeCell ref="AL12:AP12"/>
    <mergeCell ref="AL13:AP13"/>
    <mergeCell ref="AL14:AP14"/>
    <mergeCell ref="AA65:AB65"/>
    <mergeCell ref="AA59:AB59"/>
    <mergeCell ref="AA54:AB54"/>
    <mergeCell ref="AA55:AB55"/>
    <mergeCell ref="AA56:AB56"/>
    <mergeCell ref="AA63:AB63"/>
    <mergeCell ref="S61:T61"/>
    <mergeCell ref="M27:N27"/>
    <mergeCell ref="X60:Z60"/>
    <mergeCell ref="U59:W61"/>
    <mergeCell ref="X56:Z56"/>
    <mergeCell ref="U58:W58"/>
    <mergeCell ref="U30:AE30"/>
    <mergeCell ref="U28:AE28"/>
    <mergeCell ref="U29:AE29"/>
    <mergeCell ref="X61:Z61"/>
    <mergeCell ref="X59:Z59"/>
    <mergeCell ref="P6:Q6"/>
    <mergeCell ref="B5:N6"/>
    <mergeCell ref="P7:Q7"/>
    <mergeCell ref="U7:AE7"/>
    <mergeCell ref="C7:E7"/>
    <mergeCell ref="G7:N7"/>
    <mergeCell ref="C27:D27"/>
    <mergeCell ref="M26:N26"/>
    <mergeCell ref="P8:Q9"/>
    <mergeCell ref="C26:D26"/>
    <mergeCell ref="H25:L25"/>
    <mergeCell ref="J21:L21"/>
    <mergeCell ref="U8:AE8"/>
    <mergeCell ref="U9:AE9"/>
    <mergeCell ref="C8:E8"/>
    <mergeCell ref="C9:E9"/>
    <mergeCell ref="C25:D25"/>
    <mergeCell ref="Q11:Q13"/>
    <mergeCell ref="E16:F16"/>
    <mergeCell ref="S64:T64"/>
    <mergeCell ref="B48:F48"/>
    <mergeCell ref="D54:D56"/>
    <mergeCell ref="G8:N8"/>
    <mergeCell ref="G9:N9"/>
    <mergeCell ref="G10:N10"/>
    <mergeCell ref="B52:D52"/>
    <mergeCell ref="E52:K52"/>
    <mergeCell ref="N53:R53"/>
    <mergeCell ref="P33:AE33"/>
    <mergeCell ref="X72:Z72"/>
    <mergeCell ref="D59:D61"/>
    <mergeCell ref="D64:D66"/>
    <mergeCell ref="D69:D71"/>
    <mergeCell ref="S60:T60"/>
    <mergeCell ref="N59:R59"/>
    <mergeCell ref="S59:T59"/>
    <mergeCell ref="N60:R60"/>
    <mergeCell ref="N66:R66"/>
    <mergeCell ref="N64:R64"/>
    <mergeCell ref="X73:Z73"/>
    <mergeCell ref="X74:Z74"/>
    <mergeCell ref="U68:W68"/>
    <mergeCell ref="U69:W71"/>
    <mergeCell ref="U73:W73"/>
    <mergeCell ref="N72:W72"/>
    <mergeCell ref="N71:R71"/>
    <mergeCell ref="S71:T71"/>
    <mergeCell ref="N73:R73"/>
    <mergeCell ref="S68:T68"/>
    <mergeCell ref="S65:T65"/>
    <mergeCell ref="AH26:AH29"/>
    <mergeCell ref="AA60:AB60"/>
    <mergeCell ref="AA61:AB61"/>
    <mergeCell ref="AA62:AB62"/>
    <mergeCell ref="AC53:AD53"/>
    <mergeCell ref="AF33:AG33"/>
    <mergeCell ref="AC54:AD65"/>
    <mergeCell ref="AA53:AB53"/>
    <mergeCell ref="U26:AE26"/>
    <mergeCell ref="N61:R61"/>
    <mergeCell ref="AA67:AB67"/>
    <mergeCell ref="X71:Z71"/>
    <mergeCell ref="X70:Z70"/>
    <mergeCell ref="X69:Z69"/>
    <mergeCell ref="X68:Z68"/>
    <mergeCell ref="X67:Z67"/>
    <mergeCell ref="AA68:AB68"/>
    <mergeCell ref="N65:R65"/>
    <mergeCell ref="N68:R68"/>
    <mergeCell ref="S55:T55"/>
    <mergeCell ref="AF54:AG54"/>
    <mergeCell ref="AH54:AI54"/>
    <mergeCell ref="X55:Z55"/>
    <mergeCell ref="AJ54:AK56"/>
    <mergeCell ref="AL54:AM54"/>
    <mergeCell ref="AF55:AG55"/>
    <mergeCell ref="AH55:AI55"/>
    <mergeCell ref="AL55:AM55"/>
    <mergeCell ref="AL56:AM56"/>
    <mergeCell ref="AF56:AG56"/>
    <mergeCell ref="AH56:AI56"/>
    <mergeCell ref="AL57:AM57"/>
    <mergeCell ref="R6:AE6"/>
    <mergeCell ref="R10:T10"/>
    <mergeCell ref="R11:T11"/>
    <mergeCell ref="R12:T12"/>
    <mergeCell ref="R13:T13"/>
    <mergeCell ref="R14:T14"/>
    <mergeCell ref="R15:T15"/>
    <mergeCell ref="N56:R56"/>
    <mergeCell ref="S56:T56"/>
    <mergeCell ref="X57:Z57"/>
    <mergeCell ref="N58:R58"/>
    <mergeCell ref="S58:T58"/>
    <mergeCell ref="AF58:AG58"/>
    <mergeCell ref="N57:R57"/>
    <mergeCell ref="AA57:AB57"/>
    <mergeCell ref="AA58:AB58"/>
    <mergeCell ref="S57:T57"/>
    <mergeCell ref="U57:W57"/>
    <mergeCell ref="AH58:AI58"/>
    <mergeCell ref="X58:Z58"/>
    <mergeCell ref="AL58:AM58"/>
    <mergeCell ref="AJ58:AK58"/>
    <mergeCell ref="AF59:AG59"/>
    <mergeCell ref="AH59:AI59"/>
    <mergeCell ref="AJ59:AK61"/>
    <mergeCell ref="AL59:AM59"/>
    <mergeCell ref="AF60:AG60"/>
    <mergeCell ref="AH60:AI60"/>
    <mergeCell ref="AL60:AM60"/>
    <mergeCell ref="AF61:AG61"/>
    <mergeCell ref="AH61:AI61"/>
    <mergeCell ref="AL61:AM61"/>
    <mergeCell ref="AL62:AM62"/>
    <mergeCell ref="N63:R63"/>
    <mergeCell ref="S63:T63"/>
    <mergeCell ref="AF63:AG63"/>
    <mergeCell ref="AH63:AI63"/>
    <mergeCell ref="AJ63:AK63"/>
    <mergeCell ref="AL63:AM63"/>
    <mergeCell ref="X63:Z63"/>
    <mergeCell ref="AH66:AI66"/>
    <mergeCell ref="X65:Z65"/>
    <mergeCell ref="AF65:AG65"/>
    <mergeCell ref="N62:W62"/>
    <mergeCell ref="AF64:AG64"/>
    <mergeCell ref="AA64:AB64"/>
    <mergeCell ref="X64:Z64"/>
    <mergeCell ref="U64:W66"/>
    <mergeCell ref="U63:W63"/>
    <mergeCell ref="X62:Z62"/>
    <mergeCell ref="AH64:AI64"/>
    <mergeCell ref="N67:W67"/>
    <mergeCell ref="AL67:AM67"/>
    <mergeCell ref="AL66:AN66"/>
    <mergeCell ref="AJ64:AK66"/>
    <mergeCell ref="AL64:AM64"/>
    <mergeCell ref="AL65:AM65"/>
    <mergeCell ref="AH65:AI65"/>
    <mergeCell ref="S66:T66"/>
    <mergeCell ref="AF66:AG66"/>
    <mergeCell ref="AF68:AG68"/>
    <mergeCell ref="AH68:AI68"/>
    <mergeCell ref="AJ68:AK68"/>
    <mergeCell ref="AL68:AM68"/>
    <mergeCell ref="N69:R69"/>
    <mergeCell ref="S69:T69"/>
    <mergeCell ref="AF69:AG69"/>
    <mergeCell ref="AH69:AI69"/>
    <mergeCell ref="N70:R70"/>
    <mergeCell ref="S70:T70"/>
    <mergeCell ref="AF70:AG70"/>
    <mergeCell ref="AH70:AI70"/>
    <mergeCell ref="AL74:AM74"/>
    <mergeCell ref="AJ73:AK73"/>
    <mergeCell ref="AL73:AM73"/>
    <mergeCell ref="AF74:AG74"/>
    <mergeCell ref="AH74:AI74"/>
    <mergeCell ref="AJ74:AK77"/>
    <mergeCell ref="AL75:AM75"/>
    <mergeCell ref="AF77:AG77"/>
    <mergeCell ref="AH77:AI77"/>
    <mergeCell ref="AF72:AK72"/>
    <mergeCell ref="AL72:AM72"/>
    <mergeCell ref="AF71:AG71"/>
    <mergeCell ref="AH71:AI71"/>
    <mergeCell ref="AJ69:AK71"/>
    <mergeCell ref="AL69:AM69"/>
    <mergeCell ref="AL70:AM70"/>
    <mergeCell ref="AL71:AM71"/>
    <mergeCell ref="S73:T73"/>
    <mergeCell ref="AF73:AG73"/>
    <mergeCell ref="AH73:AI73"/>
    <mergeCell ref="AA73:AB73"/>
    <mergeCell ref="AC68:AD75"/>
    <mergeCell ref="AA69:AB69"/>
    <mergeCell ref="AA70:AB70"/>
    <mergeCell ref="AA71:AB71"/>
    <mergeCell ref="AA72:AB72"/>
    <mergeCell ref="AH75:AI75"/>
    <mergeCell ref="D74:D77"/>
    <mergeCell ref="N74:R74"/>
    <mergeCell ref="S74:T74"/>
    <mergeCell ref="U74:W77"/>
    <mergeCell ref="N76:R76"/>
    <mergeCell ref="S76:T76"/>
    <mergeCell ref="N75:R75"/>
    <mergeCell ref="S75:T75"/>
    <mergeCell ref="N77:R77"/>
    <mergeCell ref="S77:T77"/>
    <mergeCell ref="AA75:AB75"/>
    <mergeCell ref="AF76:AG76"/>
    <mergeCell ref="AH76:AI76"/>
    <mergeCell ref="AF75:AG75"/>
    <mergeCell ref="AA74:AB74"/>
    <mergeCell ref="AF78:AK78"/>
    <mergeCell ref="N79:R79"/>
    <mergeCell ref="S79:T79"/>
    <mergeCell ref="U79:W79"/>
    <mergeCell ref="AF79:AG79"/>
    <mergeCell ref="AH79:AI79"/>
    <mergeCell ref="AJ79:AK79"/>
    <mergeCell ref="N78:W78"/>
    <mergeCell ref="X75:Z75"/>
    <mergeCell ref="D80:D82"/>
    <mergeCell ref="N80:R80"/>
    <mergeCell ref="S80:T80"/>
    <mergeCell ref="U80:W82"/>
    <mergeCell ref="AF80:AG80"/>
    <mergeCell ref="AH80:AI80"/>
    <mergeCell ref="AJ80:AK82"/>
    <mergeCell ref="N81:R81"/>
    <mergeCell ref="S81:T81"/>
    <mergeCell ref="AF81:AG81"/>
    <mergeCell ref="AH81:AI81"/>
    <mergeCell ref="N82:R82"/>
    <mergeCell ref="S82:T82"/>
    <mergeCell ref="AF82:AG82"/>
    <mergeCell ref="AH85:AI85"/>
    <mergeCell ref="AH82:AI82"/>
    <mergeCell ref="N83:W83"/>
    <mergeCell ref="AF83:AK83"/>
    <mergeCell ref="N84:R84"/>
    <mergeCell ref="S84:T84"/>
    <mergeCell ref="AF84:AG84"/>
    <mergeCell ref="AH84:AI84"/>
    <mergeCell ref="AJ84:AK84"/>
    <mergeCell ref="U84:W84"/>
    <mergeCell ref="U85:W87"/>
    <mergeCell ref="N85:R85"/>
    <mergeCell ref="S85:T85"/>
    <mergeCell ref="AF85:AG85"/>
    <mergeCell ref="D85:D87"/>
    <mergeCell ref="AJ85:AK87"/>
    <mergeCell ref="N86:R86"/>
    <mergeCell ref="S86:T86"/>
    <mergeCell ref="AF86:AG86"/>
    <mergeCell ref="AH86:AI86"/>
    <mergeCell ref="N87:R87"/>
    <mergeCell ref="S87:T87"/>
    <mergeCell ref="AF87:AG87"/>
    <mergeCell ref="AH87:AI87"/>
  </mergeCells>
  <conditionalFormatting sqref="J1">
    <cfRule type="cellIs" priority="1" dxfId="0" operator="notEqual" stopIfTrue="1">
      <formula>"（学校版；改修計画）"</formula>
    </cfRule>
  </conditionalFormatting>
  <dataValidations count="15">
    <dataValidation allowBlank="1" showInputMessage="1" showErrorMessage="1" promptTitle="○または●を選択して下さい。" prompt="無の場合：○&#10;有の場合：●" sqref="E25:E27"/>
    <dataValidation type="list" operator="equal" allowBlank="1" showInputMessage="1" showErrorMessage="1" promptTitle="適用規模を選択してください。" prompt="0　：なし&#10;0.5：小規模&#10;1　：大規模" sqref="AN54:AN64">
      <formula1>"0,0.5,1"</formula1>
    </dataValidation>
    <dataValidation type="list" allowBlank="1" showInputMessage="1" showErrorMessage="1" promptTitle="適用規模を選択してください。" prompt="0　：なし&#10;0.5：小規模&#10;1　：大規模" sqref="F68:F74 AA68:AA74 AN68:AN74">
      <formula1>"0,0.5,1"</formula1>
    </dataValidation>
    <dataValidation type="list" operator="equal" allowBlank="1" showInputMessage="1" showErrorMessage="1" promptTitle="適用規模を選択してください。" prompt="0　：なし&#10;0.5：小規模&#10;1　：大規模" sqref="AH55:AI55 AH60:AI60 AH74:AI76 AH69:AI70 AH85:AI86 AH64:AI65 AH81:AI81">
      <formula1>"0,1,2"</formula1>
    </dataValidation>
    <dataValidation type="list" allowBlank="1" showInputMessage="1" showErrorMessage="1" sqref="AF80:AG80 B80 N80:R80">
      <formula1>"なし,①高効率照明器具,②初期照度補正制御,③昼光利用制御"</formula1>
    </dataValidation>
    <dataValidation operator="equal" allowBlank="1" showInputMessage="1" showErrorMessage="1" promptTitle="適用規模を選択してください。" prompt="0　：なし&#10;0.5：小規模&#10;1　：大規模" sqref="AH80:AI80 AH54 AH59:AI59"/>
    <dataValidation type="list" allowBlank="1" showInputMessage="1" showErrorMessage="1" sqref="AF54">
      <formula1>"なし,①高断熱・高気密,②外断熱"</formula1>
    </dataValidation>
    <dataValidation type="list" allowBlank="1" showInputMessage="1" showErrorMessage="1" sqref="AF59:AG59">
      <formula1>"単層ガラス,複層ガラス,Low-eガラス"</formula1>
    </dataValidation>
    <dataValidation operator="equal" allowBlank="1" showErrorMessage="1" promptTitle="適用規模を選択してください。" prompt="0　：なし&#10;0.5：小規模&#10;1　：大規模" sqref="C54 C59 C80 S54:T54"/>
    <dataValidation type="list" allowBlank="1" showErrorMessage="1" promptTitle="適用した断熱技術を選択してください。" prompt="なし&#10;① 高断熱・高気密&#10;② 外断熱" sqref="B54 N54:R54">
      <formula1>"なし,①高断熱・高気密,②外断熱"</formula1>
    </dataValidation>
    <dataValidation type="list" operator="equal" allowBlank="1" showErrorMessage="1" promptTitle="適用規模を選択してください。" prompt="0　：なし&#10;0.5：小規模&#10;1　：大規模" sqref="C55 C60 C64:C65 C69:C70 C74:C76 C81 C85:C86 S55:T55 S60:T60 S64:T65 S69:T70 S74:T76 S81:T81 S85:T86">
      <formula1>"0,1,2"</formula1>
    </dataValidation>
    <dataValidation type="list" allowBlank="1" showErrorMessage="1" promptTitle="適用した窓の種別を選択してください。" prompt="単層ガラス&#10;複層ガラス&#10;Low-Eガラス" sqref="B59 N59:R59">
      <formula1>"単層ガラス,複層ガラス,Low-eガラス"</formula1>
    </dataValidation>
    <dataValidation type="list" operator="equal" allowBlank="1" showErrorMessage="1" promptTitle="適用規模を選択してください。" prompt="0　：なし&#10;0.5：小規模&#10;1　：大規模" sqref="F54:G64 AA54:AB64">
      <formula1>"0,0.5,1"</formula1>
    </dataValidation>
    <dataValidation allowBlank="1" showErrorMessage="1" sqref="N55:R55 S59:T59 N60:R60 N81:R81 S80:T80"/>
    <dataValidation type="whole" allowBlank="1" showErrorMessage="1" promptTitle="0、1、2のいずれかの値を入力して下さい。" prompt="0：計画指針が考慮されていない&#10;1：適切に考慮されている（標準）&#10;2：特段に考慮されている" error="0、1、2のいずれかの数値を入力し直してください。" sqref="AF7:AF9 AI7:AI9 AI12:AI14 AI18 AF18 AF21 AI21 AF23:AF32 AI23:AI32 AF12:AF14">
      <formula1>0</formula1>
      <formula2>2</formula2>
    </dataValidation>
  </dataValidations>
  <printOptions horizontalCentered="1"/>
  <pageMargins left="0.24" right="0.2" top="0.6692913385826772" bottom="0.5118110236220472" header="0.5118110236220472" footer="0.31496062992125984"/>
  <pageSetup firstPageNumber="83" useFirstPageNumber="1" fitToHeight="0" fitToWidth="1" horizontalDpi="600" verticalDpi="600" orientation="landscape" paperSize="9" scale="39" r:id="rId4"/>
  <headerFooter alignWithMargins="0">
    <oddFooter>&amp;C&amp;20-  &amp;P  -&amp;R&amp;20&amp;A</oddFooter>
  </headerFooter>
  <rowBreaks count="1" manualBreakCount="1">
    <brk id="34" max="41"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日建設計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日建設計</dc:creator>
  <cp:keywords/>
  <dc:description/>
  <cp:lastModifiedBy> </cp:lastModifiedBy>
  <cp:lastPrinted>2006-08-04T02:39:04Z</cp:lastPrinted>
  <dcterms:created xsi:type="dcterms:W3CDTF">2001-01-29T02:48:12Z</dcterms:created>
  <dcterms:modified xsi:type="dcterms:W3CDTF">2006-08-04T02:39:22Z</dcterms:modified>
  <cp:category/>
  <cp:version/>
  <cp:contentType/>
  <cp:contentStatus/>
</cp:coreProperties>
</file>