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345" windowWidth="15060" windowHeight="8595" tabRatio="907" activeTab="0"/>
  </bookViews>
  <sheets>
    <sheet name="シナリオパターン" sheetId="1" r:id="rId1"/>
    <sheet name="シミュレーションセット" sheetId="2" r:id="rId2"/>
    <sheet name="合計" sheetId="3" r:id="rId3"/>
  </sheets>
  <externalReferences>
    <externalReference r:id="rId6"/>
    <externalReference r:id="rId7"/>
  </externalReferences>
  <definedNames>
    <definedName name="EXCEL取込1">'合計'!$A$5:$AG$11</definedName>
    <definedName name="EXCEL取込2">'合計'!$A$6:$AG$11</definedName>
    <definedName name="_xlnm.Print_Area" localSheetId="0">'シナリオパターン'!$B$1:$AL$17</definedName>
    <definedName name="元パターン">'シナリオパターン'!$C$14:$C$16</definedName>
  </definedNames>
  <calcPr fullCalcOnLoad="1"/>
</workbook>
</file>

<file path=xl/sharedStrings.xml><?xml version="1.0" encoding="utf-8"?>
<sst xmlns="http://schemas.openxmlformats.org/spreadsheetml/2006/main" count="424" uniqueCount="297">
  <si>
    <t>修繕費</t>
  </si>
  <si>
    <t>円／㎡</t>
  </si>
  <si>
    <t>庁舎</t>
  </si>
  <si>
    <t>青森</t>
  </si>
  <si>
    <t>弘前</t>
  </si>
  <si>
    <t>八戸</t>
  </si>
  <si>
    <t>なし</t>
  </si>
  <si>
    <t>設定条件</t>
  </si>
  <si>
    <t>大規模改修</t>
  </si>
  <si>
    <t>用途</t>
  </si>
  <si>
    <t>竣工後</t>
  </si>
  <si>
    <t>設監料</t>
  </si>
  <si>
    <t>水準</t>
  </si>
  <si>
    <t>工事費</t>
  </si>
  <si>
    <t>地域</t>
  </si>
  <si>
    <t>年代</t>
  </si>
  <si>
    <t>冷房</t>
  </si>
  <si>
    <t>むつ</t>
  </si>
  <si>
    <t>中規模改修</t>
  </si>
  <si>
    <t>大規模改修前</t>
  </si>
  <si>
    <t>し尿
浄化</t>
  </si>
  <si>
    <t>校舎</t>
  </si>
  <si>
    <t>大規模改修前</t>
  </si>
  <si>
    <t>大規模改修後</t>
  </si>
  <si>
    <t>あり</t>
  </si>
  <si>
    <t>体育館</t>
  </si>
  <si>
    <t>なし</t>
  </si>
  <si>
    <t>パターン
コード</t>
  </si>
  <si>
    <t>維持
管理費</t>
  </si>
  <si>
    <t>光熱
水費</t>
  </si>
  <si>
    <t>中規模改修</t>
  </si>
  <si>
    <t>維持
管理費</t>
  </si>
  <si>
    <t>光熱
水費</t>
  </si>
  <si>
    <t>中規模
改修</t>
  </si>
  <si>
    <t>円／㎡</t>
  </si>
  <si>
    <t>年目</t>
  </si>
  <si>
    <t>％</t>
  </si>
  <si>
    <t>維持
管理費</t>
  </si>
  <si>
    <t>維持管理費</t>
  </si>
  <si>
    <t>光熱水費</t>
  </si>
  <si>
    <t>年目</t>
  </si>
  <si>
    <t>大規模改修後</t>
  </si>
  <si>
    <t>維持管理費</t>
  </si>
  <si>
    <t>LOOKUPTABLE 参照キー</t>
  </si>
  <si>
    <t>大規模
改修</t>
  </si>
  <si>
    <t>水準</t>
  </si>
  <si>
    <t>賃貸･改築</t>
  </si>
  <si>
    <t>賃貸</t>
  </si>
  <si>
    <t>賃貸･改築後</t>
  </si>
  <si>
    <t>改築後</t>
  </si>
  <si>
    <t>時期</t>
  </si>
  <si>
    <t>大規模改修前</t>
  </si>
  <si>
    <t>大規模改修後</t>
  </si>
  <si>
    <t>中規模改修</t>
  </si>
  <si>
    <t>工事費</t>
  </si>
  <si>
    <t>賃貸･改築後</t>
  </si>
  <si>
    <t>設監料</t>
  </si>
  <si>
    <t>工事費</t>
  </si>
  <si>
    <t>％</t>
  </si>
  <si>
    <t>開始年</t>
  </si>
  <si>
    <t>建物名称</t>
  </si>
  <si>
    <t>竣工年</t>
  </si>
  <si>
    <t>延床面積</t>
  </si>
  <si>
    <t>パターン
コード</t>
  </si>
  <si>
    <t>光熱
水費</t>
  </si>
  <si>
    <t>維持
管理費</t>
  </si>
  <si>
    <t>光熱
水費</t>
  </si>
  <si>
    <t>中規模改修</t>
  </si>
  <si>
    <t>標準
工事</t>
  </si>
  <si>
    <t>㎡</t>
  </si>
  <si>
    <t>％</t>
  </si>
  <si>
    <t>円／㎡</t>
  </si>
  <si>
    <t>％</t>
  </si>
  <si>
    <t>％</t>
  </si>
  <si>
    <t>設監料</t>
  </si>
  <si>
    <t>中規模改修</t>
  </si>
  <si>
    <t>中規模改修</t>
  </si>
  <si>
    <t>合計（１）</t>
  </si>
  <si>
    <t>合計（３）</t>
  </si>
  <si>
    <t>合計（４）</t>
  </si>
  <si>
    <t>合計（５）</t>
  </si>
  <si>
    <t>合計（６）</t>
  </si>
  <si>
    <t>合計（７）</t>
  </si>
  <si>
    <t>合計（８）</t>
  </si>
  <si>
    <t>合計（９）</t>
  </si>
  <si>
    <t>合計（１０）</t>
  </si>
  <si>
    <t>合計（１１）</t>
  </si>
  <si>
    <t>合計（１２）</t>
  </si>
  <si>
    <t>合計（１３）</t>
  </si>
  <si>
    <t>合計（１４）</t>
  </si>
  <si>
    <t>合計（１５）</t>
  </si>
  <si>
    <t>合計（１６）</t>
  </si>
  <si>
    <t>合計（１７）</t>
  </si>
  <si>
    <t>合計（１８）</t>
  </si>
  <si>
    <t>合計（１９）</t>
  </si>
  <si>
    <t>合計（２０）</t>
  </si>
  <si>
    <t>合計（２１）</t>
  </si>
  <si>
    <t>合計（２２）</t>
  </si>
  <si>
    <t>合計（２３）</t>
  </si>
  <si>
    <t>合計（２４）</t>
  </si>
  <si>
    <t>合計（２５）</t>
  </si>
  <si>
    <t>合計（２６）</t>
  </si>
  <si>
    <t>合計（２７）</t>
  </si>
  <si>
    <t>合計（２８）</t>
  </si>
  <si>
    <t>合計（２９）</t>
  </si>
  <si>
    <t>工事（１）</t>
  </si>
  <si>
    <t>工事（２）</t>
  </si>
  <si>
    <t>工事（３）</t>
  </si>
  <si>
    <t>工事（４）</t>
  </si>
  <si>
    <t>工事（５）</t>
  </si>
  <si>
    <t>工事（６）</t>
  </si>
  <si>
    <t>工事（７）</t>
  </si>
  <si>
    <t>工事（８）</t>
  </si>
  <si>
    <t>工事（９）</t>
  </si>
  <si>
    <t>工事（１０）</t>
  </si>
  <si>
    <t>工事（１１）</t>
  </si>
  <si>
    <t>工事（１２）</t>
  </si>
  <si>
    <t>工事（１３）</t>
  </si>
  <si>
    <t>工事（１４）</t>
  </si>
  <si>
    <t>工事（１５）</t>
  </si>
  <si>
    <t>工事（１６）</t>
  </si>
  <si>
    <t>工事（１７）</t>
  </si>
  <si>
    <t>工事（１８）</t>
  </si>
  <si>
    <t>工事（１９）</t>
  </si>
  <si>
    <t>工事（２０）</t>
  </si>
  <si>
    <t>工事（２１）</t>
  </si>
  <si>
    <t>工事（２２）</t>
  </si>
  <si>
    <t>工事（２３）</t>
  </si>
  <si>
    <t>工事（２４）</t>
  </si>
  <si>
    <t>工事（２５）</t>
  </si>
  <si>
    <t>工事（２６）</t>
  </si>
  <si>
    <t>工事（２７）</t>
  </si>
  <si>
    <t>工事（２８）</t>
  </si>
  <si>
    <t>工事（２９）</t>
  </si>
  <si>
    <t>工事（３０）</t>
  </si>
  <si>
    <t>合計（３０）</t>
  </si>
  <si>
    <t>修繕（１）</t>
  </si>
  <si>
    <t>修繕（２）</t>
  </si>
  <si>
    <t>修繕（３）</t>
  </si>
  <si>
    <t>修繕（４）</t>
  </si>
  <si>
    <t>修繕（５）</t>
  </si>
  <si>
    <t>修繕（６）</t>
  </si>
  <si>
    <t>修繕（７）</t>
  </si>
  <si>
    <t>修繕（８）</t>
  </si>
  <si>
    <t>修繕（９）</t>
  </si>
  <si>
    <t>修繕（１０）</t>
  </si>
  <si>
    <t>修繕（１１）</t>
  </si>
  <si>
    <t>修繕（１２）</t>
  </si>
  <si>
    <t>修繕（１３）</t>
  </si>
  <si>
    <t>修繕（１４）</t>
  </si>
  <si>
    <t>修繕（１５）</t>
  </si>
  <si>
    <t>修繕（１６）</t>
  </si>
  <si>
    <t>修繕（１７）</t>
  </si>
  <si>
    <t>修繕（１８）</t>
  </si>
  <si>
    <t>修繕（１９）</t>
  </si>
  <si>
    <t>修繕（２０）</t>
  </si>
  <si>
    <t>修繕（２１）</t>
  </si>
  <si>
    <t>修繕（２２）</t>
  </si>
  <si>
    <t>修繕（２３）</t>
  </si>
  <si>
    <t>修繕（２４）</t>
  </si>
  <si>
    <t>修繕（２５）</t>
  </si>
  <si>
    <t>修繕（２６）</t>
  </si>
  <si>
    <t>修繕（２７）</t>
  </si>
  <si>
    <t>修繕（２８）</t>
  </si>
  <si>
    <t>修繕（２９）</t>
  </si>
  <si>
    <t>修繕（３０）</t>
  </si>
  <si>
    <t>維持（１）</t>
  </si>
  <si>
    <t>維持（２）</t>
  </si>
  <si>
    <t>維持（３）</t>
  </si>
  <si>
    <t>維持（４）</t>
  </si>
  <si>
    <t>維持（５）</t>
  </si>
  <si>
    <t>維持（６）</t>
  </si>
  <si>
    <t>維持（７）</t>
  </si>
  <si>
    <t>維持（８）</t>
  </si>
  <si>
    <t>維持（９）</t>
  </si>
  <si>
    <t>維持（１０）</t>
  </si>
  <si>
    <t>維持（１１）</t>
  </si>
  <si>
    <t>維持（１２）</t>
  </si>
  <si>
    <t>維持（１３）</t>
  </si>
  <si>
    <t>維持（１４）</t>
  </si>
  <si>
    <t>維持（１５）</t>
  </si>
  <si>
    <t>維持（１６）</t>
  </si>
  <si>
    <t>維持（１７）</t>
  </si>
  <si>
    <t>維持（１８）</t>
  </si>
  <si>
    <t>維持（１９）</t>
  </si>
  <si>
    <t>維持（２０）</t>
  </si>
  <si>
    <t>維持（２１）</t>
  </si>
  <si>
    <t>維持（２２）</t>
  </si>
  <si>
    <t>維持（２３）</t>
  </si>
  <si>
    <t>維持（２４）</t>
  </si>
  <si>
    <t>維持（２５）</t>
  </si>
  <si>
    <t>維持（２６）</t>
  </si>
  <si>
    <t>維持（２７）</t>
  </si>
  <si>
    <t>維持（２８）</t>
  </si>
  <si>
    <t>維持（２９）</t>
  </si>
  <si>
    <t>維持（３０）</t>
  </si>
  <si>
    <t>光熱（１）</t>
  </si>
  <si>
    <t>光熱（２）</t>
  </si>
  <si>
    <t>光熱（３）</t>
  </si>
  <si>
    <t>光熱（４）</t>
  </si>
  <si>
    <t>光熱（５）</t>
  </si>
  <si>
    <t>光熱（６）</t>
  </si>
  <si>
    <t>光熱（７）</t>
  </si>
  <si>
    <t>光熱（８）</t>
  </si>
  <si>
    <t>光熱（９）</t>
  </si>
  <si>
    <t>光熱（１０）</t>
  </si>
  <si>
    <t>光熱（１１）</t>
  </si>
  <si>
    <t>光熱（１２）</t>
  </si>
  <si>
    <t>光熱（１３）</t>
  </si>
  <si>
    <t>光熱（１４）</t>
  </si>
  <si>
    <t>光熱（１５）</t>
  </si>
  <si>
    <t>光熱（１６）</t>
  </si>
  <si>
    <t>光熱（１７）</t>
  </si>
  <si>
    <t>光熱（１８）</t>
  </si>
  <si>
    <t>光熱（１９）</t>
  </si>
  <si>
    <t>光熱（２０）</t>
  </si>
  <si>
    <t>光熱（２１）</t>
  </si>
  <si>
    <t>光熱（２２）</t>
  </si>
  <si>
    <t>光熱（２３）</t>
  </si>
  <si>
    <t>光熱（２４）</t>
  </si>
  <si>
    <t>光熱（２５）</t>
  </si>
  <si>
    <t>光熱（２６）</t>
  </si>
  <si>
    <t>光熱（２７）</t>
  </si>
  <si>
    <t>光熱（２８）</t>
  </si>
  <si>
    <t>光熱（２９）</t>
  </si>
  <si>
    <t>光熱（３０）</t>
  </si>
  <si>
    <t>Y1&gt;竣工年&lt;=Y2&lt;中規模改修１&lt;=Y3&lt;大規模改修&lt;=Y4&lt;中規模改修２&lt;=Y5&lt;賃貸･改築&lt;=Y6&lt;中規模改修３&lt;=Y7</t>
  </si>
  <si>
    <t>合計（２）</t>
  </si>
  <si>
    <t>延床
面積</t>
  </si>
  <si>
    <t>倍数</t>
  </si>
  <si>
    <t>大規模改修前中規改修費</t>
  </si>
  <si>
    <t>大規模改修費</t>
  </si>
  <si>
    <t>大規模改修後中規模改修費</t>
  </si>
  <si>
    <t>改築後中規模改修費</t>
  </si>
  <si>
    <t>予備計算</t>
  </si>
  <si>
    <t>計算結果</t>
  </si>
  <si>
    <t>年</t>
  </si>
  <si>
    <t>挿入可能行</t>
  </si>
  <si>
    <t>総合計</t>
  </si>
  <si>
    <t>光熱水費</t>
  </si>
  <si>
    <t>工事費</t>
  </si>
  <si>
    <t>修繕費</t>
  </si>
  <si>
    <t>維持費</t>
  </si>
  <si>
    <t>合　　計</t>
  </si>
  <si>
    <t>1年目</t>
  </si>
  <si>
    <t>2年目</t>
  </si>
  <si>
    <t>3年目</t>
  </si>
  <si>
    <t>4年目</t>
  </si>
  <si>
    <t>5年目</t>
  </si>
  <si>
    <t>6年目</t>
  </si>
  <si>
    <t>7年目</t>
  </si>
  <si>
    <t>8年目</t>
  </si>
  <si>
    <t>9年目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</si>
  <si>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</si>
  <si>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</si>
  <si>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</si>
  <si>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</si>
  <si>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</si>
  <si>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</si>
  <si>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</si>
  <si>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</si>
  <si>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</si>
  <si>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</si>
  <si>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</si>
  <si>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21年目</t>
  </si>
  <si>
    <t>22年目</t>
  </si>
  <si>
    <t>23年目</t>
  </si>
  <si>
    <t>24年目</t>
  </si>
  <si>
    <t>25年目</t>
  </si>
  <si>
    <t>26年目</t>
  </si>
  <si>
    <t>27年目</t>
  </si>
  <si>
    <t>28年目</t>
  </si>
  <si>
    <t>29年目</t>
  </si>
  <si>
    <t>30年目</t>
  </si>
  <si>
    <t>合計</t>
  </si>
  <si>
    <t>項　　目</t>
  </si>
  <si>
    <t>＜スタディ名＞</t>
  </si>
  <si>
    <t>単位：×</t>
  </si>
  <si>
    <t>中規模
改修</t>
  </si>
  <si>
    <t>年</t>
  </si>
  <si>
    <t>削除禁止行</t>
  </si>
  <si>
    <t>禁</t>
  </si>
  <si>
    <t>可</t>
  </si>
  <si>
    <t>解体・廃止</t>
  </si>
  <si>
    <t>解体･廃止</t>
  </si>
  <si>
    <t>解体・廃止・改築費</t>
  </si>
  <si>
    <t>解体</t>
  </si>
  <si>
    <t>譲渡</t>
  </si>
  <si>
    <t>※行挿入はマクロボタンによりおこなってください。(先に挿入したい行を選択してからマクロボタンをクリック)</t>
  </si>
  <si>
    <t>※非表示行・非表示列・名前BOXの削除や編集はしないでください。</t>
  </si>
  <si>
    <t>従来改修</t>
  </si>
  <si>
    <t>延命化改修</t>
  </si>
  <si>
    <t>（任意設定）</t>
  </si>
  <si>
    <t>長寿命化改修</t>
  </si>
  <si>
    <t>従来改築</t>
  </si>
  <si>
    <t>一般施設</t>
  </si>
  <si>
    <t>長期使用施設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</si>
</sst>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\(0\)"/>
    <numFmt numFmtId="181" formatCode="#,##0_ ;[Red]\-#,##0\ 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△ &quot;#,##0"/>
    <numFmt numFmtId="188" formatCode="#,##0.0;&quot;△ &quot;#,##0.0"/>
    <numFmt numFmtId="189" formatCode="####&quot;年&quot;"/>
    <numFmt numFmtId="190" formatCode="#,##0.00;&quot;△ &quot;#,##0.00"/>
    <numFmt numFmtId="191" formatCode="#,##0.00_ "/>
    <numFmt numFmtId="192" formatCode="0.00_ "/>
    <numFmt numFmtId="193" formatCode="0.00_);[Red]\(0.00\)"/>
    <numFmt numFmtId="194" formatCode="#,###,##0_ &quot;円&quot;"/>
    <numFmt numFmtId="195" formatCode="###,###,##0_ &quot;円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.25"/>
      <name val="ＭＳ Ｐゴシック"/>
      <family val="3"/>
    </font>
    <font>
      <sz val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1.25"/>
      <name val="ＭＳ Ｐ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 quotePrefix="1">
      <alignment horizontal="right" vertical="center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4" borderId="24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wrapText="1" shrinkToFit="1"/>
    </xf>
    <xf numFmtId="192" fontId="2" fillId="0" borderId="32" xfId="0" applyNumberFormat="1" applyFont="1" applyFill="1" applyBorder="1" applyAlignment="1">
      <alignment horizontal="center" vertical="center" shrinkToFit="1"/>
    </xf>
    <xf numFmtId="0" fontId="2" fillId="0" borderId="0" xfId="0" applyFont="1" applyAlignment="1" quotePrefix="1">
      <alignment horizontal="center" vertical="center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27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 shrinkToFit="1"/>
    </xf>
    <xf numFmtId="178" fontId="2" fillId="0" borderId="28" xfId="0" applyNumberFormat="1" applyFont="1" applyFill="1" applyBorder="1" applyAlignment="1">
      <alignment horizontal="right" vertical="center" shrinkToFit="1"/>
    </xf>
    <xf numFmtId="178" fontId="2" fillId="0" borderId="33" xfId="0" applyNumberFormat="1" applyFont="1" applyFill="1" applyBorder="1" applyAlignment="1">
      <alignment horizontal="right" vertical="center" shrinkToFit="1"/>
    </xf>
    <xf numFmtId="193" fontId="2" fillId="0" borderId="27" xfId="0" applyNumberFormat="1" applyFont="1" applyFill="1" applyBorder="1" applyAlignment="1">
      <alignment horizontal="center" vertical="center" shrinkToFit="1"/>
    </xf>
    <xf numFmtId="178" fontId="2" fillId="0" borderId="22" xfId="0" applyNumberFormat="1" applyFont="1" applyFill="1" applyBorder="1" applyAlignment="1">
      <alignment horizontal="right" vertical="center" shrinkToFit="1"/>
    </xf>
    <xf numFmtId="193" fontId="2" fillId="0" borderId="3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91" fontId="2" fillId="0" borderId="36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176" fontId="2" fillId="0" borderId="36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textRotation="255" shrinkToFit="1"/>
    </xf>
    <xf numFmtId="0" fontId="2" fillId="0" borderId="9" xfId="0" applyFont="1" applyBorder="1" applyAlignment="1">
      <alignment horizontal="left" vertical="center" shrinkToFit="1"/>
    </xf>
    <xf numFmtId="0" fontId="1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95" fontId="5" fillId="0" borderId="0" xfId="0" applyNumberFormat="1" applyFont="1" applyAlignment="1">
      <alignment horizontal="left" vertical="center"/>
    </xf>
    <xf numFmtId="195" fontId="16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 shrinkToFit="1"/>
    </xf>
    <xf numFmtId="179" fontId="20" fillId="0" borderId="9" xfId="0" applyNumberFormat="1" applyFont="1" applyFill="1" applyBorder="1" applyAlignment="1">
      <alignment horizontal="right" vertical="center" shrinkToFit="1"/>
    </xf>
    <xf numFmtId="178" fontId="20" fillId="0" borderId="14" xfId="0" applyNumberFormat="1" applyFont="1" applyFill="1" applyBorder="1" applyAlignment="1">
      <alignment horizontal="right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179" fontId="20" fillId="0" borderId="21" xfId="0" applyNumberFormat="1" applyFont="1" applyFill="1" applyBorder="1" applyAlignment="1">
      <alignment horizontal="right" vertical="center" shrinkToFit="1"/>
    </xf>
    <xf numFmtId="178" fontId="20" fillId="0" borderId="21" xfId="0" applyNumberFormat="1" applyFont="1" applyFill="1" applyBorder="1" applyAlignment="1">
      <alignment horizontal="right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right" vertical="center" shrinkToFit="1"/>
    </xf>
    <xf numFmtId="176" fontId="20" fillId="0" borderId="32" xfId="0" applyNumberFormat="1" applyFont="1" applyBorder="1" applyAlignment="1">
      <alignment horizontal="right" vertical="center" shrinkToFit="1"/>
    </xf>
    <xf numFmtId="176" fontId="20" fillId="0" borderId="28" xfId="0" applyNumberFormat="1" applyFont="1" applyBorder="1" applyAlignment="1">
      <alignment horizontal="right" vertical="center" shrinkToFit="1"/>
    </xf>
    <xf numFmtId="176" fontId="20" fillId="0" borderId="37" xfId="0" applyNumberFormat="1" applyFont="1" applyBorder="1" applyAlignment="1">
      <alignment horizontal="right" vertical="center" shrinkToFit="1"/>
    </xf>
    <xf numFmtId="176" fontId="20" fillId="0" borderId="38" xfId="0" applyNumberFormat="1" applyFont="1" applyBorder="1" applyAlignment="1">
      <alignment horizontal="right" vertical="center" shrinkToFit="1"/>
    </xf>
    <xf numFmtId="176" fontId="20" fillId="0" borderId="39" xfId="0" applyNumberFormat="1" applyFont="1" applyBorder="1" applyAlignment="1">
      <alignment horizontal="right" vertical="center" shrinkToFit="1"/>
    </xf>
    <xf numFmtId="176" fontId="20" fillId="0" borderId="29" xfId="0" applyNumberFormat="1" applyFont="1" applyBorder="1" applyAlignment="1">
      <alignment horizontal="right" vertical="center" shrinkToFit="1"/>
    </xf>
    <xf numFmtId="176" fontId="20" fillId="0" borderId="40" xfId="0" applyNumberFormat="1" applyFont="1" applyBorder="1" applyAlignment="1">
      <alignment horizontal="right" vertical="center" shrinkToFit="1"/>
    </xf>
    <xf numFmtId="176" fontId="20" fillId="0" borderId="30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176" fontId="20" fillId="4" borderId="41" xfId="0" applyNumberFormat="1" applyFont="1" applyFill="1" applyBorder="1" applyAlignment="1">
      <alignment vertical="center" shrinkToFit="1"/>
    </xf>
    <xf numFmtId="176" fontId="20" fillId="4" borderId="42" xfId="0" applyNumberFormat="1" applyFont="1" applyFill="1" applyBorder="1" applyAlignment="1">
      <alignment vertical="center" shrinkToFit="1"/>
    </xf>
    <xf numFmtId="176" fontId="20" fillId="4" borderId="43" xfId="0" applyNumberFormat="1" applyFont="1" applyFill="1" applyBorder="1" applyAlignment="1">
      <alignment vertical="center" shrinkToFit="1"/>
    </xf>
    <xf numFmtId="176" fontId="20" fillId="6" borderId="44" xfId="0" applyNumberFormat="1" applyFont="1" applyFill="1" applyBorder="1" applyAlignment="1">
      <alignment vertical="center" shrinkToFit="1"/>
    </xf>
    <xf numFmtId="176" fontId="20" fillId="6" borderId="32" xfId="0" applyNumberFormat="1" applyFont="1" applyFill="1" applyBorder="1" applyAlignment="1">
      <alignment vertical="center" shrinkToFit="1"/>
    </xf>
    <xf numFmtId="176" fontId="20" fillId="6" borderId="28" xfId="0" applyNumberFormat="1" applyFont="1" applyFill="1" applyBorder="1" applyAlignment="1">
      <alignment vertical="center" shrinkToFit="1"/>
    </xf>
    <xf numFmtId="176" fontId="20" fillId="2" borderId="27" xfId="0" applyNumberFormat="1" applyFont="1" applyFill="1" applyBorder="1" applyAlignment="1">
      <alignment vertical="center" shrinkToFit="1"/>
    </xf>
    <xf numFmtId="176" fontId="20" fillId="2" borderId="32" xfId="0" applyNumberFormat="1" applyFont="1" applyFill="1" applyBorder="1" applyAlignment="1">
      <alignment vertical="center" shrinkToFit="1"/>
    </xf>
    <xf numFmtId="176" fontId="20" fillId="2" borderId="28" xfId="0" applyNumberFormat="1" applyFont="1" applyFill="1" applyBorder="1" applyAlignment="1">
      <alignment vertical="center" shrinkToFit="1"/>
    </xf>
    <xf numFmtId="176" fontId="20" fillId="6" borderId="27" xfId="0" applyNumberFormat="1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176" fontId="2" fillId="0" borderId="14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91" fontId="2" fillId="0" borderId="11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93" fontId="2" fillId="0" borderId="11" xfId="0" applyNumberFormat="1" applyFont="1" applyFill="1" applyBorder="1" applyAlignment="1">
      <alignment horizontal="center" vertical="center" shrinkToFit="1"/>
    </xf>
    <xf numFmtId="191" fontId="2" fillId="0" borderId="15" xfId="0" applyNumberFormat="1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2" fillId="0" borderId="45" xfId="0" applyNumberFormat="1" applyFont="1" applyFill="1" applyBorder="1" applyAlignment="1">
      <alignment horizontal="right" vertical="center" shrinkToFit="1"/>
    </xf>
    <xf numFmtId="0" fontId="20" fillId="0" borderId="45" xfId="0" applyFont="1" applyFill="1" applyBorder="1" applyAlignment="1">
      <alignment horizontal="center" vertical="center" shrinkToFit="1"/>
    </xf>
    <xf numFmtId="0" fontId="20" fillId="7" borderId="10" xfId="0" applyFont="1" applyFill="1" applyBorder="1" applyAlignment="1">
      <alignment horizontal="center" vertical="center" shrinkToFit="1"/>
    </xf>
    <xf numFmtId="0" fontId="20" fillId="7" borderId="11" xfId="0" applyFont="1" applyFill="1" applyBorder="1" applyAlignment="1">
      <alignment horizontal="center" vertical="center" shrinkToFit="1"/>
    </xf>
    <xf numFmtId="0" fontId="20" fillId="7" borderId="24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89" fontId="20" fillId="7" borderId="5" xfId="0" applyNumberFormat="1" applyFont="1" applyFill="1" applyBorder="1" applyAlignment="1">
      <alignment horizontal="center" vertical="center" shrinkToFit="1"/>
    </xf>
    <xf numFmtId="189" fontId="20" fillId="7" borderId="6" xfId="0" applyNumberFormat="1" applyFont="1" applyFill="1" applyBorder="1" applyAlignment="1">
      <alignment horizontal="center" vertical="center" shrinkToFit="1"/>
    </xf>
    <xf numFmtId="189" fontId="20" fillId="7" borderId="7" xfId="0" applyNumberFormat="1" applyFont="1" applyFill="1" applyBorder="1" applyAlignment="1">
      <alignment horizontal="center" vertical="center" shrinkToFit="1"/>
    </xf>
    <xf numFmtId="189" fontId="20" fillId="0" borderId="5" xfId="0" applyNumberFormat="1" applyFont="1" applyBorder="1" applyAlignment="1">
      <alignment horizontal="center" vertical="center" shrinkToFit="1"/>
    </xf>
    <xf numFmtId="189" fontId="20" fillId="0" borderId="6" xfId="0" applyNumberFormat="1" applyFont="1" applyBorder="1" applyAlignment="1">
      <alignment horizontal="center" vertical="center" shrinkToFit="1"/>
    </xf>
    <xf numFmtId="189" fontId="20" fillId="0" borderId="7" xfId="0" applyNumberFormat="1" applyFont="1" applyBorder="1" applyAlignment="1">
      <alignment horizontal="center" vertical="center" shrinkToFit="1"/>
    </xf>
    <xf numFmtId="0" fontId="0" fillId="4" borderId="45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47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176" fontId="5" fillId="0" borderId="12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5" fillId="0" borderId="1" xfId="0" applyNumberFormat="1" applyFont="1" applyBorder="1" applyAlignment="1">
      <alignment vertical="center" shrinkToFit="1"/>
    </xf>
    <xf numFmtId="176" fontId="5" fillId="0" borderId="2" xfId="0" applyNumberFormat="1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176" fontId="5" fillId="0" borderId="49" xfId="0" applyNumberFormat="1" applyFont="1" applyBorder="1" applyAlignment="1">
      <alignment vertical="center" shrinkToFit="1"/>
    </xf>
    <xf numFmtId="176" fontId="5" fillId="0" borderId="50" xfId="0" applyNumberFormat="1" applyFont="1" applyBorder="1" applyAlignment="1">
      <alignment vertical="center" shrinkToFit="1"/>
    </xf>
    <xf numFmtId="176" fontId="5" fillId="0" borderId="51" xfId="0" applyNumberFormat="1" applyFont="1" applyBorder="1" applyAlignment="1">
      <alignment vertical="center" shrinkToFit="1"/>
    </xf>
    <xf numFmtId="176" fontId="5" fillId="0" borderId="52" xfId="0" applyNumberFormat="1" applyFont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2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176" fontId="5" fillId="0" borderId="54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9" fontId="2" fillId="0" borderId="20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center" shrinkToFit="1"/>
    </xf>
    <xf numFmtId="0" fontId="22" fillId="0" borderId="56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14" fontId="0" fillId="0" borderId="0" xfId="0" applyNumberFormat="1" applyAlignment="1">
      <alignment vertical="center" shrinkToFit="1"/>
    </xf>
    <xf numFmtId="0" fontId="23" fillId="0" borderId="0" xfId="0" applyFont="1" applyAlignment="1">
      <alignment vertical="center"/>
    </xf>
    <xf numFmtId="0" fontId="0" fillId="4" borderId="57" xfId="0" applyFill="1" applyBorder="1" applyAlignment="1">
      <alignment vertical="center" shrinkToFit="1"/>
    </xf>
    <xf numFmtId="0" fontId="0" fillId="4" borderId="58" xfId="0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8" borderId="24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176" fontId="5" fillId="8" borderId="26" xfId="0" applyNumberFormat="1" applyFont="1" applyFill="1" applyBorder="1" applyAlignment="1">
      <alignment vertical="center" shrinkToFit="1"/>
    </xf>
    <xf numFmtId="176" fontId="5" fillId="8" borderId="2" xfId="0" applyNumberFormat="1" applyFont="1" applyFill="1" applyBorder="1" applyAlignment="1">
      <alignment vertical="center" shrinkToFit="1"/>
    </xf>
    <xf numFmtId="176" fontId="5" fillId="8" borderId="52" xfId="0" applyNumberFormat="1" applyFont="1" applyFill="1" applyBorder="1" applyAlignment="1">
      <alignment vertical="center" shrinkToFit="1"/>
    </xf>
    <xf numFmtId="176" fontId="5" fillId="8" borderId="28" xfId="0" applyNumberFormat="1" applyFont="1" applyFill="1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2" borderId="4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wrapText="1" shrinkToFit="1"/>
    </xf>
    <xf numFmtId="0" fontId="2" fillId="2" borderId="51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textRotation="255" shrinkToFit="1"/>
    </xf>
    <xf numFmtId="0" fontId="2" fillId="5" borderId="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58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59" xfId="0" applyFont="1" applyFill="1" applyBorder="1" applyAlignment="1">
      <alignment horizontal="center" vertical="center" shrinkToFit="1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wrapText="1" shrinkToFit="1"/>
    </xf>
    <xf numFmtId="0" fontId="2" fillId="5" borderId="24" xfId="0" applyFont="1" applyFill="1" applyBorder="1" applyAlignment="1">
      <alignment horizontal="center" vertical="center" wrapText="1" shrinkToFit="1"/>
    </xf>
    <xf numFmtId="0" fontId="2" fillId="5" borderId="35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wrapText="1" shrinkToFit="1"/>
    </xf>
    <xf numFmtId="0" fontId="2" fillId="2" borderId="5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3" xfId="0" applyFont="1" applyFill="1" applyBorder="1" applyAlignment="1">
      <alignment horizontal="center" vertical="center" wrapText="1" shrinkToFit="1"/>
    </xf>
    <xf numFmtId="0" fontId="5" fillId="6" borderId="57" xfId="0" applyFont="1" applyFill="1" applyBorder="1" applyAlignment="1">
      <alignment horizontal="center" vertical="center" wrapText="1" shrinkToFit="1"/>
    </xf>
    <xf numFmtId="0" fontId="5" fillId="6" borderId="64" xfId="0" applyFont="1" applyFill="1" applyBorder="1" applyAlignment="1">
      <alignment horizontal="center" vertical="center" shrinkToFit="1"/>
    </xf>
    <xf numFmtId="0" fontId="5" fillId="6" borderId="58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shrinkToFit="1"/>
    </xf>
    <xf numFmtId="0" fontId="2" fillId="4" borderId="58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7" xfId="0" applyFont="1" applyFill="1" applyBorder="1" applyAlignment="1">
      <alignment horizontal="center" vertical="center" shrinkToFit="1"/>
    </xf>
    <xf numFmtId="0" fontId="2" fillId="4" borderId="3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60" xfId="0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4" borderId="62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wrapText="1" shrinkToFit="1"/>
    </xf>
    <xf numFmtId="0" fontId="2" fillId="4" borderId="12" xfId="0" applyFont="1" applyFill="1" applyBorder="1" applyAlignment="1">
      <alignment horizontal="center" vertical="center" wrapText="1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61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59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55" xfId="0" applyFont="1" applyFill="1" applyBorder="1" applyAlignment="1">
      <alignment horizontal="center" vertical="center" shrinkToFit="1"/>
    </xf>
    <xf numFmtId="0" fontId="2" fillId="4" borderId="57" xfId="0" applyFont="1" applyFill="1" applyBorder="1" applyAlignment="1">
      <alignment horizontal="center" vertical="center" wrapText="1" shrinkToFit="1"/>
    </xf>
    <xf numFmtId="0" fontId="2" fillId="4" borderId="64" xfId="0" applyFont="1" applyFill="1" applyBorder="1" applyAlignment="1">
      <alignment horizontal="center" vertical="center" wrapText="1" shrinkToFit="1"/>
    </xf>
    <xf numFmtId="0" fontId="2" fillId="4" borderId="58" xfId="0" applyFont="1" applyFill="1" applyBorder="1" applyAlignment="1">
      <alignment horizontal="center" vertical="center" wrapText="1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9" borderId="57" xfId="0" applyFont="1" applyFill="1" applyBorder="1" applyAlignment="1">
      <alignment horizontal="center" vertical="center" wrapText="1" shrinkToFit="1"/>
    </xf>
    <xf numFmtId="0" fontId="2" fillId="9" borderId="64" xfId="0" applyFont="1" applyFill="1" applyBorder="1" applyAlignment="1">
      <alignment horizontal="center" vertical="center" wrapText="1" shrinkToFit="1"/>
    </xf>
    <xf numFmtId="0" fontId="2" fillId="9" borderId="58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/>
    </xf>
    <xf numFmtId="0" fontId="0" fillId="0" borderId="55" xfId="0" applyBorder="1" applyAlignment="1">
      <alignment vertical="center"/>
    </xf>
    <xf numFmtId="0" fontId="2" fillId="2" borderId="66" xfId="0" applyFont="1" applyFill="1" applyBorder="1" applyAlignment="1">
      <alignment horizontal="center" vertical="center" shrinkToFit="1"/>
    </xf>
    <xf numFmtId="0" fontId="0" fillId="0" borderId="67" xfId="0" applyBorder="1" applyAlignment="1">
      <alignment vertical="center"/>
    </xf>
    <xf numFmtId="0" fontId="2" fillId="9" borderId="57" xfId="0" applyFont="1" applyFill="1" applyBorder="1" applyAlignment="1">
      <alignment horizontal="center" vertical="center" shrinkToFit="1"/>
    </xf>
    <xf numFmtId="0" fontId="2" fillId="9" borderId="64" xfId="0" applyFont="1" applyFill="1" applyBorder="1" applyAlignment="1">
      <alignment horizontal="center" vertical="center" shrinkToFit="1"/>
    </xf>
    <xf numFmtId="0" fontId="2" fillId="9" borderId="58" xfId="0" applyFont="1" applyFill="1" applyBorder="1" applyAlignment="1">
      <alignment horizontal="center" vertical="center" shrinkToFit="1"/>
    </xf>
    <xf numFmtId="0" fontId="0" fillId="8" borderId="60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2" fillId="9" borderId="54" xfId="0" applyFont="1" applyFill="1" applyBorder="1" applyAlignment="1">
      <alignment horizontal="center" vertical="center" shrinkToFit="1"/>
    </xf>
    <xf numFmtId="0" fontId="2" fillId="9" borderId="29" xfId="0" applyFont="1" applyFill="1" applyBorder="1" applyAlignment="1">
      <alignment horizontal="center" vertical="center" shrinkToFit="1"/>
    </xf>
    <xf numFmtId="0" fontId="2" fillId="9" borderId="52" xfId="0" applyFont="1" applyFill="1" applyBorder="1" applyAlignment="1">
      <alignment horizontal="center" vertical="center" shrinkToFit="1"/>
    </xf>
    <xf numFmtId="0" fontId="2" fillId="9" borderId="30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wrapText="1" shrinkToFit="1"/>
    </xf>
    <xf numFmtId="0" fontId="2" fillId="2" borderId="61" xfId="0" applyFont="1" applyFill="1" applyBorder="1" applyAlignment="1">
      <alignment horizontal="center" vertical="center" wrapText="1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 shrinkToFit="1"/>
    </xf>
    <xf numFmtId="0" fontId="2" fillId="2" borderId="69" xfId="0" applyFont="1" applyFill="1" applyBorder="1" applyAlignment="1">
      <alignment horizontal="center" vertical="center" wrapText="1" shrinkToFit="1"/>
    </xf>
    <xf numFmtId="0" fontId="2" fillId="2" borderId="70" xfId="0" applyFont="1" applyFill="1" applyBorder="1" applyAlignment="1">
      <alignment horizontal="center" vertical="center" wrapText="1" shrinkToFit="1"/>
    </xf>
    <xf numFmtId="0" fontId="2" fillId="2" borderId="25" xfId="0" applyFont="1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59" xfId="0" applyFont="1" applyFill="1" applyBorder="1" applyAlignment="1">
      <alignment horizontal="center" vertical="center" shrinkToFit="1"/>
    </xf>
    <xf numFmtId="0" fontId="20" fillId="0" borderId="71" xfId="0" applyFont="1" applyFill="1" applyBorder="1" applyAlignment="1">
      <alignment horizontal="center" vertical="center" wrapText="1" shrinkToFit="1"/>
    </xf>
    <xf numFmtId="0" fontId="20" fillId="0" borderId="38" xfId="0" applyFont="1" applyFill="1" applyBorder="1" applyAlignment="1">
      <alignment horizontal="center" vertical="center" wrapText="1" shrinkToFit="1"/>
    </xf>
    <xf numFmtId="0" fontId="20" fillId="0" borderId="40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textRotation="255"/>
    </xf>
    <xf numFmtId="0" fontId="20" fillId="0" borderId="72" xfId="0" applyFont="1" applyFill="1" applyBorder="1" applyAlignment="1">
      <alignment horizontal="center" vertical="center" wrapText="1" shrinkToFit="1"/>
    </xf>
    <xf numFmtId="0" fontId="20" fillId="0" borderId="39" xfId="0" applyFont="1" applyFill="1" applyBorder="1" applyAlignment="1">
      <alignment horizontal="center" vertical="center" wrapText="1" shrinkToFit="1"/>
    </xf>
    <xf numFmtId="0" fontId="20" fillId="0" borderId="30" xfId="0" applyFont="1" applyFill="1" applyBorder="1" applyAlignment="1">
      <alignment horizontal="center" vertical="center" wrapText="1" shrinkToFit="1"/>
    </xf>
    <xf numFmtId="0" fontId="20" fillId="0" borderId="73" xfId="0" applyFont="1" applyFill="1" applyBorder="1" applyAlignment="1">
      <alignment horizontal="center" vertical="center" wrapText="1" shrinkToFit="1"/>
    </xf>
    <xf numFmtId="0" fontId="20" fillId="0" borderId="37" xfId="0" applyFont="1" applyFill="1" applyBorder="1" applyAlignment="1">
      <alignment horizontal="center" vertical="center" wrapText="1" shrinkToFit="1"/>
    </xf>
    <xf numFmtId="0" fontId="20" fillId="0" borderId="29" xfId="0" applyFont="1" applyFill="1" applyBorder="1" applyAlignment="1">
      <alignment horizontal="center" vertical="center" wrapText="1" shrinkToFit="1"/>
    </xf>
    <xf numFmtId="0" fontId="2" fillId="2" borderId="26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"/>
          <c:y val="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7"/>
          <c:y val="0.10825"/>
          <c:w val="0.983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'合計'!$E$2</c:f>
              <c:strCache>
                <c:ptCount val="1"/>
                <c:pt idx="0">
                  <c:v>0   (単位：×1000円)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('合計'!$D$11:$R$11,'合計'!$D$19:$R$19)</c:f>
              <c:numCache/>
            </c:numRef>
          </c:val>
        </c:ser>
        <c:axId val="27947112"/>
        <c:axId val="50197417"/>
      </c:bar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97417"/>
        <c:crosses val="autoZero"/>
        <c:auto val="1"/>
        <c:lblOffset val="100"/>
        <c:noMultiLvlLbl val="0"/>
      </c:catAx>
      <c:valAx>
        <c:axId val="501974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47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6025"/>
          <c:w val="0.9765"/>
          <c:h val="0.8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'合計'!$B$7</c:f>
              <c:strCache>
                <c:ptCount val="1"/>
                <c:pt idx="0">
                  <c:v>工事費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('合計'!$D$7:$R$7,'合計'!$D$15:$R$15)</c:f>
              <c:numCache/>
            </c:numRef>
          </c:val>
        </c:ser>
        <c:ser>
          <c:idx val="1"/>
          <c:order val="1"/>
          <c:tx>
            <c:strRef>
              <c:f>'合計'!$B$8</c:f>
              <c:strCache>
                <c:ptCount val="1"/>
                <c:pt idx="0">
                  <c:v>修繕費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('合計'!$D$8:$R$8,'合計'!$D$16:$R$16)</c:f>
              <c:numCache/>
            </c:numRef>
          </c:val>
        </c:ser>
        <c:ser>
          <c:idx val="2"/>
          <c:order val="2"/>
          <c:tx>
            <c:strRef>
              <c:f>'合計'!$B$9</c:f>
              <c:strCache>
                <c:ptCount val="1"/>
                <c:pt idx="0">
                  <c:v>維持費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('合計'!$D$9:$R$9,'合計'!$D$17:$R$17)</c:f>
              <c:numCache/>
            </c:numRef>
          </c:val>
        </c:ser>
        <c:ser>
          <c:idx val="3"/>
          <c:order val="3"/>
          <c:tx>
            <c:strRef>
              <c:f>'合計'!$B$10</c:f>
              <c:strCache>
                <c:ptCount val="1"/>
                <c:pt idx="0">
                  <c:v>光熱水費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('合計'!$D$6:$R$6,'合計'!$D$14:$R$14)</c:f>
              <c:numCache/>
            </c:numRef>
          </c:cat>
          <c:val>
            <c:numRef>
              <c:f>('合計'!$D$10:$R$10,'合計'!$D$18:$R$18)</c:f>
              <c:numCache/>
            </c:numRef>
          </c:val>
        </c:ser>
        <c:overlap val="100"/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8947"/>
        <c:crosses val="autoZero"/>
        <c:auto val="1"/>
        <c:lblOffset val="100"/>
        <c:noMultiLvlLbl val="0"/>
      </c:catAx>
      <c:valAx>
        <c:axId val="394589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3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"/>
          <c:y val="0.05925"/>
          <c:w val="0.330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05225"/>
          <c:w val="0.4485"/>
          <c:h val="0.94775"/>
        </c:manualLayout>
      </c:layout>
      <c:pieChart>
        <c:varyColors val="1"/>
        <c:ser>
          <c:idx val="0"/>
          <c:order val="0"/>
          <c:tx>
            <c:strRef>
              <c:f>'合計'!$B$2</c:f>
              <c:strCache>
                <c:ptCount val="1"/>
                <c:pt idx="0">
                  <c:v>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'合計'!$B$7:$B$10</c:f>
              <c:strCache/>
            </c:strRef>
          </c:cat>
          <c:val>
            <c:numRef>
              <c:f>'合計'!$C$7:$C$10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10</xdr:row>
      <xdr:rowOff>9525</xdr:rowOff>
    </xdr:from>
    <xdr:to>
      <xdr:col>13</xdr:col>
      <xdr:colOff>266700</xdr:colOff>
      <xdr:row>11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953375" y="1781175"/>
          <a:ext cx="19050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20</xdr:row>
      <xdr:rowOff>57150</xdr:rowOff>
    </xdr:from>
    <xdr:to>
      <xdr:col>15</xdr:col>
      <xdr:colOff>19050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428625" y="3581400"/>
        <a:ext cx="9629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42</xdr:row>
      <xdr:rowOff>38100</xdr:rowOff>
    </xdr:from>
    <xdr:to>
      <xdr:col>14</xdr:col>
      <xdr:colOff>666750</xdr:colOff>
      <xdr:row>62</xdr:row>
      <xdr:rowOff>0</xdr:rowOff>
    </xdr:to>
    <xdr:graphicFrame>
      <xdr:nvGraphicFramePr>
        <xdr:cNvPr id="2" name="Chart 3"/>
        <xdr:cNvGraphicFramePr/>
      </xdr:nvGraphicFramePr>
      <xdr:xfrm>
        <a:off x="419100" y="7334250"/>
        <a:ext cx="960120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20</xdr:row>
      <xdr:rowOff>85725</xdr:rowOff>
    </xdr:from>
    <xdr:to>
      <xdr:col>36</xdr:col>
      <xdr:colOff>95250</xdr:colOff>
      <xdr:row>38</xdr:row>
      <xdr:rowOff>104775</xdr:rowOff>
    </xdr:to>
    <xdr:graphicFrame>
      <xdr:nvGraphicFramePr>
        <xdr:cNvPr id="3" name="Chart 4"/>
        <xdr:cNvGraphicFramePr/>
      </xdr:nvGraphicFramePr>
      <xdr:xfrm>
        <a:off x="10220325" y="3609975"/>
        <a:ext cx="40290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6862;&#30476;LCC&#27010;&#31639;&#12484;&#12540;&#12523;BOOK1&#65288;&#27161;&#28310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738;&#26862;&#30476;LCC&#35430;&#31639;&#12484;&#12540;&#12523;BOOK1&#65288;&#27161;&#28310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TABLE"/>
      <sheetName val="LCC算出標準データ設定"/>
      <sheetName val="LCC算出標準データ"/>
      <sheetName val="LCC算出標準データ設定＜転記用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UPTABLE"/>
      <sheetName val="LCC算出標準データ設定"/>
      <sheetName val="LCC算出標準データ"/>
    </sheetNames>
    <sheetDataSet>
      <sheetData sheetId="0">
        <row r="4">
          <cell r="B4" t="str">
            <v>庁舎</v>
          </cell>
          <cell r="C4">
            <v>490</v>
          </cell>
        </row>
        <row r="5">
          <cell r="B5" t="str">
            <v>校舎</v>
          </cell>
          <cell r="C5">
            <v>580</v>
          </cell>
        </row>
        <row r="6">
          <cell r="B6" t="str">
            <v>体育館</v>
          </cell>
          <cell r="C6">
            <v>580</v>
          </cell>
        </row>
        <row r="10">
          <cell r="D10" t="str">
            <v>庁舎なし</v>
          </cell>
          <cell r="E10">
            <v>3395</v>
          </cell>
        </row>
        <row r="11">
          <cell r="D11" t="str">
            <v>庁舎あり</v>
          </cell>
          <cell r="E11">
            <v>5459</v>
          </cell>
        </row>
        <row r="12">
          <cell r="D12" t="str">
            <v>校舎なし</v>
          </cell>
          <cell r="E12">
            <v>661</v>
          </cell>
        </row>
        <row r="13">
          <cell r="D13" t="str">
            <v>校舎あり</v>
          </cell>
          <cell r="E13" t="str">
            <v>error</v>
          </cell>
        </row>
        <row r="14">
          <cell r="D14" t="str">
            <v>体育館なし</v>
          </cell>
          <cell r="E14">
            <v>0</v>
          </cell>
        </row>
        <row r="15">
          <cell r="D15" t="str">
            <v>体育館あり</v>
          </cell>
          <cell r="E15" t="str">
            <v>error</v>
          </cell>
        </row>
        <row r="19">
          <cell r="G19" t="str">
            <v>庁舎青森1970なしなし</v>
          </cell>
          <cell r="H19">
            <v>5192</v>
          </cell>
        </row>
        <row r="20">
          <cell r="G20" t="str">
            <v>庁舎青森1970なしあり</v>
          </cell>
          <cell r="H20" t="str">
            <v>－</v>
          </cell>
        </row>
        <row r="21">
          <cell r="G21" t="str">
            <v>庁舎青森1970ありなし</v>
          </cell>
          <cell r="H21">
            <v>4481</v>
          </cell>
        </row>
        <row r="22">
          <cell r="G22" t="str">
            <v>庁舎青森1970ありあり</v>
          </cell>
          <cell r="H22" t="str">
            <v>－</v>
          </cell>
        </row>
        <row r="23">
          <cell r="G23" t="str">
            <v>庁舎青森1980なしなし</v>
          </cell>
          <cell r="H23">
            <v>4828</v>
          </cell>
        </row>
        <row r="24">
          <cell r="G24" t="str">
            <v>庁舎青森1980なしあり</v>
          </cell>
          <cell r="H24" t="str">
            <v>－</v>
          </cell>
        </row>
        <row r="25">
          <cell r="G25" t="str">
            <v>庁舎青森1980ありなし</v>
          </cell>
          <cell r="H25">
            <v>4117</v>
          </cell>
        </row>
        <row r="26">
          <cell r="G26" t="str">
            <v>庁舎青森1980ありあり</v>
          </cell>
          <cell r="H26" t="str">
            <v>－</v>
          </cell>
        </row>
        <row r="27">
          <cell r="G27" t="str">
            <v>庁舎青森1990なしなし</v>
          </cell>
          <cell r="H27">
            <v>4825</v>
          </cell>
        </row>
        <row r="28">
          <cell r="G28" t="str">
            <v>庁舎青森1990なしあり</v>
          </cell>
          <cell r="H28">
            <v>5219</v>
          </cell>
        </row>
        <row r="29">
          <cell r="G29" t="str">
            <v>庁舎青森1990ありなし</v>
          </cell>
          <cell r="H29">
            <v>4114</v>
          </cell>
        </row>
        <row r="30">
          <cell r="G30" t="str">
            <v>庁舎青森1990ありあり</v>
          </cell>
          <cell r="H30">
            <v>4508</v>
          </cell>
        </row>
        <row r="31">
          <cell r="G31" t="str">
            <v>庁舎青森2000なしなし</v>
          </cell>
          <cell r="H31">
            <v>4010</v>
          </cell>
        </row>
        <row r="32">
          <cell r="G32" t="str">
            <v>庁舎青森2000なしあり</v>
          </cell>
          <cell r="H32">
            <v>5025</v>
          </cell>
        </row>
        <row r="33">
          <cell r="G33" t="str">
            <v>庁舎青森2000ありなし</v>
          </cell>
          <cell r="H33">
            <v>3299</v>
          </cell>
        </row>
        <row r="34">
          <cell r="G34" t="str">
            <v>庁舎青森2000ありあり</v>
          </cell>
          <cell r="H34">
            <v>4314</v>
          </cell>
        </row>
        <row r="35">
          <cell r="G35" t="str">
            <v>庁舎弘前1970なしなし</v>
          </cell>
          <cell r="H35">
            <v>5043</v>
          </cell>
        </row>
        <row r="36">
          <cell r="G36" t="str">
            <v>庁舎弘前1970なしあり</v>
          </cell>
          <cell r="H36" t="str">
            <v>－</v>
          </cell>
        </row>
        <row r="37">
          <cell r="G37" t="str">
            <v>庁舎弘前1970ありなし</v>
          </cell>
          <cell r="H37">
            <v>4448</v>
          </cell>
        </row>
        <row r="38">
          <cell r="G38" t="str">
            <v>庁舎弘前1970ありあり</v>
          </cell>
          <cell r="H38" t="str">
            <v>－</v>
          </cell>
        </row>
        <row r="39">
          <cell r="G39" t="str">
            <v>庁舎弘前1980なしなし</v>
          </cell>
          <cell r="H39">
            <v>4678</v>
          </cell>
        </row>
        <row r="40">
          <cell r="G40" t="str">
            <v>庁舎弘前1980なしあり</v>
          </cell>
          <cell r="H40" t="str">
            <v>－</v>
          </cell>
        </row>
        <row r="41">
          <cell r="G41" t="str">
            <v>庁舎弘前1980ありなし</v>
          </cell>
          <cell r="H41">
            <v>4083</v>
          </cell>
        </row>
        <row r="42">
          <cell r="G42" t="str">
            <v>庁舎弘前1980ありあり</v>
          </cell>
          <cell r="H42" t="str">
            <v>－</v>
          </cell>
        </row>
        <row r="43">
          <cell r="G43" t="str">
            <v>庁舎弘前1990なしなし</v>
          </cell>
          <cell r="H43">
            <v>4675</v>
          </cell>
        </row>
        <row r="44">
          <cell r="G44" t="str">
            <v>庁舎弘前1990なしあり</v>
          </cell>
          <cell r="H44">
            <v>5074</v>
          </cell>
        </row>
        <row r="45">
          <cell r="G45" t="str">
            <v>庁舎弘前1990ありなし</v>
          </cell>
          <cell r="H45">
            <v>4080</v>
          </cell>
        </row>
        <row r="46">
          <cell r="G46" t="str">
            <v>庁舎弘前1990ありあり</v>
          </cell>
          <cell r="H46">
            <v>4479</v>
          </cell>
        </row>
        <row r="47">
          <cell r="G47" t="str">
            <v>庁舎弘前2000なしなし</v>
          </cell>
          <cell r="H47">
            <v>3856</v>
          </cell>
        </row>
        <row r="48">
          <cell r="G48" t="str">
            <v>庁舎弘前2000なしあり</v>
          </cell>
          <cell r="H48">
            <v>4857</v>
          </cell>
        </row>
        <row r="49">
          <cell r="G49" t="str">
            <v>庁舎弘前2000ありなし</v>
          </cell>
          <cell r="H49">
            <v>3261</v>
          </cell>
        </row>
        <row r="50">
          <cell r="G50" t="str">
            <v>庁舎弘前2000ありあり</v>
          </cell>
          <cell r="H50">
            <v>4262</v>
          </cell>
        </row>
        <row r="51">
          <cell r="G51" t="str">
            <v>庁舎八戸1970なしなし</v>
          </cell>
          <cell r="H51">
            <v>5264</v>
          </cell>
        </row>
        <row r="52">
          <cell r="G52" t="str">
            <v>庁舎八戸1970なしあり</v>
          </cell>
          <cell r="H52" t="str">
            <v>－</v>
          </cell>
        </row>
        <row r="53">
          <cell r="G53" t="str">
            <v>庁舎八戸1970ありなし</v>
          </cell>
          <cell r="H53">
            <v>4579</v>
          </cell>
        </row>
        <row r="54">
          <cell r="G54" t="str">
            <v>庁舎八戸1970ありあり</v>
          </cell>
          <cell r="H54" t="str">
            <v>－</v>
          </cell>
        </row>
        <row r="55">
          <cell r="G55" t="str">
            <v>庁舎八戸1980なしなし</v>
          </cell>
          <cell r="H55">
            <v>4903</v>
          </cell>
        </row>
        <row r="56">
          <cell r="G56" t="str">
            <v>庁舎八戸1980なしあり</v>
          </cell>
          <cell r="H56" t="str">
            <v>－</v>
          </cell>
        </row>
        <row r="57">
          <cell r="G57" t="str">
            <v>庁舎八戸1980ありなし</v>
          </cell>
          <cell r="H57">
            <v>4218</v>
          </cell>
        </row>
        <row r="58">
          <cell r="G58" t="str">
            <v>庁舎八戸1980ありあり</v>
          </cell>
          <cell r="H58" t="str">
            <v>－</v>
          </cell>
        </row>
        <row r="59">
          <cell r="G59" t="str">
            <v>庁舎八戸1990なしなし</v>
          </cell>
          <cell r="H59">
            <v>4900</v>
          </cell>
        </row>
        <row r="60">
          <cell r="G60" t="str">
            <v>庁舎八戸1990なしあり</v>
          </cell>
          <cell r="H60">
            <v>5292</v>
          </cell>
        </row>
        <row r="61">
          <cell r="G61" t="str">
            <v>庁舎八戸1990ありなし</v>
          </cell>
          <cell r="H61">
            <v>4215</v>
          </cell>
        </row>
        <row r="62">
          <cell r="G62" t="str">
            <v>庁舎八戸1990ありあり</v>
          </cell>
          <cell r="H62">
            <v>4607</v>
          </cell>
        </row>
        <row r="63">
          <cell r="G63" t="str">
            <v>庁舎八戸2000なしなし</v>
          </cell>
          <cell r="H63">
            <v>4100</v>
          </cell>
        </row>
        <row r="64">
          <cell r="G64" t="str">
            <v>庁舎八戸2000なしあり</v>
          </cell>
          <cell r="H64">
            <v>5054</v>
          </cell>
        </row>
        <row r="65">
          <cell r="G65" t="str">
            <v>庁舎八戸2000ありなし</v>
          </cell>
          <cell r="H65">
            <v>3415</v>
          </cell>
        </row>
        <row r="66">
          <cell r="G66" t="str">
            <v>庁舎八戸2000ありあり</v>
          </cell>
          <cell r="H66">
            <v>4369</v>
          </cell>
        </row>
        <row r="67">
          <cell r="G67" t="str">
            <v>庁舎むつ1970なしなし</v>
          </cell>
          <cell r="H67">
            <v>5092</v>
          </cell>
        </row>
        <row r="68">
          <cell r="G68" t="str">
            <v>庁舎むつ1970なしあり</v>
          </cell>
          <cell r="H68" t="str">
            <v>－</v>
          </cell>
        </row>
        <row r="69">
          <cell r="G69" t="str">
            <v>庁舎むつ1970ありなし</v>
          </cell>
          <cell r="H69">
            <v>4662</v>
          </cell>
        </row>
        <row r="70">
          <cell r="G70" t="str">
            <v>庁舎むつ1970ありあり</v>
          </cell>
          <cell r="H70" t="str">
            <v>－</v>
          </cell>
        </row>
        <row r="71">
          <cell r="G71" t="str">
            <v>庁舎むつ1980なしなし</v>
          </cell>
          <cell r="H71">
            <v>4728</v>
          </cell>
        </row>
        <row r="72">
          <cell r="G72" t="str">
            <v>庁舎むつ1980なしあり</v>
          </cell>
          <cell r="H72" t="str">
            <v>－</v>
          </cell>
        </row>
        <row r="73">
          <cell r="G73" t="str">
            <v>庁舎むつ1980ありなし</v>
          </cell>
          <cell r="H73">
            <v>4298</v>
          </cell>
        </row>
        <row r="74">
          <cell r="G74" t="str">
            <v>庁舎むつ1980ありあり</v>
          </cell>
          <cell r="H74" t="str">
            <v>－</v>
          </cell>
        </row>
        <row r="75">
          <cell r="G75" t="str">
            <v>庁舎むつ1990なしなし</v>
          </cell>
          <cell r="H75">
            <v>4725</v>
          </cell>
        </row>
        <row r="76">
          <cell r="G76" t="str">
            <v>庁舎むつ1990なしあり</v>
          </cell>
          <cell r="H76">
            <v>5116</v>
          </cell>
        </row>
        <row r="77">
          <cell r="G77" t="str">
            <v>庁舎むつ1990ありなし</v>
          </cell>
          <cell r="H77">
            <v>4295</v>
          </cell>
        </row>
        <row r="78">
          <cell r="G78" t="str">
            <v>庁舎むつ1990ありあり</v>
          </cell>
          <cell r="H78">
            <v>4686</v>
          </cell>
        </row>
        <row r="79">
          <cell r="G79" t="str">
            <v>庁舎むつ2000なしなし</v>
          </cell>
          <cell r="H79">
            <v>3914</v>
          </cell>
        </row>
        <row r="80">
          <cell r="G80" t="str">
            <v>庁舎むつ2000なしあり</v>
          </cell>
          <cell r="H80">
            <v>4908</v>
          </cell>
        </row>
        <row r="81">
          <cell r="G81" t="str">
            <v>庁舎むつ2000ありなし</v>
          </cell>
          <cell r="H81">
            <v>3484</v>
          </cell>
        </row>
        <row r="82">
          <cell r="G82" t="str">
            <v>庁舎むつ2000ありあり</v>
          </cell>
          <cell r="H82">
            <v>4478</v>
          </cell>
        </row>
        <row r="83">
          <cell r="G83" t="str">
            <v>校舎青森1970なしなし</v>
          </cell>
          <cell r="H83">
            <v>2157</v>
          </cell>
        </row>
        <row r="84">
          <cell r="G84" t="str">
            <v>校舎青森1970なしあり</v>
          </cell>
          <cell r="H84" t="str">
            <v>error</v>
          </cell>
        </row>
        <row r="85">
          <cell r="G85" t="str">
            <v>校舎青森1970ありなし</v>
          </cell>
          <cell r="H85">
            <v>1565</v>
          </cell>
        </row>
        <row r="86">
          <cell r="G86" t="str">
            <v>校舎青森1970ありあり</v>
          </cell>
          <cell r="H86" t="str">
            <v>error</v>
          </cell>
        </row>
        <row r="87">
          <cell r="G87" t="str">
            <v>校舎青森1980なしなし</v>
          </cell>
          <cell r="H87">
            <v>2136</v>
          </cell>
        </row>
        <row r="88">
          <cell r="G88" t="str">
            <v>校舎青森1980なしあり</v>
          </cell>
          <cell r="H88" t="str">
            <v>error</v>
          </cell>
        </row>
        <row r="89">
          <cell r="G89" t="str">
            <v>校舎青森1980ありなし</v>
          </cell>
          <cell r="H89">
            <v>1544</v>
          </cell>
        </row>
        <row r="90">
          <cell r="G90" t="str">
            <v>校舎青森1980ありあり</v>
          </cell>
          <cell r="H90" t="str">
            <v>error</v>
          </cell>
        </row>
        <row r="91">
          <cell r="G91" t="str">
            <v>校舎青森1990なしなし</v>
          </cell>
          <cell r="H91">
            <v>2126</v>
          </cell>
        </row>
        <row r="92">
          <cell r="G92" t="str">
            <v>校舎青森1990なしあり</v>
          </cell>
          <cell r="H92" t="str">
            <v>error</v>
          </cell>
        </row>
        <row r="93">
          <cell r="G93" t="str">
            <v>校舎青森1990ありなし</v>
          </cell>
          <cell r="H93">
            <v>1534</v>
          </cell>
        </row>
        <row r="94">
          <cell r="G94" t="str">
            <v>校舎青森1990ありあり</v>
          </cell>
          <cell r="H94" t="str">
            <v>error</v>
          </cell>
        </row>
        <row r="95">
          <cell r="G95" t="str">
            <v>校舎青森2000なしなし</v>
          </cell>
          <cell r="H95">
            <v>1907</v>
          </cell>
        </row>
        <row r="96">
          <cell r="G96" t="str">
            <v>校舎青森2000なしあり</v>
          </cell>
          <cell r="H96" t="str">
            <v>error</v>
          </cell>
        </row>
        <row r="97">
          <cell r="G97" t="str">
            <v>校舎青森2000ありなし</v>
          </cell>
          <cell r="H97">
            <v>1315</v>
          </cell>
        </row>
        <row r="98">
          <cell r="G98" t="str">
            <v>校舎青森2000ありあり</v>
          </cell>
          <cell r="H98" t="str">
            <v>error</v>
          </cell>
        </row>
        <row r="99">
          <cell r="G99" t="str">
            <v>校舎弘前1970なしなし</v>
          </cell>
          <cell r="H99">
            <v>1978</v>
          </cell>
        </row>
        <row r="100">
          <cell r="G100" t="str">
            <v>校舎弘前1970なしあり</v>
          </cell>
          <cell r="H100" t="str">
            <v>error</v>
          </cell>
        </row>
        <row r="101">
          <cell r="G101" t="str">
            <v>校舎弘前1970ありなし</v>
          </cell>
          <cell r="H101">
            <v>1473</v>
          </cell>
        </row>
        <row r="102">
          <cell r="G102" t="str">
            <v>校舎弘前1970ありあり</v>
          </cell>
          <cell r="H102" t="str">
            <v>error</v>
          </cell>
        </row>
        <row r="103">
          <cell r="G103" t="str">
            <v>校舎弘前1980なしなし</v>
          </cell>
          <cell r="H103">
            <v>1956</v>
          </cell>
        </row>
        <row r="104">
          <cell r="G104" t="str">
            <v>校舎弘前1980なしあり</v>
          </cell>
          <cell r="H104" t="str">
            <v>error</v>
          </cell>
        </row>
        <row r="105">
          <cell r="G105" t="str">
            <v>校舎弘前1980ありなし</v>
          </cell>
          <cell r="H105">
            <v>1451</v>
          </cell>
        </row>
        <row r="106">
          <cell r="G106" t="str">
            <v>校舎弘前1980ありあり</v>
          </cell>
          <cell r="H106" t="str">
            <v>error</v>
          </cell>
        </row>
        <row r="107">
          <cell r="G107" t="str">
            <v>校舎弘前1990なしなし</v>
          </cell>
          <cell r="H107">
            <v>1947</v>
          </cell>
        </row>
        <row r="108">
          <cell r="G108" t="str">
            <v>校舎弘前1990なしあり</v>
          </cell>
          <cell r="H108" t="str">
            <v>error</v>
          </cell>
        </row>
        <row r="109">
          <cell r="G109" t="str">
            <v>校舎弘前1990ありなし</v>
          </cell>
          <cell r="H109">
            <v>1442</v>
          </cell>
        </row>
        <row r="110">
          <cell r="G110" t="str">
            <v>校舎弘前1990ありあり</v>
          </cell>
          <cell r="H110" t="str">
            <v>error</v>
          </cell>
        </row>
        <row r="111">
          <cell r="G111" t="str">
            <v>校舎弘前2000なしなし</v>
          </cell>
          <cell r="H111">
            <v>1729</v>
          </cell>
        </row>
        <row r="112">
          <cell r="G112" t="str">
            <v>校舎弘前2000なしあり</v>
          </cell>
          <cell r="H112" t="str">
            <v>error</v>
          </cell>
        </row>
        <row r="113">
          <cell r="G113" t="str">
            <v>校舎弘前2000ありなし</v>
          </cell>
          <cell r="H113">
            <v>1224</v>
          </cell>
        </row>
        <row r="114">
          <cell r="G114" t="str">
            <v>校舎弘前2000ありあり</v>
          </cell>
          <cell r="H114" t="str">
            <v>error</v>
          </cell>
        </row>
        <row r="115">
          <cell r="G115" t="str">
            <v>校舎八戸1970なしなし</v>
          </cell>
          <cell r="H115">
            <v>2199</v>
          </cell>
        </row>
        <row r="116">
          <cell r="G116" t="str">
            <v>校舎八戸1970なしあり</v>
          </cell>
          <cell r="H116" t="str">
            <v>error</v>
          </cell>
        </row>
        <row r="117">
          <cell r="G117" t="str">
            <v>校舎八戸1970ありなし</v>
          </cell>
          <cell r="H117">
            <v>1625</v>
          </cell>
        </row>
        <row r="118">
          <cell r="G118" t="str">
            <v>校舎八戸1970ありあり</v>
          </cell>
          <cell r="H118" t="str">
            <v>error</v>
          </cell>
        </row>
        <row r="119">
          <cell r="G119" t="str">
            <v>校舎八戸1980なしなし</v>
          </cell>
          <cell r="H119">
            <v>2180</v>
          </cell>
        </row>
        <row r="120">
          <cell r="G120" t="str">
            <v>校舎八戸1980なしあり</v>
          </cell>
          <cell r="H120" t="str">
            <v>error</v>
          </cell>
        </row>
        <row r="121">
          <cell r="G121" t="str">
            <v>校舎八戸1980ありなし</v>
          </cell>
          <cell r="H121">
            <v>1606</v>
          </cell>
        </row>
        <row r="122">
          <cell r="G122" t="str">
            <v>校舎八戸1980ありあり</v>
          </cell>
          <cell r="H122" t="str">
            <v>error</v>
          </cell>
        </row>
        <row r="123">
          <cell r="G123" t="str">
            <v>校舎八戸1990なしなし</v>
          </cell>
          <cell r="H123">
            <v>2175</v>
          </cell>
        </row>
        <row r="124">
          <cell r="G124" t="str">
            <v>校舎八戸1990なしあり</v>
          </cell>
          <cell r="H124" t="str">
            <v>error</v>
          </cell>
        </row>
        <row r="125">
          <cell r="G125" t="str">
            <v>校舎八戸1990ありなし</v>
          </cell>
          <cell r="H125">
            <v>1601</v>
          </cell>
        </row>
        <row r="126">
          <cell r="G126" t="str">
            <v>校舎八戸1990ありあり</v>
          </cell>
          <cell r="H126" t="str">
            <v>error</v>
          </cell>
        </row>
        <row r="127">
          <cell r="G127" t="str">
            <v>校舎八戸2000なしなし</v>
          </cell>
          <cell r="H127">
            <v>1977</v>
          </cell>
        </row>
        <row r="128">
          <cell r="G128" t="str">
            <v>校舎八戸2000なしあり</v>
          </cell>
          <cell r="H128" t="str">
            <v>error</v>
          </cell>
        </row>
        <row r="129">
          <cell r="G129" t="str">
            <v>校舎八戸2000ありなし</v>
          </cell>
          <cell r="H129">
            <v>1403</v>
          </cell>
        </row>
        <row r="130">
          <cell r="G130" t="str">
            <v>校舎八戸2000ありあり</v>
          </cell>
          <cell r="H130" t="str">
            <v>error</v>
          </cell>
        </row>
        <row r="131">
          <cell r="G131" t="str">
            <v>校舎むつ1970なしなし</v>
          </cell>
          <cell r="H131">
            <v>1937</v>
          </cell>
        </row>
        <row r="132">
          <cell r="G132" t="str">
            <v>校舎むつ1970なしあり</v>
          </cell>
          <cell r="H132" t="str">
            <v>error</v>
          </cell>
        </row>
        <row r="133">
          <cell r="G133" t="str">
            <v>校舎むつ1970ありなし</v>
          </cell>
          <cell r="H133">
            <v>1586</v>
          </cell>
        </row>
        <row r="134">
          <cell r="G134" t="str">
            <v>校舎むつ1970ありあり</v>
          </cell>
          <cell r="H134" t="str">
            <v>error</v>
          </cell>
        </row>
        <row r="135">
          <cell r="G135" t="str">
            <v>校舎むつ1980なしなし</v>
          </cell>
          <cell r="H135">
            <v>1916</v>
          </cell>
        </row>
        <row r="136">
          <cell r="G136" t="str">
            <v>校舎むつ1980なしあり</v>
          </cell>
          <cell r="H136" t="str">
            <v>error</v>
          </cell>
        </row>
        <row r="137">
          <cell r="G137" t="str">
            <v>校舎むつ1980ありなし</v>
          </cell>
          <cell r="H137">
            <v>1565</v>
          </cell>
        </row>
        <row r="138">
          <cell r="G138" t="str">
            <v>校舎むつ1980ありあり</v>
          </cell>
          <cell r="H138" t="str">
            <v>error</v>
          </cell>
        </row>
        <row r="139">
          <cell r="G139" t="str">
            <v>校舎むつ1990なしなし</v>
          </cell>
          <cell r="H139">
            <v>1907</v>
          </cell>
        </row>
        <row r="140">
          <cell r="G140" t="str">
            <v>校舎むつ1990なしあり</v>
          </cell>
          <cell r="H140" t="str">
            <v>error</v>
          </cell>
        </row>
        <row r="141">
          <cell r="G141" t="str">
            <v>校舎むつ1990ありなし</v>
          </cell>
          <cell r="H141">
            <v>1556</v>
          </cell>
        </row>
        <row r="142">
          <cell r="G142" t="str">
            <v>校舎むつ1990ありあり</v>
          </cell>
          <cell r="H142" t="str">
            <v>error</v>
          </cell>
        </row>
        <row r="143">
          <cell r="G143" t="str">
            <v>校舎むつ2000なしなし</v>
          </cell>
          <cell r="H143">
            <v>1694</v>
          </cell>
        </row>
        <row r="144">
          <cell r="G144" t="str">
            <v>校舎むつ2000なしあり</v>
          </cell>
          <cell r="H144" t="str">
            <v>error</v>
          </cell>
        </row>
        <row r="145">
          <cell r="G145" t="str">
            <v>校舎むつ2000ありなし</v>
          </cell>
          <cell r="H145">
            <v>1343</v>
          </cell>
        </row>
        <row r="146">
          <cell r="G146" t="str">
            <v>校舎むつ2000ありあり</v>
          </cell>
          <cell r="H146" t="str">
            <v>error</v>
          </cell>
        </row>
        <row r="147">
          <cell r="G147" t="str">
            <v>体育館青森1970なしなし</v>
          </cell>
          <cell r="H147">
            <v>738.5</v>
          </cell>
        </row>
        <row r="148">
          <cell r="G148" t="str">
            <v>体育館青森1970なしあり</v>
          </cell>
          <cell r="H148" t="str">
            <v>error</v>
          </cell>
        </row>
        <row r="149">
          <cell r="G149" t="str">
            <v>体育館青森1970ありなし</v>
          </cell>
          <cell r="H149" t="str">
            <v>error</v>
          </cell>
        </row>
        <row r="150">
          <cell r="G150" t="str">
            <v>体育館青森1970ありあり</v>
          </cell>
          <cell r="H150" t="str">
            <v>error</v>
          </cell>
        </row>
        <row r="151">
          <cell r="G151" t="str">
            <v>体育館青森1980なしなし</v>
          </cell>
          <cell r="H151">
            <v>738.5</v>
          </cell>
        </row>
        <row r="152">
          <cell r="G152" t="str">
            <v>体育館青森1980なしあり</v>
          </cell>
          <cell r="H152" t="str">
            <v>error</v>
          </cell>
        </row>
        <row r="153">
          <cell r="G153" t="str">
            <v>体育館青森1980ありなし</v>
          </cell>
          <cell r="H153" t="str">
            <v>error</v>
          </cell>
        </row>
        <row r="154">
          <cell r="G154" t="str">
            <v>体育館青森1980ありあり</v>
          </cell>
          <cell r="H154" t="str">
            <v>error</v>
          </cell>
        </row>
        <row r="155">
          <cell r="G155" t="str">
            <v>体育館青森1990なしなし</v>
          </cell>
          <cell r="H155">
            <v>738.5</v>
          </cell>
        </row>
        <row r="156">
          <cell r="G156" t="str">
            <v>体育館青森1990なしあり</v>
          </cell>
          <cell r="H156" t="str">
            <v>error</v>
          </cell>
        </row>
        <row r="157">
          <cell r="G157" t="str">
            <v>体育館青森1990ありなし</v>
          </cell>
          <cell r="H157" t="str">
            <v>error</v>
          </cell>
        </row>
        <row r="158">
          <cell r="G158" t="str">
            <v>体育館青森1990ありあり</v>
          </cell>
          <cell r="H158" t="str">
            <v>error</v>
          </cell>
        </row>
        <row r="159">
          <cell r="G159" t="str">
            <v>体育館青森2000なしなし</v>
          </cell>
          <cell r="H159">
            <v>738.5</v>
          </cell>
        </row>
        <row r="160">
          <cell r="G160" t="str">
            <v>体育館青森2000なしあり</v>
          </cell>
          <cell r="H160" t="str">
            <v>error</v>
          </cell>
        </row>
        <row r="161">
          <cell r="G161" t="str">
            <v>体育館青森2000ありなし</v>
          </cell>
          <cell r="H161" t="str">
            <v>error</v>
          </cell>
        </row>
        <row r="162">
          <cell r="G162" t="str">
            <v>体育館青森2000ありあり</v>
          </cell>
          <cell r="H162" t="str">
            <v>error</v>
          </cell>
        </row>
        <row r="163">
          <cell r="G163" t="str">
            <v>体育館弘前1970なしなし</v>
          </cell>
          <cell r="H163">
            <v>728.5</v>
          </cell>
        </row>
        <row r="164">
          <cell r="G164" t="str">
            <v>体育館弘前1970なしあり</v>
          </cell>
          <cell r="H164" t="str">
            <v>error</v>
          </cell>
        </row>
        <row r="165">
          <cell r="G165" t="str">
            <v>体育館弘前1970ありなし</v>
          </cell>
          <cell r="H165" t="str">
            <v>error</v>
          </cell>
        </row>
        <row r="166">
          <cell r="G166" t="str">
            <v>体育館弘前1970ありあり</v>
          </cell>
          <cell r="H166" t="str">
            <v>error</v>
          </cell>
        </row>
        <row r="167">
          <cell r="G167" t="str">
            <v>体育館弘前1980なしなし</v>
          </cell>
          <cell r="H167">
            <v>728.5</v>
          </cell>
        </row>
        <row r="168">
          <cell r="G168" t="str">
            <v>体育館弘前1980なしあり</v>
          </cell>
          <cell r="H168" t="str">
            <v>error</v>
          </cell>
        </row>
        <row r="169">
          <cell r="G169" t="str">
            <v>体育館弘前1980ありなし</v>
          </cell>
          <cell r="H169" t="str">
            <v>error</v>
          </cell>
        </row>
        <row r="170">
          <cell r="G170" t="str">
            <v>体育館弘前1980ありあり</v>
          </cell>
          <cell r="H170" t="str">
            <v>error</v>
          </cell>
        </row>
        <row r="171">
          <cell r="G171" t="str">
            <v>体育館弘前1990なしなし</v>
          </cell>
          <cell r="H171">
            <v>728.5</v>
          </cell>
        </row>
        <row r="172">
          <cell r="G172" t="str">
            <v>体育館弘前1990なしあり</v>
          </cell>
          <cell r="H172" t="str">
            <v>error</v>
          </cell>
        </row>
        <row r="173">
          <cell r="G173" t="str">
            <v>体育館弘前1990ありなし</v>
          </cell>
          <cell r="H173" t="str">
            <v>error</v>
          </cell>
        </row>
        <row r="174">
          <cell r="G174" t="str">
            <v>体育館弘前1990ありあり</v>
          </cell>
          <cell r="H174" t="str">
            <v>error</v>
          </cell>
        </row>
        <row r="175">
          <cell r="G175" t="str">
            <v>体育館弘前2000なしなし</v>
          </cell>
          <cell r="H175">
            <v>728.5</v>
          </cell>
        </row>
        <row r="176">
          <cell r="G176" t="str">
            <v>体育館弘前2000なしあり</v>
          </cell>
          <cell r="H176" t="str">
            <v>error</v>
          </cell>
        </row>
        <row r="177">
          <cell r="G177" t="str">
            <v>体育館弘前2000ありなし</v>
          </cell>
          <cell r="H177" t="str">
            <v>error</v>
          </cell>
        </row>
        <row r="178">
          <cell r="G178" t="str">
            <v>体育館弘前2000ありあり</v>
          </cell>
          <cell r="H178" t="str">
            <v>error</v>
          </cell>
        </row>
        <row r="179">
          <cell r="G179" t="str">
            <v>体育館八戸1970なしなし</v>
          </cell>
          <cell r="H179">
            <v>686.5</v>
          </cell>
        </row>
        <row r="180">
          <cell r="G180" t="str">
            <v>体育館八戸1970なしあり</v>
          </cell>
          <cell r="H180" t="str">
            <v>error</v>
          </cell>
        </row>
        <row r="181">
          <cell r="G181" t="str">
            <v>体育館八戸1970ありなし</v>
          </cell>
          <cell r="H181" t="str">
            <v>error</v>
          </cell>
        </row>
        <row r="182">
          <cell r="G182" t="str">
            <v>体育館八戸1970ありあり</v>
          </cell>
          <cell r="H182" t="str">
            <v>error</v>
          </cell>
        </row>
        <row r="183">
          <cell r="G183" t="str">
            <v>体育館八戸1980なしなし</v>
          </cell>
          <cell r="H183">
            <v>686.5</v>
          </cell>
        </row>
        <row r="184">
          <cell r="G184" t="str">
            <v>体育館八戸1980なしあり</v>
          </cell>
          <cell r="H184" t="str">
            <v>error</v>
          </cell>
        </row>
        <row r="185">
          <cell r="G185" t="str">
            <v>体育館八戸1980ありなし</v>
          </cell>
          <cell r="H185" t="str">
            <v>error</v>
          </cell>
        </row>
        <row r="186">
          <cell r="G186" t="str">
            <v>体育館八戸1980ありあり</v>
          </cell>
          <cell r="H186" t="str">
            <v>error</v>
          </cell>
        </row>
        <row r="187">
          <cell r="G187" t="str">
            <v>体育館八戸1990なしなし</v>
          </cell>
          <cell r="H187">
            <v>686.5</v>
          </cell>
        </row>
        <row r="188">
          <cell r="G188" t="str">
            <v>体育館八戸1990なしあり</v>
          </cell>
          <cell r="H188" t="str">
            <v>error</v>
          </cell>
        </row>
        <row r="189">
          <cell r="G189" t="str">
            <v>体育館八戸1990ありなし</v>
          </cell>
          <cell r="H189" t="str">
            <v>error</v>
          </cell>
        </row>
        <row r="190">
          <cell r="G190" t="str">
            <v>体育館八戸1990ありあり</v>
          </cell>
          <cell r="H190" t="str">
            <v>error</v>
          </cell>
        </row>
        <row r="191">
          <cell r="G191" t="str">
            <v>体育館八戸2000なしなし</v>
          </cell>
          <cell r="H191">
            <v>686.5</v>
          </cell>
        </row>
        <row r="192">
          <cell r="G192" t="str">
            <v>体育館八戸2000なしあり</v>
          </cell>
          <cell r="H192" t="str">
            <v>error</v>
          </cell>
        </row>
        <row r="193">
          <cell r="G193" t="str">
            <v>体育館八戸2000ありなし</v>
          </cell>
          <cell r="H193" t="str">
            <v>error</v>
          </cell>
        </row>
        <row r="194">
          <cell r="G194" t="str">
            <v>体育館八戸2000ありあり</v>
          </cell>
          <cell r="H194" t="str">
            <v>error</v>
          </cell>
        </row>
        <row r="195">
          <cell r="G195" t="str">
            <v>体育館むつ1970なしなし</v>
          </cell>
          <cell r="H195">
            <v>598.5</v>
          </cell>
        </row>
        <row r="196">
          <cell r="G196" t="str">
            <v>体育館むつ1970なしあり</v>
          </cell>
          <cell r="H196" t="str">
            <v>error</v>
          </cell>
        </row>
        <row r="197">
          <cell r="G197" t="str">
            <v>体育館むつ1970ありなし</v>
          </cell>
          <cell r="H197" t="str">
            <v>error</v>
          </cell>
        </row>
        <row r="198">
          <cell r="G198" t="str">
            <v>体育館むつ1970ありあり</v>
          </cell>
          <cell r="H198" t="str">
            <v>error</v>
          </cell>
        </row>
        <row r="199">
          <cell r="G199" t="str">
            <v>体育館むつ1980なしなし</v>
          </cell>
          <cell r="H199">
            <v>598.5</v>
          </cell>
        </row>
        <row r="200">
          <cell r="G200" t="str">
            <v>体育館むつ1980なしあり</v>
          </cell>
          <cell r="H200" t="str">
            <v>error</v>
          </cell>
        </row>
        <row r="201">
          <cell r="G201" t="str">
            <v>体育館むつ1980ありなし</v>
          </cell>
          <cell r="H201" t="str">
            <v>error</v>
          </cell>
        </row>
        <row r="202">
          <cell r="G202" t="str">
            <v>体育館むつ1980ありあり</v>
          </cell>
          <cell r="H202" t="str">
            <v>error</v>
          </cell>
        </row>
        <row r="203">
          <cell r="G203" t="str">
            <v>体育館むつ1990なしなし</v>
          </cell>
          <cell r="H203">
            <v>598.5</v>
          </cell>
        </row>
        <row r="204">
          <cell r="G204" t="str">
            <v>体育館むつ1990なしあり</v>
          </cell>
          <cell r="H204" t="str">
            <v>error</v>
          </cell>
        </row>
        <row r="205">
          <cell r="G205" t="str">
            <v>体育館むつ1990ありなし</v>
          </cell>
          <cell r="H205" t="str">
            <v>error</v>
          </cell>
        </row>
        <row r="206">
          <cell r="G206" t="str">
            <v>体育館むつ1990ありあり</v>
          </cell>
          <cell r="H206" t="str">
            <v>error</v>
          </cell>
        </row>
        <row r="207">
          <cell r="G207" t="str">
            <v>体育館むつ2000なしなし</v>
          </cell>
          <cell r="H207">
            <v>598.5</v>
          </cell>
        </row>
        <row r="208">
          <cell r="G208" t="str">
            <v>体育館むつ2000なしあり</v>
          </cell>
          <cell r="H208" t="str">
            <v>error</v>
          </cell>
        </row>
        <row r="209">
          <cell r="G209" t="str">
            <v>体育館むつ2000ありなし</v>
          </cell>
          <cell r="H209" t="str">
            <v>error</v>
          </cell>
        </row>
        <row r="210">
          <cell r="G210" t="str">
            <v>体育館むつ2000ありあり</v>
          </cell>
          <cell r="H210" t="str">
            <v>error</v>
          </cell>
        </row>
        <row r="214">
          <cell r="D214" t="str">
            <v>庁舎なし</v>
          </cell>
          <cell r="E214">
            <v>0</v>
          </cell>
        </row>
        <row r="215">
          <cell r="D215" t="str">
            <v>庁舎あり</v>
          </cell>
          <cell r="E215">
            <v>20</v>
          </cell>
        </row>
        <row r="216">
          <cell r="D216" t="str">
            <v>校舎なし</v>
          </cell>
          <cell r="E216">
            <v>0</v>
          </cell>
        </row>
        <row r="217">
          <cell r="D217" t="str">
            <v>校舎あり</v>
          </cell>
          <cell r="E217">
            <v>20</v>
          </cell>
        </row>
        <row r="218">
          <cell r="D218" t="str">
            <v>体育館なし</v>
          </cell>
          <cell r="E218">
            <v>0</v>
          </cell>
        </row>
        <row r="219">
          <cell r="D219" t="str">
            <v>体育館あり</v>
          </cell>
          <cell r="E219">
            <v>20</v>
          </cell>
        </row>
        <row r="223">
          <cell r="B223" t="str">
            <v>なし</v>
          </cell>
          <cell r="C223">
            <v>0</v>
          </cell>
        </row>
        <row r="224">
          <cell r="B224" t="str">
            <v>あり</v>
          </cell>
          <cell r="C224">
            <v>6</v>
          </cell>
        </row>
        <row r="228">
          <cell r="F228" t="str">
            <v>庁舎1970なしなし</v>
          </cell>
          <cell r="G228">
            <v>0</v>
          </cell>
        </row>
        <row r="229">
          <cell r="F229" t="str">
            <v>庁舎1970なしあり</v>
          </cell>
          <cell r="G229">
            <v>40000</v>
          </cell>
        </row>
        <row r="230">
          <cell r="F230" t="str">
            <v>庁舎1970ありなし</v>
          </cell>
          <cell r="G230">
            <v>0</v>
          </cell>
        </row>
        <row r="231">
          <cell r="F231" t="str">
            <v>庁舎1970ありあり</v>
          </cell>
          <cell r="G231">
            <v>62850</v>
          </cell>
        </row>
        <row r="232">
          <cell r="F232" t="str">
            <v>庁舎1980なしなし</v>
          </cell>
          <cell r="G232">
            <v>0</v>
          </cell>
        </row>
        <row r="233">
          <cell r="F233" t="str">
            <v>庁舎1980なしあり</v>
          </cell>
          <cell r="G233">
            <v>35000</v>
          </cell>
        </row>
        <row r="234">
          <cell r="F234" t="str">
            <v>庁舎1980ありなし</v>
          </cell>
          <cell r="G234">
            <v>0</v>
          </cell>
        </row>
        <row r="235">
          <cell r="F235" t="str">
            <v>庁舎1980ありあり</v>
          </cell>
          <cell r="G235">
            <v>57850</v>
          </cell>
        </row>
        <row r="236">
          <cell r="F236" t="str">
            <v>庁舎1990なしなし</v>
          </cell>
          <cell r="G236">
            <v>0</v>
          </cell>
        </row>
        <row r="237">
          <cell r="F237" t="str">
            <v>庁舎1990なしあり</v>
          </cell>
          <cell r="G237">
            <v>30000</v>
          </cell>
        </row>
        <row r="238">
          <cell r="F238" t="str">
            <v>庁舎1990ありなし</v>
          </cell>
          <cell r="G238">
            <v>0</v>
          </cell>
        </row>
        <row r="239">
          <cell r="F239" t="str">
            <v>庁舎1990ありあり</v>
          </cell>
          <cell r="G239">
            <v>52850</v>
          </cell>
        </row>
        <row r="240">
          <cell r="F240" t="str">
            <v>庁舎2000なしなし</v>
          </cell>
          <cell r="G240">
            <v>0</v>
          </cell>
        </row>
        <row r="241">
          <cell r="F241" t="str">
            <v>庁舎2000なしあり</v>
          </cell>
          <cell r="G241">
            <v>25000</v>
          </cell>
        </row>
        <row r="242">
          <cell r="F242" t="str">
            <v>庁舎2000ありなし</v>
          </cell>
          <cell r="G242">
            <v>0</v>
          </cell>
        </row>
        <row r="243">
          <cell r="F243" t="str">
            <v>庁舎2000ありあり</v>
          </cell>
          <cell r="G243">
            <v>47850</v>
          </cell>
        </row>
        <row r="244">
          <cell r="F244" t="str">
            <v>校舎1970なしなし</v>
          </cell>
          <cell r="G244">
            <v>0</v>
          </cell>
        </row>
        <row r="245">
          <cell r="F245" t="str">
            <v>校舎1970なしあり</v>
          </cell>
          <cell r="G245">
            <v>50000</v>
          </cell>
        </row>
        <row r="246">
          <cell r="F246" t="str">
            <v>校舎1970ありなし</v>
          </cell>
          <cell r="G246" t="str">
            <v>error</v>
          </cell>
        </row>
        <row r="247">
          <cell r="F247" t="str">
            <v>校舎1970ありあり</v>
          </cell>
          <cell r="G247" t="str">
            <v>error</v>
          </cell>
        </row>
        <row r="248">
          <cell r="F248" t="str">
            <v>校舎1980なしなし</v>
          </cell>
          <cell r="G248">
            <v>0</v>
          </cell>
        </row>
        <row r="249">
          <cell r="F249" t="str">
            <v>校舎1980なしあり</v>
          </cell>
          <cell r="G249">
            <v>50000</v>
          </cell>
        </row>
        <row r="250">
          <cell r="F250" t="str">
            <v>校舎1980ありなし</v>
          </cell>
          <cell r="G250" t="str">
            <v>error</v>
          </cell>
        </row>
        <row r="251">
          <cell r="F251" t="str">
            <v>校舎1980ありあり</v>
          </cell>
          <cell r="G251" t="str">
            <v>error</v>
          </cell>
        </row>
        <row r="252">
          <cell r="F252" t="str">
            <v>校舎1990なしなし</v>
          </cell>
          <cell r="G252">
            <v>0</v>
          </cell>
        </row>
        <row r="253">
          <cell r="F253" t="str">
            <v>校舎1990なしあり</v>
          </cell>
          <cell r="G253">
            <v>45000</v>
          </cell>
        </row>
        <row r="254">
          <cell r="F254" t="str">
            <v>校舎1990ありなし</v>
          </cell>
          <cell r="G254" t="str">
            <v>error</v>
          </cell>
        </row>
        <row r="255">
          <cell r="F255" t="str">
            <v>校舎1990ありあり</v>
          </cell>
          <cell r="G255" t="str">
            <v>error</v>
          </cell>
        </row>
        <row r="256">
          <cell r="F256" t="str">
            <v>校舎2000なしなし</v>
          </cell>
          <cell r="G256">
            <v>0</v>
          </cell>
        </row>
        <row r="257">
          <cell r="F257" t="str">
            <v>校舎2000なしあり</v>
          </cell>
          <cell r="G257">
            <v>45000</v>
          </cell>
        </row>
        <row r="258">
          <cell r="F258" t="str">
            <v>校舎2000ありなし</v>
          </cell>
          <cell r="G258" t="str">
            <v>error</v>
          </cell>
        </row>
        <row r="259">
          <cell r="F259" t="str">
            <v>校舎2000ありあり</v>
          </cell>
          <cell r="G259" t="str">
            <v>error</v>
          </cell>
        </row>
        <row r="260">
          <cell r="F260" t="str">
            <v>体育館1970なしなし</v>
          </cell>
          <cell r="G260">
            <v>0</v>
          </cell>
        </row>
        <row r="261">
          <cell r="F261" t="str">
            <v>体育館1970なしあり</v>
          </cell>
          <cell r="G261" t="str">
            <v>-</v>
          </cell>
        </row>
        <row r="262">
          <cell r="F262" t="str">
            <v>体育館1970ありなし</v>
          </cell>
          <cell r="G262" t="str">
            <v>error</v>
          </cell>
        </row>
        <row r="263">
          <cell r="F263" t="str">
            <v>体育館1970ありあり</v>
          </cell>
          <cell r="G263" t="str">
            <v>error</v>
          </cell>
        </row>
        <row r="264">
          <cell r="F264" t="str">
            <v>体育館1980なしなし</v>
          </cell>
          <cell r="G264">
            <v>0</v>
          </cell>
        </row>
        <row r="265">
          <cell r="F265" t="str">
            <v>体育館1980なしあり</v>
          </cell>
          <cell r="G265" t="str">
            <v>-</v>
          </cell>
        </row>
        <row r="266">
          <cell r="F266" t="str">
            <v>体育館1980ありなし</v>
          </cell>
          <cell r="G266" t="str">
            <v>error</v>
          </cell>
        </row>
        <row r="267">
          <cell r="F267" t="str">
            <v>体育館1980ありあり</v>
          </cell>
          <cell r="G267" t="str">
            <v>error</v>
          </cell>
        </row>
        <row r="268">
          <cell r="F268" t="str">
            <v>体育館1990なしなし</v>
          </cell>
          <cell r="G268">
            <v>0</v>
          </cell>
        </row>
        <row r="269">
          <cell r="F269" t="str">
            <v>体育館1990なしあり</v>
          </cell>
          <cell r="G269" t="str">
            <v>-</v>
          </cell>
        </row>
        <row r="270">
          <cell r="F270" t="str">
            <v>体育館1990ありなし</v>
          </cell>
          <cell r="G270" t="str">
            <v>error</v>
          </cell>
        </row>
        <row r="271">
          <cell r="F271" t="str">
            <v>体育館1990ありあり</v>
          </cell>
          <cell r="G271" t="str">
            <v>error</v>
          </cell>
        </row>
        <row r="272">
          <cell r="F272" t="str">
            <v>体育館2000なしなし</v>
          </cell>
          <cell r="G272">
            <v>0</v>
          </cell>
        </row>
        <row r="273">
          <cell r="F273" t="str">
            <v>体育館2000なしあり</v>
          </cell>
          <cell r="G273" t="str">
            <v>-</v>
          </cell>
        </row>
        <row r="274">
          <cell r="F274" t="str">
            <v>体育館2000ありなし</v>
          </cell>
          <cell r="G274" t="str">
            <v>error</v>
          </cell>
        </row>
        <row r="275">
          <cell r="F275" t="str">
            <v>体育館2000ありあり</v>
          </cell>
          <cell r="G275" t="str">
            <v>error</v>
          </cell>
        </row>
        <row r="279">
          <cell r="D279" t="str">
            <v>庁舎なし</v>
          </cell>
          <cell r="E279">
            <v>0</v>
          </cell>
        </row>
        <row r="280">
          <cell r="D280" t="str">
            <v>庁舎従来改修</v>
          </cell>
          <cell r="E280">
            <v>40</v>
          </cell>
        </row>
        <row r="281">
          <cell r="D281" t="str">
            <v>庁舎延命化改修</v>
          </cell>
          <cell r="E281">
            <v>40</v>
          </cell>
        </row>
        <row r="282">
          <cell r="D282" t="str">
            <v>庁舎（任意設定）</v>
          </cell>
          <cell r="E282">
            <v>40</v>
          </cell>
        </row>
        <row r="283">
          <cell r="D283" t="str">
            <v>庁舎長寿命化改修</v>
          </cell>
          <cell r="E283">
            <v>40</v>
          </cell>
        </row>
        <row r="284">
          <cell r="D284" t="str">
            <v>校舎なし</v>
          </cell>
          <cell r="E284">
            <v>0</v>
          </cell>
        </row>
        <row r="285">
          <cell r="D285" t="str">
            <v>校舎従来改修</v>
          </cell>
          <cell r="E285">
            <v>30</v>
          </cell>
        </row>
        <row r="286">
          <cell r="D286" t="str">
            <v>校舎延命化改修</v>
          </cell>
          <cell r="E286">
            <v>40</v>
          </cell>
        </row>
        <row r="287">
          <cell r="D287" t="str">
            <v>校舎（任意設定）</v>
          </cell>
          <cell r="E287">
            <v>40</v>
          </cell>
        </row>
        <row r="288">
          <cell r="D288" t="str">
            <v>校舎長寿命化改修</v>
          </cell>
          <cell r="E288">
            <v>40</v>
          </cell>
        </row>
        <row r="289">
          <cell r="D289" t="str">
            <v>体育館なし</v>
          </cell>
          <cell r="E289">
            <v>0</v>
          </cell>
        </row>
        <row r="290">
          <cell r="D290" t="str">
            <v>体育館従来改修</v>
          </cell>
          <cell r="E290">
            <v>25</v>
          </cell>
        </row>
        <row r="291">
          <cell r="D291" t="str">
            <v>体育館延命化改修</v>
          </cell>
          <cell r="E291">
            <v>25</v>
          </cell>
        </row>
        <row r="292">
          <cell r="D292" t="str">
            <v>体育館（任意設定）</v>
          </cell>
          <cell r="E292">
            <v>25</v>
          </cell>
        </row>
        <row r="293">
          <cell r="D293" t="str">
            <v>体育館長寿命化改修</v>
          </cell>
          <cell r="E293">
            <v>25</v>
          </cell>
        </row>
        <row r="297">
          <cell r="B297" t="str">
            <v>なし</v>
          </cell>
          <cell r="C297">
            <v>0</v>
          </cell>
        </row>
        <row r="298">
          <cell r="B298" t="str">
            <v>従来改修</v>
          </cell>
          <cell r="C298">
            <v>4</v>
          </cell>
        </row>
        <row r="299">
          <cell r="B299" t="str">
            <v>延命化改修</v>
          </cell>
          <cell r="C299">
            <v>4</v>
          </cell>
        </row>
        <row r="300">
          <cell r="B300" t="str">
            <v>（任意設定）</v>
          </cell>
          <cell r="C300">
            <v>4</v>
          </cell>
        </row>
        <row r="301">
          <cell r="B301" t="str">
            <v>長寿命化改修</v>
          </cell>
          <cell r="C301">
            <v>4</v>
          </cell>
        </row>
        <row r="305">
          <cell r="F305" t="str">
            <v>庁舎1970なしなし</v>
          </cell>
          <cell r="G305">
            <v>0</v>
          </cell>
        </row>
        <row r="306">
          <cell r="F306" t="str">
            <v>庁舎1970なし従来改修</v>
          </cell>
          <cell r="G306">
            <v>150000</v>
          </cell>
        </row>
        <row r="307">
          <cell r="F307" t="str">
            <v>庁舎1970なし延命化改修</v>
          </cell>
          <cell r="G307">
            <v>159870</v>
          </cell>
        </row>
        <row r="308">
          <cell r="F308" t="str">
            <v>庁舎1970なし（任意設定）</v>
          </cell>
          <cell r="G308">
            <v>162075</v>
          </cell>
        </row>
        <row r="309">
          <cell r="F309" t="str">
            <v>庁舎1970なし長寿命化改修</v>
          </cell>
          <cell r="G309">
            <v>276430</v>
          </cell>
        </row>
        <row r="310">
          <cell r="F310" t="str">
            <v>庁舎1970ありなし</v>
          </cell>
          <cell r="G310">
            <v>0</v>
          </cell>
        </row>
        <row r="311">
          <cell r="F311" t="str">
            <v>庁舎1970あり従来改修</v>
          </cell>
          <cell r="G311">
            <v>197690</v>
          </cell>
        </row>
        <row r="312">
          <cell r="F312" t="str">
            <v>庁舎1970あり延命化改修</v>
          </cell>
          <cell r="G312">
            <v>207560</v>
          </cell>
        </row>
        <row r="313">
          <cell r="F313" t="str">
            <v>庁舎1970あり（任意設定）</v>
          </cell>
          <cell r="G313">
            <v>209765</v>
          </cell>
        </row>
        <row r="314">
          <cell r="F314" t="str">
            <v>庁舎1970あり長寿命化改修</v>
          </cell>
          <cell r="G314">
            <v>276430</v>
          </cell>
        </row>
        <row r="315">
          <cell r="F315" t="str">
            <v>庁舎1980なしなし</v>
          </cell>
          <cell r="G315">
            <v>0</v>
          </cell>
        </row>
        <row r="316">
          <cell r="F316" t="str">
            <v>庁舎1980なし従来改修</v>
          </cell>
          <cell r="G316">
            <v>150000</v>
          </cell>
        </row>
        <row r="317">
          <cell r="F317" t="str">
            <v>庁舎1980なし延命化改修</v>
          </cell>
          <cell r="G317">
            <v>159870</v>
          </cell>
        </row>
        <row r="318">
          <cell r="F318" t="str">
            <v>庁舎1980なし（任意設定）</v>
          </cell>
          <cell r="G318">
            <v>162075</v>
          </cell>
        </row>
        <row r="319">
          <cell r="F319" t="str">
            <v>庁舎1980なし長寿命化改修</v>
          </cell>
          <cell r="G319">
            <v>276430</v>
          </cell>
        </row>
        <row r="320">
          <cell r="F320" t="str">
            <v>庁舎1980ありなし</v>
          </cell>
          <cell r="G320">
            <v>0</v>
          </cell>
        </row>
        <row r="321">
          <cell r="F321" t="str">
            <v>庁舎1980あり従来改修</v>
          </cell>
          <cell r="G321">
            <v>197690</v>
          </cell>
        </row>
        <row r="322">
          <cell r="F322" t="str">
            <v>庁舎1980あり延命化改修</v>
          </cell>
          <cell r="G322">
            <v>207560</v>
          </cell>
        </row>
        <row r="323">
          <cell r="F323" t="str">
            <v>庁舎1980あり（任意設定）</v>
          </cell>
          <cell r="G323">
            <v>209765</v>
          </cell>
        </row>
        <row r="324">
          <cell r="F324" t="str">
            <v>庁舎1980あり長寿命化改修</v>
          </cell>
          <cell r="G324">
            <v>276430</v>
          </cell>
        </row>
        <row r="325">
          <cell r="F325" t="str">
            <v>庁舎1990なしなし</v>
          </cell>
          <cell r="G325">
            <v>0</v>
          </cell>
        </row>
        <row r="326">
          <cell r="F326" t="str">
            <v>庁舎1990なし従来改修</v>
          </cell>
          <cell r="G326">
            <v>150000</v>
          </cell>
        </row>
        <row r="327">
          <cell r="F327" t="str">
            <v>庁舎1990なし延命化改修</v>
          </cell>
          <cell r="G327">
            <v>159870</v>
          </cell>
        </row>
        <row r="328">
          <cell r="F328" t="str">
            <v>庁舎1990なし（任意設定）</v>
          </cell>
          <cell r="G328">
            <v>162075</v>
          </cell>
        </row>
        <row r="329">
          <cell r="F329" t="str">
            <v>庁舎1990なし長寿命化改修</v>
          </cell>
          <cell r="G329">
            <v>276430</v>
          </cell>
        </row>
        <row r="330">
          <cell r="F330" t="str">
            <v>庁舎1990ありなし</v>
          </cell>
          <cell r="G330">
            <v>0</v>
          </cell>
        </row>
        <row r="331">
          <cell r="F331" t="str">
            <v>庁舎1990あり従来改修</v>
          </cell>
          <cell r="G331">
            <v>197690</v>
          </cell>
        </row>
        <row r="332">
          <cell r="F332" t="str">
            <v>庁舎1990あり延命化改修</v>
          </cell>
          <cell r="G332">
            <v>207560</v>
          </cell>
        </row>
        <row r="333">
          <cell r="F333" t="str">
            <v>庁舎1990あり（任意設定）</v>
          </cell>
          <cell r="G333">
            <v>209765</v>
          </cell>
        </row>
        <row r="334">
          <cell r="F334" t="str">
            <v>庁舎1990あり長寿命化改修</v>
          </cell>
          <cell r="G334">
            <v>276430</v>
          </cell>
        </row>
        <row r="335">
          <cell r="F335" t="str">
            <v>庁舎2000なしなし</v>
          </cell>
          <cell r="G335">
            <v>0</v>
          </cell>
        </row>
        <row r="336">
          <cell r="F336" t="str">
            <v>庁舎2000なし従来改修</v>
          </cell>
          <cell r="G336">
            <v>150000</v>
          </cell>
        </row>
        <row r="337">
          <cell r="F337" t="str">
            <v>庁舎2000なし延命化改修</v>
          </cell>
          <cell r="G337">
            <v>159870</v>
          </cell>
        </row>
        <row r="338">
          <cell r="F338" t="str">
            <v>庁舎2000なし（任意設定）</v>
          </cell>
          <cell r="G338">
            <v>162075</v>
          </cell>
        </row>
        <row r="339">
          <cell r="F339" t="str">
            <v>庁舎2000なし長寿命化改修</v>
          </cell>
          <cell r="G339">
            <v>244930</v>
          </cell>
        </row>
        <row r="340">
          <cell r="F340" t="str">
            <v>庁舎2000ありなし</v>
          </cell>
          <cell r="G340">
            <v>0</v>
          </cell>
        </row>
        <row r="341">
          <cell r="F341" t="str">
            <v>庁舎2000あり従来改修</v>
          </cell>
          <cell r="G341">
            <v>197690</v>
          </cell>
        </row>
        <row r="342">
          <cell r="F342" t="str">
            <v>庁舎2000あり延命化改修</v>
          </cell>
          <cell r="G342">
            <v>207560</v>
          </cell>
        </row>
        <row r="343">
          <cell r="F343" t="str">
            <v>庁舎2000あり（任意設定）</v>
          </cell>
          <cell r="G343">
            <v>209765</v>
          </cell>
        </row>
        <row r="344">
          <cell r="F344" t="str">
            <v>庁舎2000あり長寿命化改修</v>
          </cell>
          <cell r="G344">
            <v>244930</v>
          </cell>
        </row>
        <row r="345">
          <cell r="F345" t="str">
            <v>校舎1970なしなし</v>
          </cell>
          <cell r="G345">
            <v>0</v>
          </cell>
        </row>
        <row r="346">
          <cell r="F346" t="str">
            <v>校舎1970なし従来改修</v>
          </cell>
          <cell r="G346">
            <v>80000</v>
          </cell>
        </row>
        <row r="347">
          <cell r="F347" t="str">
            <v>校舎1970なし延命化改修</v>
          </cell>
          <cell r="G347">
            <v>159499</v>
          </cell>
        </row>
        <row r="348">
          <cell r="F348" t="str">
            <v>校舎1970なし（任意設定）</v>
          </cell>
          <cell r="G348">
            <v>105029.5</v>
          </cell>
        </row>
        <row r="349">
          <cell r="F349" t="str">
            <v>校舎1970なし長寿命化改修</v>
          </cell>
          <cell r="G349">
            <v>209540</v>
          </cell>
        </row>
        <row r="350">
          <cell r="F350" t="str">
            <v>校舎1970ありなし</v>
          </cell>
          <cell r="G350" t="str">
            <v>error</v>
          </cell>
        </row>
        <row r="351">
          <cell r="F351" t="str">
            <v>校舎1970あり従来改修</v>
          </cell>
          <cell r="G351" t="str">
            <v>error</v>
          </cell>
        </row>
        <row r="352">
          <cell r="F352" t="str">
            <v>校舎1970あり延命化改修</v>
          </cell>
          <cell r="G352" t="str">
            <v>error</v>
          </cell>
        </row>
        <row r="353">
          <cell r="F353" t="str">
            <v>校舎1970あり（任意設定）</v>
          </cell>
          <cell r="G353" t="str">
            <v>error</v>
          </cell>
        </row>
        <row r="354">
          <cell r="F354" t="str">
            <v>校舎1970あり長寿命化改修</v>
          </cell>
          <cell r="G354" t="str">
            <v>error</v>
          </cell>
        </row>
        <row r="355">
          <cell r="F355" t="str">
            <v>校舎1980なしなし</v>
          </cell>
          <cell r="G355">
            <v>0</v>
          </cell>
        </row>
        <row r="356">
          <cell r="F356" t="str">
            <v>校舎1980なし従来改修</v>
          </cell>
          <cell r="G356">
            <v>80000</v>
          </cell>
        </row>
        <row r="357">
          <cell r="F357" t="str">
            <v>校舎1980なし延命化改修</v>
          </cell>
          <cell r="G357">
            <v>159499</v>
          </cell>
        </row>
        <row r="358">
          <cell r="F358" t="str">
            <v>校舎1980なし（任意設定）</v>
          </cell>
          <cell r="G358">
            <v>105029.5</v>
          </cell>
        </row>
        <row r="359">
          <cell r="F359" t="str">
            <v>校舎1980なし長寿命化改修</v>
          </cell>
          <cell r="G359">
            <v>209540</v>
          </cell>
        </row>
        <row r="360">
          <cell r="F360" t="str">
            <v>校舎1980ありなし</v>
          </cell>
          <cell r="G360" t="str">
            <v>error</v>
          </cell>
        </row>
        <row r="361">
          <cell r="F361" t="str">
            <v>校舎1980あり従来改修</v>
          </cell>
          <cell r="G361" t="str">
            <v>error</v>
          </cell>
        </row>
        <row r="362">
          <cell r="F362" t="str">
            <v>校舎1980あり延命化改修</v>
          </cell>
          <cell r="G362" t="str">
            <v>error</v>
          </cell>
        </row>
        <row r="363">
          <cell r="F363" t="str">
            <v>校舎1980あり（任意設定）</v>
          </cell>
          <cell r="G363" t="str">
            <v>error</v>
          </cell>
        </row>
        <row r="364">
          <cell r="F364" t="str">
            <v>校舎1980あり長寿命化改修</v>
          </cell>
          <cell r="G364" t="str">
            <v>error</v>
          </cell>
        </row>
        <row r="365">
          <cell r="F365" t="str">
            <v>校舎1990なしなし</v>
          </cell>
          <cell r="G365">
            <v>0</v>
          </cell>
        </row>
        <row r="366">
          <cell r="F366" t="str">
            <v>校舎1990なし従来改修</v>
          </cell>
          <cell r="G366">
            <v>80000</v>
          </cell>
        </row>
        <row r="367">
          <cell r="F367" t="str">
            <v>校舎1990なし延命化改修</v>
          </cell>
          <cell r="G367">
            <v>159499</v>
          </cell>
        </row>
        <row r="368">
          <cell r="F368" t="str">
            <v>校舎1990なし（任意設定）</v>
          </cell>
          <cell r="G368">
            <v>105029.5</v>
          </cell>
        </row>
        <row r="369">
          <cell r="F369" t="str">
            <v>校舎1990なし長寿命化改修</v>
          </cell>
          <cell r="G369">
            <v>209540</v>
          </cell>
        </row>
        <row r="370">
          <cell r="F370" t="str">
            <v>校舎1990ありなし</v>
          </cell>
          <cell r="G370" t="str">
            <v>error</v>
          </cell>
        </row>
        <row r="371">
          <cell r="F371" t="str">
            <v>校舎1990あり従来改修</v>
          </cell>
          <cell r="G371" t="str">
            <v>error</v>
          </cell>
        </row>
        <row r="372">
          <cell r="F372" t="str">
            <v>校舎1990あり延命化改修</v>
          </cell>
          <cell r="G372" t="str">
            <v>error</v>
          </cell>
        </row>
        <row r="373">
          <cell r="F373" t="str">
            <v>校舎1990あり（任意設定）</v>
          </cell>
          <cell r="G373" t="str">
            <v>error</v>
          </cell>
        </row>
        <row r="374">
          <cell r="F374" t="str">
            <v>校舎1990あり長寿命化改修</v>
          </cell>
          <cell r="G374" t="str">
            <v>error</v>
          </cell>
        </row>
        <row r="375">
          <cell r="F375" t="str">
            <v>校舎2000なしなし</v>
          </cell>
          <cell r="G375">
            <v>0</v>
          </cell>
        </row>
        <row r="376">
          <cell r="F376" t="str">
            <v>校舎2000なし従来改修</v>
          </cell>
          <cell r="G376">
            <v>80000</v>
          </cell>
        </row>
        <row r="377">
          <cell r="F377" t="str">
            <v>校舎2000なし延命化改修</v>
          </cell>
          <cell r="G377">
            <v>159499</v>
          </cell>
        </row>
        <row r="378">
          <cell r="F378" t="str">
            <v>校舎2000なし（任意設定）</v>
          </cell>
          <cell r="G378">
            <v>105029.5</v>
          </cell>
        </row>
        <row r="379">
          <cell r="F379" t="str">
            <v>校舎2000なし長寿命化改修</v>
          </cell>
          <cell r="G379">
            <v>193875</v>
          </cell>
        </row>
        <row r="380">
          <cell r="F380" t="str">
            <v>校舎2000ありなし</v>
          </cell>
          <cell r="G380" t="str">
            <v>error</v>
          </cell>
        </row>
        <row r="381">
          <cell r="F381" t="str">
            <v>校舎2000あり従来改修</v>
          </cell>
          <cell r="G381" t="str">
            <v>error</v>
          </cell>
        </row>
        <row r="382">
          <cell r="F382" t="str">
            <v>校舎2000あり延命化改修</v>
          </cell>
          <cell r="G382" t="str">
            <v>error</v>
          </cell>
        </row>
        <row r="383">
          <cell r="F383" t="str">
            <v>校舎2000あり（任意設定）</v>
          </cell>
          <cell r="G383" t="str">
            <v>error</v>
          </cell>
        </row>
        <row r="384">
          <cell r="F384" t="str">
            <v>校舎2000あり長寿命化改修</v>
          </cell>
          <cell r="G384" t="str">
            <v>error</v>
          </cell>
        </row>
        <row r="385">
          <cell r="F385" t="str">
            <v>体育館1970なしなし</v>
          </cell>
          <cell r="G385">
            <v>0</v>
          </cell>
        </row>
        <row r="386">
          <cell r="F386" t="str">
            <v>体育館1970なし従来改修</v>
          </cell>
          <cell r="G386">
            <v>91000</v>
          </cell>
        </row>
        <row r="387">
          <cell r="F387" t="str">
            <v>体育館1970なし延命化改修</v>
          </cell>
          <cell r="G387">
            <v>91000</v>
          </cell>
        </row>
        <row r="388">
          <cell r="F388" t="str">
            <v>体育館1970なし（任意設定）</v>
          </cell>
          <cell r="G388">
            <v>91000</v>
          </cell>
        </row>
        <row r="389">
          <cell r="F389" t="str">
            <v>体育館1970なし長寿命化改修</v>
          </cell>
          <cell r="G389">
            <v>93079</v>
          </cell>
        </row>
        <row r="390">
          <cell r="F390" t="str">
            <v>体育館1970ありなし</v>
          </cell>
          <cell r="G390" t="str">
            <v>error</v>
          </cell>
        </row>
        <row r="391">
          <cell r="F391" t="str">
            <v>体育館1970あり従来改修</v>
          </cell>
          <cell r="G391" t="str">
            <v>error</v>
          </cell>
        </row>
        <row r="392">
          <cell r="F392" t="str">
            <v>体育館1970あり延命化改修</v>
          </cell>
          <cell r="G392" t="str">
            <v>error</v>
          </cell>
        </row>
        <row r="393">
          <cell r="F393" t="str">
            <v>体育館1970あり（任意設定）</v>
          </cell>
          <cell r="G393" t="str">
            <v>error</v>
          </cell>
        </row>
        <row r="394">
          <cell r="F394" t="str">
            <v>体育館1970あり長寿命化改修</v>
          </cell>
          <cell r="G394" t="str">
            <v>error</v>
          </cell>
        </row>
        <row r="395">
          <cell r="F395" t="str">
            <v>体育館1980なしなし</v>
          </cell>
          <cell r="G395">
            <v>0</v>
          </cell>
        </row>
        <row r="396">
          <cell r="F396" t="str">
            <v>体育館1980なし従来改修</v>
          </cell>
          <cell r="G396">
            <v>91000</v>
          </cell>
        </row>
        <row r="397">
          <cell r="F397" t="str">
            <v>体育館1980なし延命化改修</v>
          </cell>
          <cell r="G397">
            <v>91000</v>
          </cell>
        </row>
        <row r="398">
          <cell r="F398" t="str">
            <v>体育館1980なし（任意設定）</v>
          </cell>
          <cell r="G398">
            <v>91000</v>
          </cell>
        </row>
        <row r="399">
          <cell r="F399" t="str">
            <v>体育館1980なし長寿命化改修</v>
          </cell>
          <cell r="G399">
            <v>93079</v>
          </cell>
        </row>
        <row r="400">
          <cell r="F400" t="str">
            <v>体育館1980ありなし</v>
          </cell>
          <cell r="G400" t="str">
            <v>error</v>
          </cell>
        </row>
        <row r="401">
          <cell r="F401" t="str">
            <v>体育館1980あり従来改修</v>
          </cell>
          <cell r="G401" t="str">
            <v>error</v>
          </cell>
        </row>
        <row r="402">
          <cell r="F402" t="str">
            <v>体育館1980あり延命化改修</v>
          </cell>
          <cell r="G402" t="str">
            <v>error</v>
          </cell>
        </row>
        <row r="403">
          <cell r="F403" t="str">
            <v>体育館1980あり（任意設定）</v>
          </cell>
          <cell r="G403" t="str">
            <v>error</v>
          </cell>
        </row>
        <row r="404">
          <cell r="F404" t="str">
            <v>体育館1980あり長寿命化改修</v>
          </cell>
          <cell r="G404" t="str">
            <v>error</v>
          </cell>
        </row>
        <row r="405">
          <cell r="F405" t="str">
            <v>体育館1990なしなし</v>
          </cell>
          <cell r="G405">
            <v>0</v>
          </cell>
        </row>
        <row r="406">
          <cell r="F406" t="str">
            <v>体育館1990なし従来改修</v>
          </cell>
          <cell r="G406">
            <v>91000</v>
          </cell>
        </row>
        <row r="407">
          <cell r="F407" t="str">
            <v>体育館1990なし延命化改修</v>
          </cell>
          <cell r="G407">
            <v>91000</v>
          </cell>
        </row>
        <row r="408">
          <cell r="F408" t="str">
            <v>体育館1990なし（任意設定）</v>
          </cell>
          <cell r="G408">
            <v>91000</v>
          </cell>
        </row>
        <row r="409">
          <cell r="F409" t="str">
            <v>体育館1990なし長寿命化改修</v>
          </cell>
          <cell r="G409">
            <v>93079</v>
          </cell>
        </row>
        <row r="410">
          <cell r="F410" t="str">
            <v>体育館1990ありなし</v>
          </cell>
          <cell r="G410" t="str">
            <v>error</v>
          </cell>
        </row>
        <row r="411">
          <cell r="F411" t="str">
            <v>体育館1990あり従来改修</v>
          </cell>
          <cell r="G411" t="str">
            <v>error</v>
          </cell>
        </row>
        <row r="412">
          <cell r="F412" t="str">
            <v>体育館1990あり延命化改修</v>
          </cell>
          <cell r="G412" t="str">
            <v>error</v>
          </cell>
        </row>
        <row r="413">
          <cell r="F413" t="str">
            <v>体育館1990あり（任意設定）</v>
          </cell>
          <cell r="G413" t="str">
            <v>error</v>
          </cell>
        </row>
        <row r="414">
          <cell r="F414" t="str">
            <v>体育館1990あり長寿命化改修</v>
          </cell>
          <cell r="G414" t="str">
            <v>error</v>
          </cell>
        </row>
        <row r="415">
          <cell r="F415" t="str">
            <v>体育館2000なしなし</v>
          </cell>
          <cell r="G415">
            <v>0</v>
          </cell>
        </row>
        <row r="416">
          <cell r="F416" t="str">
            <v>体育館2000なし従来改修</v>
          </cell>
          <cell r="G416">
            <v>91000</v>
          </cell>
        </row>
        <row r="417">
          <cell r="F417" t="str">
            <v>体育館2000なし延命化改修</v>
          </cell>
          <cell r="G417">
            <v>91000</v>
          </cell>
        </row>
        <row r="418">
          <cell r="F418" t="str">
            <v>体育館2000なし（任意設定）</v>
          </cell>
          <cell r="G418">
            <v>91000</v>
          </cell>
        </row>
        <row r="419">
          <cell r="F419" t="str">
            <v>体育館2000なし長寿命化改修</v>
          </cell>
          <cell r="G419">
            <v>93079</v>
          </cell>
        </row>
        <row r="420">
          <cell r="F420" t="str">
            <v>体育館2000ありなし</v>
          </cell>
          <cell r="G420" t="str">
            <v>error</v>
          </cell>
        </row>
        <row r="421">
          <cell r="F421" t="str">
            <v>体育館2000あり従来改修</v>
          </cell>
          <cell r="G421" t="str">
            <v>error</v>
          </cell>
        </row>
        <row r="422">
          <cell r="F422" t="str">
            <v>体育館2000あり延命化改修</v>
          </cell>
          <cell r="G422" t="str">
            <v>error</v>
          </cell>
        </row>
        <row r="423">
          <cell r="F423" t="str">
            <v>体育館2000あり（任意設定）</v>
          </cell>
          <cell r="G423" t="str">
            <v>error</v>
          </cell>
        </row>
        <row r="424">
          <cell r="F424" t="str">
            <v>体育館2000あり長寿命化改修</v>
          </cell>
          <cell r="G424" t="str">
            <v>error</v>
          </cell>
        </row>
        <row r="428">
          <cell r="E428" t="str">
            <v>庁舎なしなし</v>
          </cell>
          <cell r="F428">
            <v>3395</v>
          </cell>
        </row>
        <row r="429">
          <cell r="E429" t="str">
            <v>庁舎なし従来改修</v>
          </cell>
          <cell r="F429">
            <v>3395</v>
          </cell>
        </row>
        <row r="430">
          <cell r="E430" t="str">
            <v>庁舎なし延命化改修</v>
          </cell>
          <cell r="F430">
            <v>3395</v>
          </cell>
        </row>
        <row r="431">
          <cell r="E431" t="str">
            <v>庁舎なし（任意設定）</v>
          </cell>
          <cell r="F431">
            <v>3395</v>
          </cell>
        </row>
        <row r="432">
          <cell r="E432" t="str">
            <v>庁舎なし長寿命化改修</v>
          </cell>
          <cell r="F432">
            <v>5459</v>
          </cell>
        </row>
        <row r="433">
          <cell r="E433" t="str">
            <v>庁舎ありなし</v>
          </cell>
          <cell r="F433">
            <v>5459</v>
          </cell>
        </row>
        <row r="434">
          <cell r="E434" t="str">
            <v>庁舎あり従来改修</v>
          </cell>
          <cell r="F434">
            <v>5459</v>
          </cell>
        </row>
        <row r="435">
          <cell r="E435" t="str">
            <v>庁舎あり延命化改修</v>
          </cell>
          <cell r="F435">
            <v>5459</v>
          </cell>
        </row>
        <row r="436">
          <cell r="E436" t="str">
            <v>庁舎あり（任意設定）</v>
          </cell>
          <cell r="F436">
            <v>5459</v>
          </cell>
        </row>
        <row r="437">
          <cell r="E437" t="str">
            <v>庁舎あり長寿命化改修</v>
          </cell>
          <cell r="F437">
            <v>5459</v>
          </cell>
        </row>
        <row r="438">
          <cell r="E438" t="str">
            <v>校舎なしなし</v>
          </cell>
          <cell r="F438">
            <v>661</v>
          </cell>
        </row>
        <row r="439">
          <cell r="E439" t="str">
            <v>校舎なし従来改修</v>
          </cell>
          <cell r="F439">
            <v>661</v>
          </cell>
        </row>
        <row r="440">
          <cell r="E440" t="str">
            <v>校舎なし延命化改修</v>
          </cell>
          <cell r="F440">
            <v>661</v>
          </cell>
        </row>
        <row r="441">
          <cell r="E441" t="str">
            <v>校舎なし（任意設定）</v>
          </cell>
          <cell r="F441">
            <v>661</v>
          </cell>
        </row>
        <row r="442">
          <cell r="E442" t="str">
            <v>校舎なし長寿命化改修</v>
          </cell>
          <cell r="F442">
            <v>661</v>
          </cell>
        </row>
        <row r="443">
          <cell r="E443" t="str">
            <v>校舎ありなし</v>
          </cell>
          <cell r="F443" t="str">
            <v>error</v>
          </cell>
        </row>
        <row r="444">
          <cell r="E444" t="str">
            <v>校舎あり従来改修</v>
          </cell>
          <cell r="F444" t="str">
            <v>error</v>
          </cell>
        </row>
        <row r="445">
          <cell r="E445" t="str">
            <v>校舎あり延命化改修</v>
          </cell>
          <cell r="F445" t="str">
            <v>error</v>
          </cell>
        </row>
        <row r="446">
          <cell r="E446" t="str">
            <v>校舎あり（任意設定）</v>
          </cell>
          <cell r="F446" t="str">
            <v>error</v>
          </cell>
        </row>
        <row r="447">
          <cell r="E447" t="str">
            <v>校舎あり長寿命化改修</v>
          </cell>
          <cell r="F447">
            <v>0</v>
          </cell>
        </row>
        <row r="448">
          <cell r="E448" t="str">
            <v>体育館なしなし</v>
          </cell>
          <cell r="F448">
            <v>0</v>
          </cell>
        </row>
        <row r="449">
          <cell r="E449" t="str">
            <v>体育館なし従来改修</v>
          </cell>
          <cell r="F449">
            <v>0</v>
          </cell>
        </row>
        <row r="450">
          <cell r="E450" t="str">
            <v>体育館なし延命化改修</v>
          </cell>
          <cell r="F450">
            <v>0</v>
          </cell>
        </row>
        <row r="451">
          <cell r="E451" t="str">
            <v>体育館なし（任意設定）</v>
          </cell>
          <cell r="F451">
            <v>0</v>
          </cell>
        </row>
        <row r="452">
          <cell r="E452" t="str">
            <v>体育館なし長寿命化改修</v>
          </cell>
          <cell r="F452">
            <v>0</v>
          </cell>
        </row>
        <row r="453">
          <cell r="E453" t="str">
            <v>体育館ありなし</v>
          </cell>
          <cell r="F453" t="str">
            <v>error</v>
          </cell>
        </row>
        <row r="454">
          <cell r="E454" t="str">
            <v>体育館あり従来改修</v>
          </cell>
          <cell r="F454" t="str">
            <v>error</v>
          </cell>
        </row>
        <row r="455">
          <cell r="E455" t="str">
            <v>体育館あり延命化改修</v>
          </cell>
          <cell r="F455" t="str">
            <v>error</v>
          </cell>
        </row>
        <row r="456">
          <cell r="E456" t="str">
            <v>体育館あり（任意設定）</v>
          </cell>
          <cell r="F456" t="str">
            <v>error</v>
          </cell>
        </row>
        <row r="457">
          <cell r="E457" t="str">
            <v>体育館あり長寿命化改修</v>
          </cell>
          <cell r="F457" t="str">
            <v>error</v>
          </cell>
        </row>
        <row r="461">
          <cell r="G461" t="str">
            <v>庁舎青森なしなしなし</v>
          </cell>
          <cell r="H461" t="str">
            <v>-</v>
          </cell>
        </row>
        <row r="462">
          <cell r="G462" t="str">
            <v>庁舎青森なしなし従来改修</v>
          </cell>
          <cell r="H462">
            <v>4010</v>
          </cell>
        </row>
        <row r="463">
          <cell r="G463" t="str">
            <v>庁舎青森なしなし延命化改修</v>
          </cell>
          <cell r="H463">
            <v>4010</v>
          </cell>
        </row>
        <row r="464">
          <cell r="G464" t="str">
            <v>庁舎青森なしなし（任意設定）</v>
          </cell>
          <cell r="H464">
            <v>3886</v>
          </cell>
        </row>
        <row r="465">
          <cell r="G465" t="str">
            <v>庁舎青森なしなし長寿命化改修</v>
          </cell>
          <cell r="H465">
            <v>4467</v>
          </cell>
        </row>
        <row r="466">
          <cell r="G466" t="str">
            <v>庁舎青森なしありなし</v>
          </cell>
          <cell r="H466" t="str">
            <v>-</v>
          </cell>
        </row>
        <row r="467">
          <cell r="G467" t="str">
            <v>庁舎青森なしあり従来改修</v>
          </cell>
          <cell r="H467">
            <v>5025</v>
          </cell>
        </row>
        <row r="468">
          <cell r="G468" t="str">
            <v>庁舎青森なしあり延命化改修</v>
          </cell>
          <cell r="H468">
            <v>5025</v>
          </cell>
        </row>
        <row r="469">
          <cell r="G469" t="str">
            <v>庁舎青森なしあり（任意設定）</v>
          </cell>
          <cell r="H469">
            <v>4680</v>
          </cell>
        </row>
        <row r="470">
          <cell r="G470" t="str">
            <v>庁舎青森なしあり長寿命化改修</v>
          </cell>
          <cell r="H470">
            <v>4467</v>
          </cell>
        </row>
        <row r="471">
          <cell r="G471" t="str">
            <v>庁舎青森ありなしなし</v>
          </cell>
          <cell r="H471" t="str">
            <v>-</v>
          </cell>
        </row>
        <row r="472">
          <cell r="G472" t="str">
            <v>庁舎青森ありなし従来改修</v>
          </cell>
          <cell r="H472">
            <v>3299</v>
          </cell>
        </row>
        <row r="473">
          <cell r="G473" t="str">
            <v>庁舎青森ありなし延命化改修</v>
          </cell>
          <cell r="H473">
            <v>3299</v>
          </cell>
        </row>
        <row r="474">
          <cell r="G474" t="str">
            <v>庁舎青森ありなし（任意設定）</v>
          </cell>
          <cell r="H474">
            <v>3175</v>
          </cell>
        </row>
        <row r="475">
          <cell r="G475" t="str">
            <v>庁舎青森ありなし長寿命化改修</v>
          </cell>
          <cell r="H475">
            <v>3756</v>
          </cell>
        </row>
        <row r="476">
          <cell r="G476" t="str">
            <v>庁舎青森ありありなし</v>
          </cell>
          <cell r="H476" t="str">
            <v>-</v>
          </cell>
        </row>
        <row r="477">
          <cell r="G477" t="str">
            <v>庁舎青森ありあり従来改修</v>
          </cell>
          <cell r="H477">
            <v>4314</v>
          </cell>
        </row>
        <row r="478">
          <cell r="G478" t="str">
            <v>庁舎青森ありあり延命化改修</v>
          </cell>
          <cell r="H478">
            <v>4314</v>
          </cell>
        </row>
        <row r="479">
          <cell r="G479" t="str">
            <v>庁舎青森ありあり（任意設定）</v>
          </cell>
          <cell r="H479">
            <v>3969</v>
          </cell>
        </row>
        <row r="480">
          <cell r="G480" t="str">
            <v>庁舎青森ありあり長寿命化改修</v>
          </cell>
          <cell r="H480">
            <v>3756</v>
          </cell>
        </row>
        <row r="481">
          <cell r="G481" t="str">
            <v>庁舎弘前なしなしなし</v>
          </cell>
          <cell r="H481" t="str">
            <v>-</v>
          </cell>
        </row>
        <row r="482">
          <cell r="G482" t="str">
            <v>庁舎弘前なしなし従来改修</v>
          </cell>
          <cell r="H482">
            <v>3856</v>
          </cell>
        </row>
        <row r="483">
          <cell r="G483" t="str">
            <v>庁舎弘前なしなし延命化改修</v>
          </cell>
          <cell r="H483">
            <v>3856</v>
          </cell>
        </row>
        <row r="484">
          <cell r="G484" t="str">
            <v>庁舎弘前なしなし（任意設定）</v>
          </cell>
          <cell r="H484">
            <v>3731</v>
          </cell>
        </row>
        <row r="485">
          <cell r="G485" t="str">
            <v>庁舎弘前なしなし長寿命化改修</v>
          </cell>
          <cell r="H485">
            <v>4248</v>
          </cell>
        </row>
        <row r="486">
          <cell r="G486" t="str">
            <v>庁舎弘前なしありなし</v>
          </cell>
          <cell r="H486" t="str">
            <v>-</v>
          </cell>
        </row>
        <row r="487">
          <cell r="G487" t="str">
            <v>庁舎弘前なしあり従来改修</v>
          </cell>
          <cell r="H487">
            <v>4857</v>
          </cell>
        </row>
        <row r="488">
          <cell r="G488" t="str">
            <v>庁舎弘前なしあり延命化改修</v>
          </cell>
          <cell r="H488">
            <v>4857</v>
          </cell>
        </row>
        <row r="489">
          <cell r="G489" t="str">
            <v>庁舎弘前なしあり（任意設定）</v>
          </cell>
          <cell r="H489">
            <v>4502</v>
          </cell>
        </row>
        <row r="490">
          <cell r="G490" t="str">
            <v>庁舎弘前なしあり長寿命化改修</v>
          </cell>
          <cell r="H490">
            <v>4248</v>
          </cell>
        </row>
        <row r="491">
          <cell r="G491" t="str">
            <v>庁舎弘前ありなしなし</v>
          </cell>
          <cell r="H491" t="str">
            <v>-</v>
          </cell>
        </row>
        <row r="492">
          <cell r="G492" t="str">
            <v>庁舎弘前ありなし従来改修</v>
          </cell>
          <cell r="H492">
            <v>3261</v>
          </cell>
        </row>
        <row r="493">
          <cell r="G493" t="str">
            <v>庁舎弘前ありなし延命化改修</v>
          </cell>
          <cell r="H493">
            <v>3261</v>
          </cell>
        </row>
        <row r="494">
          <cell r="G494" t="str">
            <v>庁舎弘前ありなし（任意設定）</v>
          </cell>
          <cell r="H494">
            <v>3136</v>
          </cell>
        </row>
        <row r="495">
          <cell r="G495" t="str">
            <v>庁舎弘前ありなし長寿命化改修</v>
          </cell>
          <cell r="H495">
            <v>3653</v>
          </cell>
        </row>
        <row r="496">
          <cell r="G496" t="str">
            <v>庁舎弘前ありありなし</v>
          </cell>
          <cell r="H496" t="str">
            <v>-</v>
          </cell>
        </row>
        <row r="497">
          <cell r="G497" t="str">
            <v>庁舎弘前ありあり従来改修</v>
          </cell>
          <cell r="H497">
            <v>4262</v>
          </cell>
        </row>
        <row r="498">
          <cell r="G498" t="str">
            <v>庁舎弘前ありあり延命化改修</v>
          </cell>
          <cell r="H498">
            <v>4262</v>
          </cell>
        </row>
        <row r="499">
          <cell r="G499" t="str">
            <v>庁舎弘前ありあり（任意設定）</v>
          </cell>
          <cell r="H499">
            <v>3907</v>
          </cell>
        </row>
        <row r="500">
          <cell r="G500" t="str">
            <v>庁舎弘前ありあり長寿命化改修</v>
          </cell>
          <cell r="H500">
            <v>3653</v>
          </cell>
        </row>
        <row r="501">
          <cell r="G501" t="str">
            <v>庁舎八戸なしなしなし</v>
          </cell>
          <cell r="H501" t="str">
            <v>-</v>
          </cell>
        </row>
        <row r="502">
          <cell r="G502" t="str">
            <v>庁舎八戸なしなし従来改修</v>
          </cell>
          <cell r="H502">
            <v>4100</v>
          </cell>
        </row>
        <row r="503">
          <cell r="G503" t="str">
            <v>庁舎八戸なしなし延命化改修</v>
          </cell>
          <cell r="H503">
            <v>4100</v>
          </cell>
        </row>
        <row r="504">
          <cell r="G504" t="str">
            <v>庁舎八戸なしなし（任意設定）</v>
          </cell>
          <cell r="H504">
            <v>3987</v>
          </cell>
        </row>
        <row r="505">
          <cell r="G505" t="str">
            <v>庁舎八戸なしなし長寿命化改修</v>
          </cell>
          <cell r="H505">
            <v>4436</v>
          </cell>
        </row>
        <row r="506">
          <cell r="G506" t="str">
            <v>庁舎八戸なしありなし</v>
          </cell>
          <cell r="H506" t="str">
            <v>-</v>
          </cell>
        </row>
        <row r="507">
          <cell r="G507" t="str">
            <v>庁舎八戸なしあり従来改修</v>
          </cell>
          <cell r="H507">
            <v>5054</v>
          </cell>
        </row>
        <row r="508">
          <cell r="G508" t="str">
            <v>庁舎八戸なしあり延命化改修</v>
          </cell>
          <cell r="H508">
            <v>5054</v>
          </cell>
        </row>
        <row r="509">
          <cell r="G509" t="str">
            <v>庁舎八戸なしあり（任意設定）</v>
          </cell>
          <cell r="H509">
            <v>4709</v>
          </cell>
        </row>
        <row r="510">
          <cell r="G510" t="str">
            <v>庁舎八戸なしあり長寿命化改修</v>
          </cell>
          <cell r="H510">
            <v>4436</v>
          </cell>
        </row>
        <row r="511">
          <cell r="G511" t="str">
            <v>庁舎八戸ありなしなし</v>
          </cell>
          <cell r="H511" t="str">
            <v>-</v>
          </cell>
        </row>
        <row r="512">
          <cell r="G512" t="str">
            <v>庁舎八戸ありなし従来改修</v>
          </cell>
          <cell r="H512">
            <v>3415</v>
          </cell>
        </row>
        <row r="513">
          <cell r="G513" t="str">
            <v>庁舎八戸ありなし延命化改修</v>
          </cell>
          <cell r="H513">
            <v>3415</v>
          </cell>
        </row>
        <row r="514">
          <cell r="G514" t="str">
            <v>庁舎八戸ありなし（任意設定）</v>
          </cell>
          <cell r="H514">
            <v>3302</v>
          </cell>
        </row>
        <row r="515">
          <cell r="G515" t="str">
            <v>庁舎八戸ありなし長寿命化改修</v>
          </cell>
          <cell r="H515">
            <v>3751</v>
          </cell>
        </row>
        <row r="516">
          <cell r="G516" t="str">
            <v>庁舎八戸ありありなし</v>
          </cell>
          <cell r="H516" t="str">
            <v>-</v>
          </cell>
        </row>
        <row r="517">
          <cell r="G517" t="str">
            <v>庁舎八戸ありあり従来改修</v>
          </cell>
          <cell r="H517">
            <v>4369</v>
          </cell>
        </row>
        <row r="518">
          <cell r="G518" t="str">
            <v>庁舎八戸ありあり延命化改修</v>
          </cell>
          <cell r="H518">
            <v>4369</v>
          </cell>
        </row>
        <row r="519">
          <cell r="G519" t="str">
            <v>庁舎八戸ありあり（任意設定）</v>
          </cell>
          <cell r="H519">
            <v>4024</v>
          </cell>
        </row>
        <row r="520">
          <cell r="G520" t="str">
            <v>庁舎八戸ありあり長寿命化改修</v>
          </cell>
          <cell r="H520">
            <v>3751</v>
          </cell>
        </row>
        <row r="521">
          <cell r="G521" t="str">
            <v>庁舎むつなしなしなし</v>
          </cell>
          <cell r="H521" t="str">
            <v>-</v>
          </cell>
        </row>
        <row r="522">
          <cell r="G522" t="str">
            <v>庁舎むつなしなし従来改修</v>
          </cell>
          <cell r="H522">
            <v>3914</v>
          </cell>
        </row>
        <row r="523">
          <cell r="G523" t="str">
            <v>庁舎むつなしなし延命化改修</v>
          </cell>
          <cell r="H523">
            <v>3914</v>
          </cell>
        </row>
        <row r="524">
          <cell r="G524" t="str">
            <v>庁舎むつなしなし（任意設定）</v>
          </cell>
          <cell r="H524">
            <v>3787</v>
          </cell>
        </row>
        <row r="525">
          <cell r="G525" t="str">
            <v>庁舎むつなしなし長寿命化改修</v>
          </cell>
          <cell r="H525">
            <v>4315</v>
          </cell>
        </row>
        <row r="526">
          <cell r="G526" t="str">
            <v>庁舎むつなしありなし</v>
          </cell>
          <cell r="H526" t="str">
            <v>-</v>
          </cell>
        </row>
        <row r="527">
          <cell r="G527" t="str">
            <v>庁舎むつなしあり従来改修</v>
          </cell>
          <cell r="H527">
            <v>4908</v>
          </cell>
        </row>
        <row r="528">
          <cell r="G528" t="str">
            <v>庁舎むつなしあり延命化改修</v>
          </cell>
          <cell r="H528">
            <v>4908</v>
          </cell>
        </row>
        <row r="529">
          <cell r="G529" t="str">
            <v>庁舎むつなしあり（任意設定）</v>
          </cell>
          <cell r="H529">
            <v>4563</v>
          </cell>
        </row>
        <row r="530">
          <cell r="G530" t="str">
            <v>庁舎むつなしあり長寿命化改修</v>
          </cell>
          <cell r="H530">
            <v>4315</v>
          </cell>
        </row>
        <row r="531">
          <cell r="G531" t="str">
            <v>庁舎むつありなしなし</v>
          </cell>
          <cell r="H531" t="str">
            <v>-</v>
          </cell>
        </row>
        <row r="532">
          <cell r="G532" t="str">
            <v>庁舎むつありなし従来改修</v>
          </cell>
          <cell r="H532">
            <v>3484</v>
          </cell>
        </row>
        <row r="533">
          <cell r="G533" t="str">
            <v>庁舎むつありなし延命化改修</v>
          </cell>
          <cell r="H533">
            <v>3484</v>
          </cell>
        </row>
        <row r="534">
          <cell r="G534" t="str">
            <v>庁舎むつありなし（任意設定）</v>
          </cell>
          <cell r="H534">
            <v>3357</v>
          </cell>
        </row>
        <row r="535">
          <cell r="G535" t="str">
            <v>庁舎むつありなし長寿命化改修</v>
          </cell>
          <cell r="H535">
            <v>3885</v>
          </cell>
        </row>
        <row r="536">
          <cell r="G536" t="str">
            <v>庁舎むつありありなし</v>
          </cell>
          <cell r="H536" t="str">
            <v>-</v>
          </cell>
        </row>
        <row r="537">
          <cell r="G537" t="str">
            <v>庁舎むつありあり従来改修</v>
          </cell>
          <cell r="H537">
            <v>4478</v>
          </cell>
        </row>
        <row r="538">
          <cell r="G538" t="str">
            <v>庁舎むつありあり延命化改修</v>
          </cell>
          <cell r="H538">
            <v>4478</v>
          </cell>
        </row>
        <row r="539">
          <cell r="G539" t="str">
            <v>庁舎むつありあり（任意設定）</v>
          </cell>
          <cell r="H539">
            <v>4133</v>
          </cell>
        </row>
        <row r="540">
          <cell r="G540" t="str">
            <v>庁舎むつありあり長寿命化改修</v>
          </cell>
          <cell r="H540">
            <v>3885</v>
          </cell>
        </row>
        <row r="541">
          <cell r="G541" t="str">
            <v>校舎青森なしなしなし</v>
          </cell>
          <cell r="H541" t="str">
            <v>-</v>
          </cell>
        </row>
        <row r="542">
          <cell r="G542" t="str">
            <v>校舎青森なしなし従来改修</v>
          </cell>
          <cell r="H542">
            <v>1907</v>
          </cell>
        </row>
        <row r="543">
          <cell r="G543" t="str">
            <v>校舎青森なしなし延命化改修</v>
          </cell>
          <cell r="H543">
            <v>1885</v>
          </cell>
        </row>
        <row r="544">
          <cell r="G544" t="str">
            <v>校舎青森なしなし（任意設定）</v>
          </cell>
          <cell r="H544">
            <v>1793</v>
          </cell>
        </row>
        <row r="545">
          <cell r="G545" t="str">
            <v>校舎青森なしなし長寿命化改修</v>
          </cell>
          <cell r="H545">
            <v>1781</v>
          </cell>
        </row>
        <row r="546">
          <cell r="G546" t="str">
            <v>校舎青森なしありなし</v>
          </cell>
          <cell r="H546" t="str">
            <v>-</v>
          </cell>
        </row>
        <row r="547">
          <cell r="G547" t="str">
            <v>校舎青森なしあり従来改修</v>
          </cell>
          <cell r="H547" t="str">
            <v>error</v>
          </cell>
        </row>
        <row r="548">
          <cell r="G548" t="str">
            <v>校舎青森なしあり延命化改修</v>
          </cell>
          <cell r="H548" t="str">
            <v>error</v>
          </cell>
        </row>
        <row r="549">
          <cell r="G549" t="str">
            <v>校舎青森なしあり（任意設定）</v>
          </cell>
          <cell r="H549" t="str">
            <v>error</v>
          </cell>
        </row>
        <row r="550">
          <cell r="G550" t="str">
            <v>校舎青森なしあり長寿命化改修</v>
          </cell>
          <cell r="H550" t="str">
            <v>error</v>
          </cell>
        </row>
        <row r="551">
          <cell r="G551" t="str">
            <v>校舎青森ありなしなし</v>
          </cell>
          <cell r="H551" t="str">
            <v>-</v>
          </cell>
        </row>
        <row r="552">
          <cell r="G552" t="str">
            <v>校舎青森ありなし従来改修</v>
          </cell>
          <cell r="H552">
            <v>1315</v>
          </cell>
        </row>
        <row r="553">
          <cell r="G553" t="str">
            <v>校舎青森ありなし延命化改修</v>
          </cell>
          <cell r="H553">
            <v>1293</v>
          </cell>
        </row>
        <row r="554">
          <cell r="G554" t="str">
            <v>校舎青森ありなし（任意設定）</v>
          </cell>
          <cell r="H554">
            <v>1201</v>
          </cell>
        </row>
        <row r="555">
          <cell r="G555" t="str">
            <v>校舎青森ありなし長寿命化改修</v>
          </cell>
          <cell r="H555">
            <v>1189</v>
          </cell>
        </row>
        <row r="556">
          <cell r="G556" t="str">
            <v>校舎青森ありありなし</v>
          </cell>
          <cell r="H556" t="str">
            <v>-</v>
          </cell>
        </row>
        <row r="557">
          <cell r="G557" t="str">
            <v>校舎青森ありあり従来改修</v>
          </cell>
          <cell r="H557" t="str">
            <v>error</v>
          </cell>
        </row>
        <row r="558">
          <cell r="G558" t="str">
            <v>校舎青森ありあり延命化改修</v>
          </cell>
          <cell r="H558" t="str">
            <v>error</v>
          </cell>
        </row>
        <row r="559">
          <cell r="G559" t="str">
            <v>校舎青森ありあり（任意設定）</v>
          </cell>
          <cell r="H559" t="str">
            <v>error</v>
          </cell>
        </row>
        <row r="560">
          <cell r="G560" t="str">
            <v>校舎青森ありあり長寿命化改修</v>
          </cell>
          <cell r="H560" t="str">
            <v>error</v>
          </cell>
        </row>
        <row r="561">
          <cell r="G561" t="str">
            <v>校舎弘前なしなしなし</v>
          </cell>
          <cell r="H561" t="str">
            <v>-</v>
          </cell>
        </row>
        <row r="562">
          <cell r="G562" t="str">
            <v>校舎弘前なしなし従来改修</v>
          </cell>
          <cell r="H562">
            <v>1729</v>
          </cell>
        </row>
        <row r="563">
          <cell r="G563" t="str">
            <v>校舎弘前なしなし延命化改修</v>
          </cell>
          <cell r="H563">
            <v>1707</v>
          </cell>
        </row>
        <row r="564">
          <cell r="G564" t="str">
            <v>校舎弘前なしなし（任意設定）</v>
          </cell>
          <cell r="H564">
            <v>1615</v>
          </cell>
        </row>
        <row r="565">
          <cell r="G565" t="str">
            <v>校舎弘前なしなし長寿命化改修</v>
          </cell>
          <cell r="H565">
            <v>1604</v>
          </cell>
        </row>
        <row r="566">
          <cell r="G566" t="str">
            <v>校舎弘前なしありなし</v>
          </cell>
          <cell r="H566" t="str">
            <v>-</v>
          </cell>
        </row>
        <row r="567">
          <cell r="G567" t="str">
            <v>校舎弘前なしあり従来改修</v>
          </cell>
          <cell r="H567" t="str">
            <v>error</v>
          </cell>
        </row>
        <row r="568">
          <cell r="G568" t="str">
            <v>校舎弘前なしあり延命化改修</v>
          </cell>
          <cell r="H568" t="str">
            <v>error</v>
          </cell>
        </row>
        <row r="569">
          <cell r="G569" t="str">
            <v>校舎弘前なしあり（任意設定）</v>
          </cell>
          <cell r="H569" t="str">
            <v>error</v>
          </cell>
        </row>
        <row r="570">
          <cell r="G570" t="str">
            <v>校舎弘前なしあり長寿命化改修</v>
          </cell>
          <cell r="H570" t="str">
            <v>error</v>
          </cell>
        </row>
        <row r="571">
          <cell r="G571" t="str">
            <v>校舎弘前ありなしなし</v>
          </cell>
          <cell r="H571" t="str">
            <v>-</v>
          </cell>
        </row>
        <row r="572">
          <cell r="G572" t="str">
            <v>校舎弘前ありなし従来改修</v>
          </cell>
          <cell r="H572">
            <v>1224</v>
          </cell>
        </row>
        <row r="573">
          <cell r="G573" t="str">
            <v>校舎弘前ありなし延命化改修</v>
          </cell>
          <cell r="H573">
            <v>1202</v>
          </cell>
        </row>
        <row r="574">
          <cell r="G574" t="str">
            <v>校舎弘前ありなし（任意設定）</v>
          </cell>
          <cell r="H574">
            <v>1110</v>
          </cell>
        </row>
        <row r="575">
          <cell r="G575" t="str">
            <v>校舎弘前ありなし長寿命化改修</v>
          </cell>
          <cell r="H575">
            <v>1099</v>
          </cell>
        </row>
        <row r="576">
          <cell r="G576" t="str">
            <v>校舎弘前ありありなし</v>
          </cell>
          <cell r="H576" t="str">
            <v>-</v>
          </cell>
        </row>
        <row r="577">
          <cell r="G577" t="str">
            <v>校舎弘前ありあり従来改修</v>
          </cell>
          <cell r="H577" t="str">
            <v>error</v>
          </cell>
        </row>
        <row r="578">
          <cell r="G578" t="str">
            <v>校舎弘前ありあり延命化改修</v>
          </cell>
          <cell r="H578" t="str">
            <v>error</v>
          </cell>
        </row>
        <row r="579">
          <cell r="G579" t="str">
            <v>校舎弘前ありあり（任意設定）</v>
          </cell>
          <cell r="H579" t="str">
            <v>error</v>
          </cell>
        </row>
        <row r="580">
          <cell r="G580" t="str">
            <v>校舎弘前ありあり長寿命化改修</v>
          </cell>
          <cell r="H580" t="str">
            <v>error</v>
          </cell>
        </row>
        <row r="581">
          <cell r="G581" t="str">
            <v>校舎八戸なしなしなし</v>
          </cell>
          <cell r="H581" t="str">
            <v>-</v>
          </cell>
        </row>
        <row r="582">
          <cell r="G582" t="str">
            <v>校舎八戸なしなし従来改修</v>
          </cell>
          <cell r="H582">
            <v>1977</v>
          </cell>
        </row>
        <row r="583">
          <cell r="G583" t="str">
            <v>校舎八戸なしなし延命化改修</v>
          </cell>
          <cell r="H583">
            <v>1963</v>
          </cell>
        </row>
        <row r="584">
          <cell r="G584" t="str">
            <v>校舎八戸なしなし（任意設定）</v>
          </cell>
          <cell r="H584">
            <v>1882</v>
          </cell>
        </row>
        <row r="585">
          <cell r="G585" t="str">
            <v>校舎八戸なしなし長寿命化改修</v>
          </cell>
          <cell r="H585">
            <v>1875</v>
          </cell>
        </row>
        <row r="586">
          <cell r="G586" t="str">
            <v>校舎八戸なしありなし</v>
          </cell>
          <cell r="H586" t="str">
            <v>-</v>
          </cell>
        </row>
        <row r="587">
          <cell r="G587" t="str">
            <v>校舎八戸なしあり従来改修</v>
          </cell>
          <cell r="H587" t="str">
            <v>error</v>
          </cell>
        </row>
        <row r="588">
          <cell r="G588" t="str">
            <v>校舎八戸なしあり延命化改修</v>
          </cell>
          <cell r="H588" t="str">
            <v>error</v>
          </cell>
        </row>
        <row r="589">
          <cell r="G589" t="str">
            <v>校舎八戸なしあり（任意設定）</v>
          </cell>
          <cell r="H589" t="str">
            <v>error</v>
          </cell>
        </row>
        <row r="590">
          <cell r="G590" t="str">
            <v>校舎八戸なしあり長寿命化改修</v>
          </cell>
          <cell r="H590" t="str">
            <v>error</v>
          </cell>
        </row>
        <row r="591">
          <cell r="G591" t="str">
            <v>校舎八戸ありなしなし</v>
          </cell>
          <cell r="H591" t="str">
            <v>-</v>
          </cell>
        </row>
        <row r="592">
          <cell r="G592" t="str">
            <v>校舎八戸ありなし従来改修</v>
          </cell>
          <cell r="H592">
            <v>1403</v>
          </cell>
        </row>
        <row r="593">
          <cell r="G593" t="str">
            <v>校舎八戸ありなし延命化改修</v>
          </cell>
          <cell r="H593">
            <v>1389</v>
          </cell>
        </row>
        <row r="594">
          <cell r="G594" t="str">
            <v>校舎八戸ありなし（任意設定）</v>
          </cell>
          <cell r="H594">
            <v>1308</v>
          </cell>
        </row>
        <row r="595">
          <cell r="G595" t="str">
            <v>校舎八戸ありなし長寿命化改修</v>
          </cell>
          <cell r="H595">
            <v>1301</v>
          </cell>
        </row>
        <row r="596">
          <cell r="G596" t="str">
            <v>校舎八戸ありありなし</v>
          </cell>
          <cell r="H596" t="str">
            <v>-</v>
          </cell>
        </row>
        <row r="597">
          <cell r="G597" t="str">
            <v>校舎八戸ありあり従来改修</v>
          </cell>
          <cell r="H597" t="str">
            <v>error</v>
          </cell>
        </row>
        <row r="598">
          <cell r="G598" t="str">
            <v>校舎八戸ありあり延命化改修</v>
          </cell>
          <cell r="H598" t="str">
            <v>error</v>
          </cell>
        </row>
        <row r="599">
          <cell r="G599" t="str">
            <v>校舎八戸ありあり（任意設定）</v>
          </cell>
          <cell r="H599" t="str">
            <v>error</v>
          </cell>
        </row>
        <row r="600">
          <cell r="G600" t="str">
            <v>校舎八戸ありあり長寿命化改修</v>
          </cell>
          <cell r="H600" t="str">
            <v>error</v>
          </cell>
        </row>
        <row r="601">
          <cell r="G601" t="str">
            <v>校舎むつなしなしなし</v>
          </cell>
          <cell r="H601" t="str">
            <v>-</v>
          </cell>
        </row>
        <row r="602">
          <cell r="G602" t="str">
            <v>校舎むつなしなし従来改修</v>
          </cell>
          <cell r="H602">
            <v>1694</v>
          </cell>
        </row>
        <row r="603">
          <cell r="G603" t="str">
            <v>校舎むつなしなし延命化改修</v>
          </cell>
          <cell r="H603">
            <v>1674</v>
          </cell>
        </row>
        <row r="604">
          <cell r="G604" t="str">
            <v>校舎むつなしなし（任意設定）</v>
          </cell>
          <cell r="H604">
            <v>1582</v>
          </cell>
        </row>
        <row r="605">
          <cell r="G605" t="str">
            <v>校舎むつなしなし長寿命化改修</v>
          </cell>
          <cell r="H605">
            <v>1572</v>
          </cell>
        </row>
        <row r="606">
          <cell r="G606" t="str">
            <v>校舎むつなしありなし</v>
          </cell>
          <cell r="H606" t="str">
            <v>-</v>
          </cell>
        </row>
        <row r="607">
          <cell r="G607" t="str">
            <v>校舎むつなしあり従来改修</v>
          </cell>
          <cell r="H607" t="str">
            <v>error</v>
          </cell>
        </row>
        <row r="608">
          <cell r="G608" t="str">
            <v>校舎むつなしあり延命化改修</v>
          </cell>
          <cell r="H608" t="str">
            <v>error</v>
          </cell>
        </row>
        <row r="609">
          <cell r="G609" t="str">
            <v>校舎むつなしあり（任意設定）</v>
          </cell>
          <cell r="H609" t="str">
            <v>error</v>
          </cell>
        </row>
        <row r="610">
          <cell r="G610" t="str">
            <v>校舎むつなしあり長寿命化改修</v>
          </cell>
          <cell r="H610" t="str">
            <v>error</v>
          </cell>
        </row>
        <row r="611">
          <cell r="G611" t="str">
            <v>校舎むつありなしなし</v>
          </cell>
          <cell r="H611" t="str">
            <v>-</v>
          </cell>
        </row>
        <row r="612">
          <cell r="G612" t="str">
            <v>校舎むつありなし従来改修</v>
          </cell>
          <cell r="H612">
            <v>1343</v>
          </cell>
        </row>
        <row r="613">
          <cell r="G613" t="str">
            <v>校舎むつありなし延命化改修</v>
          </cell>
          <cell r="H613">
            <v>1323</v>
          </cell>
        </row>
        <row r="614">
          <cell r="G614" t="str">
            <v>校舎むつありなし（任意設定）</v>
          </cell>
          <cell r="H614">
            <v>1231</v>
          </cell>
        </row>
        <row r="615">
          <cell r="G615" t="str">
            <v>校舎むつありなし長寿命化改修</v>
          </cell>
          <cell r="H615">
            <v>1221</v>
          </cell>
        </row>
        <row r="616">
          <cell r="G616" t="str">
            <v>校舎むつありありなし</v>
          </cell>
          <cell r="H616" t="str">
            <v>-</v>
          </cell>
        </row>
        <row r="617">
          <cell r="G617" t="str">
            <v>校舎むつありあり従来改修</v>
          </cell>
          <cell r="H617" t="str">
            <v>error</v>
          </cell>
        </row>
        <row r="618">
          <cell r="G618" t="str">
            <v>校舎むつありあり延命化改修</v>
          </cell>
          <cell r="H618" t="str">
            <v>error</v>
          </cell>
        </row>
        <row r="619">
          <cell r="G619" t="str">
            <v>校舎むつありあり（任意設定）</v>
          </cell>
          <cell r="H619" t="str">
            <v>error</v>
          </cell>
        </row>
        <row r="620">
          <cell r="G620" t="str">
            <v>校舎むつありあり長寿命化改修</v>
          </cell>
          <cell r="H620" t="str">
            <v>error</v>
          </cell>
        </row>
        <row r="621">
          <cell r="G621" t="str">
            <v>体育館青森なしなしなし</v>
          </cell>
          <cell r="H621" t="str">
            <v>-</v>
          </cell>
        </row>
        <row r="622">
          <cell r="G622" t="str">
            <v>体育館青森なしなし従来改修</v>
          </cell>
          <cell r="H622">
            <v>738.5</v>
          </cell>
        </row>
        <row r="623">
          <cell r="G623" t="str">
            <v>体育館青森なしなし延命化改修</v>
          </cell>
          <cell r="H623">
            <v>738.5</v>
          </cell>
        </row>
        <row r="624">
          <cell r="G624" t="str">
            <v>体育館青森なしなし（任意設定）</v>
          </cell>
          <cell r="H624">
            <v>738.5</v>
          </cell>
        </row>
        <row r="625">
          <cell r="G625" t="str">
            <v>体育館青森なしなし長寿命化改修</v>
          </cell>
          <cell r="H625">
            <v>445.5</v>
          </cell>
        </row>
        <row r="626">
          <cell r="G626" t="str">
            <v>体育館青森なしありなし</v>
          </cell>
          <cell r="H626" t="str">
            <v>-</v>
          </cell>
        </row>
        <row r="627">
          <cell r="G627" t="str">
            <v>体育館青森なしあり従来改修</v>
          </cell>
          <cell r="H627" t="str">
            <v>error</v>
          </cell>
        </row>
        <row r="628">
          <cell r="G628" t="str">
            <v>体育館青森なしあり延命化改修</v>
          </cell>
          <cell r="H628" t="str">
            <v>error</v>
          </cell>
        </row>
        <row r="629">
          <cell r="G629" t="str">
            <v>体育館青森なしあり（任意設定）</v>
          </cell>
          <cell r="H629" t="str">
            <v>error</v>
          </cell>
        </row>
        <row r="630">
          <cell r="G630" t="str">
            <v>体育館青森なしあり長寿命化改修</v>
          </cell>
          <cell r="H630" t="str">
            <v>error</v>
          </cell>
        </row>
        <row r="631">
          <cell r="G631" t="str">
            <v>体育館青森ありなしなし</v>
          </cell>
          <cell r="H631" t="str">
            <v>-</v>
          </cell>
        </row>
        <row r="632">
          <cell r="G632" t="str">
            <v>体育館青森ありなし従来改修</v>
          </cell>
          <cell r="H632" t="str">
            <v>error</v>
          </cell>
        </row>
        <row r="633">
          <cell r="G633" t="str">
            <v>体育館青森ありなし延命化改修</v>
          </cell>
          <cell r="H633" t="str">
            <v>error</v>
          </cell>
        </row>
        <row r="634">
          <cell r="G634" t="str">
            <v>体育館青森ありなし（任意設定）</v>
          </cell>
          <cell r="H634" t="str">
            <v>error</v>
          </cell>
        </row>
        <row r="635">
          <cell r="G635" t="str">
            <v>体育館青森ありなし長寿命化改修</v>
          </cell>
          <cell r="H635" t="str">
            <v>error</v>
          </cell>
        </row>
        <row r="636">
          <cell r="G636" t="str">
            <v>体育館青森ありありなし</v>
          </cell>
          <cell r="H636" t="str">
            <v>-</v>
          </cell>
        </row>
        <row r="637">
          <cell r="G637" t="str">
            <v>体育館青森ありあり従来改修</v>
          </cell>
          <cell r="H637" t="str">
            <v>error</v>
          </cell>
        </row>
        <row r="638">
          <cell r="G638" t="str">
            <v>体育館青森ありあり延命化改修</v>
          </cell>
          <cell r="H638" t="str">
            <v>error</v>
          </cell>
        </row>
        <row r="639">
          <cell r="G639" t="str">
            <v>体育館青森ありあり（任意設定）</v>
          </cell>
          <cell r="H639" t="str">
            <v>error</v>
          </cell>
        </row>
        <row r="640">
          <cell r="G640" t="str">
            <v>体育館青森ありあり長寿命化改修</v>
          </cell>
          <cell r="H640" t="str">
            <v>error</v>
          </cell>
        </row>
        <row r="641">
          <cell r="G641" t="str">
            <v>体育館弘前なしなしなし</v>
          </cell>
          <cell r="H641" t="str">
            <v>-</v>
          </cell>
        </row>
        <row r="642">
          <cell r="G642" t="str">
            <v>体育館弘前なしなし従来改修</v>
          </cell>
          <cell r="H642">
            <v>728.5</v>
          </cell>
        </row>
        <row r="643">
          <cell r="G643" t="str">
            <v>体育館弘前なしなし延命化改修</v>
          </cell>
          <cell r="H643">
            <v>728.5</v>
          </cell>
        </row>
        <row r="644">
          <cell r="G644" t="str">
            <v>体育館弘前なしなし（任意設定）</v>
          </cell>
          <cell r="H644">
            <v>728.5</v>
          </cell>
        </row>
        <row r="645">
          <cell r="G645" t="str">
            <v>体育館弘前なしなし長寿命化改修</v>
          </cell>
          <cell r="H645">
            <v>453.5</v>
          </cell>
        </row>
        <row r="646">
          <cell r="G646" t="str">
            <v>体育館弘前なしありなし</v>
          </cell>
          <cell r="H646" t="str">
            <v>-</v>
          </cell>
        </row>
        <row r="647">
          <cell r="G647" t="str">
            <v>体育館弘前なしあり従来改修</v>
          </cell>
          <cell r="H647" t="str">
            <v>error</v>
          </cell>
        </row>
        <row r="648">
          <cell r="G648" t="str">
            <v>体育館弘前なしあり延命化改修</v>
          </cell>
          <cell r="H648" t="str">
            <v>error</v>
          </cell>
        </row>
        <row r="649">
          <cell r="G649" t="str">
            <v>体育館弘前なしあり（任意設定）</v>
          </cell>
          <cell r="H649" t="str">
            <v>error</v>
          </cell>
        </row>
        <row r="650">
          <cell r="G650" t="str">
            <v>体育館弘前なしあり長寿命化改修</v>
          </cell>
          <cell r="H650" t="str">
            <v>error</v>
          </cell>
        </row>
        <row r="651">
          <cell r="G651" t="str">
            <v>体育館弘前ありなしなし</v>
          </cell>
          <cell r="H651" t="str">
            <v>-</v>
          </cell>
        </row>
        <row r="652">
          <cell r="G652" t="str">
            <v>体育館弘前ありなし従来改修</v>
          </cell>
          <cell r="H652" t="str">
            <v>error</v>
          </cell>
        </row>
        <row r="653">
          <cell r="G653" t="str">
            <v>体育館弘前ありなし延命化改修</v>
          </cell>
          <cell r="H653" t="str">
            <v>error</v>
          </cell>
        </row>
        <row r="654">
          <cell r="G654" t="str">
            <v>体育館弘前ありなし（任意設定）</v>
          </cell>
          <cell r="H654" t="str">
            <v>error</v>
          </cell>
        </row>
        <row r="655">
          <cell r="G655" t="str">
            <v>体育館弘前ありなし長寿命化改修</v>
          </cell>
          <cell r="H655" t="str">
            <v>error</v>
          </cell>
        </row>
        <row r="656">
          <cell r="G656" t="str">
            <v>体育館弘前ありありなし</v>
          </cell>
          <cell r="H656" t="str">
            <v>-</v>
          </cell>
        </row>
        <row r="657">
          <cell r="G657" t="str">
            <v>体育館弘前ありあり従来改修</v>
          </cell>
          <cell r="H657" t="str">
            <v>error</v>
          </cell>
        </row>
        <row r="658">
          <cell r="G658" t="str">
            <v>体育館弘前ありあり延命化改修</v>
          </cell>
          <cell r="H658" t="str">
            <v>error</v>
          </cell>
        </row>
        <row r="659">
          <cell r="G659" t="str">
            <v>体育館弘前ありあり（任意設定）</v>
          </cell>
          <cell r="H659" t="str">
            <v>error</v>
          </cell>
        </row>
        <row r="660">
          <cell r="G660" t="str">
            <v>体育館弘前ありあり長寿命化改修</v>
          </cell>
          <cell r="H660" t="str">
            <v>error</v>
          </cell>
        </row>
        <row r="661">
          <cell r="G661" t="str">
            <v>体育館八戸なしなしなし</v>
          </cell>
          <cell r="H661" t="str">
            <v>-</v>
          </cell>
        </row>
        <row r="662">
          <cell r="G662" t="str">
            <v>体育館八戸なしなし従来改修</v>
          </cell>
          <cell r="H662">
            <v>686.5</v>
          </cell>
        </row>
        <row r="663">
          <cell r="G663" t="str">
            <v>体育館八戸なしなし延命化改修</v>
          </cell>
          <cell r="H663">
            <v>686.5</v>
          </cell>
        </row>
        <row r="664">
          <cell r="G664" t="str">
            <v>体育館八戸なしなし（任意設定）</v>
          </cell>
          <cell r="H664">
            <v>686.5</v>
          </cell>
        </row>
        <row r="665">
          <cell r="G665" t="str">
            <v>体育館八戸なしなし長寿命化改修</v>
          </cell>
          <cell r="H665">
            <v>425.5</v>
          </cell>
        </row>
        <row r="666">
          <cell r="G666" t="str">
            <v>体育館八戸なしありなし</v>
          </cell>
          <cell r="H666" t="str">
            <v>-</v>
          </cell>
        </row>
        <row r="667">
          <cell r="G667" t="str">
            <v>体育館八戸なしあり従来改修</v>
          </cell>
          <cell r="H667" t="str">
            <v>error</v>
          </cell>
        </row>
        <row r="668">
          <cell r="G668" t="str">
            <v>体育館八戸なしあり延命化改修</v>
          </cell>
          <cell r="H668" t="str">
            <v>error</v>
          </cell>
        </row>
        <row r="669">
          <cell r="G669" t="str">
            <v>体育館八戸なしあり（任意設定）</v>
          </cell>
          <cell r="H669" t="str">
            <v>error</v>
          </cell>
        </row>
        <row r="670">
          <cell r="G670" t="str">
            <v>体育館八戸なしあり長寿命化改修</v>
          </cell>
          <cell r="H670" t="str">
            <v>error</v>
          </cell>
        </row>
        <row r="671">
          <cell r="G671" t="str">
            <v>体育館八戸ありなしなし</v>
          </cell>
          <cell r="H671" t="str">
            <v>-</v>
          </cell>
        </row>
        <row r="672">
          <cell r="G672" t="str">
            <v>体育館八戸ありなし従来改修</v>
          </cell>
          <cell r="H672" t="str">
            <v>error</v>
          </cell>
        </row>
        <row r="673">
          <cell r="G673" t="str">
            <v>体育館八戸ありなし延命化改修</v>
          </cell>
          <cell r="H673" t="str">
            <v>error</v>
          </cell>
        </row>
        <row r="674">
          <cell r="G674" t="str">
            <v>体育館八戸ありなし（任意設定）</v>
          </cell>
          <cell r="H674" t="str">
            <v>error</v>
          </cell>
        </row>
        <row r="675">
          <cell r="G675" t="str">
            <v>体育館八戸ありなし長寿命化改修</v>
          </cell>
          <cell r="H675" t="str">
            <v>error</v>
          </cell>
        </row>
        <row r="676">
          <cell r="G676" t="str">
            <v>体育館八戸ありありなし</v>
          </cell>
          <cell r="H676" t="str">
            <v>-</v>
          </cell>
        </row>
        <row r="677">
          <cell r="G677" t="str">
            <v>体育館八戸ありあり従来改修</v>
          </cell>
          <cell r="H677" t="str">
            <v>error</v>
          </cell>
        </row>
        <row r="678">
          <cell r="G678" t="str">
            <v>体育館八戸ありあり延命化改修</v>
          </cell>
          <cell r="H678" t="str">
            <v>error</v>
          </cell>
        </row>
        <row r="679">
          <cell r="G679" t="str">
            <v>体育館八戸ありあり（任意設定）</v>
          </cell>
          <cell r="H679" t="str">
            <v>error</v>
          </cell>
        </row>
        <row r="680">
          <cell r="G680" t="str">
            <v>体育館八戸ありあり長寿命化改修</v>
          </cell>
        </row>
        <row r="681">
          <cell r="G681" t="str">
            <v>体育館むつなしなしなし</v>
          </cell>
          <cell r="H681" t="str">
            <v>-</v>
          </cell>
        </row>
        <row r="682">
          <cell r="G682" t="str">
            <v>体育館むつなしなし従来改修</v>
          </cell>
          <cell r="H682">
            <v>598.5</v>
          </cell>
        </row>
        <row r="683">
          <cell r="G683" t="str">
            <v>体育館むつなしなし延命化改修</v>
          </cell>
          <cell r="H683">
            <v>598.5</v>
          </cell>
        </row>
        <row r="684">
          <cell r="G684" t="str">
            <v>体育館むつなしなし（任意設定）</v>
          </cell>
          <cell r="H684">
            <v>598.5</v>
          </cell>
        </row>
        <row r="685">
          <cell r="G685" t="str">
            <v>体育館むつなしなし長寿命化改修</v>
          </cell>
          <cell r="H685">
            <v>373.5</v>
          </cell>
        </row>
        <row r="686">
          <cell r="G686" t="str">
            <v>体育館むつなしありなし</v>
          </cell>
          <cell r="H686" t="str">
            <v>-</v>
          </cell>
        </row>
        <row r="687">
          <cell r="G687" t="str">
            <v>体育館むつなしあり従来改修</v>
          </cell>
          <cell r="H687" t="str">
            <v>error</v>
          </cell>
        </row>
        <row r="688">
          <cell r="G688" t="str">
            <v>体育館むつなしあり延命化改修</v>
          </cell>
          <cell r="H688" t="str">
            <v>error</v>
          </cell>
        </row>
        <row r="689">
          <cell r="G689" t="str">
            <v>体育館むつなしあり（任意設定）</v>
          </cell>
          <cell r="H689" t="str">
            <v>error</v>
          </cell>
        </row>
        <row r="690">
          <cell r="G690" t="str">
            <v>体育館むつなしあり長寿命化改修</v>
          </cell>
          <cell r="H690" t="str">
            <v>error</v>
          </cell>
        </row>
        <row r="691">
          <cell r="G691" t="str">
            <v>体育館むつありなしなし</v>
          </cell>
          <cell r="H691" t="str">
            <v>-</v>
          </cell>
        </row>
        <row r="692">
          <cell r="G692" t="str">
            <v>体育館むつありなし従来改修</v>
          </cell>
          <cell r="H692" t="str">
            <v>error</v>
          </cell>
        </row>
        <row r="693">
          <cell r="G693" t="str">
            <v>体育館むつありなし延命化改修</v>
          </cell>
          <cell r="H693" t="str">
            <v>error</v>
          </cell>
        </row>
        <row r="694">
          <cell r="G694" t="str">
            <v>体育館むつありなし（任意設定）</v>
          </cell>
          <cell r="H694" t="str">
            <v>error</v>
          </cell>
        </row>
        <row r="695">
          <cell r="G695" t="str">
            <v>体育館むつありなし長寿命化改修</v>
          </cell>
        </row>
        <row r="696">
          <cell r="G696" t="str">
            <v>体育館むつありありなし</v>
          </cell>
          <cell r="H696" t="str">
            <v>-</v>
          </cell>
        </row>
        <row r="697">
          <cell r="G697" t="str">
            <v>体育館むつありあり従来改修</v>
          </cell>
          <cell r="H697" t="str">
            <v>error</v>
          </cell>
        </row>
        <row r="698">
          <cell r="G698" t="str">
            <v>体育館むつありあり延命化改修</v>
          </cell>
          <cell r="H698" t="str">
            <v>error</v>
          </cell>
        </row>
        <row r="699">
          <cell r="G699" t="str">
            <v>体育館むつありあり（任意設定）</v>
          </cell>
          <cell r="H699" t="str">
            <v>error</v>
          </cell>
        </row>
        <row r="700">
          <cell r="G700" t="str">
            <v>体育館むつありあり長寿命化改修</v>
          </cell>
          <cell r="H700" t="str">
            <v>error</v>
          </cell>
        </row>
        <row r="704">
          <cell r="D704" t="str">
            <v>庁舎なし</v>
          </cell>
          <cell r="E704">
            <v>0</v>
          </cell>
        </row>
        <row r="705">
          <cell r="D705" t="str">
            <v>庁舎あり</v>
          </cell>
          <cell r="E705">
            <v>60</v>
          </cell>
        </row>
        <row r="706">
          <cell r="D706" t="str">
            <v>校舎なし</v>
          </cell>
          <cell r="E706">
            <v>0</v>
          </cell>
        </row>
        <row r="707">
          <cell r="D707" t="str">
            <v>校舎あり</v>
          </cell>
          <cell r="E707">
            <v>60</v>
          </cell>
        </row>
        <row r="708">
          <cell r="D708" t="str">
            <v>体育館なし</v>
          </cell>
          <cell r="E708">
            <v>0</v>
          </cell>
        </row>
        <row r="709">
          <cell r="D709" t="str">
            <v>体育館あり</v>
          </cell>
          <cell r="E709">
            <v>45</v>
          </cell>
        </row>
        <row r="713">
          <cell r="B713" t="str">
            <v>なし</v>
          </cell>
          <cell r="C713">
            <v>0</v>
          </cell>
        </row>
        <row r="714">
          <cell r="B714" t="str">
            <v>あり</v>
          </cell>
          <cell r="C714">
            <v>6</v>
          </cell>
        </row>
        <row r="718">
          <cell r="F718" t="str">
            <v>庁舎なしなしなし</v>
          </cell>
          <cell r="G718">
            <v>0</v>
          </cell>
        </row>
        <row r="719">
          <cell r="F719" t="str">
            <v>庁舎なしなしあり</v>
          </cell>
          <cell r="G719" t="str">
            <v>error</v>
          </cell>
        </row>
        <row r="720">
          <cell r="F720" t="str">
            <v>庁舎なし従来改修なし</v>
          </cell>
          <cell r="G720">
            <v>0</v>
          </cell>
        </row>
        <row r="721">
          <cell r="F721" t="str">
            <v>庁舎なし従来改修あり</v>
          </cell>
          <cell r="G721">
            <v>25000</v>
          </cell>
        </row>
        <row r="722">
          <cell r="F722" t="str">
            <v>庁舎なし延命化改修なし</v>
          </cell>
          <cell r="G722">
            <v>0</v>
          </cell>
        </row>
        <row r="723">
          <cell r="F723" t="str">
            <v>庁舎なし延命化改修あり</v>
          </cell>
          <cell r="G723">
            <v>25000</v>
          </cell>
        </row>
        <row r="724">
          <cell r="F724" t="str">
            <v>庁舎なし（任意設定）なし</v>
          </cell>
          <cell r="G724">
            <v>0</v>
          </cell>
        </row>
        <row r="725">
          <cell r="F725" t="str">
            <v>庁舎なし（任意設定）あり</v>
          </cell>
          <cell r="G725">
            <v>30000</v>
          </cell>
        </row>
        <row r="726">
          <cell r="F726" t="str">
            <v>庁舎なし長寿命化改修なし</v>
          </cell>
          <cell r="G726">
            <v>0</v>
          </cell>
        </row>
        <row r="727">
          <cell r="F727" t="str">
            <v>庁舎なし長寿命化改修あり</v>
          </cell>
          <cell r="G727">
            <v>122850</v>
          </cell>
        </row>
        <row r="728">
          <cell r="F728" t="str">
            <v>庁舎ありなしなし</v>
          </cell>
          <cell r="G728">
            <v>0</v>
          </cell>
        </row>
        <row r="729">
          <cell r="F729" t="str">
            <v>庁舎ありなしあり</v>
          </cell>
          <cell r="G729" t="str">
            <v>error</v>
          </cell>
        </row>
        <row r="730">
          <cell r="F730" t="str">
            <v>庁舎あり従来改修なし</v>
          </cell>
          <cell r="G730">
            <v>0</v>
          </cell>
        </row>
        <row r="731">
          <cell r="F731" t="str">
            <v>庁舎あり従来改修あり</v>
          </cell>
          <cell r="G731">
            <v>47850</v>
          </cell>
        </row>
        <row r="732">
          <cell r="F732" t="str">
            <v>庁舎あり延命化改修なし</v>
          </cell>
          <cell r="G732">
            <v>0</v>
          </cell>
        </row>
        <row r="733">
          <cell r="F733" t="str">
            <v>庁舎あり延命化改修あり</v>
          </cell>
          <cell r="G733">
            <v>47850</v>
          </cell>
        </row>
        <row r="734">
          <cell r="F734" t="str">
            <v>庁舎あり（任意設定）なし</v>
          </cell>
          <cell r="G734">
            <v>0</v>
          </cell>
        </row>
        <row r="735">
          <cell r="F735" t="str">
            <v>庁舎あり（任意設定）あり</v>
          </cell>
          <cell r="G735">
            <v>52850</v>
          </cell>
        </row>
        <row r="736">
          <cell r="F736" t="str">
            <v>庁舎あり長寿命化改修なし</v>
          </cell>
          <cell r="G736">
            <v>0</v>
          </cell>
        </row>
        <row r="737">
          <cell r="F737" t="str">
            <v>庁舎あり長寿命化改修あり</v>
          </cell>
          <cell r="G737">
            <v>122850</v>
          </cell>
        </row>
        <row r="738">
          <cell r="F738" t="str">
            <v>校舎なしなしなし</v>
          </cell>
          <cell r="G738">
            <v>0</v>
          </cell>
        </row>
        <row r="739">
          <cell r="F739" t="str">
            <v>校舎なしなしあり</v>
          </cell>
          <cell r="G739" t="str">
            <v>error</v>
          </cell>
        </row>
        <row r="740">
          <cell r="F740" t="str">
            <v>校舎なし従来改修なし</v>
          </cell>
          <cell r="G740">
            <v>0</v>
          </cell>
        </row>
        <row r="741">
          <cell r="F741" t="str">
            <v>校舎なし従来改修あり</v>
          </cell>
          <cell r="G741">
            <v>45000</v>
          </cell>
        </row>
        <row r="742">
          <cell r="F742" t="str">
            <v>校舎なし延命化改修なし</v>
          </cell>
          <cell r="G742">
            <v>0</v>
          </cell>
        </row>
        <row r="743">
          <cell r="F743" t="str">
            <v>校舎なし延命化改修あり</v>
          </cell>
          <cell r="G743">
            <v>45000</v>
          </cell>
        </row>
        <row r="744">
          <cell r="F744" t="str">
            <v>校舎なし（任意設定）なし</v>
          </cell>
          <cell r="G744">
            <v>0</v>
          </cell>
        </row>
        <row r="745">
          <cell r="F745" t="str">
            <v>校舎なし（任意設定）あり</v>
          </cell>
          <cell r="G745">
            <v>45000</v>
          </cell>
        </row>
        <row r="746">
          <cell r="F746" t="str">
            <v>校舎なし長寿命化改修なし</v>
          </cell>
          <cell r="G746">
            <v>0</v>
          </cell>
        </row>
        <row r="747">
          <cell r="F747" t="str">
            <v>校舎なし長寿命化改修あり</v>
          </cell>
          <cell r="G747">
            <v>105000</v>
          </cell>
        </row>
        <row r="748">
          <cell r="F748" t="str">
            <v>校舎ありなしなし</v>
          </cell>
          <cell r="G748" t="str">
            <v>error</v>
          </cell>
        </row>
        <row r="749">
          <cell r="F749" t="str">
            <v>校舎ありなしあり</v>
          </cell>
          <cell r="G749" t="str">
            <v>error</v>
          </cell>
        </row>
        <row r="750">
          <cell r="F750" t="str">
            <v>校舎あり従来改修なし</v>
          </cell>
          <cell r="G750" t="str">
            <v>error</v>
          </cell>
        </row>
        <row r="751">
          <cell r="F751" t="str">
            <v>校舎あり従来改修あり</v>
          </cell>
          <cell r="G751" t="str">
            <v>error</v>
          </cell>
        </row>
        <row r="752">
          <cell r="F752" t="str">
            <v>校舎あり延命化改修なし</v>
          </cell>
          <cell r="G752" t="str">
            <v>error</v>
          </cell>
        </row>
        <row r="753">
          <cell r="F753" t="str">
            <v>校舎あり延命化改修あり</v>
          </cell>
          <cell r="G753" t="str">
            <v>error</v>
          </cell>
        </row>
        <row r="754">
          <cell r="F754" t="str">
            <v>校舎あり（任意設定）なし</v>
          </cell>
          <cell r="G754" t="str">
            <v>error</v>
          </cell>
        </row>
        <row r="755">
          <cell r="F755" t="str">
            <v>校舎あり（任意設定）あり</v>
          </cell>
          <cell r="G755" t="str">
            <v>error</v>
          </cell>
        </row>
        <row r="756">
          <cell r="F756" t="str">
            <v>校舎あり長寿命化改修なし</v>
          </cell>
          <cell r="G756" t="str">
            <v>error</v>
          </cell>
        </row>
        <row r="757">
          <cell r="F757" t="str">
            <v>校舎あり長寿命化改修あり</v>
          </cell>
          <cell r="G757" t="str">
            <v>error</v>
          </cell>
        </row>
        <row r="758">
          <cell r="F758" t="str">
            <v>体育館なしなしなし</v>
          </cell>
          <cell r="G758">
            <v>0</v>
          </cell>
        </row>
        <row r="759">
          <cell r="F759" t="str">
            <v>体育館なしなしあり</v>
          </cell>
          <cell r="G759" t="str">
            <v>error</v>
          </cell>
        </row>
        <row r="760">
          <cell r="F760" t="str">
            <v>体育館なし従来改修なし</v>
          </cell>
          <cell r="G760">
            <v>0</v>
          </cell>
        </row>
        <row r="761">
          <cell r="F761" t="str">
            <v>体育館なし従来改修あり</v>
          </cell>
          <cell r="G761" t="str">
            <v>-</v>
          </cell>
        </row>
        <row r="762">
          <cell r="F762" t="str">
            <v>体育館なし延命化改修なし</v>
          </cell>
          <cell r="G762">
            <v>0</v>
          </cell>
        </row>
        <row r="763">
          <cell r="F763" t="str">
            <v>体育館なし延命化改修あり</v>
          </cell>
          <cell r="G763">
            <v>91000</v>
          </cell>
        </row>
        <row r="764">
          <cell r="F764" t="str">
            <v>体育館なし（任意設定）なし</v>
          </cell>
          <cell r="G764">
            <v>0</v>
          </cell>
        </row>
        <row r="765">
          <cell r="F765" t="str">
            <v>体育館なし（任意設定）あり</v>
          </cell>
          <cell r="G765">
            <v>91000</v>
          </cell>
        </row>
        <row r="766">
          <cell r="F766" t="str">
            <v>体育館なし長寿命化改修なし</v>
          </cell>
          <cell r="G766">
            <v>0</v>
          </cell>
        </row>
        <row r="767">
          <cell r="F767" t="str">
            <v>体育館なし長寿命化改修あり</v>
          </cell>
          <cell r="G767">
            <v>28000</v>
          </cell>
        </row>
        <row r="768">
          <cell r="F768" t="str">
            <v>体育館ありなしなし</v>
          </cell>
          <cell r="G768" t="str">
            <v>error</v>
          </cell>
        </row>
        <row r="769">
          <cell r="F769" t="str">
            <v>体育館ありなしあり</v>
          </cell>
          <cell r="G769" t="str">
            <v>error</v>
          </cell>
        </row>
        <row r="770">
          <cell r="F770" t="str">
            <v>体育館あり従来改修なし</v>
          </cell>
          <cell r="G770" t="str">
            <v>error</v>
          </cell>
        </row>
        <row r="771">
          <cell r="F771" t="str">
            <v>体育館あり従来改修あり</v>
          </cell>
          <cell r="G771" t="str">
            <v>error</v>
          </cell>
        </row>
        <row r="772">
          <cell r="F772" t="str">
            <v>体育館あり延命化改修なし</v>
          </cell>
          <cell r="G772" t="str">
            <v>error</v>
          </cell>
        </row>
        <row r="773">
          <cell r="F773" t="str">
            <v>体育館あり延命化改修あり</v>
          </cell>
          <cell r="G773" t="str">
            <v>error</v>
          </cell>
        </row>
        <row r="774">
          <cell r="F774" t="str">
            <v>体育館あり（任意設定）なし</v>
          </cell>
          <cell r="G774" t="str">
            <v>error</v>
          </cell>
        </row>
        <row r="775">
          <cell r="F775" t="str">
            <v>体育館あり（任意設定）あり</v>
          </cell>
          <cell r="G775" t="str">
            <v>error</v>
          </cell>
        </row>
        <row r="776">
          <cell r="F776" t="str">
            <v>体育館あり長寿命化改修なし</v>
          </cell>
          <cell r="G776" t="str">
            <v>error</v>
          </cell>
        </row>
        <row r="777">
          <cell r="F777" t="str">
            <v>体育館あり長寿命化改修あり</v>
          </cell>
          <cell r="G777" t="str">
            <v>error</v>
          </cell>
        </row>
        <row r="781">
          <cell r="B781" t="str">
            <v>解体</v>
          </cell>
          <cell r="C781">
            <v>2.9</v>
          </cell>
        </row>
        <row r="782">
          <cell r="B782" t="str">
            <v>譲渡</v>
          </cell>
          <cell r="C782">
            <v>0</v>
          </cell>
        </row>
        <row r="783">
          <cell r="B783" t="str">
            <v>賃貸</v>
          </cell>
          <cell r="C783">
            <v>0</v>
          </cell>
        </row>
        <row r="784">
          <cell r="B784" t="str">
            <v>従来改築</v>
          </cell>
          <cell r="C784">
            <v>3</v>
          </cell>
        </row>
        <row r="785">
          <cell r="B785" t="str">
            <v>一般施設</v>
          </cell>
          <cell r="C785">
            <v>3</v>
          </cell>
        </row>
        <row r="786">
          <cell r="B786" t="str">
            <v>長期使用施設</v>
          </cell>
          <cell r="C786">
            <v>3</v>
          </cell>
        </row>
        <row r="790">
          <cell r="D790" t="str">
            <v>庁舎解体</v>
          </cell>
          <cell r="E790">
            <v>30000</v>
          </cell>
        </row>
        <row r="791">
          <cell r="D791" t="str">
            <v>庁舎譲渡</v>
          </cell>
          <cell r="E791">
            <v>0</v>
          </cell>
        </row>
        <row r="792">
          <cell r="D792" t="str">
            <v>庁舎賃貸</v>
          </cell>
          <cell r="E792">
            <v>0</v>
          </cell>
        </row>
        <row r="793">
          <cell r="D793" t="str">
            <v>庁舎従来改築</v>
          </cell>
          <cell r="E793">
            <v>30000</v>
          </cell>
        </row>
        <row r="794">
          <cell r="D794" t="str">
            <v>庁舎一般施設</v>
          </cell>
          <cell r="E794">
            <v>30000</v>
          </cell>
        </row>
        <row r="795">
          <cell r="D795" t="str">
            <v>庁舎長期使用施設</v>
          </cell>
          <cell r="E795">
            <v>30000</v>
          </cell>
        </row>
        <row r="796">
          <cell r="D796" t="str">
            <v>校舎解体</v>
          </cell>
          <cell r="E796">
            <v>30000</v>
          </cell>
        </row>
        <row r="797">
          <cell r="D797" t="str">
            <v>校舎譲渡</v>
          </cell>
          <cell r="E797">
            <v>0</v>
          </cell>
        </row>
        <row r="798">
          <cell r="D798" t="str">
            <v>校舎賃貸</v>
          </cell>
          <cell r="E798">
            <v>0</v>
          </cell>
        </row>
        <row r="799">
          <cell r="D799" t="str">
            <v>校舎従来改築</v>
          </cell>
          <cell r="E799">
            <v>25000</v>
          </cell>
        </row>
        <row r="800">
          <cell r="D800" t="str">
            <v>校舎一般施設</v>
          </cell>
          <cell r="E800">
            <v>25000</v>
          </cell>
        </row>
        <row r="801">
          <cell r="D801" t="str">
            <v>校舎長期使用施設</v>
          </cell>
          <cell r="E801">
            <v>25000</v>
          </cell>
        </row>
        <row r="802">
          <cell r="D802" t="str">
            <v>体育館解体</v>
          </cell>
          <cell r="E802">
            <v>22000</v>
          </cell>
        </row>
        <row r="803">
          <cell r="D803" t="str">
            <v>体育館譲渡</v>
          </cell>
          <cell r="E803">
            <v>0</v>
          </cell>
        </row>
        <row r="804">
          <cell r="D804" t="str">
            <v>体育館賃貸</v>
          </cell>
          <cell r="E804">
            <v>0</v>
          </cell>
        </row>
        <row r="805">
          <cell r="D805" t="str">
            <v>体育館従来改築</v>
          </cell>
          <cell r="E805">
            <v>22000</v>
          </cell>
        </row>
        <row r="806">
          <cell r="D806" t="str">
            <v>体育館一般施設</v>
          </cell>
          <cell r="E806">
            <v>22000</v>
          </cell>
        </row>
        <row r="807">
          <cell r="D807" t="str">
            <v>体育館長期使用施設</v>
          </cell>
          <cell r="E807">
            <v>22000</v>
          </cell>
        </row>
        <row r="811">
          <cell r="E811" t="str">
            <v>庁舎なし解体</v>
          </cell>
          <cell r="F811">
            <v>40</v>
          </cell>
        </row>
        <row r="812">
          <cell r="E812" t="str">
            <v>庁舎なし譲渡</v>
          </cell>
          <cell r="F812">
            <v>40</v>
          </cell>
        </row>
        <row r="813">
          <cell r="E813" t="str">
            <v>庁舎なし賃貸</v>
          </cell>
          <cell r="F813">
            <v>99999</v>
          </cell>
        </row>
        <row r="814">
          <cell r="E814" t="str">
            <v>庁舎なし従来改築</v>
          </cell>
          <cell r="F814">
            <v>40</v>
          </cell>
        </row>
        <row r="815">
          <cell r="E815" t="str">
            <v>庁舎なし一般施設</v>
          </cell>
          <cell r="F815">
            <v>40</v>
          </cell>
        </row>
        <row r="816">
          <cell r="E816" t="str">
            <v>庁舎なし長期使用施設</v>
          </cell>
          <cell r="F816">
            <v>40</v>
          </cell>
        </row>
        <row r="817">
          <cell r="E817" t="str">
            <v>庁舎従来改修解体</v>
          </cell>
          <cell r="F817">
            <v>40</v>
          </cell>
        </row>
        <row r="818">
          <cell r="E818" t="str">
            <v>庁舎従来改修譲渡</v>
          </cell>
          <cell r="F818">
            <v>40</v>
          </cell>
        </row>
        <row r="819">
          <cell r="E819" t="str">
            <v>庁舎従来改修賃貸</v>
          </cell>
          <cell r="F819">
            <v>99999</v>
          </cell>
        </row>
        <row r="820">
          <cell r="E820" t="str">
            <v>庁舎従来改修従来改築</v>
          </cell>
          <cell r="F820">
            <v>40</v>
          </cell>
        </row>
        <row r="821">
          <cell r="E821" t="str">
            <v>庁舎従来改修一般施設</v>
          </cell>
          <cell r="F821">
            <v>40</v>
          </cell>
        </row>
        <row r="822">
          <cell r="E822" t="str">
            <v>庁舎従来改修長期使用施設</v>
          </cell>
          <cell r="F822">
            <v>40</v>
          </cell>
        </row>
        <row r="823">
          <cell r="E823" t="str">
            <v>庁舎延命化改修解体</v>
          </cell>
          <cell r="F823">
            <v>60</v>
          </cell>
        </row>
        <row r="824">
          <cell r="E824" t="str">
            <v>庁舎延命化改修譲渡</v>
          </cell>
          <cell r="F824">
            <v>60</v>
          </cell>
        </row>
        <row r="825">
          <cell r="E825" t="str">
            <v>庁舎延命化改修賃貸</v>
          </cell>
          <cell r="F825">
            <v>99999</v>
          </cell>
        </row>
        <row r="826">
          <cell r="E826" t="str">
            <v>庁舎延命化改修従来改築</v>
          </cell>
          <cell r="F826">
            <v>60</v>
          </cell>
        </row>
        <row r="827">
          <cell r="E827" t="str">
            <v>庁舎延命化改修一般施設</v>
          </cell>
          <cell r="F827">
            <v>60</v>
          </cell>
        </row>
        <row r="828">
          <cell r="E828" t="str">
            <v>庁舎延命化改修長期使用施設</v>
          </cell>
          <cell r="F828">
            <v>60</v>
          </cell>
        </row>
        <row r="829">
          <cell r="E829" t="str">
            <v>庁舎（任意設定）解体</v>
          </cell>
          <cell r="F829">
            <v>60</v>
          </cell>
        </row>
        <row r="830">
          <cell r="E830" t="str">
            <v>庁舎（任意設定）譲渡</v>
          </cell>
          <cell r="F830">
            <v>60</v>
          </cell>
        </row>
        <row r="831">
          <cell r="E831" t="str">
            <v>庁舎（任意設定）賃貸</v>
          </cell>
          <cell r="F831">
            <v>99999</v>
          </cell>
        </row>
        <row r="832">
          <cell r="E832" t="str">
            <v>庁舎（任意設定）従来改築</v>
          </cell>
          <cell r="F832">
            <v>60</v>
          </cell>
        </row>
        <row r="833">
          <cell r="E833" t="str">
            <v>庁舎（任意設定）一般施設</v>
          </cell>
          <cell r="F833">
            <v>60</v>
          </cell>
        </row>
        <row r="834">
          <cell r="E834" t="str">
            <v>庁舎（任意設定）長期使用施設</v>
          </cell>
          <cell r="F834">
            <v>60</v>
          </cell>
        </row>
        <row r="835">
          <cell r="E835" t="str">
            <v>庁舎長寿命化改修解体</v>
          </cell>
          <cell r="F835">
            <v>88</v>
          </cell>
        </row>
        <row r="836">
          <cell r="E836" t="str">
            <v>庁舎長寿命化改修譲渡</v>
          </cell>
          <cell r="F836">
            <v>88</v>
          </cell>
        </row>
        <row r="837">
          <cell r="E837" t="str">
            <v>庁舎長寿命化改修賃貸</v>
          </cell>
          <cell r="F837">
            <v>99999</v>
          </cell>
        </row>
        <row r="838">
          <cell r="E838" t="str">
            <v>庁舎長寿命化改修従来改築</v>
          </cell>
          <cell r="F838">
            <v>88</v>
          </cell>
        </row>
        <row r="839">
          <cell r="E839" t="str">
            <v>庁舎長寿命化改修一般施設</v>
          </cell>
          <cell r="F839">
            <v>88</v>
          </cell>
        </row>
        <row r="840">
          <cell r="E840" t="str">
            <v>庁舎長寿命化改修長期使用施設</v>
          </cell>
          <cell r="F840">
            <v>88</v>
          </cell>
        </row>
        <row r="841">
          <cell r="E841" t="str">
            <v>校舎なし解体</v>
          </cell>
          <cell r="F841">
            <v>40</v>
          </cell>
        </row>
        <row r="842">
          <cell r="E842" t="str">
            <v>校舎なし譲渡</v>
          </cell>
          <cell r="F842">
            <v>40</v>
          </cell>
        </row>
        <row r="843">
          <cell r="E843" t="str">
            <v>校舎なし賃貸</v>
          </cell>
          <cell r="F843">
            <v>40</v>
          </cell>
        </row>
        <row r="844">
          <cell r="E844" t="str">
            <v>校舎なし従来改築</v>
          </cell>
          <cell r="F844">
            <v>40</v>
          </cell>
        </row>
        <row r="845">
          <cell r="E845" t="str">
            <v>校舎なし一般施設</v>
          </cell>
          <cell r="F845">
            <v>40</v>
          </cell>
        </row>
        <row r="846">
          <cell r="E846" t="str">
            <v>校舎なし長期使用施設</v>
          </cell>
          <cell r="F846">
            <v>40</v>
          </cell>
        </row>
        <row r="847">
          <cell r="E847" t="str">
            <v>校舎従来改修解体</v>
          </cell>
          <cell r="F847">
            <v>40</v>
          </cell>
        </row>
        <row r="848">
          <cell r="E848" t="str">
            <v>校舎従来改修譲渡</v>
          </cell>
          <cell r="F848">
            <v>40</v>
          </cell>
        </row>
        <row r="849">
          <cell r="E849" t="str">
            <v>校舎従来改修賃貸</v>
          </cell>
          <cell r="F849">
            <v>40</v>
          </cell>
        </row>
        <row r="850">
          <cell r="E850" t="str">
            <v>校舎従来改修従来改築</v>
          </cell>
          <cell r="F850">
            <v>40</v>
          </cell>
        </row>
        <row r="851">
          <cell r="E851" t="str">
            <v>校舎従来改修一般施設</v>
          </cell>
          <cell r="F851">
            <v>40</v>
          </cell>
        </row>
        <row r="852">
          <cell r="E852" t="str">
            <v>校舎従来改修長期使用施設</v>
          </cell>
          <cell r="F852">
            <v>40</v>
          </cell>
        </row>
        <row r="853">
          <cell r="E853" t="str">
            <v>校舎延命化改修廃止</v>
          </cell>
          <cell r="F853">
            <v>60</v>
          </cell>
        </row>
        <row r="854">
          <cell r="E854" t="str">
            <v>校舎延命化改修賃貸</v>
          </cell>
          <cell r="F854">
            <v>99999</v>
          </cell>
        </row>
        <row r="855">
          <cell r="E855" t="str">
            <v>校舎延命化改修従来改築</v>
          </cell>
          <cell r="F855">
            <v>60</v>
          </cell>
        </row>
        <row r="856">
          <cell r="E856" t="str">
            <v>校舎延命化改修一般施設</v>
          </cell>
          <cell r="F856">
            <v>60</v>
          </cell>
        </row>
        <row r="857">
          <cell r="E857" t="str">
            <v>校舎延命化改修長期使用施設</v>
          </cell>
          <cell r="F857">
            <v>60</v>
          </cell>
        </row>
        <row r="858">
          <cell r="E858" t="str">
            <v>校舎（任意設定）解体</v>
          </cell>
          <cell r="F858">
            <v>60</v>
          </cell>
        </row>
        <row r="859">
          <cell r="E859" t="str">
            <v>校舎（任意設定）譲渡</v>
          </cell>
          <cell r="F859">
            <v>60</v>
          </cell>
        </row>
        <row r="860">
          <cell r="E860" t="str">
            <v>校舎（任意設定）賃貸</v>
          </cell>
          <cell r="F860">
            <v>99999</v>
          </cell>
        </row>
        <row r="861">
          <cell r="E861" t="str">
            <v>校舎（任意設定）従来改築</v>
          </cell>
          <cell r="F861">
            <v>60</v>
          </cell>
        </row>
        <row r="862">
          <cell r="E862" t="str">
            <v>校舎（任意設定）一般施設</v>
          </cell>
          <cell r="F862">
            <v>60</v>
          </cell>
        </row>
        <row r="863">
          <cell r="E863" t="str">
            <v>校舎（任意設定）長期使用施設</v>
          </cell>
          <cell r="F863">
            <v>60</v>
          </cell>
        </row>
        <row r="864">
          <cell r="E864" t="str">
            <v>校舎長寿命化改修解体</v>
          </cell>
          <cell r="F864">
            <v>88</v>
          </cell>
        </row>
        <row r="865">
          <cell r="E865" t="str">
            <v>校舎長寿命化改修譲渡</v>
          </cell>
          <cell r="F865">
            <v>88</v>
          </cell>
        </row>
        <row r="866">
          <cell r="E866" t="str">
            <v>校舎長寿命化改修賃貸</v>
          </cell>
          <cell r="F866">
            <v>99999</v>
          </cell>
        </row>
        <row r="867">
          <cell r="E867" t="str">
            <v>校舎長寿命化改修従来改築</v>
          </cell>
          <cell r="F867">
            <v>88</v>
          </cell>
        </row>
        <row r="868">
          <cell r="E868" t="str">
            <v>校舎長寿命化改修一般施設</v>
          </cell>
          <cell r="F868">
            <v>88</v>
          </cell>
        </row>
        <row r="869">
          <cell r="E869" t="str">
            <v>校舎長寿命化改修長期使用施設</v>
          </cell>
          <cell r="F869">
            <v>88</v>
          </cell>
        </row>
        <row r="870">
          <cell r="E870" t="str">
            <v>体育館なし解体</v>
          </cell>
          <cell r="F870">
            <v>40</v>
          </cell>
        </row>
        <row r="871">
          <cell r="E871" t="str">
            <v>体育館なし譲渡</v>
          </cell>
          <cell r="F871">
            <v>40</v>
          </cell>
        </row>
        <row r="872">
          <cell r="E872" t="str">
            <v>体育館なし賃貸</v>
          </cell>
          <cell r="F872">
            <v>40</v>
          </cell>
        </row>
        <row r="873">
          <cell r="E873" t="str">
            <v>体育館なし従来改築</v>
          </cell>
          <cell r="F873">
            <v>40</v>
          </cell>
        </row>
        <row r="874">
          <cell r="E874" t="str">
            <v>体育館なし一般施設</v>
          </cell>
          <cell r="F874">
            <v>40</v>
          </cell>
        </row>
        <row r="875">
          <cell r="E875" t="str">
            <v>体育館なし長期使用施設</v>
          </cell>
          <cell r="F875">
            <v>40</v>
          </cell>
        </row>
        <row r="876">
          <cell r="E876" t="str">
            <v>体育館従来改修解体</v>
          </cell>
          <cell r="F876">
            <v>40</v>
          </cell>
        </row>
        <row r="877">
          <cell r="E877" t="str">
            <v>体育館従来改修譲渡</v>
          </cell>
          <cell r="F877">
            <v>40</v>
          </cell>
        </row>
        <row r="878">
          <cell r="E878" t="str">
            <v>体育館従来改修賃貸</v>
          </cell>
          <cell r="F878">
            <v>99999</v>
          </cell>
        </row>
        <row r="879">
          <cell r="E879" t="str">
            <v>体育館従来改修従来改築</v>
          </cell>
          <cell r="F879">
            <v>40</v>
          </cell>
        </row>
        <row r="880">
          <cell r="E880" t="str">
            <v>体育館従来改修一般施設</v>
          </cell>
          <cell r="F880">
            <v>40</v>
          </cell>
        </row>
        <row r="881">
          <cell r="E881" t="str">
            <v>体育館従来改修長期使用施設</v>
          </cell>
          <cell r="F881">
            <v>40</v>
          </cell>
        </row>
        <row r="882">
          <cell r="E882" t="str">
            <v>体育館延命化改修解体</v>
          </cell>
          <cell r="F882">
            <v>40</v>
          </cell>
        </row>
        <row r="883">
          <cell r="E883" t="str">
            <v>体育館延命化改修譲渡</v>
          </cell>
          <cell r="F883">
            <v>40</v>
          </cell>
        </row>
        <row r="884">
          <cell r="E884" t="str">
            <v>体育館延命化改修賃貸</v>
          </cell>
          <cell r="F884">
            <v>99999</v>
          </cell>
        </row>
        <row r="885">
          <cell r="E885" t="str">
            <v>体育館延命化改修従来改築</v>
          </cell>
          <cell r="F885">
            <v>40</v>
          </cell>
        </row>
        <row r="886">
          <cell r="E886" t="str">
            <v>体育館延命化改修一般施設</v>
          </cell>
          <cell r="F886">
            <v>40</v>
          </cell>
        </row>
        <row r="887">
          <cell r="E887" t="str">
            <v>体育館延命化改修長期使用施設</v>
          </cell>
          <cell r="F887">
            <v>40</v>
          </cell>
        </row>
        <row r="888">
          <cell r="E888" t="str">
            <v>体育館（任意設定）解体</v>
          </cell>
          <cell r="F888">
            <v>40</v>
          </cell>
        </row>
        <row r="889">
          <cell r="E889" t="str">
            <v>体育館（任意設定）譲渡</v>
          </cell>
          <cell r="F889">
            <v>40</v>
          </cell>
        </row>
        <row r="890">
          <cell r="E890" t="str">
            <v>体育館（任意設定）賃貸</v>
          </cell>
          <cell r="F890">
            <v>99999</v>
          </cell>
        </row>
        <row r="891">
          <cell r="E891" t="str">
            <v>体育館（任意設定）従来改築</v>
          </cell>
          <cell r="F891">
            <v>40</v>
          </cell>
        </row>
        <row r="892">
          <cell r="E892" t="str">
            <v>体育館（任意設定）一般施設</v>
          </cell>
          <cell r="F892">
            <v>40</v>
          </cell>
        </row>
        <row r="893">
          <cell r="E893" t="str">
            <v>体育館（任意設定）長期使用施設</v>
          </cell>
          <cell r="F893">
            <v>40</v>
          </cell>
        </row>
        <row r="894">
          <cell r="E894" t="str">
            <v>体育館長寿命化改修解体</v>
          </cell>
          <cell r="F894">
            <v>60</v>
          </cell>
        </row>
        <row r="895">
          <cell r="E895" t="str">
            <v>体育館長寿命化改修譲渡</v>
          </cell>
          <cell r="F895">
            <v>60</v>
          </cell>
        </row>
        <row r="896">
          <cell r="E896" t="str">
            <v>体育館長寿命化改修賃貸</v>
          </cell>
          <cell r="F896">
            <v>99999</v>
          </cell>
        </row>
        <row r="897">
          <cell r="E897" t="str">
            <v>体育館長寿命化改修従来改築</v>
          </cell>
          <cell r="F897">
            <v>60</v>
          </cell>
        </row>
        <row r="898">
          <cell r="E898" t="str">
            <v>体育館長寿命化改修一般施設</v>
          </cell>
          <cell r="F898">
            <v>60</v>
          </cell>
        </row>
        <row r="899">
          <cell r="E899" t="str">
            <v>体育館長寿命化改修長期使用施設</v>
          </cell>
          <cell r="F899">
            <v>60</v>
          </cell>
        </row>
        <row r="903">
          <cell r="B903" t="str">
            <v>解体</v>
          </cell>
          <cell r="C903">
            <v>0</v>
          </cell>
        </row>
        <row r="904">
          <cell r="B904" t="str">
            <v>譲渡</v>
          </cell>
          <cell r="C904">
            <v>0</v>
          </cell>
        </row>
        <row r="905">
          <cell r="B905" t="str">
            <v>賃貸</v>
          </cell>
          <cell r="C905">
            <v>0</v>
          </cell>
        </row>
        <row r="906">
          <cell r="B906" t="str">
            <v>従来改築</v>
          </cell>
          <cell r="C906">
            <v>5</v>
          </cell>
        </row>
        <row r="907">
          <cell r="B907" t="str">
            <v>一般施設</v>
          </cell>
          <cell r="C907">
            <v>5</v>
          </cell>
        </row>
        <row r="908">
          <cell r="B908" t="str">
            <v>長期使用施設</v>
          </cell>
          <cell r="C908">
            <v>5</v>
          </cell>
        </row>
        <row r="912">
          <cell r="D912" t="str">
            <v>庁舎解体</v>
          </cell>
          <cell r="E912">
            <v>0</v>
          </cell>
        </row>
        <row r="913">
          <cell r="D913" t="str">
            <v>庁舎譲渡</v>
          </cell>
          <cell r="E913">
            <v>0</v>
          </cell>
        </row>
        <row r="914">
          <cell r="D914" t="str">
            <v>庁舎賃貸</v>
          </cell>
          <cell r="E914">
            <v>0</v>
          </cell>
        </row>
        <row r="915">
          <cell r="D915" t="str">
            <v>庁舎従来改築</v>
          </cell>
          <cell r="E915">
            <v>400000</v>
          </cell>
        </row>
        <row r="916">
          <cell r="D916" t="str">
            <v>庁舎一般施設</v>
          </cell>
          <cell r="E916">
            <v>404053</v>
          </cell>
        </row>
        <row r="917">
          <cell r="D917" t="str">
            <v>庁舎長期使用施設</v>
          </cell>
          <cell r="E917">
            <v>468722.5</v>
          </cell>
        </row>
        <row r="918">
          <cell r="D918" t="str">
            <v>校舎解体</v>
          </cell>
          <cell r="E918">
            <v>0</v>
          </cell>
        </row>
        <row r="919">
          <cell r="D919" t="str">
            <v>校舎譲渡</v>
          </cell>
          <cell r="E919">
            <v>0</v>
          </cell>
        </row>
        <row r="920">
          <cell r="D920" t="str">
            <v>校舎賃貸</v>
          </cell>
          <cell r="E920">
            <v>0</v>
          </cell>
        </row>
        <row r="921">
          <cell r="D921" t="str">
            <v>校舎従来改築</v>
          </cell>
          <cell r="E921">
            <v>250000</v>
          </cell>
        </row>
        <row r="922">
          <cell r="D922" t="str">
            <v>校舎一般施設</v>
          </cell>
          <cell r="E922">
            <v>252425.5</v>
          </cell>
        </row>
        <row r="923">
          <cell r="D923" t="str">
            <v>校舎長期使用施設</v>
          </cell>
          <cell r="E923">
            <v>287891.5</v>
          </cell>
        </row>
        <row r="924">
          <cell r="D924" t="str">
            <v>体育館解体</v>
          </cell>
          <cell r="E924">
            <v>0</v>
          </cell>
        </row>
        <row r="925">
          <cell r="D925" t="str">
            <v>体育館譲渡</v>
          </cell>
          <cell r="E925">
            <v>0</v>
          </cell>
        </row>
        <row r="926">
          <cell r="D926" t="str">
            <v>体育館賃貸</v>
          </cell>
          <cell r="E926">
            <v>0</v>
          </cell>
        </row>
        <row r="927">
          <cell r="D927" t="str">
            <v>体育館従来改築</v>
          </cell>
          <cell r="E927">
            <v>200000</v>
          </cell>
        </row>
        <row r="928">
          <cell r="D928" t="str">
            <v>体育館一般施設</v>
          </cell>
          <cell r="E928">
            <v>200000</v>
          </cell>
        </row>
        <row r="929">
          <cell r="D929" t="str">
            <v>体育館長期使用施設</v>
          </cell>
          <cell r="E929">
            <v>202079</v>
          </cell>
        </row>
        <row r="933">
          <cell r="D933" t="str">
            <v>庁舎解体</v>
          </cell>
          <cell r="E933">
            <v>0</v>
          </cell>
        </row>
        <row r="934">
          <cell r="D934" t="str">
            <v>庁舎譲渡</v>
          </cell>
          <cell r="E934">
            <v>0</v>
          </cell>
        </row>
        <row r="935">
          <cell r="D935" t="str">
            <v>庁舎賃貸</v>
          </cell>
          <cell r="E935" t="str">
            <v>-</v>
          </cell>
        </row>
        <row r="936">
          <cell r="D936" t="str">
            <v>庁舎従来改築</v>
          </cell>
          <cell r="E936" t="str">
            <v>-</v>
          </cell>
        </row>
        <row r="937">
          <cell r="D937" t="str">
            <v>庁舎一般施設</v>
          </cell>
          <cell r="E937">
            <v>5459</v>
          </cell>
        </row>
        <row r="938">
          <cell r="D938" t="str">
            <v>庁舎長期使用施設</v>
          </cell>
          <cell r="E938">
            <v>5459</v>
          </cell>
        </row>
        <row r="939">
          <cell r="D939" t="str">
            <v>校舎解体</v>
          </cell>
          <cell r="E939">
            <v>0</v>
          </cell>
        </row>
        <row r="940">
          <cell r="D940" t="str">
            <v>校舎譲渡</v>
          </cell>
          <cell r="E940">
            <v>0</v>
          </cell>
        </row>
        <row r="941">
          <cell r="D941" t="str">
            <v>校舎賃貸</v>
          </cell>
          <cell r="E941" t="str">
            <v>-</v>
          </cell>
        </row>
        <row r="942">
          <cell r="D942" t="str">
            <v>校舎従来改築</v>
          </cell>
          <cell r="E942" t="str">
            <v>-</v>
          </cell>
        </row>
        <row r="943">
          <cell r="D943" t="str">
            <v>校舎一般施設</v>
          </cell>
          <cell r="E943">
            <v>661</v>
          </cell>
        </row>
        <row r="944">
          <cell r="D944" t="str">
            <v>校舎長期使用施設</v>
          </cell>
          <cell r="E944">
            <v>661</v>
          </cell>
        </row>
        <row r="945">
          <cell r="D945" t="str">
            <v>体育館解体</v>
          </cell>
          <cell r="E945">
            <v>0</v>
          </cell>
        </row>
        <row r="946">
          <cell r="D946" t="str">
            <v>体育館譲渡</v>
          </cell>
          <cell r="E946">
            <v>0</v>
          </cell>
        </row>
        <row r="947">
          <cell r="D947" t="str">
            <v>体育館賃貸</v>
          </cell>
          <cell r="E947" t="str">
            <v>-</v>
          </cell>
        </row>
        <row r="948">
          <cell r="D948" t="str">
            <v>体育館従来改築</v>
          </cell>
          <cell r="E948" t="str">
            <v>-</v>
          </cell>
        </row>
        <row r="949">
          <cell r="D949" t="str">
            <v>体育館一般施設</v>
          </cell>
          <cell r="E949">
            <v>0</v>
          </cell>
        </row>
        <row r="950">
          <cell r="D950" t="str">
            <v>体育館長期使用施設</v>
          </cell>
          <cell r="E950">
            <v>0</v>
          </cell>
        </row>
        <row r="954">
          <cell r="F954" t="str">
            <v>庁舎青森なし解体</v>
          </cell>
          <cell r="G954">
            <v>0</v>
          </cell>
        </row>
        <row r="955">
          <cell r="F955" t="str">
            <v>庁舎青森なし譲渡</v>
          </cell>
          <cell r="G955">
            <v>0</v>
          </cell>
        </row>
        <row r="956">
          <cell r="F956" t="str">
            <v>庁舎青森なし賃貸</v>
          </cell>
          <cell r="G956">
            <v>0</v>
          </cell>
        </row>
        <row r="957">
          <cell r="F957" t="str">
            <v>庁舎青森なし従来改築</v>
          </cell>
          <cell r="G957">
            <v>5025</v>
          </cell>
        </row>
        <row r="958">
          <cell r="F958" t="str">
            <v>庁舎青森なし一般施設</v>
          </cell>
          <cell r="G958">
            <v>4684</v>
          </cell>
        </row>
        <row r="959">
          <cell r="F959" t="str">
            <v>庁舎青森なし長期使用施設</v>
          </cell>
          <cell r="G959">
            <v>4467</v>
          </cell>
        </row>
        <row r="960">
          <cell r="F960" t="str">
            <v>庁舎青森あり解体</v>
          </cell>
          <cell r="G960">
            <v>0</v>
          </cell>
        </row>
        <row r="961">
          <cell r="F961" t="str">
            <v>庁舎青森あり譲渡</v>
          </cell>
          <cell r="G961">
            <v>0</v>
          </cell>
        </row>
        <row r="962">
          <cell r="F962" t="str">
            <v>庁舎青森あり賃貸</v>
          </cell>
          <cell r="G962">
            <v>0</v>
          </cell>
        </row>
        <row r="963">
          <cell r="F963" t="str">
            <v>庁舎青森あり従来改築</v>
          </cell>
          <cell r="G963">
            <v>4314</v>
          </cell>
        </row>
        <row r="964">
          <cell r="F964" t="str">
            <v>庁舎青森あり一般施設</v>
          </cell>
          <cell r="G964">
            <v>3973</v>
          </cell>
        </row>
        <row r="965">
          <cell r="F965" t="str">
            <v>庁舎青森あり長期使用施設</v>
          </cell>
          <cell r="G965">
            <v>3756</v>
          </cell>
        </row>
        <row r="966">
          <cell r="F966" t="str">
            <v>庁舎弘前なし解体</v>
          </cell>
          <cell r="G966">
            <v>0</v>
          </cell>
        </row>
        <row r="967">
          <cell r="F967" t="str">
            <v>庁舎弘前なし譲渡</v>
          </cell>
          <cell r="G967">
            <v>0</v>
          </cell>
        </row>
        <row r="968">
          <cell r="F968" t="str">
            <v>庁舎弘前なし賃貸</v>
          </cell>
          <cell r="G968">
            <v>0</v>
          </cell>
        </row>
        <row r="969">
          <cell r="F969" t="str">
            <v>庁舎弘前なし従来改築</v>
          </cell>
          <cell r="G969">
            <v>4857</v>
          </cell>
        </row>
        <row r="970">
          <cell r="F970" t="str">
            <v>庁舎弘前なし一般施設</v>
          </cell>
          <cell r="G970">
            <v>4501</v>
          </cell>
        </row>
        <row r="971">
          <cell r="F971" t="str">
            <v>庁舎弘前なし長期使用施設</v>
          </cell>
          <cell r="G971">
            <v>4248</v>
          </cell>
        </row>
        <row r="972">
          <cell r="F972" t="str">
            <v>庁舎弘前あり解体</v>
          </cell>
          <cell r="G972">
            <v>0</v>
          </cell>
        </row>
        <row r="973">
          <cell r="F973" t="str">
            <v>庁舎弘前あり譲渡</v>
          </cell>
          <cell r="G973">
            <v>0</v>
          </cell>
        </row>
        <row r="974">
          <cell r="F974" t="str">
            <v>庁舎弘前あり賃貸</v>
          </cell>
          <cell r="G974">
            <v>0</v>
          </cell>
        </row>
        <row r="975">
          <cell r="F975" t="str">
            <v>庁舎弘前あり従来改築</v>
          </cell>
          <cell r="G975">
            <v>4262</v>
          </cell>
        </row>
        <row r="976">
          <cell r="F976" t="str">
            <v>庁舎弘前あり一般施設</v>
          </cell>
          <cell r="G976">
            <v>3906</v>
          </cell>
        </row>
        <row r="977">
          <cell r="F977" t="str">
            <v>庁舎弘前あり長期使用施設</v>
          </cell>
          <cell r="G977">
            <v>3653</v>
          </cell>
        </row>
        <row r="978">
          <cell r="F978" t="str">
            <v>庁舎八戸なし解体</v>
          </cell>
          <cell r="G978">
            <v>0</v>
          </cell>
        </row>
        <row r="979">
          <cell r="F979" t="str">
            <v>庁舎八戸なし譲渡</v>
          </cell>
          <cell r="G979">
            <v>0</v>
          </cell>
        </row>
        <row r="980">
          <cell r="F980" t="str">
            <v>庁舎八戸なし賃貸</v>
          </cell>
          <cell r="G980">
            <v>0</v>
          </cell>
        </row>
        <row r="981">
          <cell r="F981" t="str">
            <v>庁舎八戸なし従来改築</v>
          </cell>
          <cell r="G981">
            <v>5054</v>
          </cell>
        </row>
        <row r="982">
          <cell r="F982" t="str">
            <v>庁舎八戸なし一般施設</v>
          </cell>
          <cell r="G982">
            <v>4712</v>
          </cell>
        </row>
        <row r="983">
          <cell r="F983" t="str">
            <v>庁舎八戸なし長期使用施設</v>
          </cell>
          <cell r="G983">
            <v>4436</v>
          </cell>
        </row>
        <row r="984">
          <cell r="F984" t="str">
            <v>庁舎八戸あり解体</v>
          </cell>
          <cell r="G984">
            <v>0</v>
          </cell>
        </row>
        <row r="985">
          <cell r="F985" t="str">
            <v>庁舎八戸あり譲渡</v>
          </cell>
          <cell r="G985">
            <v>0</v>
          </cell>
        </row>
        <row r="986">
          <cell r="F986" t="str">
            <v>庁舎八戸あり賃貸</v>
          </cell>
          <cell r="G986">
            <v>0</v>
          </cell>
        </row>
        <row r="987">
          <cell r="F987" t="str">
            <v>庁舎八戸あり従来改築</v>
          </cell>
          <cell r="G987">
            <v>4369</v>
          </cell>
        </row>
        <row r="988">
          <cell r="F988" t="str">
            <v>庁舎八戸あり一般施設</v>
          </cell>
          <cell r="G988">
            <v>4027</v>
          </cell>
        </row>
        <row r="989">
          <cell r="F989" t="str">
            <v>庁舎八戸あり長期使用施設</v>
          </cell>
          <cell r="G989">
            <v>3751</v>
          </cell>
        </row>
        <row r="990">
          <cell r="F990" t="str">
            <v>庁舎むつなし解体</v>
          </cell>
          <cell r="G990">
            <v>0</v>
          </cell>
        </row>
        <row r="991">
          <cell r="F991" t="str">
            <v>庁舎むつなし譲渡</v>
          </cell>
          <cell r="G991">
            <v>0</v>
          </cell>
        </row>
        <row r="992">
          <cell r="F992" t="str">
            <v>庁舎むつなし賃貸</v>
          </cell>
          <cell r="G992">
            <v>0</v>
          </cell>
        </row>
        <row r="993">
          <cell r="F993" t="str">
            <v>庁舎むつなし従来改築</v>
          </cell>
          <cell r="G993">
            <v>4908</v>
          </cell>
        </row>
        <row r="994">
          <cell r="F994" t="str">
            <v>庁舎むつなし一般施設</v>
          </cell>
          <cell r="G994">
            <v>4558</v>
          </cell>
        </row>
        <row r="995">
          <cell r="F995" t="str">
            <v>庁舎むつなし長期使用施設</v>
          </cell>
          <cell r="G995">
            <v>4315</v>
          </cell>
        </row>
        <row r="996">
          <cell r="F996" t="str">
            <v>庁舎むつあり解体</v>
          </cell>
          <cell r="G996">
            <v>0</v>
          </cell>
        </row>
        <row r="997">
          <cell r="F997" t="str">
            <v>庁舎むつあり譲渡</v>
          </cell>
          <cell r="G997">
            <v>0</v>
          </cell>
        </row>
        <row r="998">
          <cell r="F998" t="str">
            <v>庁舎むつあり賃貸</v>
          </cell>
          <cell r="G998">
            <v>0</v>
          </cell>
        </row>
        <row r="999">
          <cell r="F999" t="str">
            <v>庁舎むつあり従来改築</v>
          </cell>
          <cell r="G999">
            <v>4478</v>
          </cell>
        </row>
        <row r="1000">
          <cell r="F1000" t="str">
            <v>庁舎むつあり一般施設</v>
          </cell>
          <cell r="G1000">
            <v>4128</v>
          </cell>
        </row>
        <row r="1001">
          <cell r="F1001" t="str">
            <v>庁舎むつあり長期使用施設</v>
          </cell>
          <cell r="G1001">
            <v>3885</v>
          </cell>
        </row>
        <row r="1002">
          <cell r="F1002" t="str">
            <v>校舎青森なし解体</v>
          </cell>
          <cell r="G1002">
            <v>0</v>
          </cell>
        </row>
        <row r="1003">
          <cell r="F1003" t="str">
            <v>校舎青森なし譲渡</v>
          </cell>
          <cell r="G1003">
            <v>0</v>
          </cell>
        </row>
        <row r="1004">
          <cell r="F1004" t="str">
            <v>校舎青森なし賃貸</v>
          </cell>
          <cell r="G1004">
            <v>0</v>
          </cell>
        </row>
        <row r="1005">
          <cell r="F1005" t="str">
            <v>校舎青森なし従来改築</v>
          </cell>
          <cell r="G1005">
            <v>1907</v>
          </cell>
        </row>
        <row r="1006">
          <cell r="F1006" t="str">
            <v>校舎青森なし一般施設</v>
          </cell>
          <cell r="G1006">
            <v>1791</v>
          </cell>
        </row>
        <row r="1007">
          <cell r="F1007" t="str">
            <v>校舎青森なし長期使用施設</v>
          </cell>
          <cell r="G1007">
            <v>1781</v>
          </cell>
        </row>
        <row r="1008">
          <cell r="F1008" t="str">
            <v>校舎青森あり解体</v>
          </cell>
          <cell r="G1008">
            <v>0</v>
          </cell>
        </row>
        <row r="1009">
          <cell r="F1009" t="str">
            <v>校舎青森あり譲渡</v>
          </cell>
          <cell r="G1009">
            <v>0</v>
          </cell>
        </row>
        <row r="1010">
          <cell r="F1010" t="str">
            <v>校舎青森あり賃貸</v>
          </cell>
          <cell r="G1010">
            <v>0</v>
          </cell>
        </row>
        <row r="1011">
          <cell r="F1011" t="str">
            <v>校舎青森あり従来改築</v>
          </cell>
          <cell r="G1011">
            <v>1315</v>
          </cell>
        </row>
        <row r="1012">
          <cell r="F1012" t="str">
            <v>校舎青森あり一般施設</v>
          </cell>
          <cell r="G1012">
            <v>1199</v>
          </cell>
        </row>
        <row r="1013">
          <cell r="F1013" t="str">
            <v>校舎青森あり長期使用施設</v>
          </cell>
          <cell r="G1013">
            <v>1189</v>
          </cell>
        </row>
        <row r="1014">
          <cell r="F1014" t="str">
            <v>校舎弘前なし解体</v>
          </cell>
          <cell r="G1014">
            <v>0</v>
          </cell>
        </row>
        <row r="1015">
          <cell r="F1015" t="str">
            <v>校舎弘前なし譲渡</v>
          </cell>
          <cell r="G1015">
            <v>0</v>
          </cell>
        </row>
        <row r="1016">
          <cell r="F1016" t="str">
            <v>校舎弘前なし賃貸</v>
          </cell>
          <cell r="G1016">
            <v>0</v>
          </cell>
        </row>
        <row r="1017">
          <cell r="F1017" t="str">
            <v>校舎弘前なし従来改築</v>
          </cell>
          <cell r="G1017">
            <v>1729</v>
          </cell>
        </row>
        <row r="1018">
          <cell r="F1018" t="str">
            <v>校舎弘前なし一般施設</v>
          </cell>
          <cell r="G1018">
            <v>1613</v>
          </cell>
        </row>
        <row r="1019">
          <cell r="F1019" t="str">
            <v>校舎弘前なし長期使用施設</v>
          </cell>
          <cell r="G1019">
            <v>1604</v>
          </cell>
        </row>
        <row r="1020">
          <cell r="F1020" t="str">
            <v>校舎弘前あり解体</v>
          </cell>
          <cell r="G1020">
            <v>0</v>
          </cell>
        </row>
        <row r="1021">
          <cell r="F1021" t="str">
            <v>校舎弘前あり譲渡</v>
          </cell>
          <cell r="G1021">
            <v>0</v>
          </cell>
        </row>
        <row r="1022">
          <cell r="F1022" t="str">
            <v>校舎弘前あり賃貸</v>
          </cell>
          <cell r="G1022">
            <v>0</v>
          </cell>
        </row>
        <row r="1023">
          <cell r="F1023" t="str">
            <v>校舎弘前あり従来改築</v>
          </cell>
          <cell r="G1023">
            <v>1224</v>
          </cell>
        </row>
        <row r="1024">
          <cell r="F1024" t="str">
            <v>校舎弘前あり一般施設</v>
          </cell>
          <cell r="G1024">
            <v>1108</v>
          </cell>
        </row>
        <row r="1025">
          <cell r="F1025" t="str">
            <v>校舎弘前あり長期使用施設</v>
          </cell>
          <cell r="G1025">
            <v>1099</v>
          </cell>
        </row>
        <row r="1026">
          <cell r="F1026" t="str">
            <v>校舎八戸なし解体</v>
          </cell>
          <cell r="G1026">
            <v>0</v>
          </cell>
        </row>
        <row r="1027">
          <cell r="F1027" t="str">
            <v>校舎八戸なし譲渡</v>
          </cell>
          <cell r="G1027">
            <v>0</v>
          </cell>
        </row>
        <row r="1028">
          <cell r="F1028" t="str">
            <v>校舎八戸なし賃貸</v>
          </cell>
          <cell r="G1028">
            <v>0</v>
          </cell>
        </row>
        <row r="1029">
          <cell r="F1029" t="str">
            <v>校舎八戸なし従来改築</v>
          </cell>
          <cell r="G1029">
            <v>1977</v>
          </cell>
        </row>
        <row r="1030">
          <cell r="F1030" t="str">
            <v>校舎八戸なし一般施設</v>
          </cell>
          <cell r="G1030">
            <v>1880</v>
          </cell>
        </row>
        <row r="1031">
          <cell r="F1031" t="str">
            <v>校舎八戸なし長期使用施設</v>
          </cell>
          <cell r="G1031">
            <v>1875</v>
          </cell>
        </row>
        <row r="1032">
          <cell r="F1032" t="str">
            <v>校舎八戸あり解体</v>
          </cell>
          <cell r="G1032">
            <v>0</v>
          </cell>
        </row>
        <row r="1033">
          <cell r="F1033" t="str">
            <v>校舎八戸あり譲渡</v>
          </cell>
          <cell r="G1033">
            <v>0</v>
          </cell>
        </row>
        <row r="1034">
          <cell r="F1034" t="str">
            <v>校舎八戸あり賃貸</v>
          </cell>
          <cell r="G1034">
            <v>0</v>
          </cell>
        </row>
        <row r="1035">
          <cell r="F1035" t="str">
            <v>校舎八戸あり従来改築</v>
          </cell>
          <cell r="G1035">
            <v>1403</v>
          </cell>
        </row>
        <row r="1036">
          <cell r="F1036" t="str">
            <v>校舎八戸あり一般施設</v>
          </cell>
          <cell r="G1036">
            <v>1306</v>
          </cell>
        </row>
        <row r="1037">
          <cell r="F1037" t="str">
            <v>校舎八戸あり長期使用施設</v>
          </cell>
          <cell r="G1037">
            <v>1301</v>
          </cell>
        </row>
        <row r="1038">
          <cell r="F1038" t="str">
            <v>校舎むつなし解体</v>
          </cell>
          <cell r="G1038">
            <v>0</v>
          </cell>
        </row>
        <row r="1039">
          <cell r="F1039" t="str">
            <v>校舎むつなし譲渡</v>
          </cell>
          <cell r="G1039">
            <v>0</v>
          </cell>
        </row>
        <row r="1040">
          <cell r="F1040" t="str">
            <v>校舎むつなし賃貸</v>
          </cell>
          <cell r="G1040">
            <v>0</v>
          </cell>
        </row>
        <row r="1041">
          <cell r="F1041" t="str">
            <v>校舎むつなし従来改築</v>
          </cell>
          <cell r="G1041">
            <v>1694</v>
          </cell>
        </row>
        <row r="1042">
          <cell r="F1042" t="str">
            <v>校舎むつなし一般施設</v>
          </cell>
          <cell r="G1042">
            <v>4558</v>
          </cell>
        </row>
        <row r="1043">
          <cell r="F1043" t="str">
            <v>校舎むつなし長期使用施設</v>
          </cell>
          <cell r="G1043">
            <v>4315</v>
          </cell>
        </row>
        <row r="1044">
          <cell r="F1044" t="str">
            <v>校舎むつあり解体</v>
          </cell>
          <cell r="G1044">
            <v>0</v>
          </cell>
        </row>
        <row r="1045">
          <cell r="F1045" t="str">
            <v>校舎むつあり譲渡</v>
          </cell>
          <cell r="G1045">
            <v>0</v>
          </cell>
        </row>
        <row r="1046">
          <cell r="F1046" t="str">
            <v>校舎むつあり賃貸</v>
          </cell>
          <cell r="G1046">
            <v>0</v>
          </cell>
        </row>
        <row r="1047">
          <cell r="F1047" t="str">
            <v>校舎むつあり従来改築</v>
          </cell>
          <cell r="G1047">
            <v>1343</v>
          </cell>
        </row>
        <row r="1048">
          <cell r="F1048" t="str">
            <v>校舎むつあり一般施設</v>
          </cell>
          <cell r="G1048">
            <v>1229</v>
          </cell>
        </row>
        <row r="1049">
          <cell r="F1049" t="str">
            <v>校舎むつあり長期使用施設</v>
          </cell>
          <cell r="G1049">
            <v>1221</v>
          </cell>
        </row>
        <row r="1050">
          <cell r="F1050" t="str">
            <v>体育館青森なし解体</v>
          </cell>
          <cell r="G1050">
            <v>0</v>
          </cell>
        </row>
        <row r="1051">
          <cell r="F1051" t="str">
            <v>体育館青森なし譲渡</v>
          </cell>
          <cell r="G1051">
            <v>0</v>
          </cell>
        </row>
        <row r="1052">
          <cell r="F1052" t="str">
            <v>体育館青森なし賃貸</v>
          </cell>
          <cell r="G1052">
            <v>0</v>
          </cell>
        </row>
        <row r="1053">
          <cell r="F1053" t="str">
            <v>体育館青森なし従来改築</v>
          </cell>
          <cell r="G1053">
            <v>738.5</v>
          </cell>
        </row>
        <row r="1054">
          <cell r="F1054" t="str">
            <v>体育館青森なし一般施設</v>
          </cell>
          <cell r="G1054">
            <v>738.5</v>
          </cell>
        </row>
        <row r="1055">
          <cell r="F1055" t="str">
            <v>体育館青森なし長期使用施設</v>
          </cell>
          <cell r="G1055">
            <v>445.5</v>
          </cell>
        </row>
        <row r="1056">
          <cell r="F1056" t="str">
            <v>体育館青森あり解体</v>
          </cell>
          <cell r="G1056">
            <v>0</v>
          </cell>
        </row>
        <row r="1057">
          <cell r="F1057" t="str">
            <v>体育館青森あり譲渡</v>
          </cell>
          <cell r="G1057">
            <v>0</v>
          </cell>
        </row>
        <row r="1058">
          <cell r="F1058" t="str">
            <v>体育館青森あり賃貸</v>
          </cell>
          <cell r="G1058">
            <v>0</v>
          </cell>
        </row>
        <row r="1059">
          <cell r="F1059" t="str">
            <v>体育館青森あり従来改築</v>
          </cell>
          <cell r="G1059">
            <v>0</v>
          </cell>
        </row>
        <row r="1060">
          <cell r="F1060" t="str">
            <v>体育館青森あり一般施設</v>
          </cell>
          <cell r="G1060" t="str">
            <v>error</v>
          </cell>
        </row>
        <row r="1061">
          <cell r="F1061" t="str">
            <v>体育館青森あり長期使用施設</v>
          </cell>
          <cell r="G1061" t="str">
            <v>error</v>
          </cell>
        </row>
        <row r="1062">
          <cell r="F1062" t="str">
            <v>体育館弘前なし解体</v>
          </cell>
          <cell r="G1062">
            <v>0</v>
          </cell>
        </row>
        <row r="1063">
          <cell r="F1063" t="str">
            <v>体育館弘前なし譲渡</v>
          </cell>
          <cell r="G1063">
            <v>0</v>
          </cell>
        </row>
        <row r="1064">
          <cell r="F1064" t="str">
            <v>体育館弘前なし賃貸</v>
          </cell>
          <cell r="G1064">
            <v>0</v>
          </cell>
        </row>
        <row r="1065">
          <cell r="F1065" t="str">
            <v>体育館弘前なし従来改築</v>
          </cell>
          <cell r="G1065">
            <v>728.5</v>
          </cell>
        </row>
        <row r="1066">
          <cell r="F1066" t="str">
            <v>体育館弘前なし一般施設</v>
          </cell>
          <cell r="G1066">
            <v>728.5</v>
          </cell>
        </row>
        <row r="1067">
          <cell r="F1067" t="str">
            <v>体育館弘前なし長期使用施設</v>
          </cell>
          <cell r="G1067">
            <v>453.5</v>
          </cell>
        </row>
        <row r="1068">
          <cell r="F1068" t="str">
            <v>体育館弘前あり解体</v>
          </cell>
          <cell r="G1068">
            <v>0</v>
          </cell>
        </row>
        <row r="1069">
          <cell r="F1069" t="str">
            <v>体育館弘前あり譲渡</v>
          </cell>
          <cell r="G1069">
            <v>0</v>
          </cell>
        </row>
        <row r="1070">
          <cell r="F1070" t="str">
            <v>体育館弘前あり賃貸</v>
          </cell>
          <cell r="G1070">
            <v>0</v>
          </cell>
        </row>
        <row r="1071">
          <cell r="F1071" t="str">
            <v>体育館弘前あり従来改築</v>
          </cell>
          <cell r="G1071" t="str">
            <v>-</v>
          </cell>
        </row>
        <row r="1072">
          <cell r="F1072" t="str">
            <v>体育館弘前あり一般施設</v>
          </cell>
          <cell r="G1072" t="str">
            <v>error</v>
          </cell>
        </row>
        <row r="1073">
          <cell r="F1073" t="str">
            <v>体育館弘前あり長期使用施設</v>
          </cell>
          <cell r="G1073" t="str">
            <v>error</v>
          </cell>
        </row>
        <row r="1074">
          <cell r="F1074" t="str">
            <v>体育館八戸なし解体</v>
          </cell>
          <cell r="G1074">
            <v>0</v>
          </cell>
        </row>
        <row r="1075">
          <cell r="F1075" t="str">
            <v>体育館八戸なし譲渡</v>
          </cell>
          <cell r="G1075">
            <v>0</v>
          </cell>
        </row>
        <row r="1076">
          <cell r="F1076" t="str">
            <v>体育館八戸なし賃貸</v>
          </cell>
          <cell r="G1076">
            <v>0</v>
          </cell>
        </row>
        <row r="1077">
          <cell r="F1077" t="str">
            <v>体育館八戸なし従来改築</v>
          </cell>
          <cell r="G1077">
            <v>686.5</v>
          </cell>
        </row>
        <row r="1078">
          <cell r="F1078" t="str">
            <v>体育館八戸なし一般施設</v>
          </cell>
          <cell r="G1078">
            <v>686.5</v>
          </cell>
        </row>
        <row r="1079">
          <cell r="F1079" t="str">
            <v>体育館八戸なし長期使用施設</v>
          </cell>
          <cell r="G1079">
            <v>425.5</v>
          </cell>
        </row>
        <row r="1080">
          <cell r="F1080" t="str">
            <v>体育館八戸あり解体</v>
          </cell>
          <cell r="G1080">
            <v>0</v>
          </cell>
        </row>
        <row r="1081">
          <cell r="F1081" t="str">
            <v>体育館八戸あり譲渡</v>
          </cell>
          <cell r="G1081">
            <v>0</v>
          </cell>
        </row>
        <row r="1082">
          <cell r="F1082" t="str">
            <v>体育館八戸あり賃貸</v>
          </cell>
          <cell r="G1082">
            <v>0</v>
          </cell>
        </row>
        <row r="1083">
          <cell r="F1083" t="str">
            <v>体育館八戸あり従来改築</v>
          </cell>
          <cell r="G1083" t="str">
            <v>-</v>
          </cell>
        </row>
        <row r="1084">
          <cell r="F1084" t="str">
            <v>体育館八戸あり一般施設</v>
          </cell>
          <cell r="G1084" t="str">
            <v>error</v>
          </cell>
        </row>
        <row r="1085">
          <cell r="F1085" t="str">
            <v>体育館八戸あり長期使用施設</v>
          </cell>
          <cell r="G1085" t="str">
            <v>error</v>
          </cell>
        </row>
        <row r="1086">
          <cell r="F1086" t="str">
            <v>体育館むつなし解体</v>
          </cell>
          <cell r="G1086">
            <v>0</v>
          </cell>
        </row>
        <row r="1087">
          <cell r="F1087" t="str">
            <v>体育館むつなし譲渡</v>
          </cell>
          <cell r="G1087">
            <v>0</v>
          </cell>
        </row>
        <row r="1088">
          <cell r="F1088" t="str">
            <v>体育館むつなし賃貸</v>
          </cell>
          <cell r="G1088">
            <v>0</v>
          </cell>
        </row>
        <row r="1089">
          <cell r="F1089" t="str">
            <v>体育館むつなし従来改築</v>
          </cell>
          <cell r="G1089">
            <v>598.5</v>
          </cell>
        </row>
        <row r="1090">
          <cell r="F1090" t="str">
            <v>体育館むつなし一般施設</v>
          </cell>
          <cell r="G1090">
            <v>598.5</v>
          </cell>
        </row>
        <row r="1091">
          <cell r="F1091" t="str">
            <v>体育館むつなし長期使用施設</v>
          </cell>
          <cell r="G1091">
            <v>373.5</v>
          </cell>
        </row>
        <row r="1092">
          <cell r="F1092" t="str">
            <v>体育館むつあり解体</v>
          </cell>
          <cell r="G1092">
            <v>0</v>
          </cell>
        </row>
        <row r="1093">
          <cell r="F1093" t="str">
            <v>体育館むつあり譲渡</v>
          </cell>
          <cell r="G1093">
            <v>0</v>
          </cell>
        </row>
        <row r="1094">
          <cell r="F1094" t="str">
            <v>体育館むつあり賃貸</v>
          </cell>
          <cell r="G1094">
            <v>0</v>
          </cell>
        </row>
        <row r="1095">
          <cell r="F1095" t="str">
            <v>体育館むつあり従来改築</v>
          </cell>
          <cell r="G1095" t="str">
            <v>-</v>
          </cell>
        </row>
        <row r="1096">
          <cell r="F1096" t="str">
            <v>体育館むつあり一般施設</v>
          </cell>
          <cell r="G1096" t="str">
            <v>error</v>
          </cell>
        </row>
        <row r="1097">
          <cell r="F1097" t="str">
            <v>体育館むつあり長期使用施設</v>
          </cell>
          <cell r="G1097" t="str">
            <v>error</v>
          </cell>
        </row>
        <row r="1102">
          <cell r="D1102" t="str">
            <v>庁舎なし</v>
          </cell>
          <cell r="E1102">
            <v>0</v>
          </cell>
        </row>
        <row r="1103">
          <cell r="D1103" t="str">
            <v>庁舎あり</v>
          </cell>
          <cell r="E1103">
            <v>20</v>
          </cell>
        </row>
        <row r="1104">
          <cell r="D1104" t="str">
            <v>校舎なし</v>
          </cell>
          <cell r="E1104">
            <v>0</v>
          </cell>
        </row>
        <row r="1105">
          <cell r="D1105" t="str">
            <v>校舎あり</v>
          </cell>
          <cell r="E1105">
            <v>20</v>
          </cell>
        </row>
        <row r="1106">
          <cell r="D1106" t="str">
            <v>体育館なし</v>
          </cell>
          <cell r="E1106">
            <v>0</v>
          </cell>
        </row>
        <row r="1107">
          <cell r="D1107" t="str">
            <v>体育館あり</v>
          </cell>
          <cell r="E1107">
            <v>25</v>
          </cell>
        </row>
        <row r="1111">
          <cell r="B1111" t="str">
            <v>なし</v>
          </cell>
          <cell r="C1111">
            <v>0</v>
          </cell>
        </row>
        <row r="1112">
          <cell r="B1112" t="str">
            <v>あり</v>
          </cell>
          <cell r="C1112">
            <v>6</v>
          </cell>
        </row>
        <row r="1116">
          <cell r="E1116" t="str">
            <v>庁舎解体なし</v>
          </cell>
          <cell r="F1116">
            <v>0</v>
          </cell>
        </row>
        <row r="1117">
          <cell r="E1117" t="str">
            <v>庁舎解体あり</v>
          </cell>
          <cell r="F1117" t="str">
            <v>error</v>
          </cell>
        </row>
        <row r="1118">
          <cell r="E1118" t="str">
            <v>庁舎譲渡なし</v>
          </cell>
          <cell r="F1118">
            <v>0</v>
          </cell>
        </row>
        <row r="1119">
          <cell r="E1119" t="str">
            <v>庁舎譲渡あり</v>
          </cell>
          <cell r="F1119" t="str">
            <v>error</v>
          </cell>
        </row>
        <row r="1120">
          <cell r="E1120" t="str">
            <v>庁舎賃貸なし</v>
          </cell>
          <cell r="F1120">
            <v>0</v>
          </cell>
        </row>
        <row r="1121">
          <cell r="E1121" t="str">
            <v>庁舎賃貸あり</v>
          </cell>
        </row>
        <row r="1122">
          <cell r="E1122" t="str">
            <v>庁舎従来改築なし</v>
          </cell>
          <cell r="F1122">
            <v>0</v>
          </cell>
        </row>
        <row r="1123">
          <cell r="E1123" t="str">
            <v>庁舎従来改築あり</v>
          </cell>
          <cell r="F1123">
            <v>47850</v>
          </cell>
        </row>
        <row r="1124">
          <cell r="E1124" t="str">
            <v>庁舎一般施設なし</v>
          </cell>
          <cell r="F1124">
            <v>0</v>
          </cell>
        </row>
        <row r="1125">
          <cell r="E1125" t="str">
            <v>庁舎一般施設あり</v>
          </cell>
          <cell r="F1125">
            <v>47850</v>
          </cell>
        </row>
        <row r="1126">
          <cell r="E1126" t="str">
            <v>庁舎長期使用施設なし</v>
          </cell>
          <cell r="F1126">
            <v>0</v>
          </cell>
        </row>
        <row r="1127">
          <cell r="E1127" t="str">
            <v>庁舎長期使用施設あり</v>
          </cell>
          <cell r="F1127">
            <v>52850</v>
          </cell>
        </row>
        <row r="1128">
          <cell r="E1128" t="str">
            <v>校舎解体なし</v>
          </cell>
          <cell r="F1128">
            <v>0</v>
          </cell>
        </row>
        <row r="1129">
          <cell r="E1129" t="str">
            <v>校舎解体あり</v>
          </cell>
          <cell r="F1129" t="str">
            <v>error</v>
          </cell>
        </row>
        <row r="1130">
          <cell r="E1130" t="str">
            <v>校舎譲渡なし</v>
          </cell>
          <cell r="F1130">
            <v>0</v>
          </cell>
        </row>
        <row r="1131">
          <cell r="E1131" t="str">
            <v>校舎譲渡あり</v>
          </cell>
          <cell r="F1131" t="str">
            <v>error</v>
          </cell>
        </row>
        <row r="1132">
          <cell r="E1132" t="str">
            <v>校舎賃貸なし</v>
          </cell>
          <cell r="F1132">
            <v>0</v>
          </cell>
        </row>
        <row r="1133">
          <cell r="E1133" t="str">
            <v>校舎賃貸あり</v>
          </cell>
        </row>
        <row r="1134">
          <cell r="E1134" t="str">
            <v>校舎従来改築なし</v>
          </cell>
          <cell r="F1134">
            <v>0</v>
          </cell>
        </row>
        <row r="1135">
          <cell r="E1135" t="str">
            <v>校舎従来改築あり</v>
          </cell>
          <cell r="F1135">
            <v>45000</v>
          </cell>
        </row>
        <row r="1136">
          <cell r="E1136" t="str">
            <v>校舎一般施設なし</v>
          </cell>
          <cell r="F1136">
            <v>0</v>
          </cell>
        </row>
        <row r="1137">
          <cell r="E1137" t="str">
            <v>校舎一般施設あり</v>
          </cell>
          <cell r="F1137">
            <v>45000</v>
          </cell>
        </row>
        <row r="1138">
          <cell r="E1138" t="str">
            <v>校舎長期使用施設なし</v>
          </cell>
          <cell r="F1138">
            <v>0</v>
          </cell>
        </row>
        <row r="1139">
          <cell r="E1139" t="str">
            <v>校舎長期使用施設あり</v>
          </cell>
          <cell r="F1139">
            <v>45000</v>
          </cell>
        </row>
        <row r="1140">
          <cell r="E1140" t="str">
            <v>体育館解体なし</v>
          </cell>
          <cell r="F1140">
            <v>0</v>
          </cell>
        </row>
        <row r="1141">
          <cell r="E1141" t="str">
            <v>体育館解体あり</v>
          </cell>
          <cell r="F1141" t="str">
            <v>error</v>
          </cell>
        </row>
        <row r="1142">
          <cell r="E1142" t="str">
            <v>体育館譲渡なし</v>
          </cell>
          <cell r="F1142">
            <v>0</v>
          </cell>
        </row>
        <row r="1143">
          <cell r="E1143" t="str">
            <v>体育館譲渡あり</v>
          </cell>
          <cell r="F1143" t="str">
            <v>error</v>
          </cell>
        </row>
        <row r="1144">
          <cell r="E1144" t="str">
            <v>体育館賃貸なし</v>
          </cell>
          <cell r="F1144">
            <v>0</v>
          </cell>
        </row>
        <row r="1145">
          <cell r="E1145" t="str">
            <v>体育館賃貸あり</v>
          </cell>
        </row>
        <row r="1146">
          <cell r="E1146" t="str">
            <v>体育館従来改築なし</v>
          </cell>
          <cell r="F1146">
            <v>0</v>
          </cell>
        </row>
        <row r="1147">
          <cell r="E1147" t="str">
            <v>体育館従来改築あり</v>
          </cell>
          <cell r="F1147" t="str">
            <v>-</v>
          </cell>
        </row>
        <row r="1148">
          <cell r="E1148" t="str">
            <v>体育館一般施設なし</v>
          </cell>
          <cell r="F1148">
            <v>0</v>
          </cell>
        </row>
        <row r="1149">
          <cell r="E1149" t="str">
            <v>体育館一般施設あり</v>
          </cell>
          <cell r="F1149">
            <v>91000</v>
          </cell>
        </row>
        <row r="1150">
          <cell r="E1150" t="str">
            <v>体育館長期使用施設なし</v>
          </cell>
          <cell r="F1150">
            <v>0</v>
          </cell>
        </row>
        <row r="1151">
          <cell r="E1151" t="str">
            <v>体育館長期使用施設あり</v>
          </cell>
          <cell r="F1151">
            <v>91000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19"/>
  <sheetViews>
    <sheetView tabSelected="1" zoomScaleSheetLayoutView="100" workbookViewId="0" topLeftCell="A1">
      <selection activeCell="L22" sqref="L22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35.875" style="1" customWidth="1"/>
    <col min="4" max="4" width="5.625" style="1" customWidth="1"/>
    <col min="5" max="5" width="4.125" style="1" customWidth="1"/>
    <col min="6" max="6" width="4.625" style="1" customWidth="1"/>
    <col min="7" max="8" width="4.125" style="1" customWidth="1"/>
    <col min="9" max="9" width="6.00390625" style="1" customWidth="1"/>
    <col min="10" max="10" width="9.375" style="1" customWidth="1"/>
    <col min="11" max="11" width="8.375" style="1" customWidth="1"/>
    <col min="12" max="12" width="10.00390625" style="1" customWidth="1"/>
    <col min="13" max="13" width="6.25390625" style="1" customWidth="1"/>
    <col min="14" max="14" width="4.125" style="1" customWidth="1"/>
    <col min="15" max="16" width="6.00390625" style="1" customWidth="1"/>
    <col min="17" max="17" width="8.00390625" style="1" customWidth="1"/>
    <col min="18" max="18" width="5.625" style="1" customWidth="1"/>
    <col min="19" max="19" width="6.375" style="1" customWidth="1"/>
    <col min="20" max="20" width="8.00390625" style="1" customWidth="1"/>
    <col min="21" max="22" width="5.625" style="1" customWidth="1"/>
    <col min="23" max="23" width="7.50390625" style="1" customWidth="1"/>
    <col min="24" max="24" width="7.25390625" style="1" customWidth="1"/>
    <col min="25" max="25" width="6.75390625" style="1" customWidth="1"/>
    <col min="26" max="26" width="5.625" style="1" customWidth="1"/>
    <col min="27" max="27" width="6.375" style="1" customWidth="1"/>
    <col min="28" max="28" width="8.00390625" style="1" customWidth="1"/>
    <col min="29" max="29" width="5.625" style="1" customWidth="1"/>
    <col min="30" max="30" width="6.625" style="1" customWidth="1"/>
    <col min="31" max="31" width="6.125" style="1" customWidth="1"/>
    <col min="32" max="32" width="5.625" style="1" customWidth="1"/>
    <col min="33" max="33" width="8.00390625" style="1" customWidth="1"/>
    <col min="34" max="34" width="6.375" style="1" customWidth="1"/>
    <col min="35" max="35" width="6.00390625" style="1" customWidth="1"/>
    <col min="36" max="36" width="5.625" style="1" customWidth="1"/>
    <col min="37" max="37" width="6.375" style="1" customWidth="1"/>
    <col min="38" max="38" width="8.00390625" style="1" customWidth="1"/>
    <col min="39" max="39" width="3.375" style="1" customWidth="1"/>
    <col min="40" max="40" width="8.00390625" style="1" hidden="1" customWidth="1"/>
    <col min="41" max="50" width="9.00390625" style="1" hidden="1" customWidth="1"/>
    <col min="51" max="51" width="18.25390625" style="1" hidden="1" customWidth="1"/>
    <col min="52" max="52" width="9.00390625" style="1" hidden="1" customWidth="1"/>
    <col min="53" max="53" width="11.375" style="1" hidden="1" customWidth="1"/>
    <col min="54" max="55" width="9.00390625" style="1" hidden="1" customWidth="1"/>
    <col min="56" max="56" width="11.375" style="1" hidden="1" customWidth="1"/>
    <col min="57" max="16384" width="9.00390625" style="1" customWidth="1"/>
  </cols>
  <sheetData>
    <row r="1" spans="3:37" ht="16.5" customHeight="1">
      <c r="C1" s="2" t="s">
        <v>276</v>
      </c>
      <c r="D1" s="80" t="s">
        <v>288</v>
      </c>
      <c r="F1" s="2"/>
      <c r="G1" s="2"/>
      <c r="J1" s="2"/>
      <c r="K1" s="2"/>
      <c r="M1" s="2"/>
      <c r="O1" s="2"/>
      <c r="Q1" s="2"/>
      <c r="S1" s="2"/>
      <c r="T1" s="90">
        <f ca="1">NOW()</f>
        <v>39157.9363125</v>
      </c>
      <c r="W1" s="2"/>
      <c r="Y1" s="2"/>
      <c r="AA1" s="2"/>
      <c r="AD1" s="2"/>
      <c r="AF1" s="2"/>
      <c r="AH1" s="2"/>
      <c r="AI1" s="63"/>
      <c r="AK1" s="2"/>
    </row>
    <row r="2" spans="3:4" ht="17.25" customHeight="1">
      <c r="C2" s="210"/>
      <c r="D2" s="36" t="s">
        <v>289</v>
      </c>
    </row>
    <row r="3" ht="17.25" customHeight="1">
      <c r="L3" s="26" t="s">
        <v>286</v>
      </c>
    </row>
    <row r="4" spans="2:15" ht="13.5" customHeight="1">
      <c r="B4" s="81"/>
      <c r="D4" s="85"/>
      <c r="E4" s="13"/>
      <c r="F4" s="13"/>
      <c r="G4" s="3"/>
      <c r="H4" s="3"/>
      <c r="I4" s="3"/>
      <c r="J4" s="26" t="s">
        <v>6</v>
      </c>
      <c r="K4" s="3"/>
      <c r="L4" s="17" t="s">
        <v>287</v>
      </c>
      <c r="M4" s="40"/>
      <c r="N4" s="13"/>
      <c r="O4" s="37"/>
    </row>
    <row r="5" spans="2:14" ht="12" customHeight="1">
      <c r="B5" s="81"/>
      <c r="D5" s="13"/>
      <c r="E5" s="26" t="s">
        <v>3</v>
      </c>
      <c r="F5" s="26">
        <v>1970</v>
      </c>
      <c r="G5" s="3"/>
      <c r="H5" s="3"/>
      <c r="I5" s="3"/>
      <c r="J5" s="17" t="s">
        <v>290</v>
      </c>
      <c r="K5" s="3"/>
      <c r="L5" s="17" t="s">
        <v>47</v>
      </c>
      <c r="M5" s="40"/>
      <c r="N5" s="13"/>
    </row>
    <row r="6" spans="2:14" ht="12">
      <c r="B6" s="81"/>
      <c r="D6" s="23" t="s">
        <v>2</v>
      </c>
      <c r="E6" s="17" t="s">
        <v>4</v>
      </c>
      <c r="F6" s="17">
        <v>1980</v>
      </c>
      <c r="G6" s="3"/>
      <c r="H6" s="3"/>
      <c r="I6" s="3"/>
      <c r="J6" s="17" t="s">
        <v>291</v>
      </c>
      <c r="K6" s="3"/>
      <c r="L6" s="31" t="s">
        <v>294</v>
      </c>
      <c r="M6" s="40"/>
      <c r="N6" s="13"/>
    </row>
    <row r="7" spans="2:14" ht="12">
      <c r="B7" s="81"/>
      <c r="D7" s="24" t="s">
        <v>21</v>
      </c>
      <c r="E7" s="17" t="s">
        <v>5</v>
      </c>
      <c r="F7" s="17">
        <v>1990</v>
      </c>
      <c r="G7" s="28" t="s">
        <v>26</v>
      </c>
      <c r="H7" s="27" t="s">
        <v>26</v>
      </c>
      <c r="I7" s="29" t="s">
        <v>26</v>
      </c>
      <c r="J7" s="17" t="s">
        <v>292</v>
      </c>
      <c r="K7" s="29" t="s">
        <v>6</v>
      </c>
      <c r="L7" s="24" t="s">
        <v>295</v>
      </c>
      <c r="M7" s="29" t="s">
        <v>6</v>
      </c>
      <c r="N7" s="38"/>
    </row>
    <row r="8" spans="2:14" ht="12">
      <c r="B8" s="81"/>
      <c r="D8" s="25" t="s">
        <v>25</v>
      </c>
      <c r="E8" s="18" t="s">
        <v>17</v>
      </c>
      <c r="F8" s="18">
        <v>2000</v>
      </c>
      <c r="G8" s="20" t="s">
        <v>24</v>
      </c>
      <c r="H8" s="19" t="s">
        <v>24</v>
      </c>
      <c r="I8" s="30" t="s">
        <v>24</v>
      </c>
      <c r="J8" s="18" t="s">
        <v>293</v>
      </c>
      <c r="K8" s="30" t="s">
        <v>24</v>
      </c>
      <c r="L8" s="25" t="s">
        <v>296</v>
      </c>
      <c r="M8" s="30" t="s">
        <v>24</v>
      </c>
      <c r="N8" s="38"/>
    </row>
    <row r="9" spans="1:56" ht="13.5" customHeight="1">
      <c r="A9" s="257" t="s">
        <v>280</v>
      </c>
      <c r="B9" s="219" t="s">
        <v>237</v>
      </c>
      <c r="C9" s="239" t="s">
        <v>27</v>
      </c>
      <c r="D9" s="263" t="s">
        <v>7</v>
      </c>
      <c r="E9" s="264"/>
      <c r="F9" s="264"/>
      <c r="G9" s="264"/>
      <c r="H9" s="264"/>
      <c r="I9" s="264"/>
      <c r="J9" s="264"/>
      <c r="K9" s="264"/>
      <c r="L9" s="264"/>
      <c r="M9" s="265"/>
      <c r="N9" s="39"/>
      <c r="O9" s="271" t="s">
        <v>0</v>
      </c>
      <c r="P9" s="254" t="s">
        <v>22</v>
      </c>
      <c r="Q9" s="255"/>
      <c r="R9" s="255"/>
      <c r="S9" s="255"/>
      <c r="T9" s="256"/>
      <c r="U9" s="212" t="s">
        <v>8</v>
      </c>
      <c r="V9" s="213"/>
      <c r="W9" s="213"/>
      <c r="X9" s="260" t="s">
        <v>23</v>
      </c>
      <c r="Y9" s="261"/>
      <c r="Z9" s="261"/>
      <c r="AA9" s="261"/>
      <c r="AB9" s="262"/>
      <c r="AC9" s="232" t="s">
        <v>283</v>
      </c>
      <c r="AD9" s="233"/>
      <c r="AE9" s="212" t="s">
        <v>46</v>
      </c>
      <c r="AF9" s="213"/>
      <c r="AG9" s="213"/>
      <c r="AH9" s="260" t="s">
        <v>48</v>
      </c>
      <c r="AI9" s="261"/>
      <c r="AJ9" s="261"/>
      <c r="AK9" s="261"/>
      <c r="AL9" s="262"/>
      <c r="AN9" s="231" t="s">
        <v>43</v>
      </c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</row>
    <row r="10" spans="1:56" ht="13.5" customHeight="1">
      <c r="A10" s="257"/>
      <c r="B10" s="219"/>
      <c r="C10" s="240"/>
      <c r="D10" s="242" t="s">
        <v>9</v>
      </c>
      <c r="E10" s="249" t="s">
        <v>14</v>
      </c>
      <c r="F10" s="242" t="s">
        <v>15</v>
      </c>
      <c r="G10" s="268" t="s">
        <v>20</v>
      </c>
      <c r="H10" s="266" t="s">
        <v>51</v>
      </c>
      <c r="I10" s="267"/>
      <c r="J10" s="252" t="s">
        <v>44</v>
      </c>
      <c r="K10" s="41" t="s">
        <v>52</v>
      </c>
      <c r="L10" s="42" t="s">
        <v>46</v>
      </c>
      <c r="M10" s="41" t="s">
        <v>49</v>
      </c>
      <c r="N10" s="40"/>
      <c r="O10" s="272"/>
      <c r="P10" s="235" t="s">
        <v>37</v>
      </c>
      <c r="Q10" s="216" t="s">
        <v>29</v>
      </c>
      <c r="R10" s="224" t="s">
        <v>30</v>
      </c>
      <c r="S10" s="224"/>
      <c r="T10" s="237"/>
      <c r="U10" s="214"/>
      <c r="V10" s="224"/>
      <c r="W10" s="224"/>
      <c r="X10" s="235" t="s">
        <v>28</v>
      </c>
      <c r="Y10" s="216" t="s">
        <v>29</v>
      </c>
      <c r="Z10" s="217" t="s">
        <v>53</v>
      </c>
      <c r="AA10" s="217"/>
      <c r="AB10" s="218"/>
      <c r="AC10" s="234" t="s">
        <v>56</v>
      </c>
      <c r="AD10" s="220" t="s">
        <v>57</v>
      </c>
      <c r="AE10" s="214" t="s">
        <v>10</v>
      </c>
      <c r="AF10" s="224" t="s">
        <v>11</v>
      </c>
      <c r="AG10" s="223" t="s">
        <v>54</v>
      </c>
      <c r="AH10" s="215" t="s">
        <v>31</v>
      </c>
      <c r="AI10" s="223" t="s">
        <v>32</v>
      </c>
      <c r="AJ10" s="224" t="s">
        <v>53</v>
      </c>
      <c r="AK10" s="224"/>
      <c r="AL10" s="237"/>
      <c r="AN10" s="211" t="s">
        <v>19</v>
      </c>
      <c r="AO10" s="225"/>
      <c r="AP10" s="225"/>
      <c r="AQ10" s="226"/>
      <c r="AR10" s="227" t="s">
        <v>8</v>
      </c>
      <c r="AS10" s="228"/>
      <c r="AT10" s="211" t="s">
        <v>41</v>
      </c>
      <c r="AU10" s="225"/>
      <c r="AV10" s="225"/>
      <c r="AW10" s="226"/>
      <c r="AX10" s="221" t="s">
        <v>284</v>
      </c>
      <c r="AY10" s="227" t="s">
        <v>46</v>
      </c>
      <c r="AZ10" s="228"/>
      <c r="BA10" s="211" t="s">
        <v>55</v>
      </c>
      <c r="BB10" s="225"/>
      <c r="BC10" s="225"/>
      <c r="BD10" s="226"/>
    </row>
    <row r="11" spans="1:56" ht="13.5" customHeight="1">
      <c r="A11" s="257"/>
      <c r="B11" s="219"/>
      <c r="C11" s="240"/>
      <c r="D11" s="243"/>
      <c r="E11" s="250"/>
      <c r="F11" s="243"/>
      <c r="G11" s="269"/>
      <c r="H11" s="247" t="s">
        <v>16</v>
      </c>
      <c r="I11" s="245" t="s">
        <v>33</v>
      </c>
      <c r="J11" s="253"/>
      <c r="K11" s="245" t="s">
        <v>33</v>
      </c>
      <c r="L11" s="247" t="s">
        <v>12</v>
      </c>
      <c r="M11" s="258" t="s">
        <v>278</v>
      </c>
      <c r="N11" s="40"/>
      <c r="O11" s="273"/>
      <c r="P11" s="238"/>
      <c r="Q11" s="217"/>
      <c r="R11" s="4" t="s">
        <v>10</v>
      </c>
      <c r="S11" s="4" t="s">
        <v>11</v>
      </c>
      <c r="T11" s="5" t="s">
        <v>13</v>
      </c>
      <c r="U11" s="6" t="s">
        <v>10</v>
      </c>
      <c r="V11" s="4" t="s">
        <v>11</v>
      </c>
      <c r="W11" s="4" t="s">
        <v>13</v>
      </c>
      <c r="X11" s="236"/>
      <c r="Y11" s="217"/>
      <c r="Z11" s="4" t="s">
        <v>10</v>
      </c>
      <c r="AA11" s="4" t="s">
        <v>11</v>
      </c>
      <c r="AB11" s="5" t="s">
        <v>13</v>
      </c>
      <c r="AC11" s="234"/>
      <c r="AD11" s="220"/>
      <c r="AE11" s="214"/>
      <c r="AF11" s="224"/>
      <c r="AG11" s="224"/>
      <c r="AH11" s="215"/>
      <c r="AI11" s="224"/>
      <c r="AJ11" s="4" t="s">
        <v>10</v>
      </c>
      <c r="AK11" s="4" t="s">
        <v>11</v>
      </c>
      <c r="AL11" s="5" t="s">
        <v>13</v>
      </c>
      <c r="AN11" s="221" t="s">
        <v>38</v>
      </c>
      <c r="AO11" s="221" t="s">
        <v>39</v>
      </c>
      <c r="AP11" s="211" t="s">
        <v>18</v>
      </c>
      <c r="AQ11" s="226"/>
      <c r="AR11" s="229"/>
      <c r="AS11" s="230"/>
      <c r="AT11" s="221" t="s">
        <v>42</v>
      </c>
      <c r="AU11" s="221" t="s">
        <v>39</v>
      </c>
      <c r="AV11" s="211" t="s">
        <v>18</v>
      </c>
      <c r="AW11" s="226"/>
      <c r="AX11" s="222"/>
      <c r="AY11" s="229"/>
      <c r="AZ11" s="230"/>
      <c r="BA11" s="221" t="s">
        <v>42</v>
      </c>
      <c r="BB11" s="221" t="s">
        <v>39</v>
      </c>
      <c r="BC11" s="211" t="s">
        <v>18</v>
      </c>
      <c r="BD11" s="226"/>
    </row>
    <row r="12" spans="1:56" ht="13.5" customHeight="1">
      <c r="A12" s="257"/>
      <c r="B12" s="219"/>
      <c r="C12" s="241"/>
      <c r="D12" s="244"/>
      <c r="E12" s="251"/>
      <c r="F12" s="244"/>
      <c r="G12" s="270"/>
      <c r="H12" s="248"/>
      <c r="I12" s="246"/>
      <c r="J12" s="35" t="s">
        <v>45</v>
      </c>
      <c r="K12" s="246"/>
      <c r="L12" s="248"/>
      <c r="M12" s="259"/>
      <c r="N12" s="40"/>
      <c r="O12" s="7" t="s">
        <v>1</v>
      </c>
      <c r="P12" s="8" t="s">
        <v>34</v>
      </c>
      <c r="Q12" s="9" t="s">
        <v>34</v>
      </c>
      <c r="R12" s="9" t="s">
        <v>35</v>
      </c>
      <c r="S12" s="9" t="s">
        <v>36</v>
      </c>
      <c r="T12" s="10" t="s">
        <v>34</v>
      </c>
      <c r="U12" s="11" t="s">
        <v>35</v>
      </c>
      <c r="V12" s="9" t="s">
        <v>36</v>
      </c>
      <c r="W12" s="9" t="s">
        <v>34</v>
      </c>
      <c r="X12" s="8" t="s">
        <v>34</v>
      </c>
      <c r="Y12" s="9" t="s">
        <v>34</v>
      </c>
      <c r="Z12" s="9" t="s">
        <v>35</v>
      </c>
      <c r="AA12" s="9" t="s">
        <v>36</v>
      </c>
      <c r="AB12" s="10" t="s">
        <v>34</v>
      </c>
      <c r="AC12" s="46" t="s">
        <v>58</v>
      </c>
      <c r="AD12" s="47" t="s">
        <v>34</v>
      </c>
      <c r="AE12" s="11" t="s">
        <v>35</v>
      </c>
      <c r="AF12" s="9" t="s">
        <v>58</v>
      </c>
      <c r="AG12" s="9" t="s">
        <v>34</v>
      </c>
      <c r="AH12" s="8" t="s">
        <v>34</v>
      </c>
      <c r="AI12" s="9" t="s">
        <v>34</v>
      </c>
      <c r="AJ12" s="9" t="s">
        <v>35</v>
      </c>
      <c r="AK12" s="9" t="s">
        <v>36</v>
      </c>
      <c r="AL12" s="10" t="s">
        <v>34</v>
      </c>
      <c r="AN12" s="222"/>
      <c r="AO12" s="222"/>
      <c r="AP12" s="33" t="s">
        <v>40</v>
      </c>
      <c r="AQ12" s="33" t="s">
        <v>13</v>
      </c>
      <c r="AR12" s="33" t="s">
        <v>40</v>
      </c>
      <c r="AS12" s="33" t="s">
        <v>13</v>
      </c>
      <c r="AT12" s="222"/>
      <c r="AU12" s="222"/>
      <c r="AV12" s="32" t="s">
        <v>40</v>
      </c>
      <c r="AW12" s="33" t="s">
        <v>13</v>
      </c>
      <c r="AX12" s="33" t="s">
        <v>13</v>
      </c>
      <c r="AY12" s="34" t="s">
        <v>40</v>
      </c>
      <c r="AZ12" s="33" t="s">
        <v>13</v>
      </c>
      <c r="BA12" s="222"/>
      <c r="BB12" s="222"/>
      <c r="BC12" s="32" t="s">
        <v>40</v>
      </c>
      <c r="BD12" s="33" t="s">
        <v>13</v>
      </c>
    </row>
    <row r="13" spans="1:56" ht="12" hidden="1">
      <c r="A13" s="188"/>
      <c r="B13" s="189" t="s">
        <v>282</v>
      </c>
      <c r="C13" s="82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38"/>
      <c r="O13" s="127">
        <f>IF(D13="","",VLOOKUP(D13,'[2]LOOKUPTABLE'!$B$4:$C$6,2,FALSE))</f>
      </c>
      <c r="P13" s="128">
        <f>IF(AN13="","",VLOOKUP(AN13,'[2]LOOKUPTABLE'!$D$10:$E$15,2,FALSE))</f>
      </c>
      <c r="Q13" s="129">
        <f>IF(AO13="","",VLOOKUP(AO13,'[2]LOOKUPTABLE'!$G$19:$H$210,2,FALSE))</f>
      </c>
      <c r="R13" s="129">
        <f>IF(AP13="","",VLOOKUP(AP13,'[2]LOOKUPTABLE'!$D$214:$E$219,2,FALSE))</f>
      </c>
      <c r="S13" s="130">
        <f>IF(I13="","",VLOOKUP(I13,'[2]LOOKUPTABLE'!$B$223:$C$224,2,FALSE))</f>
      </c>
      <c r="T13" s="131">
        <f>IF(AQ13="","",VLOOKUP(AQ13,'[2]LOOKUPTABLE'!$F$228:$G$275,2,FALSE))</f>
      </c>
      <c r="U13" s="132">
        <f>IF(AR13="","",VLOOKUP(AR13,'[2]LOOKUPTABLE'!$D$279:$E$293,2,FALSE))</f>
      </c>
      <c r="V13" s="130">
        <f>IF(J13="","",VLOOKUP(J13,'[2]LOOKUPTABLE'!$B$297:$C$301,2,FALSE))</f>
      </c>
      <c r="W13" s="133">
        <f>IF(AS13="","",VLOOKUP(AS13,'[2]LOOKUPTABLE'!$F$305:$G$424,2,FALSE))</f>
      </c>
      <c r="X13" s="134">
        <f>IF(AT13="","",VLOOKUP(AT13,'[2]LOOKUPTABLE'!$E$428:$F$457,2,FALSE))</f>
      </c>
      <c r="Y13" s="135">
        <f>IF(AU13="","",IF(J13="なし",Q13,VLOOKUP(AU13,'[2]LOOKUPTABLE'!$G$461:$H$700,2,FALSE)))</f>
      </c>
      <c r="Z13" s="129">
        <f>IF(AV13="","",VLOOKUP(AV13,'[2]LOOKUPTABLE'!$D$704:$E$709,2,FALSE))</f>
      </c>
      <c r="AA13" s="136">
        <f>IF(K13="","",IF(AND(J13="なし",K13="あり"),V13,VLOOKUP(K13,'[2]LOOKUPTABLE'!$B$713:$C$714,2,FALSE)))</f>
      </c>
      <c r="AB13" s="131">
        <f>IF(AW13="","",IF(AND(J13="なし",K13="あり"),W13,VLOOKUP(AW13,'[2]LOOKUPTABLE'!$F$718:$G$777,2,FALSE)))</f>
      </c>
      <c r="AC13" s="137">
        <f>IF(L13="","",VLOOKUP(L13,'[2]LOOKUPTABLE'!$B$781:$C$786,2,FALSE))</f>
      </c>
      <c r="AD13" s="138">
        <f>IF(AX13="","",VLOOKUP(AX13,'[2]LOOKUPTABLE'!$D$790:$E$807,2,FALSE))</f>
      </c>
      <c r="AE13" s="128">
        <f>IF(AY13="","",VLOOKUP(AY13,'[2]LOOKUPTABLE'!$E$811:$F$899,2,FALSE))</f>
      </c>
      <c r="AF13" s="130">
        <f>IF(L13="","",VLOOKUP(L13,'[2]LOOKUPTABLE'!$B$903:$C$908,2,FALSE))</f>
      </c>
      <c r="AG13" s="131">
        <f>IF(AZ13="","",VLOOKUP(AZ13,'[2]LOOKUPTABLE'!$D$912:$E$929,2,FALSE))</f>
      </c>
      <c r="AH13" s="139">
        <f>IF(BA13="","",IF(OR(L13="賃貸",L13="改築現行水準"),X13,VLOOKUP(BA13,'[2]LOOKUPTABLE'!$D$933:$E$950,2,FALSE)))</f>
      </c>
      <c r="AI13" s="131">
        <f>IF(BB13="","",VLOOKUP(BB13,'[2]LOOKUPTABLE'!$F$954:$G$1097,2,FALSE))</f>
      </c>
      <c r="AJ13" s="129">
        <f>IF(BC13="","",VLOOKUP(BC13,'[2]LOOKUPTABLE'!$D$1102:$E$1107,2,FALSE))</f>
      </c>
      <c r="AK13" s="130">
        <f>IF(M13="","",VLOOKUP(M13,'[2]LOOKUPTABLE'!$B$1111:$C$1112,2,FALSE))</f>
      </c>
      <c r="AL13" s="131">
        <f>IF(BD13="","",VLOOKUP(BD13,'[2]LOOKUPTABLE'!$E$1116:$F$1151,2,FALSE))</f>
      </c>
      <c r="AN13" s="12">
        <f>D13&amp;H13</f>
      </c>
      <c r="AO13" s="12">
        <f>D13&amp;E13&amp;F13&amp;G13&amp;H13</f>
      </c>
      <c r="AP13" s="12">
        <f>D13&amp;I13</f>
      </c>
      <c r="AQ13" s="12">
        <f>D13&amp;F13&amp;H13&amp;I13</f>
      </c>
      <c r="AR13" s="12">
        <f>D13&amp;J13</f>
      </c>
      <c r="AS13" s="12">
        <f>D13&amp;F13&amp;H13&amp;J13</f>
      </c>
      <c r="AT13" s="12">
        <f>D13&amp;H13&amp;J13</f>
      </c>
      <c r="AU13" s="12">
        <f>D13&amp;E13&amp;G13&amp;H13&amp;J13</f>
      </c>
      <c r="AV13" s="21">
        <f>D13&amp;K13</f>
      </c>
      <c r="AW13" s="12">
        <f>D13&amp;H13&amp;J13&amp;K13</f>
      </c>
      <c r="AX13" s="45">
        <f>D13&amp;L13</f>
      </c>
      <c r="AY13" s="22">
        <f>D13&amp;J13&amp;L13</f>
      </c>
      <c r="AZ13" s="12">
        <f>D13&amp;L13</f>
      </c>
      <c r="BA13" s="22">
        <f>D13&amp;L13</f>
      </c>
      <c r="BB13" s="12">
        <f>D13&amp;E13&amp;G13&amp;L13</f>
      </c>
      <c r="BC13" s="21">
        <f>D13&amp;M13</f>
      </c>
      <c r="BD13" s="12">
        <f>D13&amp;L13&amp;M13</f>
      </c>
    </row>
    <row r="14" spans="1:56" ht="12">
      <c r="A14" s="192" t="s">
        <v>281</v>
      </c>
      <c r="B14" s="194"/>
      <c r="C14" s="19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38"/>
      <c r="O14" s="127">
        <f>IF(D14="","",VLOOKUP(D14,'[2]LOOKUPTABLE'!$B$4:$C$6,2,FALSE))</f>
      </c>
      <c r="P14" s="128">
        <f>IF(AN14="","",VLOOKUP(AN14,'[2]LOOKUPTABLE'!$D$10:$E$15,2,FALSE))</f>
      </c>
      <c r="Q14" s="129">
        <f>IF(AO14="","",VLOOKUP(AO14,'[2]LOOKUPTABLE'!$G$19:$H$210,2,FALSE))</f>
      </c>
      <c r="R14" s="129">
        <f>IF(AP14="","",VLOOKUP(AP14,'[2]LOOKUPTABLE'!$D$214:$E$219,2,FALSE))</f>
      </c>
      <c r="S14" s="130">
        <f>IF(I14="","",VLOOKUP(I14,'[2]LOOKUPTABLE'!$B$223:$C$224,2,FALSE))</f>
      </c>
      <c r="T14" s="131">
        <f>IF(AQ14="","",VLOOKUP(AQ14,'[2]LOOKUPTABLE'!$F$228:$G$275,2,FALSE))</f>
      </c>
      <c r="U14" s="132">
        <f>IF(AR14="","",VLOOKUP(AR14,'[2]LOOKUPTABLE'!$D$279:$E$293,2,FALSE))</f>
      </c>
      <c r="V14" s="130">
        <f>IF(J14="","",VLOOKUP(J14,'[2]LOOKUPTABLE'!$B$297:$C$301,2,FALSE))</f>
      </c>
      <c r="W14" s="133">
        <f>IF(AS14="","",VLOOKUP(AS14,'[2]LOOKUPTABLE'!$F$305:$G$424,2,FALSE))</f>
      </c>
      <c r="X14" s="134">
        <f>IF(AT14="","",VLOOKUP(AT14,'[2]LOOKUPTABLE'!$E$428:$F$457,2,FALSE))</f>
      </c>
      <c r="Y14" s="135">
        <f>IF(AU14="","",IF(J14="なし",Q14,VLOOKUP(AU14,'[2]LOOKUPTABLE'!$G$461:$H$700,2,FALSE)))</f>
      </c>
      <c r="Z14" s="129">
        <f>IF(AV14="","",VLOOKUP(AV14,'[2]LOOKUPTABLE'!$D$704:$E$709,2,FALSE))</f>
      </c>
      <c r="AA14" s="136">
        <f>IF(K14="","",IF(AND(J14="なし",K14="あり"),V14,VLOOKUP(K14,'[2]LOOKUPTABLE'!$B$713:$C$714,2,FALSE)))</f>
      </c>
      <c r="AB14" s="131">
        <f>IF(AW14="","",IF(AND(J14="なし",K14="あり"),W14,VLOOKUP(AW14,'[2]LOOKUPTABLE'!$F$718:$G$777,2,FALSE)))</f>
      </c>
      <c r="AC14" s="137">
        <f>IF(L14="","",VLOOKUP(L14,'[2]LOOKUPTABLE'!$B$781:$C$786,2,FALSE))</f>
      </c>
      <c r="AD14" s="138">
        <f>IF(AX14="","",VLOOKUP(AX14,'[2]LOOKUPTABLE'!$D$790:$E$807,2,FALSE))</f>
      </c>
      <c r="AE14" s="128">
        <f>IF(AY14="","",VLOOKUP(AY14,'[2]LOOKUPTABLE'!$E$811:$F$899,2,FALSE))</f>
      </c>
      <c r="AF14" s="130">
        <f>IF(L14="","",VLOOKUP(L14,'[2]LOOKUPTABLE'!$B$903:$C$908,2,FALSE))</f>
      </c>
      <c r="AG14" s="131">
        <f>IF(AZ14="","",VLOOKUP(AZ14,'[2]LOOKUPTABLE'!$D$912:$E$929,2,FALSE))</f>
      </c>
      <c r="AH14" s="139">
        <f>IF(BA14="","",IF(OR(L14="賃貸",L14="改築現行水準"),X14,VLOOKUP(BA14,'[2]LOOKUPTABLE'!$D$933:$E$950,2,FALSE)))</f>
      </c>
      <c r="AI14" s="131">
        <f>IF(BB14="","",VLOOKUP(BB14,'[2]LOOKUPTABLE'!$F$954:$G$1097,2,FALSE))</f>
      </c>
      <c r="AJ14" s="129">
        <f>IF(BC14="","",VLOOKUP(BC14,'[2]LOOKUPTABLE'!$D$1102:$E$1107,2,FALSE))</f>
      </c>
      <c r="AK14" s="130">
        <f>IF(M14="","",VLOOKUP(M14,'[2]LOOKUPTABLE'!$B$1111:$C$1112,2,FALSE))</f>
      </c>
      <c r="AL14" s="131">
        <f>IF(BD14="","",VLOOKUP(BD14,'[2]LOOKUPTABLE'!$E$1116:$F$1151,2,FALSE))</f>
      </c>
      <c r="AN14" s="12">
        <f>D14&amp;H14</f>
      </c>
      <c r="AO14" s="12">
        <f>D14&amp;E14&amp;F14&amp;G14&amp;H14</f>
      </c>
      <c r="AP14" s="12">
        <f>D14&amp;I14</f>
      </c>
      <c r="AQ14" s="12">
        <f>D14&amp;F14&amp;H14&amp;I14</f>
      </c>
      <c r="AR14" s="12">
        <f>D14&amp;J14</f>
      </c>
      <c r="AS14" s="12">
        <f>D14&amp;F14&amp;H14&amp;J14</f>
      </c>
      <c r="AT14" s="12">
        <f>D14&amp;H14&amp;J14</f>
      </c>
      <c r="AU14" s="12">
        <f>D14&amp;E14&amp;G14&amp;H14&amp;J14</f>
      </c>
      <c r="AV14" s="21">
        <f>D14&amp;K14</f>
      </c>
      <c r="AW14" s="12">
        <f>D14&amp;H14&amp;J14&amp;K14</f>
      </c>
      <c r="AX14" s="45">
        <f>D14&amp;L14</f>
      </c>
      <c r="AY14" s="22">
        <f>D14&amp;J14&amp;L14</f>
      </c>
      <c r="AZ14" s="12">
        <f>D14&amp;L14</f>
      </c>
      <c r="BA14" s="22">
        <f>D14&amp;L14</f>
      </c>
      <c r="BB14" s="12">
        <f>D14&amp;E14&amp;G14&amp;L14</f>
      </c>
      <c r="BC14" s="21">
        <f>D14&amp;M14</f>
      </c>
      <c r="BD14" s="12">
        <f>D14&amp;L14&amp;M14</f>
      </c>
    </row>
    <row r="15" spans="1:56" ht="12">
      <c r="A15" s="192" t="s">
        <v>281</v>
      </c>
      <c r="B15" s="195" t="s">
        <v>282</v>
      </c>
      <c r="C15" s="19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38"/>
      <c r="O15" s="127">
        <f>IF(D15="","",VLOOKUP(D15,'[2]LOOKUPTABLE'!$B$4:$C$6,2,FALSE))</f>
      </c>
      <c r="P15" s="128">
        <f>IF(AN15="","",VLOOKUP(AN15,'[2]LOOKUPTABLE'!$D$10:$E$15,2,FALSE))</f>
      </c>
      <c r="Q15" s="129">
        <f>IF(AO15="","",VLOOKUP(AO15,'[2]LOOKUPTABLE'!$G$19:$H$210,2,FALSE))</f>
      </c>
      <c r="R15" s="129">
        <f>IF(AP15="","",VLOOKUP(AP15,'[2]LOOKUPTABLE'!$D$214:$E$219,2,FALSE))</f>
      </c>
      <c r="S15" s="130">
        <f>IF(I15="","",VLOOKUP(I15,'[2]LOOKUPTABLE'!$B$223:$C$224,2,FALSE))</f>
      </c>
      <c r="T15" s="131">
        <f>IF(AQ15="","",VLOOKUP(AQ15,'[2]LOOKUPTABLE'!$F$228:$G$275,2,FALSE))</f>
      </c>
      <c r="U15" s="132">
        <f>IF(AR15="","",VLOOKUP(AR15,'[2]LOOKUPTABLE'!$D$279:$E$293,2,FALSE))</f>
      </c>
      <c r="V15" s="130">
        <f>IF(J15="","",VLOOKUP(J15,'[2]LOOKUPTABLE'!$B$297:$C$301,2,FALSE))</f>
      </c>
      <c r="W15" s="133">
        <f>IF(AS15="","",VLOOKUP(AS15,'[2]LOOKUPTABLE'!$F$305:$G$424,2,FALSE))</f>
      </c>
      <c r="X15" s="134">
        <f>IF(AT15="","",VLOOKUP(AT15,'[2]LOOKUPTABLE'!$E$428:$F$457,2,FALSE))</f>
      </c>
      <c r="Y15" s="135">
        <f>IF(AU15="","",IF(J15="なし",Q15,VLOOKUP(AU15,'[2]LOOKUPTABLE'!$G$461:$H$700,2,FALSE)))</f>
      </c>
      <c r="Z15" s="129">
        <f>IF(AV15="","",VLOOKUP(AV15,'[2]LOOKUPTABLE'!$D$704:$E$709,2,FALSE))</f>
      </c>
      <c r="AA15" s="136">
        <f>IF(K15="","",IF(AND(J15="なし",K15="あり"),V15,VLOOKUP(K15,'[2]LOOKUPTABLE'!$B$713:$C$714,2,FALSE)))</f>
      </c>
      <c r="AB15" s="131">
        <f>IF(AW15="","",IF(AND(J15="なし",K15="あり"),W15,VLOOKUP(AW15,'[2]LOOKUPTABLE'!$F$718:$G$777,2,FALSE)))</f>
      </c>
      <c r="AC15" s="137">
        <f>IF(L15="","",VLOOKUP(L15,'[2]LOOKUPTABLE'!$B$781:$C$786,2,FALSE))</f>
      </c>
      <c r="AD15" s="138">
        <f>IF(AX15="","",VLOOKUP(AX15,'[2]LOOKUPTABLE'!$D$790:$E$807,2,FALSE))</f>
      </c>
      <c r="AE15" s="128">
        <f>IF(AY15="","",VLOOKUP(AY15,'[2]LOOKUPTABLE'!$E$811:$F$899,2,FALSE))</f>
      </c>
      <c r="AF15" s="130">
        <f>IF(L15="","",VLOOKUP(L15,'[2]LOOKUPTABLE'!$B$903:$C$908,2,FALSE))</f>
      </c>
      <c r="AG15" s="131">
        <f>IF(AZ15="","",VLOOKUP(AZ15,'[2]LOOKUPTABLE'!$D$912:$E$929,2,FALSE))</f>
      </c>
      <c r="AH15" s="139">
        <f>IF(BA15="","",IF(OR(L15="賃貸",L15="改築現行水準"),X15,VLOOKUP(BA15,'[2]LOOKUPTABLE'!$D$933:$E$950,2,FALSE)))</f>
      </c>
      <c r="AI15" s="131">
        <f>IF(BB15="","",VLOOKUP(BB15,'[2]LOOKUPTABLE'!$F$954:$G$1097,2,FALSE))</f>
      </c>
      <c r="AJ15" s="129">
        <f>IF(BC15="","",VLOOKUP(BC15,'[2]LOOKUPTABLE'!$D$1102:$E$1107,2,FALSE))</f>
      </c>
      <c r="AK15" s="130">
        <f>IF(M15="","",VLOOKUP(M15,'[2]LOOKUPTABLE'!$B$1111:$C$1112,2,FALSE))</f>
      </c>
      <c r="AL15" s="131">
        <f>IF(BD15="","",VLOOKUP(BD15,'[2]LOOKUPTABLE'!$E$1116:$F$1151,2,FALSE))</f>
      </c>
      <c r="AN15" s="45">
        <f>D15&amp;H15</f>
      </c>
      <c r="AO15" s="45">
        <f>D15&amp;E15&amp;F15&amp;G15&amp;H15</f>
      </c>
      <c r="AP15" s="45">
        <f>D15&amp;I15</f>
      </c>
      <c r="AQ15" s="45">
        <f>D15&amp;F15&amp;H15&amp;I15</f>
      </c>
      <c r="AR15" s="45">
        <f>D15&amp;J15</f>
      </c>
      <c r="AS15" s="45">
        <f>D15&amp;F15&amp;H15&amp;J15</f>
      </c>
      <c r="AT15" s="45">
        <f>D15&amp;H15&amp;J15</f>
      </c>
      <c r="AU15" s="45">
        <f>D15&amp;E15&amp;G15&amp;H15&amp;J15</f>
      </c>
      <c r="AV15" s="196">
        <f>D15&amp;K15</f>
      </c>
      <c r="AW15" s="45">
        <f>D15&amp;H15&amp;J15&amp;K15</f>
      </c>
      <c r="AX15" s="45">
        <f>D15&amp;L15</f>
      </c>
      <c r="AY15" s="197">
        <f>D15&amp;J15&amp;L15</f>
      </c>
      <c r="AZ15" s="45">
        <f>D15&amp;L15</f>
      </c>
      <c r="BA15" s="197">
        <f>D15&amp;L15</f>
      </c>
      <c r="BB15" s="45">
        <f>D15&amp;E15&amp;G15&amp;L15</f>
      </c>
      <c r="BC15" s="196">
        <f>D15&amp;M15</f>
      </c>
      <c r="BD15" s="45">
        <f>D15&amp;L15&amp;M15</f>
      </c>
    </row>
    <row r="16" spans="2:38" ht="12">
      <c r="B16" s="79"/>
      <c r="C16" s="78"/>
      <c r="D16" s="75"/>
      <c r="E16" s="75"/>
      <c r="F16" s="76"/>
      <c r="G16" s="76"/>
      <c r="H16" s="76"/>
      <c r="I16" s="76"/>
      <c r="J16" s="76"/>
      <c r="K16" s="76"/>
      <c r="L16" s="76"/>
      <c r="M16" s="76"/>
      <c r="N16" s="3"/>
      <c r="O16" s="77"/>
      <c r="P16" s="77"/>
      <c r="Q16" s="77"/>
      <c r="R16" s="77"/>
      <c r="S16" s="73"/>
      <c r="T16" s="74"/>
      <c r="U16" s="77"/>
      <c r="V16" s="73"/>
      <c r="W16" s="77"/>
      <c r="X16" s="77"/>
      <c r="Y16" s="77"/>
      <c r="Z16" s="77"/>
      <c r="AA16" s="77"/>
      <c r="AB16" s="77"/>
      <c r="AC16" s="77"/>
      <c r="AD16" s="74"/>
      <c r="AE16" s="77"/>
      <c r="AF16" s="77"/>
      <c r="AG16" s="74"/>
      <c r="AH16" s="74"/>
      <c r="AI16" s="74"/>
      <c r="AJ16" s="77"/>
      <c r="AK16" s="77"/>
      <c r="AL16" s="74"/>
    </row>
    <row r="19" ht="12">
      <c r="C19" s="198"/>
    </row>
  </sheetData>
  <mergeCells count="52">
    <mergeCell ref="A9:A12"/>
    <mergeCell ref="M11:M12"/>
    <mergeCell ref="AJ10:AL10"/>
    <mergeCell ref="AH9:AL9"/>
    <mergeCell ref="D9:M9"/>
    <mergeCell ref="H10:I10"/>
    <mergeCell ref="G10:G12"/>
    <mergeCell ref="L11:L12"/>
    <mergeCell ref="O9:O11"/>
    <mergeCell ref="X9:AB9"/>
    <mergeCell ref="P10:P11"/>
    <mergeCell ref="C9:C12"/>
    <mergeCell ref="D10:D12"/>
    <mergeCell ref="K11:K12"/>
    <mergeCell ref="I11:I12"/>
    <mergeCell ref="H11:H12"/>
    <mergeCell ref="E10:E12"/>
    <mergeCell ref="F10:F12"/>
    <mergeCell ref="J10:J11"/>
    <mergeCell ref="P9:T9"/>
    <mergeCell ref="X10:X11"/>
    <mergeCell ref="R10:T10"/>
    <mergeCell ref="Q10:Q11"/>
    <mergeCell ref="AF10:AF11"/>
    <mergeCell ref="AG10:AG11"/>
    <mergeCell ref="AE10:AE11"/>
    <mergeCell ref="AC9:AD9"/>
    <mergeCell ref="AC10:AC11"/>
    <mergeCell ref="AV11:AW11"/>
    <mergeCell ref="AY10:AZ11"/>
    <mergeCell ref="AN9:BD9"/>
    <mergeCell ref="AN10:AQ10"/>
    <mergeCell ref="AR10:AS11"/>
    <mergeCell ref="AT10:AW10"/>
    <mergeCell ref="AT11:AT12"/>
    <mergeCell ref="AU11:AU12"/>
    <mergeCell ref="AX10:AX11"/>
    <mergeCell ref="AP11:AQ11"/>
    <mergeCell ref="BA10:BD10"/>
    <mergeCell ref="BC11:BD11"/>
    <mergeCell ref="BA11:BA12"/>
    <mergeCell ref="BB11:BB12"/>
    <mergeCell ref="B9:B12"/>
    <mergeCell ref="AD10:AD11"/>
    <mergeCell ref="AO11:AO12"/>
    <mergeCell ref="AN11:AN12"/>
    <mergeCell ref="AI10:AI11"/>
    <mergeCell ref="Z10:AB10"/>
    <mergeCell ref="U9:W10"/>
    <mergeCell ref="AH10:AH11"/>
    <mergeCell ref="Y10:Y11"/>
    <mergeCell ref="AE9:AG9"/>
  </mergeCells>
  <dataValidations count="10">
    <dataValidation type="list" allowBlank="1" showInputMessage="1" showErrorMessage="1" sqref="L16">
      <formula1>$L$4:$L$8</formula1>
    </dataValidation>
    <dataValidation type="list" allowBlank="1" showInputMessage="1" showErrorMessage="1" sqref="M13:M16 K13:K16">
      <formula1>$K$7:$K$8</formula1>
    </dataValidation>
    <dataValidation type="list" allowBlank="1" showInputMessage="1" showErrorMessage="1" sqref="I13:I16">
      <formula1>$I$7:$I$8</formula1>
    </dataValidation>
    <dataValidation type="list" allowBlank="1" showInputMessage="1" showErrorMessage="1" sqref="J13:J16">
      <formula1>$J$4:$J$8</formula1>
    </dataValidation>
    <dataValidation type="list" allowBlank="1" showInputMessage="1" showErrorMessage="1" sqref="G13:G16">
      <formula1>$G$7:$G$8</formula1>
    </dataValidation>
    <dataValidation type="list" allowBlank="1" showInputMessage="1" showErrorMessage="1" sqref="D13:D16">
      <formula1>$D$6:$D$8</formula1>
    </dataValidation>
    <dataValidation type="list" allowBlank="1" showInputMessage="1" showErrorMessage="1" sqref="E13:E16">
      <formula1>$E$5:$E$8</formula1>
    </dataValidation>
    <dataValidation type="list" allowBlank="1" showInputMessage="1" showErrorMessage="1" sqref="F13:F16">
      <formula1>$F$5:$F$8</formula1>
    </dataValidation>
    <dataValidation type="list" allowBlank="1" showInputMessage="1" showErrorMessage="1" sqref="H13:H16">
      <formula1>$H$7:$H$8</formula1>
    </dataValidation>
    <dataValidation type="list" allowBlank="1" showInputMessage="1" showErrorMessage="1" sqref="L13:L15">
      <formula1>$L$3:$L$8</formula1>
    </dataValidation>
  </dataValidations>
  <printOptions horizontalCentered="1"/>
  <pageMargins left="0.2" right="0.21" top="0.63" bottom="0.28" header="0.2" footer="0.19"/>
  <pageSetup horizontalDpi="600" verticalDpi="600" orientation="landscape" paperSize="8" scale="70" r:id="rId3"/>
  <headerFooter alignWithMargins="0">
    <oddFooter>&amp;L概算LCC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I14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2.375" style="0" customWidth="1"/>
    <col min="4" max="4" width="6.875" style="0" customWidth="1"/>
    <col min="5" max="5" width="8.125" style="0" customWidth="1"/>
    <col min="6" max="6" width="5.00390625" style="0" customWidth="1"/>
    <col min="7" max="7" width="32.375" style="0" customWidth="1"/>
    <col min="8" max="8" width="6.00390625" style="1" customWidth="1"/>
    <col min="9" max="9" width="6.375" style="1" customWidth="1"/>
    <col min="10" max="10" width="8.00390625" style="1" customWidth="1"/>
    <col min="11" max="11" width="5.625" style="1" customWidth="1"/>
    <col min="12" max="12" width="6.375" style="1" customWidth="1"/>
    <col min="13" max="13" width="8.00390625" style="1" customWidth="1"/>
    <col min="14" max="15" width="5.625" style="1" customWidth="1"/>
    <col min="16" max="16" width="7.50390625" style="1" customWidth="1"/>
    <col min="17" max="17" width="7.25390625" style="1" customWidth="1"/>
    <col min="18" max="18" width="6.75390625" style="1" customWidth="1"/>
    <col min="19" max="19" width="5.625" style="1" customWidth="1"/>
    <col min="20" max="20" width="6.375" style="1" customWidth="1"/>
    <col min="21" max="21" width="8.00390625" style="1" customWidth="1"/>
    <col min="22" max="22" width="4.50390625" style="1" customWidth="1"/>
    <col min="23" max="23" width="6.00390625" style="1" customWidth="1"/>
    <col min="24" max="25" width="5.625" style="1" customWidth="1"/>
    <col min="26" max="26" width="6.875" style="1" customWidth="1"/>
    <col min="27" max="27" width="6.375" style="1" customWidth="1"/>
    <col min="28" max="29" width="6.00390625" style="1" customWidth="1"/>
    <col min="30" max="30" width="6.375" style="1" customWidth="1"/>
    <col min="31" max="31" width="8.00390625" style="1" customWidth="1"/>
    <col min="32" max="32" width="6.75390625" style="1" customWidth="1"/>
    <col min="33" max="33" width="6.875" style="1" customWidth="1"/>
    <col min="34" max="34" width="6.375" style="1" customWidth="1"/>
    <col min="35" max="35" width="6.75390625" style="1" customWidth="1"/>
    <col min="36" max="36" width="6.875" style="1" customWidth="1"/>
    <col min="37" max="37" width="7.375" style="1" customWidth="1"/>
    <col min="38" max="67" width="4.25390625" style="1" customWidth="1"/>
    <col min="68" max="72" width="6.25390625" style="0" customWidth="1"/>
    <col min="73" max="73" width="6.875" style="0" customWidth="1"/>
    <col min="74" max="217" width="6.25390625" style="0" customWidth="1"/>
    <col min="218" max="218" width="9.00390625" style="72" customWidth="1"/>
  </cols>
  <sheetData>
    <row r="1" spans="3:29" ht="25.5" customHeight="1">
      <c r="C1" s="84">
        <f>シナリオパターン!C2</f>
        <v>0</v>
      </c>
      <c r="G1" s="83"/>
      <c r="P1" s="90">
        <f ca="1">NOW()</f>
        <v>39157.9363125</v>
      </c>
      <c r="AB1" s="16"/>
      <c r="AC1" s="16"/>
    </row>
    <row r="2" spans="3:29" ht="13.5">
      <c r="C2" s="48" t="s">
        <v>59</v>
      </c>
      <c r="D2" s="49" t="s">
        <v>229</v>
      </c>
      <c r="G2" s="80" t="s">
        <v>288</v>
      </c>
      <c r="AB2"/>
      <c r="AC2"/>
    </row>
    <row r="3" spans="3:29" ht="13.5">
      <c r="C3" s="50">
        <v>2006</v>
      </c>
      <c r="D3" s="51">
        <v>0.001</v>
      </c>
      <c r="G3" s="36" t="s">
        <v>289</v>
      </c>
      <c r="AB3"/>
      <c r="AC3"/>
    </row>
    <row r="4" spans="3:4" ht="13.5">
      <c r="C4" s="52"/>
      <c r="D4" s="52"/>
    </row>
    <row r="5" spans="1:217" ht="13.5" customHeight="1">
      <c r="A5" s="317" t="s">
        <v>280</v>
      </c>
      <c r="B5" s="219" t="s">
        <v>237</v>
      </c>
      <c r="C5" s="287" t="s">
        <v>60</v>
      </c>
      <c r="D5" s="287" t="s">
        <v>61</v>
      </c>
      <c r="E5" s="290" t="s">
        <v>62</v>
      </c>
      <c r="F5" s="291"/>
      <c r="G5" s="280" t="s">
        <v>63</v>
      </c>
      <c r="H5" s="271" t="s">
        <v>0</v>
      </c>
      <c r="I5" s="254" t="s">
        <v>22</v>
      </c>
      <c r="J5" s="255"/>
      <c r="K5" s="255"/>
      <c r="L5" s="255"/>
      <c r="M5" s="256"/>
      <c r="N5" s="212" t="s">
        <v>8</v>
      </c>
      <c r="O5" s="213"/>
      <c r="P5" s="213"/>
      <c r="Q5" s="260" t="s">
        <v>23</v>
      </c>
      <c r="R5" s="261"/>
      <c r="S5" s="261"/>
      <c r="T5" s="261"/>
      <c r="U5" s="262"/>
      <c r="V5" s="301" t="s">
        <v>283</v>
      </c>
      <c r="W5" s="302"/>
      <c r="X5" s="260" t="s">
        <v>46</v>
      </c>
      <c r="Y5" s="283"/>
      <c r="Z5" s="284"/>
      <c r="AA5" s="254" t="s">
        <v>48</v>
      </c>
      <c r="AB5" s="255"/>
      <c r="AC5" s="255"/>
      <c r="AD5" s="255"/>
      <c r="AE5" s="256"/>
      <c r="AF5" s="311" t="s">
        <v>234</v>
      </c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3"/>
      <c r="BP5" s="274" t="s">
        <v>235</v>
      </c>
      <c r="BQ5" s="275"/>
      <c r="BR5" s="275"/>
      <c r="BS5" s="275"/>
      <c r="BT5" s="275"/>
      <c r="BU5" s="275"/>
      <c r="BV5" s="275"/>
      <c r="BW5" s="275"/>
      <c r="BX5" s="275"/>
      <c r="BY5" s="275"/>
      <c r="BZ5" s="275"/>
      <c r="CA5" s="275"/>
      <c r="CB5" s="275"/>
      <c r="CC5" s="275"/>
      <c r="CD5" s="275"/>
      <c r="CE5" s="275"/>
      <c r="CF5" s="275"/>
      <c r="CG5" s="275"/>
      <c r="CH5" s="275"/>
      <c r="CI5" s="275"/>
      <c r="CJ5" s="275"/>
      <c r="CK5" s="275"/>
      <c r="CL5" s="275"/>
      <c r="CM5" s="275"/>
      <c r="CN5" s="275"/>
      <c r="CO5" s="275"/>
      <c r="CP5" s="275"/>
      <c r="CQ5" s="275"/>
      <c r="CR5" s="275"/>
      <c r="CS5" s="275"/>
      <c r="CT5" s="275"/>
      <c r="CU5" s="275"/>
      <c r="CV5" s="275"/>
      <c r="CW5" s="275"/>
      <c r="CX5" s="275"/>
      <c r="CY5" s="275"/>
      <c r="CZ5" s="275"/>
      <c r="DA5" s="275"/>
      <c r="DB5" s="275"/>
      <c r="DC5" s="275"/>
      <c r="DD5" s="275"/>
      <c r="DE5" s="275"/>
      <c r="DF5" s="275"/>
      <c r="DG5" s="275"/>
      <c r="DH5" s="275"/>
      <c r="DI5" s="275"/>
      <c r="DJ5" s="275"/>
      <c r="DK5" s="275"/>
      <c r="DL5" s="275"/>
      <c r="DM5" s="275"/>
      <c r="DN5" s="275"/>
      <c r="DO5" s="275"/>
      <c r="DP5" s="275"/>
      <c r="DQ5" s="275"/>
      <c r="DR5" s="275"/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  <c r="FD5" s="275"/>
      <c r="FE5" s="275"/>
      <c r="FF5" s="275"/>
      <c r="FG5" s="275"/>
      <c r="FH5" s="275"/>
      <c r="FI5" s="275"/>
      <c r="FJ5" s="275"/>
      <c r="FK5" s="275"/>
      <c r="FL5" s="275"/>
      <c r="FM5" s="275"/>
      <c r="FN5" s="275"/>
      <c r="FO5" s="275"/>
      <c r="FP5" s="275"/>
      <c r="FQ5" s="275"/>
      <c r="FR5" s="275"/>
      <c r="FS5" s="275"/>
      <c r="FT5" s="275"/>
      <c r="FU5" s="275"/>
      <c r="FV5" s="275"/>
      <c r="FW5" s="275"/>
      <c r="FX5" s="275"/>
      <c r="FY5" s="275"/>
      <c r="FZ5" s="275"/>
      <c r="GA5" s="275"/>
      <c r="GB5" s="275"/>
      <c r="GC5" s="275"/>
      <c r="GD5" s="275"/>
      <c r="GE5" s="275"/>
      <c r="GF5" s="275"/>
      <c r="GG5" s="275"/>
      <c r="GH5" s="275"/>
      <c r="GI5" s="275"/>
      <c r="GJ5" s="275"/>
      <c r="GK5" s="275"/>
      <c r="GL5" s="275"/>
      <c r="GM5" s="275"/>
      <c r="GN5" s="275"/>
      <c r="GO5" s="275"/>
      <c r="GP5" s="275"/>
      <c r="GQ5" s="275"/>
      <c r="GR5" s="275"/>
      <c r="GS5" s="275"/>
      <c r="GT5" s="275"/>
      <c r="GU5" s="275"/>
      <c r="GV5" s="275"/>
      <c r="GW5" s="275"/>
      <c r="GX5" s="275"/>
      <c r="GY5" s="275"/>
      <c r="GZ5" s="275"/>
      <c r="HA5" s="275"/>
      <c r="HB5" s="275"/>
      <c r="HC5" s="275"/>
      <c r="HD5" s="275"/>
      <c r="HE5" s="275"/>
      <c r="HF5" s="275"/>
      <c r="HG5" s="275"/>
      <c r="HH5" s="275"/>
      <c r="HI5" s="276"/>
    </row>
    <row r="6" spans="1:217" ht="13.5" customHeight="1">
      <c r="A6" s="317"/>
      <c r="B6" s="219"/>
      <c r="C6" s="288"/>
      <c r="D6" s="288"/>
      <c r="E6" s="292"/>
      <c r="F6" s="293"/>
      <c r="G6" s="281"/>
      <c r="H6" s="272"/>
      <c r="I6" s="235" t="s">
        <v>65</v>
      </c>
      <c r="J6" s="216" t="s">
        <v>66</v>
      </c>
      <c r="K6" s="224" t="s">
        <v>67</v>
      </c>
      <c r="L6" s="224"/>
      <c r="M6" s="237"/>
      <c r="N6" s="214"/>
      <c r="O6" s="224"/>
      <c r="P6" s="224"/>
      <c r="Q6" s="235" t="s">
        <v>65</v>
      </c>
      <c r="R6" s="216" t="s">
        <v>66</v>
      </c>
      <c r="S6" s="217" t="s">
        <v>75</v>
      </c>
      <c r="T6" s="217"/>
      <c r="U6" s="218"/>
      <c r="V6" s="303" t="s">
        <v>74</v>
      </c>
      <c r="W6" s="305" t="s">
        <v>57</v>
      </c>
      <c r="X6" s="214" t="s">
        <v>50</v>
      </c>
      <c r="Y6" s="285" t="s">
        <v>11</v>
      </c>
      <c r="Z6" s="223" t="s">
        <v>68</v>
      </c>
      <c r="AA6" s="235" t="s">
        <v>37</v>
      </c>
      <c r="AB6" s="216" t="s">
        <v>64</v>
      </c>
      <c r="AC6" s="307" t="s">
        <v>76</v>
      </c>
      <c r="AD6" s="308"/>
      <c r="AE6" s="309"/>
      <c r="AF6" s="321" t="s">
        <v>228</v>
      </c>
      <c r="AG6" s="314" t="s">
        <v>230</v>
      </c>
      <c r="AH6" s="314" t="s">
        <v>231</v>
      </c>
      <c r="AI6" s="314" t="s">
        <v>232</v>
      </c>
      <c r="AJ6" s="314" t="s">
        <v>285</v>
      </c>
      <c r="AK6" s="318" t="s">
        <v>233</v>
      </c>
      <c r="AL6" s="298" t="s">
        <v>226</v>
      </c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299"/>
      <c r="AY6" s="299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299"/>
      <c r="BL6" s="299"/>
      <c r="BM6" s="299"/>
      <c r="BN6" s="299"/>
      <c r="BO6" s="300"/>
      <c r="BP6" s="277"/>
      <c r="BQ6" s="278"/>
      <c r="BR6" s="278"/>
      <c r="BS6" s="278"/>
      <c r="BT6" s="278"/>
      <c r="BU6" s="278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8"/>
      <c r="DM6" s="278"/>
      <c r="DN6" s="278"/>
      <c r="DO6" s="278"/>
      <c r="DP6" s="278"/>
      <c r="DQ6" s="278"/>
      <c r="DR6" s="278"/>
      <c r="DS6" s="278"/>
      <c r="DT6" s="278"/>
      <c r="DU6" s="278"/>
      <c r="DV6" s="278"/>
      <c r="DW6" s="278"/>
      <c r="DX6" s="278"/>
      <c r="DY6" s="278"/>
      <c r="DZ6" s="278"/>
      <c r="EA6" s="278"/>
      <c r="EB6" s="278"/>
      <c r="EC6" s="278"/>
      <c r="ED6" s="278"/>
      <c r="EE6" s="278"/>
      <c r="EF6" s="278"/>
      <c r="EG6" s="278"/>
      <c r="EH6" s="278"/>
      <c r="EI6" s="278"/>
      <c r="EJ6" s="278"/>
      <c r="EK6" s="278"/>
      <c r="EL6" s="278"/>
      <c r="EM6" s="278"/>
      <c r="EN6" s="278"/>
      <c r="EO6" s="278"/>
      <c r="EP6" s="278"/>
      <c r="EQ6" s="278"/>
      <c r="ER6" s="278"/>
      <c r="ES6" s="278"/>
      <c r="ET6" s="278"/>
      <c r="EU6" s="278"/>
      <c r="EV6" s="278"/>
      <c r="EW6" s="278"/>
      <c r="EX6" s="278"/>
      <c r="EY6" s="278"/>
      <c r="EZ6" s="278"/>
      <c r="FA6" s="278"/>
      <c r="FB6" s="278"/>
      <c r="FC6" s="278"/>
      <c r="FD6" s="278"/>
      <c r="FE6" s="278"/>
      <c r="FF6" s="278"/>
      <c r="FG6" s="278"/>
      <c r="FH6" s="278"/>
      <c r="FI6" s="278"/>
      <c r="FJ6" s="278"/>
      <c r="FK6" s="278"/>
      <c r="FL6" s="278"/>
      <c r="FM6" s="278"/>
      <c r="FN6" s="278"/>
      <c r="FO6" s="278"/>
      <c r="FP6" s="278"/>
      <c r="FQ6" s="278"/>
      <c r="FR6" s="278"/>
      <c r="FS6" s="278"/>
      <c r="FT6" s="278"/>
      <c r="FU6" s="278"/>
      <c r="FV6" s="278"/>
      <c r="FW6" s="278"/>
      <c r="FX6" s="278"/>
      <c r="FY6" s="278"/>
      <c r="FZ6" s="278"/>
      <c r="GA6" s="278"/>
      <c r="GB6" s="278"/>
      <c r="GC6" s="278"/>
      <c r="GD6" s="278"/>
      <c r="GE6" s="278"/>
      <c r="GF6" s="278"/>
      <c r="GG6" s="278"/>
      <c r="GH6" s="278"/>
      <c r="GI6" s="278"/>
      <c r="GJ6" s="278"/>
      <c r="GK6" s="278"/>
      <c r="GL6" s="278"/>
      <c r="GM6" s="278"/>
      <c r="GN6" s="278"/>
      <c r="GO6" s="278"/>
      <c r="GP6" s="278"/>
      <c r="GQ6" s="278"/>
      <c r="GR6" s="278"/>
      <c r="GS6" s="278"/>
      <c r="GT6" s="278"/>
      <c r="GU6" s="278"/>
      <c r="GV6" s="278"/>
      <c r="GW6" s="278"/>
      <c r="GX6" s="278"/>
      <c r="GY6" s="278"/>
      <c r="GZ6" s="278"/>
      <c r="HA6" s="278"/>
      <c r="HB6" s="278"/>
      <c r="HC6" s="278"/>
      <c r="HD6" s="278"/>
      <c r="HE6" s="278"/>
      <c r="HF6" s="278"/>
      <c r="HG6" s="278"/>
      <c r="HH6" s="278"/>
      <c r="HI6" s="279"/>
    </row>
    <row r="7" spans="1:217" ht="13.5" customHeight="1">
      <c r="A7" s="317"/>
      <c r="B7" s="219"/>
      <c r="C7" s="288"/>
      <c r="D7" s="288"/>
      <c r="E7" s="294" t="s">
        <v>69</v>
      </c>
      <c r="F7" s="296" t="s">
        <v>70</v>
      </c>
      <c r="G7" s="281"/>
      <c r="H7" s="273"/>
      <c r="I7" s="238"/>
      <c r="J7" s="217"/>
      <c r="K7" s="4" t="s">
        <v>50</v>
      </c>
      <c r="L7" s="53" t="s">
        <v>11</v>
      </c>
      <c r="M7" s="5" t="s">
        <v>13</v>
      </c>
      <c r="N7" s="6" t="s">
        <v>50</v>
      </c>
      <c r="O7" s="53" t="s">
        <v>11</v>
      </c>
      <c r="P7" s="4" t="s">
        <v>13</v>
      </c>
      <c r="Q7" s="236"/>
      <c r="R7" s="217"/>
      <c r="S7" s="4" t="s">
        <v>50</v>
      </c>
      <c r="T7" s="53" t="s">
        <v>11</v>
      </c>
      <c r="U7" s="5" t="s">
        <v>13</v>
      </c>
      <c r="V7" s="304"/>
      <c r="W7" s="306"/>
      <c r="X7" s="214"/>
      <c r="Y7" s="286"/>
      <c r="Z7" s="324"/>
      <c r="AA7" s="238"/>
      <c r="AB7" s="310"/>
      <c r="AC7" s="61" t="s">
        <v>50</v>
      </c>
      <c r="AD7" s="43" t="s">
        <v>11</v>
      </c>
      <c r="AE7" s="44" t="s">
        <v>13</v>
      </c>
      <c r="AF7" s="322"/>
      <c r="AG7" s="315"/>
      <c r="AH7" s="315"/>
      <c r="AI7" s="315"/>
      <c r="AJ7" s="315"/>
      <c r="AK7" s="319"/>
      <c r="AL7" s="140">
        <v>1</v>
      </c>
      <c r="AM7" s="94">
        <v>2</v>
      </c>
      <c r="AN7" s="94">
        <v>3</v>
      </c>
      <c r="AO7" s="94">
        <v>4</v>
      </c>
      <c r="AP7" s="94">
        <v>5</v>
      </c>
      <c r="AQ7" s="94">
        <v>6</v>
      </c>
      <c r="AR7" s="94">
        <v>7</v>
      </c>
      <c r="AS7" s="94">
        <v>8</v>
      </c>
      <c r="AT7" s="94">
        <v>9</v>
      </c>
      <c r="AU7" s="94">
        <v>10</v>
      </c>
      <c r="AV7" s="94">
        <v>11</v>
      </c>
      <c r="AW7" s="94">
        <v>12</v>
      </c>
      <c r="AX7" s="94">
        <v>13</v>
      </c>
      <c r="AY7" s="94">
        <v>14</v>
      </c>
      <c r="AZ7" s="94">
        <v>15</v>
      </c>
      <c r="BA7" s="94">
        <v>16</v>
      </c>
      <c r="BB7" s="94">
        <v>17</v>
      </c>
      <c r="BC7" s="94">
        <v>18</v>
      </c>
      <c r="BD7" s="94">
        <v>19</v>
      </c>
      <c r="BE7" s="94">
        <v>20</v>
      </c>
      <c r="BF7" s="94">
        <v>21</v>
      </c>
      <c r="BG7" s="94">
        <v>22</v>
      </c>
      <c r="BH7" s="94">
        <v>23</v>
      </c>
      <c r="BI7" s="94">
        <v>24</v>
      </c>
      <c r="BJ7" s="94">
        <v>25</v>
      </c>
      <c r="BK7" s="94">
        <v>26</v>
      </c>
      <c r="BL7" s="94">
        <v>27</v>
      </c>
      <c r="BM7" s="94">
        <v>28</v>
      </c>
      <c r="BN7" s="94">
        <v>29</v>
      </c>
      <c r="BO7" s="95">
        <v>30</v>
      </c>
      <c r="BP7" s="141" t="s">
        <v>77</v>
      </c>
      <c r="BQ7" s="142" t="s">
        <v>227</v>
      </c>
      <c r="BR7" s="142" t="s">
        <v>78</v>
      </c>
      <c r="BS7" s="142" t="s">
        <v>79</v>
      </c>
      <c r="BT7" s="142" t="s">
        <v>80</v>
      </c>
      <c r="BU7" s="142" t="s">
        <v>81</v>
      </c>
      <c r="BV7" s="142" t="s">
        <v>82</v>
      </c>
      <c r="BW7" s="142" t="s">
        <v>83</v>
      </c>
      <c r="BX7" s="142" t="s">
        <v>84</v>
      </c>
      <c r="BY7" s="142" t="s">
        <v>85</v>
      </c>
      <c r="BZ7" s="142" t="s">
        <v>86</v>
      </c>
      <c r="CA7" s="142" t="s">
        <v>87</v>
      </c>
      <c r="CB7" s="142" t="s">
        <v>88</v>
      </c>
      <c r="CC7" s="142" t="s">
        <v>89</v>
      </c>
      <c r="CD7" s="142" t="s">
        <v>90</v>
      </c>
      <c r="CE7" s="142" t="s">
        <v>91</v>
      </c>
      <c r="CF7" s="142" t="s">
        <v>92</v>
      </c>
      <c r="CG7" s="142" t="s">
        <v>93</v>
      </c>
      <c r="CH7" s="142" t="s">
        <v>94</v>
      </c>
      <c r="CI7" s="142" t="s">
        <v>95</v>
      </c>
      <c r="CJ7" s="142" t="s">
        <v>96</v>
      </c>
      <c r="CK7" s="142" t="s">
        <v>97</v>
      </c>
      <c r="CL7" s="142" t="s">
        <v>98</v>
      </c>
      <c r="CM7" s="142" t="s">
        <v>99</v>
      </c>
      <c r="CN7" s="142" t="s">
        <v>100</v>
      </c>
      <c r="CO7" s="142" t="s">
        <v>101</v>
      </c>
      <c r="CP7" s="142" t="s">
        <v>102</v>
      </c>
      <c r="CQ7" s="142" t="s">
        <v>103</v>
      </c>
      <c r="CR7" s="142" t="s">
        <v>104</v>
      </c>
      <c r="CS7" s="143" t="s">
        <v>135</v>
      </c>
      <c r="CT7" s="144" t="s">
        <v>105</v>
      </c>
      <c r="CU7" s="145" t="s">
        <v>106</v>
      </c>
      <c r="CV7" s="145" t="s">
        <v>107</v>
      </c>
      <c r="CW7" s="145" t="s">
        <v>108</v>
      </c>
      <c r="CX7" s="145" t="s">
        <v>109</v>
      </c>
      <c r="CY7" s="145" t="s">
        <v>110</v>
      </c>
      <c r="CZ7" s="145" t="s">
        <v>111</v>
      </c>
      <c r="DA7" s="145" t="s">
        <v>112</v>
      </c>
      <c r="DB7" s="145" t="s">
        <v>113</v>
      </c>
      <c r="DC7" s="145" t="s">
        <v>114</v>
      </c>
      <c r="DD7" s="145" t="s">
        <v>115</v>
      </c>
      <c r="DE7" s="145" t="s">
        <v>116</v>
      </c>
      <c r="DF7" s="145" t="s">
        <v>117</v>
      </c>
      <c r="DG7" s="145" t="s">
        <v>118</v>
      </c>
      <c r="DH7" s="145" t="s">
        <v>119</v>
      </c>
      <c r="DI7" s="145" t="s">
        <v>120</v>
      </c>
      <c r="DJ7" s="145" t="s">
        <v>121</v>
      </c>
      <c r="DK7" s="145" t="s">
        <v>122</v>
      </c>
      <c r="DL7" s="145" t="s">
        <v>123</v>
      </c>
      <c r="DM7" s="145" t="s">
        <v>124</v>
      </c>
      <c r="DN7" s="145" t="s">
        <v>125</v>
      </c>
      <c r="DO7" s="145" t="s">
        <v>126</v>
      </c>
      <c r="DP7" s="145" t="s">
        <v>127</v>
      </c>
      <c r="DQ7" s="145" t="s">
        <v>128</v>
      </c>
      <c r="DR7" s="145" t="s">
        <v>129</v>
      </c>
      <c r="DS7" s="145" t="s">
        <v>130</v>
      </c>
      <c r="DT7" s="145" t="s">
        <v>131</v>
      </c>
      <c r="DU7" s="145" t="s">
        <v>132</v>
      </c>
      <c r="DV7" s="145" t="s">
        <v>133</v>
      </c>
      <c r="DW7" s="146" t="s">
        <v>134</v>
      </c>
      <c r="DX7" s="144" t="s">
        <v>136</v>
      </c>
      <c r="DY7" s="145" t="s">
        <v>137</v>
      </c>
      <c r="DZ7" s="145" t="s">
        <v>138</v>
      </c>
      <c r="EA7" s="145" t="s">
        <v>139</v>
      </c>
      <c r="EB7" s="145" t="s">
        <v>140</v>
      </c>
      <c r="EC7" s="145" t="s">
        <v>141</v>
      </c>
      <c r="ED7" s="145" t="s">
        <v>142</v>
      </c>
      <c r="EE7" s="145" t="s">
        <v>143</v>
      </c>
      <c r="EF7" s="145" t="s">
        <v>144</v>
      </c>
      <c r="EG7" s="145" t="s">
        <v>145</v>
      </c>
      <c r="EH7" s="145" t="s">
        <v>146</v>
      </c>
      <c r="EI7" s="145" t="s">
        <v>147</v>
      </c>
      <c r="EJ7" s="145" t="s">
        <v>148</v>
      </c>
      <c r="EK7" s="145" t="s">
        <v>149</v>
      </c>
      <c r="EL7" s="145" t="s">
        <v>150</v>
      </c>
      <c r="EM7" s="145" t="s">
        <v>151</v>
      </c>
      <c r="EN7" s="145" t="s">
        <v>152</v>
      </c>
      <c r="EO7" s="145" t="s">
        <v>153</v>
      </c>
      <c r="EP7" s="145" t="s">
        <v>154</v>
      </c>
      <c r="EQ7" s="145" t="s">
        <v>155</v>
      </c>
      <c r="ER7" s="145" t="s">
        <v>156</v>
      </c>
      <c r="ES7" s="145" t="s">
        <v>157</v>
      </c>
      <c r="ET7" s="145" t="s">
        <v>158</v>
      </c>
      <c r="EU7" s="145" t="s">
        <v>159</v>
      </c>
      <c r="EV7" s="145" t="s">
        <v>160</v>
      </c>
      <c r="EW7" s="145" t="s">
        <v>161</v>
      </c>
      <c r="EX7" s="145" t="s">
        <v>162</v>
      </c>
      <c r="EY7" s="145" t="s">
        <v>163</v>
      </c>
      <c r="EZ7" s="145" t="s">
        <v>164</v>
      </c>
      <c r="FA7" s="146" t="s">
        <v>165</v>
      </c>
      <c r="FB7" s="144" t="s">
        <v>166</v>
      </c>
      <c r="FC7" s="145" t="s">
        <v>167</v>
      </c>
      <c r="FD7" s="145" t="s">
        <v>168</v>
      </c>
      <c r="FE7" s="145" t="s">
        <v>169</v>
      </c>
      <c r="FF7" s="145" t="s">
        <v>170</v>
      </c>
      <c r="FG7" s="145" t="s">
        <v>171</v>
      </c>
      <c r="FH7" s="145" t="s">
        <v>172</v>
      </c>
      <c r="FI7" s="145" t="s">
        <v>173</v>
      </c>
      <c r="FJ7" s="145" t="s">
        <v>174</v>
      </c>
      <c r="FK7" s="145" t="s">
        <v>175</v>
      </c>
      <c r="FL7" s="145" t="s">
        <v>176</v>
      </c>
      <c r="FM7" s="145" t="s">
        <v>177</v>
      </c>
      <c r="FN7" s="145" t="s">
        <v>178</v>
      </c>
      <c r="FO7" s="145" t="s">
        <v>179</v>
      </c>
      <c r="FP7" s="145" t="s">
        <v>180</v>
      </c>
      <c r="FQ7" s="145" t="s">
        <v>181</v>
      </c>
      <c r="FR7" s="145" t="s">
        <v>182</v>
      </c>
      <c r="FS7" s="145" t="s">
        <v>183</v>
      </c>
      <c r="FT7" s="145" t="s">
        <v>184</v>
      </c>
      <c r="FU7" s="145" t="s">
        <v>185</v>
      </c>
      <c r="FV7" s="145" t="s">
        <v>186</v>
      </c>
      <c r="FW7" s="145" t="s">
        <v>187</v>
      </c>
      <c r="FX7" s="145" t="s">
        <v>188</v>
      </c>
      <c r="FY7" s="145" t="s">
        <v>189</v>
      </c>
      <c r="FZ7" s="145" t="s">
        <v>190</v>
      </c>
      <c r="GA7" s="145" t="s">
        <v>191</v>
      </c>
      <c r="GB7" s="145" t="s">
        <v>192</v>
      </c>
      <c r="GC7" s="145" t="s">
        <v>193</v>
      </c>
      <c r="GD7" s="145" t="s">
        <v>194</v>
      </c>
      <c r="GE7" s="146" t="s">
        <v>195</v>
      </c>
      <c r="GF7" s="144" t="s">
        <v>196</v>
      </c>
      <c r="GG7" s="145" t="s">
        <v>197</v>
      </c>
      <c r="GH7" s="145" t="s">
        <v>198</v>
      </c>
      <c r="GI7" s="145" t="s">
        <v>199</v>
      </c>
      <c r="GJ7" s="145" t="s">
        <v>200</v>
      </c>
      <c r="GK7" s="145" t="s">
        <v>201</v>
      </c>
      <c r="GL7" s="145" t="s">
        <v>202</v>
      </c>
      <c r="GM7" s="145" t="s">
        <v>203</v>
      </c>
      <c r="GN7" s="145" t="s">
        <v>204</v>
      </c>
      <c r="GO7" s="145" t="s">
        <v>205</v>
      </c>
      <c r="GP7" s="145" t="s">
        <v>206</v>
      </c>
      <c r="GQ7" s="145" t="s">
        <v>207</v>
      </c>
      <c r="GR7" s="145" t="s">
        <v>208</v>
      </c>
      <c r="GS7" s="145" t="s">
        <v>209</v>
      </c>
      <c r="GT7" s="145" t="s">
        <v>210</v>
      </c>
      <c r="GU7" s="145" t="s">
        <v>211</v>
      </c>
      <c r="GV7" s="145" t="s">
        <v>212</v>
      </c>
      <c r="GW7" s="145" t="s">
        <v>213</v>
      </c>
      <c r="GX7" s="145" t="s">
        <v>214</v>
      </c>
      <c r="GY7" s="145" t="s">
        <v>215</v>
      </c>
      <c r="GZ7" s="145" t="s">
        <v>216</v>
      </c>
      <c r="HA7" s="145" t="s">
        <v>217</v>
      </c>
      <c r="HB7" s="145" t="s">
        <v>218</v>
      </c>
      <c r="HC7" s="145" t="s">
        <v>219</v>
      </c>
      <c r="HD7" s="145" t="s">
        <v>220</v>
      </c>
      <c r="HE7" s="145" t="s">
        <v>221</v>
      </c>
      <c r="HF7" s="145" t="s">
        <v>222</v>
      </c>
      <c r="HG7" s="145" t="s">
        <v>223</v>
      </c>
      <c r="HH7" s="145" t="s">
        <v>224</v>
      </c>
      <c r="HI7" s="146" t="s">
        <v>225</v>
      </c>
    </row>
    <row r="8" spans="1:217" ht="13.5" customHeight="1">
      <c r="A8" s="317"/>
      <c r="B8" s="219"/>
      <c r="C8" s="289"/>
      <c r="D8" s="289"/>
      <c r="E8" s="295"/>
      <c r="F8" s="297"/>
      <c r="G8" s="282"/>
      <c r="H8" s="7" t="s">
        <v>1</v>
      </c>
      <c r="I8" s="8" t="s">
        <v>71</v>
      </c>
      <c r="J8" s="9" t="s">
        <v>71</v>
      </c>
      <c r="K8" s="9" t="s">
        <v>236</v>
      </c>
      <c r="L8" s="9" t="s">
        <v>72</v>
      </c>
      <c r="M8" s="10" t="s">
        <v>71</v>
      </c>
      <c r="N8" s="11" t="s">
        <v>236</v>
      </c>
      <c r="O8" s="9" t="s">
        <v>72</v>
      </c>
      <c r="P8" s="9" t="s">
        <v>71</v>
      </c>
      <c r="Q8" s="8" t="s">
        <v>71</v>
      </c>
      <c r="R8" s="9" t="s">
        <v>71</v>
      </c>
      <c r="S8" s="9" t="s">
        <v>279</v>
      </c>
      <c r="T8" s="9" t="s">
        <v>72</v>
      </c>
      <c r="U8" s="10" t="s">
        <v>71</v>
      </c>
      <c r="V8" s="60" t="s">
        <v>73</v>
      </c>
      <c r="W8" s="5" t="s">
        <v>71</v>
      </c>
      <c r="X8" s="11" t="s">
        <v>279</v>
      </c>
      <c r="Y8" s="9" t="s">
        <v>73</v>
      </c>
      <c r="Z8" s="9" t="s">
        <v>71</v>
      </c>
      <c r="AA8" s="8" t="s">
        <v>71</v>
      </c>
      <c r="AB8" s="9" t="s">
        <v>71</v>
      </c>
      <c r="AC8" s="9" t="s">
        <v>279</v>
      </c>
      <c r="AD8" s="9" t="s">
        <v>72</v>
      </c>
      <c r="AE8" s="10" t="s">
        <v>71</v>
      </c>
      <c r="AF8" s="323"/>
      <c r="AG8" s="316"/>
      <c r="AH8" s="316"/>
      <c r="AI8" s="316"/>
      <c r="AJ8" s="316"/>
      <c r="AK8" s="320"/>
      <c r="AL8" s="102">
        <f>C3</f>
        <v>2006</v>
      </c>
      <c r="AM8" s="103">
        <f>AL8+1</f>
        <v>2007</v>
      </c>
      <c r="AN8" s="103">
        <f aca="true" t="shared" si="0" ref="AN8:BO8">AM8+1</f>
        <v>2008</v>
      </c>
      <c r="AO8" s="103">
        <f t="shared" si="0"/>
        <v>2009</v>
      </c>
      <c r="AP8" s="103">
        <f t="shared" si="0"/>
        <v>2010</v>
      </c>
      <c r="AQ8" s="103">
        <f t="shared" si="0"/>
        <v>2011</v>
      </c>
      <c r="AR8" s="103">
        <f t="shared" si="0"/>
        <v>2012</v>
      </c>
      <c r="AS8" s="103">
        <f t="shared" si="0"/>
        <v>2013</v>
      </c>
      <c r="AT8" s="103">
        <f t="shared" si="0"/>
        <v>2014</v>
      </c>
      <c r="AU8" s="103">
        <f t="shared" si="0"/>
        <v>2015</v>
      </c>
      <c r="AV8" s="103">
        <f t="shared" si="0"/>
        <v>2016</v>
      </c>
      <c r="AW8" s="103">
        <f t="shared" si="0"/>
        <v>2017</v>
      </c>
      <c r="AX8" s="103">
        <f t="shared" si="0"/>
        <v>2018</v>
      </c>
      <c r="AY8" s="103">
        <f t="shared" si="0"/>
        <v>2019</v>
      </c>
      <c r="AZ8" s="103">
        <f t="shared" si="0"/>
        <v>2020</v>
      </c>
      <c r="BA8" s="103">
        <f t="shared" si="0"/>
        <v>2021</v>
      </c>
      <c r="BB8" s="103">
        <f t="shared" si="0"/>
        <v>2022</v>
      </c>
      <c r="BC8" s="103">
        <f t="shared" si="0"/>
        <v>2023</v>
      </c>
      <c r="BD8" s="103">
        <f t="shared" si="0"/>
        <v>2024</v>
      </c>
      <c r="BE8" s="103">
        <f t="shared" si="0"/>
        <v>2025</v>
      </c>
      <c r="BF8" s="103">
        <f t="shared" si="0"/>
        <v>2026</v>
      </c>
      <c r="BG8" s="103">
        <f t="shared" si="0"/>
        <v>2027</v>
      </c>
      <c r="BH8" s="103">
        <f t="shared" si="0"/>
        <v>2028</v>
      </c>
      <c r="BI8" s="103">
        <f t="shared" si="0"/>
        <v>2029</v>
      </c>
      <c r="BJ8" s="103">
        <f t="shared" si="0"/>
        <v>2030</v>
      </c>
      <c r="BK8" s="103">
        <f t="shared" si="0"/>
        <v>2031</v>
      </c>
      <c r="BL8" s="103">
        <f t="shared" si="0"/>
        <v>2032</v>
      </c>
      <c r="BM8" s="103">
        <f t="shared" si="0"/>
        <v>2033</v>
      </c>
      <c r="BN8" s="103">
        <f t="shared" si="0"/>
        <v>2034</v>
      </c>
      <c r="BO8" s="104">
        <f t="shared" si="0"/>
        <v>2035</v>
      </c>
      <c r="BP8" s="147">
        <f>C3</f>
        <v>2006</v>
      </c>
      <c r="BQ8" s="148">
        <f>BP8+1</f>
        <v>2007</v>
      </c>
      <c r="BR8" s="148">
        <f>BQ8+1</f>
        <v>2008</v>
      </c>
      <c r="BS8" s="148">
        <f aca="true" t="shared" si="1" ref="BS8:CS8">BR8+1</f>
        <v>2009</v>
      </c>
      <c r="BT8" s="148">
        <f t="shared" si="1"/>
        <v>2010</v>
      </c>
      <c r="BU8" s="148">
        <f t="shared" si="1"/>
        <v>2011</v>
      </c>
      <c r="BV8" s="148">
        <f t="shared" si="1"/>
        <v>2012</v>
      </c>
      <c r="BW8" s="148">
        <f t="shared" si="1"/>
        <v>2013</v>
      </c>
      <c r="BX8" s="148">
        <f t="shared" si="1"/>
        <v>2014</v>
      </c>
      <c r="BY8" s="148">
        <f t="shared" si="1"/>
        <v>2015</v>
      </c>
      <c r="BZ8" s="148">
        <f t="shared" si="1"/>
        <v>2016</v>
      </c>
      <c r="CA8" s="148">
        <f t="shared" si="1"/>
        <v>2017</v>
      </c>
      <c r="CB8" s="148">
        <f t="shared" si="1"/>
        <v>2018</v>
      </c>
      <c r="CC8" s="148">
        <f t="shared" si="1"/>
        <v>2019</v>
      </c>
      <c r="CD8" s="148">
        <f t="shared" si="1"/>
        <v>2020</v>
      </c>
      <c r="CE8" s="148">
        <f t="shared" si="1"/>
        <v>2021</v>
      </c>
      <c r="CF8" s="148">
        <f t="shared" si="1"/>
        <v>2022</v>
      </c>
      <c r="CG8" s="148">
        <f t="shared" si="1"/>
        <v>2023</v>
      </c>
      <c r="CH8" s="148">
        <f t="shared" si="1"/>
        <v>2024</v>
      </c>
      <c r="CI8" s="148">
        <f t="shared" si="1"/>
        <v>2025</v>
      </c>
      <c r="CJ8" s="148">
        <f t="shared" si="1"/>
        <v>2026</v>
      </c>
      <c r="CK8" s="148">
        <f t="shared" si="1"/>
        <v>2027</v>
      </c>
      <c r="CL8" s="148">
        <f t="shared" si="1"/>
        <v>2028</v>
      </c>
      <c r="CM8" s="148">
        <f t="shared" si="1"/>
        <v>2029</v>
      </c>
      <c r="CN8" s="148">
        <f t="shared" si="1"/>
        <v>2030</v>
      </c>
      <c r="CO8" s="148">
        <f t="shared" si="1"/>
        <v>2031</v>
      </c>
      <c r="CP8" s="148">
        <f t="shared" si="1"/>
        <v>2032</v>
      </c>
      <c r="CQ8" s="148">
        <f t="shared" si="1"/>
        <v>2033</v>
      </c>
      <c r="CR8" s="148">
        <f t="shared" si="1"/>
        <v>2034</v>
      </c>
      <c r="CS8" s="149">
        <f t="shared" si="1"/>
        <v>2035</v>
      </c>
      <c r="CT8" s="150">
        <f>C3</f>
        <v>2006</v>
      </c>
      <c r="CU8" s="151">
        <f>CT8+1</f>
        <v>2007</v>
      </c>
      <c r="CV8" s="151">
        <f aca="true" t="shared" si="2" ref="CV8:DW8">CU8+1</f>
        <v>2008</v>
      </c>
      <c r="CW8" s="151">
        <f t="shared" si="2"/>
        <v>2009</v>
      </c>
      <c r="CX8" s="151">
        <f t="shared" si="2"/>
        <v>2010</v>
      </c>
      <c r="CY8" s="151">
        <f t="shared" si="2"/>
        <v>2011</v>
      </c>
      <c r="CZ8" s="151">
        <f t="shared" si="2"/>
        <v>2012</v>
      </c>
      <c r="DA8" s="151">
        <f t="shared" si="2"/>
        <v>2013</v>
      </c>
      <c r="DB8" s="151">
        <f t="shared" si="2"/>
        <v>2014</v>
      </c>
      <c r="DC8" s="151">
        <f t="shared" si="2"/>
        <v>2015</v>
      </c>
      <c r="DD8" s="151">
        <f t="shared" si="2"/>
        <v>2016</v>
      </c>
      <c r="DE8" s="151">
        <f t="shared" si="2"/>
        <v>2017</v>
      </c>
      <c r="DF8" s="151">
        <f t="shared" si="2"/>
        <v>2018</v>
      </c>
      <c r="DG8" s="151">
        <f t="shared" si="2"/>
        <v>2019</v>
      </c>
      <c r="DH8" s="151">
        <f t="shared" si="2"/>
        <v>2020</v>
      </c>
      <c r="DI8" s="151">
        <f t="shared" si="2"/>
        <v>2021</v>
      </c>
      <c r="DJ8" s="151">
        <f t="shared" si="2"/>
        <v>2022</v>
      </c>
      <c r="DK8" s="151">
        <f t="shared" si="2"/>
        <v>2023</v>
      </c>
      <c r="DL8" s="151">
        <f t="shared" si="2"/>
        <v>2024</v>
      </c>
      <c r="DM8" s="151">
        <f t="shared" si="2"/>
        <v>2025</v>
      </c>
      <c r="DN8" s="151">
        <f t="shared" si="2"/>
        <v>2026</v>
      </c>
      <c r="DO8" s="151">
        <f t="shared" si="2"/>
        <v>2027</v>
      </c>
      <c r="DP8" s="151">
        <f t="shared" si="2"/>
        <v>2028</v>
      </c>
      <c r="DQ8" s="151">
        <f t="shared" si="2"/>
        <v>2029</v>
      </c>
      <c r="DR8" s="151">
        <f t="shared" si="2"/>
        <v>2030</v>
      </c>
      <c r="DS8" s="151">
        <f t="shared" si="2"/>
        <v>2031</v>
      </c>
      <c r="DT8" s="151">
        <f t="shared" si="2"/>
        <v>2032</v>
      </c>
      <c r="DU8" s="151">
        <f t="shared" si="2"/>
        <v>2033</v>
      </c>
      <c r="DV8" s="151">
        <f t="shared" si="2"/>
        <v>2034</v>
      </c>
      <c r="DW8" s="152">
        <f t="shared" si="2"/>
        <v>2035</v>
      </c>
      <c r="DX8" s="150">
        <f>C3</f>
        <v>2006</v>
      </c>
      <c r="DY8" s="151">
        <f>DX8+1</f>
        <v>2007</v>
      </c>
      <c r="DZ8" s="151">
        <f aca="true" t="shared" si="3" ref="DZ8:FA8">DY8+1</f>
        <v>2008</v>
      </c>
      <c r="EA8" s="151">
        <f t="shared" si="3"/>
        <v>2009</v>
      </c>
      <c r="EB8" s="151">
        <f t="shared" si="3"/>
        <v>2010</v>
      </c>
      <c r="EC8" s="151">
        <f t="shared" si="3"/>
        <v>2011</v>
      </c>
      <c r="ED8" s="151">
        <f t="shared" si="3"/>
        <v>2012</v>
      </c>
      <c r="EE8" s="151">
        <f t="shared" si="3"/>
        <v>2013</v>
      </c>
      <c r="EF8" s="151">
        <f t="shared" si="3"/>
        <v>2014</v>
      </c>
      <c r="EG8" s="151">
        <f t="shared" si="3"/>
        <v>2015</v>
      </c>
      <c r="EH8" s="151">
        <f t="shared" si="3"/>
        <v>2016</v>
      </c>
      <c r="EI8" s="151">
        <f t="shared" si="3"/>
        <v>2017</v>
      </c>
      <c r="EJ8" s="151">
        <f t="shared" si="3"/>
        <v>2018</v>
      </c>
      <c r="EK8" s="151">
        <f t="shared" si="3"/>
        <v>2019</v>
      </c>
      <c r="EL8" s="151">
        <f t="shared" si="3"/>
        <v>2020</v>
      </c>
      <c r="EM8" s="151">
        <f t="shared" si="3"/>
        <v>2021</v>
      </c>
      <c r="EN8" s="151">
        <f t="shared" si="3"/>
        <v>2022</v>
      </c>
      <c r="EO8" s="151">
        <f t="shared" si="3"/>
        <v>2023</v>
      </c>
      <c r="EP8" s="151">
        <f t="shared" si="3"/>
        <v>2024</v>
      </c>
      <c r="EQ8" s="151">
        <f t="shared" si="3"/>
        <v>2025</v>
      </c>
      <c r="ER8" s="151">
        <f t="shared" si="3"/>
        <v>2026</v>
      </c>
      <c r="ES8" s="151">
        <f t="shared" si="3"/>
        <v>2027</v>
      </c>
      <c r="ET8" s="151">
        <f t="shared" si="3"/>
        <v>2028</v>
      </c>
      <c r="EU8" s="151">
        <f t="shared" si="3"/>
        <v>2029</v>
      </c>
      <c r="EV8" s="151">
        <f t="shared" si="3"/>
        <v>2030</v>
      </c>
      <c r="EW8" s="151">
        <f t="shared" si="3"/>
        <v>2031</v>
      </c>
      <c r="EX8" s="151">
        <f t="shared" si="3"/>
        <v>2032</v>
      </c>
      <c r="EY8" s="151">
        <f t="shared" si="3"/>
        <v>2033</v>
      </c>
      <c r="EZ8" s="151">
        <f t="shared" si="3"/>
        <v>2034</v>
      </c>
      <c r="FA8" s="152">
        <f t="shared" si="3"/>
        <v>2035</v>
      </c>
      <c r="FB8" s="150">
        <f>C3</f>
        <v>2006</v>
      </c>
      <c r="FC8" s="151">
        <f>FB8+1</f>
        <v>2007</v>
      </c>
      <c r="FD8" s="151">
        <f aca="true" t="shared" si="4" ref="FD8:GE8">FC8+1</f>
        <v>2008</v>
      </c>
      <c r="FE8" s="151">
        <f t="shared" si="4"/>
        <v>2009</v>
      </c>
      <c r="FF8" s="151">
        <f t="shared" si="4"/>
        <v>2010</v>
      </c>
      <c r="FG8" s="151">
        <f t="shared" si="4"/>
        <v>2011</v>
      </c>
      <c r="FH8" s="151">
        <f t="shared" si="4"/>
        <v>2012</v>
      </c>
      <c r="FI8" s="151">
        <f t="shared" si="4"/>
        <v>2013</v>
      </c>
      <c r="FJ8" s="151">
        <f t="shared" si="4"/>
        <v>2014</v>
      </c>
      <c r="FK8" s="151">
        <f t="shared" si="4"/>
        <v>2015</v>
      </c>
      <c r="FL8" s="151">
        <f t="shared" si="4"/>
        <v>2016</v>
      </c>
      <c r="FM8" s="151">
        <f t="shared" si="4"/>
        <v>2017</v>
      </c>
      <c r="FN8" s="151">
        <f t="shared" si="4"/>
        <v>2018</v>
      </c>
      <c r="FO8" s="151">
        <f t="shared" si="4"/>
        <v>2019</v>
      </c>
      <c r="FP8" s="151">
        <f t="shared" si="4"/>
        <v>2020</v>
      </c>
      <c r="FQ8" s="151">
        <f t="shared" si="4"/>
        <v>2021</v>
      </c>
      <c r="FR8" s="151">
        <f t="shared" si="4"/>
        <v>2022</v>
      </c>
      <c r="FS8" s="151">
        <f t="shared" si="4"/>
        <v>2023</v>
      </c>
      <c r="FT8" s="151">
        <f t="shared" si="4"/>
        <v>2024</v>
      </c>
      <c r="FU8" s="151">
        <f t="shared" si="4"/>
        <v>2025</v>
      </c>
      <c r="FV8" s="151">
        <f t="shared" si="4"/>
        <v>2026</v>
      </c>
      <c r="FW8" s="151">
        <f t="shared" si="4"/>
        <v>2027</v>
      </c>
      <c r="FX8" s="151">
        <f t="shared" si="4"/>
        <v>2028</v>
      </c>
      <c r="FY8" s="151">
        <f t="shared" si="4"/>
        <v>2029</v>
      </c>
      <c r="FZ8" s="151">
        <f t="shared" si="4"/>
        <v>2030</v>
      </c>
      <c r="GA8" s="151">
        <f t="shared" si="4"/>
        <v>2031</v>
      </c>
      <c r="GB8" s="151">
        <f t="shared" si="4"/>
        <v>2032</v>
      </c>
      <c r="GC8" s="151">
        <f t="shared" si="4"/>
        <v>2033</v>
      </c>
      <c r="GD8" s="151">
        <f t="shared" si="4"/>
        <v>2034</v>
      </c>
      <c r="GE8" s="152">
        <f t="shared" si="4"/>
        <v>2035</v>
      </c>
      <c r="GF8" s="150">
        <f>C3</f>
        <v>2006</v>
      </c>
      <c r="GG8" s="151">
        <f>GF8+1</f>
        <v>2007</v>
      </c>
      <c r="GH8" s="151">
        <f aca="true" t="shared" si="5" ref="GH8:HI8">GG8+1</f>
        <v>2008</v>
      </c>
      <c r="GI8" s="151">
        <f t="shared" si="5"/>
        <v>2009</v>
      </c>
      <c r="GJ8" s="151">
        <f t="shared" si="5"/>
        <v>2010</v>
      </c>
      <c r="GK8" s="151">
        <f t="shared" si="5"/>
        <v>2011</v>
      </c>
      <c r="GL8" s="151">
        <f t="shared" si="5"/>
        <v>2012</v>
      </c>
      <c r="GM8" s="151">
        <f t="shared" si="5"/>
        <v>2013</v>
      </c>
      <c r="GN8" s="151">
        <f t="shared" si="5"/>
        <v>2014</v>
      </c>
      <c r="GO8" s="151">
        <f t="shared" si="5"/>
        <v>2015</v>
      </c>
      <c r="GP8" s="151">
        <f t="shared" si="5"/>
        <v>2016</v>
      </c>
      <c r="GQ8" s="151">
        <f t="shared" si="5"/>
        <v>2017</v>
      </c>
      <c r="GR8" s="151">
        <f t="shared" si="5"/>
        <v>2018</v>
      </c>
      <c r="GS8" s="151">
        <f t="shared" si="5"/>
        <v>2019</v>
      </c>
      <c r="GT8" s="151">
        <f t="shared" si="5"/>
        <v>2020</v>
      </c>
      <c r="GU8" s="151">
        <f t="shared" si="5"/>
        <v>2021</v>
      </c>
      <c r="GV8" s="151">
        <f t="shared" si="5"/>
        <v>2022</v>
      </c>
      <c r="GW8" s="151">
        <f t="shared" si="5"/>
        <v>2023</v>
      </c>
      <c r="GX8" s="151">
        <f t="shared" si="5"/>
        <v>2024</v>
      </c>
      <c r="GY8" s="151">
        <f t="shared" si="5"/>
        <v>2025</v>
      </c>
      <c r="GZ8" s="151">
        <f t="shared" si="5"/>
        <v>2026</v>
      </c>
      <c r="HA8" s="151">
        <f t="shared" si="5"/>
        <v>2027</v>
      </c>
      <c r="HB8" s="151">
        <f t="shared" si="5"/>
        <v>2028</v>
      </c>
      <c r="HC8" s="151">
        <f t="shared" si="5"/>
        <v>2029</v>
      </c>
      <c r="HD8" s="151">
        <f t="shared" si="5"/>
        <v>2030</v>
      </c>
      <c r="HE8" s="151">
        <f t="shared" si="5"/>
        <v>2031</v>
      </c>
      <c r="HF8" s="151">
        <f t="shared" si="5"/>
        <v>2032</v>
      </c>
      <c r="HG8" s="151">
        <f t="shared" si="5"/>
        <v>2033</v>
      </c>
      <c r="HH8" s="151">
        <f t="shared" si="5"/>
        <v>2034</v>
      </c>
      <c r="HI8" s="152">
        <f t="shared" si="5"/>
        <v>2035</v>
      </c>
    </row>
    <row r="9" spans="1:217" ht="13.5" customHeight="1" hidden="1">
      <c r="A9" s="190"/>
      <c r="B9" s="191" t="s">
        <v>282</v>
      </c>
      <c r="C9" s="54"/>
      <c r="D9" s="54"/>
      <c r="E9" s="187"/>
      <c r="F9" s="55"/>
      <c r="G9" s="125"/>
      <c r="H9" s="64">
        <f>IF(G9="","",VLOOKUP(G9,シナリオパターン!$C$14:$AL$17,13,FALSE))</f>
      </c>
      <c r="I9" s="65">
        <f>IF(G9="","",VLOOKUP(G9,シナリオパターン!$C$14:$AL$17,14,FALSE))</f>
      </c>
      <c r="J9" s="66">
        <f>IF(G9="","",VLOOKUP(G9,シナリオパターン!$C$14:$AL$17,15,FALSE))</f>
      </c>
      <c r="K9" s="57">
        <f>IF(G9="","",VLOOKUP(G9,シナリオパターン!$C$14:$AL$17,16,FALSE)+D9)</f>
      </c>
      <c r="L9" s="62">
        <f>IF(G9="","",VLOOKUP(G9,シナリオパターン!$C$14:$AL$17,17,FALSE))</f>
      </c>
      <c r="M9" s="67">
        <f>IF(G9="","",VLOOKUP(G9,シナリオパターン!$C$14:$AL$17,18,FALSE))</f>
      </c>
      <c r="N9" s="59">
        <f>IF(G9="","",VLOOKUP(G9,シナリオパターン!$C$14:$AL$17,19,FALSE)+D9)</f>
      </c>
      <c r="O9" s="62">
        <f>IF(G9="","",VLOOKUP(G9,シナリオパターン!$C$14:$AL$17,20,FALSE))</f>
      </c>
      <c r="P9" s="68">
        <f>IF(G9="","",VLOOKUP(G9,シナリオパターン!$C$14:$AL$17,21,FALSE))</f>
      </c>
      <c r="Q9" s="65">
        <f>IF(G9="","",VLOOKUP(G9,シナリオパターン!$C$14:$AL$17,22,FALSE))</f>
      </c>
      <c r="R9" s="66">
        <f>IF(G9="","",VLOOKUP(G9,シナリオパターン!$C$14:$AL$17,23,FALSE))</f>
      </c>
      <c r="S9" s="57">
        <f>IF(G9="","",VLOOKUP(G9,シナリオパターン!$C$14:$AL$17,24,FALSE)+D9)</f>
      </c>
      <c r="T9" s="62">
        <f>IF(G9="","",VLOOKUP(G9,シナリオパターン!$C$14:$AL$17,25,FALSE))</f>
      </c>
      <c r="U9" s="67">
        <f>IF(G9="","",VLOOKUP(G9,シナリオパターン!$C$14:$AL$17,26,FALSE))</f>
      </c>
      <c r="V9" s="69">
        <f>IF(G9="","",VLOOKUP(G9,シナリオパターン!$C$14:$AL$17,27,FALSE))</f>
      </c>
      <c r="W9" s="67">
        <f>IF(G9="","",VLOOKUP(G9,シナリオパターン!$C$14:$AL$17,28,FALSE))</f>
      </c>
      <c r="X9" s="56">
        <f>IF(G9="","",VLOOKUP(G9,シナリオパターン!$C$14:$AL$17,29,FALSE)+D9)</f>
      </c>
      <c r="Y9" s="62">
        <f>IF(G9="","",VLOOKUP(G9,シナリオパターン!$C$14:$AL$17,30,FALSE))</f>
      </c>
      <c r="Z9" s="67">
        <f>IF(G9="","",VLOOKUP(G9,シナリオパターン!$C$14:$AL$17,31,FALSE))</f>
      </c>
      <c r="AA9" s="70">
        <f>IF(G9="","",VLOOKUP(G9,シナリオパターン!$C$14:$AL$17,32,FALSE))</f>
      </c>
      <c r="AB9" s="67">
        <f>IF(G9="","",VLOOKUP(G9,シナリオパターン!$C$14:$AL$17,33,FALSE))</f>
      </c>
      <c r="AC9" s="58">
        <f>IF(G9="","",VLOOKUP(G9,シナリオパターン!$C$14:$AL$17,34,FALSE)+X9)</f>
      </c>
      <c r="AD9" s="71">
        <f>IF(G9="","",VLOOKUP(G9,シナリオパターン!$C$14:$AL$17,35,FALSE))</f>
      </c>
      <c r="AE9" s="67">
        <f>IF(G9="","",VLOOKUP(G9,シナリオパターン!$C$14:$AL$17,36,FALSE))</f>
      </c>
      <c r="AF9" s="91">
        <f>IF(E9="","",E9*F9*0.01)</f>
      </c>
      <c r="AG9" s="92">
        <f>IF(M9="","",M9*AF9*(1+L9*0.01)*$D$3)</f>
      </c>
      <c r="AH9" s="92">
        <f>IF(P9="","",P9*AF9*(1+O9*0.01)*$D$3)</f>
      </c>
      <c r="AI9" s="92">
        <f>IF(U9="","",U9*AF9*(1+T9*0.01)*$D$3)</f>
      </c>
      <c r="AJ9" s="92">
        <f>IF(Z9="","",(W9*(1+V9*0.01)+Z9*(1+Y9*0.01))*AF9*$D$3)</f>
      </c>
      <c r="AK9" s="92">
        <f>IF(AE9="","",AE9*AF9*(1+AD9*0.01)*$D$3)</f>
      </c>
      <c r="AL9" s="93">
        <f>IF(D9="","",IF($AL$8&lt;D9,"Y1",IF($AL$8&lt;K9,"Y2",IF($AL$8&lt;N9,"Y3",IF($AL$8&lt;S9,"Y4",IF($AL$8&lt;X9,"Y5",IF($AL$8&lt;AC9,"Y6","Y7")))))))</f>
      </c>
      <c r="AM9" s="94">
        <f>IF(D9="","",IF($AM$8&lt;D9,"Y1",IF($AM$8&lt;K9,"Y2",IF($AM$8&lt;N9,"Y3",IF($AM$8&lt;S9,"Y4",IF($AM$8&lt;X9,"Y5",IF($AM$8&lt;AC9,"Y6","Y7")))))))</f>
      </c>
      <c r="AN9" s="94">
        <f>IF(D9="","",IF($AN$8&lt;D9,"Y1",IF($AN$8&lt;K9,"Y2",IF($AN$8&lt;N9,"Y3",IF($AN$8&lt;S9,"Y4",IF($AN$8&lt;X9,"Y5",IF($AN$8&lt;AC9,"Y6","Y7")))))))</f>
      </c>
      <c r="AO9" s="94">
        <f>IF(D9="","",IF($AO$8&lt;D9,"Y1",IF($AO$8&lt;K9,"Y2",IF($AO$8&lt;N9,"Y3",IF($AO$8&lt;S9,"Y4",IF($AO$8&lt;X9,"Y5",IF($AO$8&lt;AC9,"Y6","Y7")))))))</f>
      </c>
      <c r="AP9" s="94">
        <f>IF(D9="","",IF($AP$8&lt;D9,"Y1",IF($AP$8&lt;K9,"Y2",IF($AP$8&lt;N9,"Y3",IF($AP$8&lt;S9,"Y4",IF($AP$8&lt;X9,"Y5",IF($AP$8&lt;AC9,"Y6","Y7")))))))</f>
      </c>
      <c r="AQ9" s="94">
        <f>IF(D9="","",IF($AQ$8&lt;D9,"Y1",IF($AQ$8&lt;K9,"Y2",IF($AQ$8&lt;N9,"Y3",IF($AQ$8&lt;S9,"Y4",IF($AQ$8&lt;X9,"Y5",IF($AQ$8&lt;AC9,"Y6","Y7")))))))</f>
      </c>
      <c r="AR9" s="94">
        <f>IF(D9="","",IF($AR$8&lt;D9,"Y1",IF($AR$8&lt;K9,"Y2",IF($AR$8&lt;N9,"Y3",IF($AR$8&lt;S9,"Y4",IF($AR$8&lt;X9,"Y5",IF($AR$8&lt;AC9,"Y6","Y7")))))))</f>
      </c>
      <c r="AS9" s="94">
        <f>IF(D9="","",IF($AS$8&lt;D9,"Y1",IF($AS$8&lt;K9,"Y2",IF($AS$8&lt;N9,"Y3",IF($AS$8&lt;S9,"Y4",IF($AS$8&lt;X9,"Y5",IF($AS$8&lt;AC9,"Y6","Y7")))))))</f>
      </c>
      <c r="AT9" s="94">
        <f>IF(D9="","",IF($AT$8&lt;D9,"Y1",IF($AT$8&lt;K9,"Y2",IF($AT$8&lt;N9,"Y3",IF($AT$8&lt;S9,"Y4",IF($AT$8&lt;X9,"Y5",IF($AT$8&lt;AC9,"Y6","Y7")))))))</f>
      </c>
      <c r="AU9" s="94">
        <f>IF(D9="","",IF($AU$8&lt;D9,"Y1",IF($AU$8&lt;K9,"Y2",IF($AU$8&lt;N9,"Y3",IF($AU$8&lt;S9,"Y4",IF($AU$8&lt;X9,"Y5",IF($AU$8&lt;AC9,"Y6","Y7")))))))</f>
      </c>
      <c r="AV9" s="94">
        <f>IF(D9="","",IF($AV$8&lt;D9,"Y1",IF($AV$8&lt;K9,"Y2",IF($AV$8&lt;N9,"Y3",IF($AV$8&lt;S9,"Y4",IF($AV$8&lt;X9,"Y5",IF($AV$8&lt;AC9,"Y6","Y7")))))))</f>
      </c>
      <c r="AW9" s="94">
        <f>IF(D9="","",IF($AW$8&lt;D9,"Y1",IF($AW$8&lt;K9,"Y2",IF($AW$8&lt;N9,"Y3",IF($AW$8&lt;S9,"Y4",IF($AW$8&lt;X9,"Y5",IF($AW$8&lt;AC9,"Y6","Y7")))))))</f>
      </c>
      <c r="AX9" s="94">
        <f>IF(D9="","",IF($AX$8&lt;D9,"Y1",IF($AX$8&lt;K9,"Y2",IF($AX$8&lt;N9,"Y3",IF($AX$8&lt;S9,"Y4",IF($AX$8&lt;X9,"Y5",IF($AX$8&lt;AC9,"Y6","Y7")))))))</f>
      </c>
      <c r="AY9" s="94">
        <f>IF(D9="","",IF($AY$8&lt;D9,"Y1",IF($AY$8&lt;K9,"Y2",IF($AY$8&lt;N9,"Y3",IF($AY$8&lt;S9,"Y4",IF($AY$8&lt;X9,"Y5",IF($AY$8&lt;AC9,"Y6","Y7")))))))</f>
      </c>
      <c r="AZ9" s="94">
        <f>IF(D9="","",IF($AZ$8&lt;D9,"Y1",IF($AZ$8&lt;K9,"Y2",IF($AZ$8&lt;N9,"Y3",IF($AZ$8&lt;S9,"Y4",IF($AZ$8&lt;X9,"Y5",IF($AZ$8&lt;AC9,"Y6","Y7")))))))</f>
      </c>
      <c r="BA9" s="94">
        <f>IF(D9="","",IF($BA$8&lt;D9,"Y1",IF($BA$8&lt;K9,"Y2",IF($BA$8&lt;N9,"Y3",IF($BA$8&lt;S9,"Y4",IF($BA$8&lt;X9,"Y5",IF($BA$8&lt;AC9,"Y6","Y7")))))))</f>
      </c>
      <c r="BB9" s="94">
        <f>IF(D9="","",IF($BB$8&lt;D9,"Y1",IF($BB$8&lt;K9,"Y2",IF($BB$8&lt;N9,"Y3",IF($BB$8&lt;S9,"Y4",IF($BB$8&lt;X9,"Y5",IF($BB$8&lt;AC9,"Y6","Y7")))))))</f>
      </c>
      <c r="BC9" s="94">
        <f>IF(D9="","",IF($BC$8&lt;D9,"Y1",IF($BC$8&lt;K9,"Y2",IF($BC$8&lt;N9,"Y3",IF($BC$8&lt;S9,"Y4",IF($BC$8&lt;X9,"Y5",IF($BC$8&lt;AC9,"Y6","Y7")))))))</f>
      </c>
      <c r="BD9" s="94">
        <f>IF(D9="","",IF($BD$8&lt;D9,"Y1",IF($BD$8&lt;K9,"Y2",IF($BD$8&lt;N9,"Y3",IF($BD$8&lt;S9,"Y4",IF($BD$8&lt;X9,"Y5",IF($BD$8&lt;AC9,"Y6","Y7")))))))</f>
      </c>
      <c r="BE9" s="94">
        <f>IF(D9="","",IF($BE$8&lt;D9,"Y1",IF($BE$8&lt;K9,"Y2",IF($BE$8&lt;N9,"Y3",IF($BE$8&lt;S9,"Y4",IF($BE$8&lt;X9,"Y5",IF($BE$8&lt;AC9,"Y6","Y7")))))))</f>
      </c>
      <c r="BF9" s="94">
        <f>IF(D9="","",IF($BF$8&lt;D9,"Y1",IF($BF$8&lt;K9,"Y2",IF($BF$8&lt;N9,"Y3",IF($BF$8&lt;S9,"Y4",IF($BF$8&lt;X9,"Y5",IF($BF$8&lt;AC9,"Y6","Y7")))))))</f>
      </c>
      <c r="BG9" s="94">
        <f>IF(D9="","",IF($BG$8&lt;D9,"Y1",IF($BG$8&lt;K9,"Y2",IF($BG$8&lt;N9,"Y3",IF($BG$8&lt;S9,"Y4",IF($BG$8&lt;X9,"Y5",IF($BG$8&lt;AC9,"Y6","Y7")))))))</f>
      </c>
      <c r="BH9" s="94">
        <f>IF(D9="","",IF($BH$8&lt;D9,"Y1",IF($BH$8&lt;K9,"Y2",IF($BH$8&lt;N9,"Y3",IF($BH$8&lt;S9,"Y4",IF($BH$8&lt;X9,"Y5",IF($BH$8&lt;AC9,"Y6","Y7")))))))</f>
      </c>
      <c r="BI9" s="94">
        <f>IF(D9="","",IF($BI$8&lt;D9,"Y1",IF($BI$8&lt;K9,"Y2",IF($BI$8&lt;N9,"Y3",IF($BI$8&lt;S9,"Y4",IF($BI$8&lt;X9,"Y5",IF($BI$8&lt;AC9,"Y6","Y7")))))))</f>
      </c>
      <c r="BJ9" s="94">
        <f>IF(D9="","",IF($BJ$8&lt;D9,"Y1",IF($BJ$8&lt;K9,"Y2",IF($BJ$8&lt;N9,"Y3",IF($BJ$8&lt;S9,"Y4",IF($BJ$8&lt;X9,"Y5",IF($BJ$8&lt;AC9,"Y6","Y7")))))))</f>
      </c>
      <c r="BK9" s="94">
        <f>IF(D9="","",IF($BK$8&lt;D9,"Y1",IF($BK$8&lt;K9,"Y2",IF($BK$8&lt;N9,"Y3",IF($BK$8&lt;S9,"Y4",IF($BK$8&lt;X9,"Y5",IF($BK$8&lt;AC9,"Y6","Y7")))))))</f>
      </c>
      <c r="BL9" s="94">
        <f>IF(D9="","",IF($BL$8&lt;D9,"Y1",IF($BL$8&lt;K9,"Y2",IF($BL$8&lt;N9,"Y3",IF($BL$8&lt;S9,"Y4",IF($BL$8&lt;X9,"Y5",IF($BL$8&lt;AC9,"Y6","Y7")))))))</f>
      </c>
      <c r="BM9" s="94">
        <f>IF(D9="","",IF($BM$8&lt;D9,"Y1",IF($BM$8&lt;K9,"Y2",IF($BM$8&lt;N9,"Y3",IF($BM$8&lt;S9,"Y4",IF($BM$8&lt;X9,"Y5",IF($BM$8&lt;AC9,"Y6","Y7")))))))</f>
      </c>
      <c r="BN9" s="94">
        <f>IF(D9="","",IF($BN$8&lt;D9,"Y1",IF($BN$8&lt;K9,"Y2",IF($BN$8&lt;N9,"Y3",IF($BN$8&lt;S9,"Y4",IF($BN$8&lt;X9,"Y5",IF($BN$8&lt;AC9,"Y6","Y7")))))))</f>
      </c>
      <c r="BO9" s="95">
        <f>IF(D9="","",IF($BO$8&lt;D9,"Y1",IF($BO$8&lt;K9,"Y2",IF($BO$8&lt;N9,"Y3",IF($BO$8&lt;S9,"Y4",IF($BO$8&lt;X9,"Y5",IF($BO$8&lt;AC9,"Y6","Y7")))))))</f>
      </c>
      <c r="BP9" s="105">
        <f>CT9+DX9+FB9+GF9</f>
        <v>0</v>
      </c>
      <c r="BQ9" s="106">
        <f aca="true" t="shared" si="6" ref="BQ9:CR9">CU9+DY9+FC9+GG9</f>
        <v>0</v>
      </c>
      <c r="BR9" s="106">
        <f t="shared" si="6"/>
        <v>0</v>
      </c>
      <c r="BS9" s="106">
        <f t="shared" si="6"/>
        <v>0</v>
      </c>
      <c r="BT9" s="106">
        <f t="shared" si="6"/>
        <v>0</v>
      </c>
      <c r="BU9" s="106">
        <f t="shared" si="6"/>
        <v>0</v>
      </c>
      <c r="BV9" s="106">
        <f t="shared" si="6"/>
        <v>0</v>
      </c>
      <c r="BW9" s="106">
        <f t="shared" si="6"/>
        <v>0</v>
      </c>
      <c r="BX9" s="106">
        <f t="shared" si="6"/>
        <v>0</v>
      </c>
      <c r="BY9" s="106">
        <f t="shared" si="6"/>
        <v>0</v>
      </c>
      <c r="BZ9" s="106">
        <f t="shared" si="6"/>
        <v>0</v>
      </c>
      <c r="CA9" s="106">
        <f t="shared" si="6"/>
        <v>0</v>
      </c>
      <c r="CB9" s="106">
        <f t="shared" si="6"/>
        <v>0</v>
      </c>
      <c r="CC9" s="106">
        <f t="shared" si="6"/>
        <v>0</v>
      </c>
      <c r="CD9" s="106">
        <f t="shared" si="6"/>
        <v>0</v>
      </c>
      <c r="CE9" s="106">
        <f t="shared" si="6"/>
        <v>0</v>
      </c>
      <c r="CF9" s="106">
        <f t="shared" si="6"/>
        <v>0</v>
      </c>
      <c r="CG9" s="106">
        <f t="shared" si="6"/>
        <v>0</v>
      </c>
      <c r="CH9" s="106">
        <f t="shared" si="6"/>
        <v>0</v>
      </c>
      <c r="CI9" s="106">
        <f t="shared" si="6"/>
        <v>0</v>
      </c>
      <c r="CJ9" s="106">
        <f t="shared" si="6"/>
        <v>0</v>
      </c>
      <c r="CK9" s="106">
        <f t="shared" si="6"/>
        <v>0</v>
      </c>
      <c r="CL9" s="106">
        <f t="shared" si="6"/>
        <v>0</v>
      </c>
      <c r="CM9" s="106">
        <f t="shared" si="6"/>
        <v>0</v>
      </c>
      <c r="CN9" s="106">
        <f t="shared" si="6"/>
        <v>0</v>
      </c>
      <c r="CO9" s="106">
        <f t="shared" si="6"/>
        <v>0</v>
      </c>
      <c r="CP9" s="106">
        <f t="shared" si="6"/>
        <v>0</v>
      </c>
      <c r="CQ9" s="106">
        <f t="shared" si="6"/>
        <v>0</v>
      </c>
      <c r="CR9" s="106">
        <f t="shared" si="6"/>
        <v>0</v>
      </c>
      <c r="CS9" s="107">
        <f>DW9+FA9+GE9+HI9</f>
        <v>0</v>
      </c>
      <c r="CT9" s="105">
        <f>IF($CT$8=K9,+AG9,IF($CT$8=N9,+AH9,IF($CT$8=S9,+AI9,IF($CT$8=X9,AJ9,IF($CT$8=AC9,+AK9,0)))))</f>
        <v>0</v>
      </c>
      <c r="CU9" s="106">
        <f>IF($CU$8=K9,+AG9,IF($CU$8=N9,+AH9,IF($CU$8=S9,+AI9,IF($CU$8=X9,AJ9,IF($CU$8=AC9,+AK9,0)))))</f>
        <v>0</v>
      </c>
      <c r="CV9" s="106">
        <f>IF($CV$8=K9,+AG9,IF($CV$8=N9,+AH9,IF($CV$8=S9,+AI9,IF($CV$8=X9,AJ9,IF($CV$8=AC9,+AK9,0)))))</f>
        <v>0</v>
      </c>
      <c r="CW9" s="106">
        <f>IF($CW$8=K9,+AG9,IF($CW$8=N9,+AH9,IF($CW$8=S9,+AI9,IF($CW$8=X9,AJ9,IF($CW$8=AC9,+AK9,0)))))</f>
        <v>0</v>
      </c>
      <c r="CX9" s="106">
        <f>IF($CX$8=K9,+AG9,IF($CX$8=N9,+AH9,IF($CX$8=S9,+AI9,IF($CX$8=X9,AJ9,IF($CX$8=AC9,+AK9,0)))))</f>
        <v>0</v>
      </c>
      <c r="CY9" s="106">
        <f>IF($CY$8=K9,+AG9,IF($CY$8=N9,+AH9,IF($CY$8=S9,+AI9,IF($CY$8=X9,AJ9,IF($CY$8=AC9,+AK9,0)))))</f>
        <v>0</v>
      </c>
      <c r="CZ9" s="106">
        <f>IF($CZ$8=K9,+AG9,IF($CZ$8=N9,+AH9,IF($CZ$8=S9,+AI9,IF($CZ$8=X9,AJ9,IF($CZ$8=AC9,+AK9,0)))))</f>
        <v>0</v>
      </c>
      <c r="DA9" s="106">
        <f>IF($DA$8=K9,+AG9,IF($DA$8=N9,+AH9,IF($DA$8=S9,+AI9,IF($DA$8=X9,AJ9,IF($DA$8=AC9,+AK9,0)))))</f>
        <v>0</v>
      </c>
      <c r="DB9" s="106">
        <f>IF($DB$8=K9,+AG9,IF($DB$8=N9,+AH9,IF($DB$8=S9,+AI9,IF($DB$8=X9,AJ9,IF($DB$8=AC9,+AK9,0)))))</f>
        <v>0</v>
      </c>
      <c r="DC9" s="106">
        <f>IF($DC$8=K9,+AG9,IF($DC$8=N9,+AH9,IF($DC$8=S9,+AI9,IF($DC$8=X9,AJ9,IF($DC$8=AC9,+AK9,0)))))</f>
        <v>0</v>
      </c>
      <c r="DD9" s="106">
        <f>IF($DD$8=K9,+AG9,IF($DD$8=N9,+AH9,IF($DD$8=S9,+AI9,IF($DD$8=X9,AJ9,IF($DD$8=AC9,+AK9,0)))))</f>
        <v>0</v>
      </c>
      <c r="DE9" s="106">
        <f>IF($DE$8=K9,+AG9,IF($DE$8=N9,+AH9,IF($DE$8=S9,+AI9,IF($DE$8=X9,AJ9,IF($DE$8=AC9,+AK9,0)))))</f>
        <v>0</v>
      </c>
      <c r="DF9" s="106">
        <f>IF($DF$8=K9,+AG9,IF($DF$8=N9,+AH9,IF($DF$8=S9,+AI9,IF($DF$8=X9,AJ9,IF($DF$8=AC9,+AK9,0)))))</f>
        <v>0</v>
      </c>
      <c r="DG9" s="106">
        <f>IF($DG$8=K9,+AG9,IF($DG$8=N9,+AH9,IF($DG$8=S9,+AI9,IF($DG$8=X9,AJ9,IF($DG$8=AC9,+AK9,0)))))</f>
        <v>0</v>
      </c>
      <c r="DH9" s="106">
        <f>IF($DH$8=K9,+AG9,IF($DH$8=N9,+AH9,IF($DH$8=S9,+AI9,IF($DH$8=X9,AJ9,IF($DH$8=AC9,+AK9,0)))))</f>
        <v>0</v>
      </c>
      <c r="DI9" s="106">
        <f>IF($DI$8=K9,+AG9,IF($DI$8=N9,+AH9,IF($DI$8=S9,+AI9,IF($DI$8=X9,AJ9,IF($DI$8=AC9,+AK9,0)))))</f>
        <v>0</v>
      </c>
      <c r="DJ9" s="106">
        <f>IF($DJ$8=K9,+AG9,IF($DJ$8=N9,+AH9,IF($DJ$8=S9,+AI9,IF($DJ$8=X9,AJ9,IF($DJ$8=AC9,+AK9,0)))))</f>
        <v>0</v>
      </c>
      <c r="DK9" s="106">
        <f>IF($DK$8=K9,+AG9,IF($DK$8=N9,+AH9,IF($DK$8=S9,+AI9,IF($DK$8=X9,AJ9,IF($DK$8=AC9,+AK9,0)))))</f>
        <v>0</v>
      </c>
      <c r="DL9" s="106">
        <f>IF($DL$8=K9,+AG9,IF($DL$8=N9,+AH9,IF($DL$8=S9,+AI9,IF($DL$8=X9,AJ9,IF($DL$8=AC9,+AK9,0)))))</f>
        <v>0</v>
      </c>
      <c r="DM9" s="106">
        <f>IF($DM$8=K9,+AG9,IF($DM$8=N9,+AH9,IF($DM$8=S9,+AI9,IF($DM$8=X9,AJ9,IF($DM$8=AC9,+AK9,0)))))</f>
        <v>0</v>
      </c>
      <c r="DN9" s="106">
        <f>IF($DN$8=K9,+AG9,IF($DN$8=N9,+AH9,IF($DN$8=S9,+AI9,IF($DN$8=X9,AJ9,IF($DN$8=AC9,+AK9,0)))))</f>
        <v>0</v>
      </c>
      <c r="DO9" s="106">
        <f>IF($DO$8=K9,+AG9,IF($DO$8=N9,+AH9,IF($DO$8=S9,+AI9,IF($DO$8=X9,AJ9,IF($DO$8=AC9,+AK9,0)))))</f>
        <v>0</v>
      </c>
      <c r="DP9" s="106">
        <f>IF($DP$8=K9,+AG9,IF($DP$8=N9,+AH9,IF($DP$8=S9,+AI9,IF($DP$8=X9,AJ9,IF($DP$8=AC9,+AK9,0)))))</f>
        <v>0</v>
      </c>
      <c r="DQ9" s="106">
        <f>IF($DQ$8=K9,+AG9,IF($DQ$8=N9,+AH9,IF($DQ$8=S9,+AI9,IF($DQ$8=X9,AJ9,IF($DQ$8=AC9,+AK9,0)))))</f>
        <v>0</v>
      </c>
      <c r="DR9" s="106">
        <f>IF($DR$8=K9,+AG9,IF($DR$8=N9,+AH9,IF($DR$8=S9,+AI9,IF($DR$8=X9,AJ9,IF($DR$8=AC9,+AK9,0)))))</f>
        <v>0</v>
      </c>
      <c r="DS9" s="106">
        <f>IF($DS$8=K9,+AG9,IF($DS$8=N9,+AH9,IF($DS$8=S9,+AI9,IF($DS$8=X9,AJ9,IF($DS$8=AC9,+AK9,0)))))</f>
        <v>0</v>
      </c>
      <c r="DT9" s="106">
        <f>IF($DT$8=K9,+AG9,IF($DT$8=N9,+AH9,IF($DT$8=S9,+AI9,IF($DT$8=X9,AJ9,IF($DT$8=AC9,+AK9,0)))))</f>
        <v>0</v>
      </c>
      <c r="DU9" s="106">
        <f>IF($DU$8=K9,+AG9,IF($DU$8=N9,+AH9,IF($DU$8=S9,+AI9,IF($DU$8=X9,AJ9,IF($DU$8=AC9,+AK9,0)))))</f>
        <v>0</v>
      </c>
      <c r="DV9" s="106">
        <f>IF($DV$8=K9,+AG9,IF($DV$8=N9,+AH9,IF($DV$8=S9,+AI9,IF($DV$8=X9,AJ9,IF($DV$8=AC9,+AK9,0)))))</f>
        <v>0</v>
      </c>
      <c r="DW9" s="107">
        <f>IF($DW$8=K9,+AG9,IF($DW$8=N9,+AH9,IF($DW$8=S9,+AI9,IF($DW$8=X9,AJ9,IF($DW$8=AC9,+AK9,0)))))</f>
        <v>0</v>
      </c>
      <c r="DX9" s="105">
        <f>IF(AND(AL9="Y7",AA9=0,AB9=0),0,IF(AL9&lt;="Y1",0,H9*AF9*$D$3))</f>
        <v>0</v>
      </c>
      <c r="DY9" s="105">
        <f>IF(AND(AM9="Y7",AA9=0,AB9=0),0,IF(AM9&lt;="Y1",0,H9*AF9*$D$3))</f>
        <v>0</v>
      </c>
      <c r="DZ9" s="106">
        <f>IF(AND(AN9="Y7",AA9=0,AB9=0),0,IF(AN9&lt;="Y1",0,H9*AF9*$D$3))</f>
        <v>0</v>
      </c>
      <c r="EA9" s="106">
        <f>IF(AND(AO9="Y7",AA9=0,AB9=0),0,IF(AO9&lt;="Y1",0,H9*AF9*$D$3))</f>
        <v>0</v>
      </c>
      <c r="EB9" s="106">
        <f>IF(AND(AP9="Y7",AA9=0,AB9=0),0,IF(AP9&lt;="Y1",0,H9*AF9*$D$3))</f>
        <v>0</v>
      </c>
      <c r="EC9" s="106">
        <f>IF(AND(AQ9="Y7",AA9=0,AB9=0),0,IF(AQ9&lt;="Y1",0,H9*AF9*$D$3))</f>
        <v>0</v>
      </c>
      <c r="ED9" s="106">
        <f>IF(AND(AR9="Y7",AA9=0,AB9=0),0,IF(AR9&lt;="Y1",0,H9*AF9*$D$3))</f>
        <v>0</v>
      </c>
      <c r="EE9" s="106">
        <f>IF(AND(AS9="Y7",AA9=0,AB9=0),0,IF(AS9&lt;="Y1",0,H9*AF9*$D$3))</f>
        <v>0</v>
      </c>
      <c r="EF9" s="106">
        <f>IF(AND(AT9="Y7",AA9=0,AB9=0),0,IF(AT9&lt;="Y1",0,H9*AF9*$D$3))</f>
        <v>0</v>
      </c>
      <c r="EG9" s="106">
        <f>IF(AND(AU9="Y7",AA9=0,AB9=0),0,IF(AU9&lt;="Y1",0,H9*AF9*$D$3))</f>
        <v>0</v>
      </c>
      <c r="EH9" s="106">
        <f>IF(AND(AV9="Y7",AA9=0,AB9=0),0,IF(AV9&lt;="Y1",0,H9*AF9*$D$3))</f>
        <v>0</v>
      </c>
      <c r="EI9" s="106">
        <f>IF(AND(AW9="Y7",AA9=0,AB9=0),0,IF(AW9&lt;="Y1",0,H9*AF9*$D$3))</f>
        <v>0</v>
      </c>
      <c r="EJ9" s="106">
        <f>IF(AND(AX9="Y7",AA9=0,AB9=0),0,IF(AX9&lt;="Y1",0,H9*AF9*$D$3))</f>
        <v>0</v>
      </c>
      <c r="EK9" s="106">
        <f>IF(AND(AY9="Y7",AA9=0,AB9=0),0,IF(AY9&lt;="Y1",0,H9*AF9*$D$3))</f>
        <v>0</v>
      </c>
      <c r="EL9" s="106">
        <f>IF(AND(AZ9="Y7",AA9=0,AB9=0),0,IF(AZ9&lt;="Y1",0,H9*AF9*$D$3))</f>
        <v>0</v>
      </c>
      <c r="EM9" s="106">
        <f>IF(AND(BA9="Y7",AA9=0,AB9=0),0,IF(BA9&lt;="Y1",0,H9*AF9*$D$3))</f>
        <v>0</v>
      </c>
      <c r="EN9" s="106">
        <f>IF(AND(BB9="Y7",AA9=0,AB9=0),0,IF(BB9&lt;="Y1",0,H9*AF9*$D$3))</f>
        <v>0</v>
      </c>
      <c r="EO9" s="106">
        <f>IF(AND(BC9="Y7",AA9=0,AB9=0),0,IF(BC9&lt;="Y1",0,H9*AF9*$D$3))</f>
        <v>0</v>
      </c>
      <c r="EP9" s="106">
        <f>IF(AND(BD9="Y7",AA9=0,AB9=0),0,IF(BD9&lt;="Y1",0,H9*AF9*$D$3))</f>
        <v>0</v>
      </c>
      <c r="EQ9" s="106">
        <f>IF(AND(BE9="Y7",AA9=0,AB9=0),0,IF(BE9&lt;="Y1",0,H9*AF9*$D$3))</f>
        <v>0</v>
      </c>
      <c r="ER9" s="106">
        <f>IF(AND(BF9="Y7",AA9=0,AB9=0),0,IF(BF9&lt;="Y1",0,H9*AF9*$D$3))</f>
        <v>0</v>
      </c>
      <c r="ES9" s="106">
        <f>IF(AND(BG9="Y7",AA9=0,AB9=0),0,IF(BG9&lt;="Y1",0,H9*AF9*$D$3))</f>
        <v>0</v>
      </c>
      <c r="ET9" s="106">
        <f>IF(AND(BH9="Y7",AA9=0,AB9=0),0,IF(BH9&lt;="Y1",0,H9*AF9*$D$3))</f>
        <v>0</v>
      </c>
      <c r="EU9" s="106">
        <f>IF(AND(BI9="Y7",AA9=0,AB9=0),0,IF(BI9&lt;="Y1",0,H9*AF9*$D$3))</f>
        <v>0</v>
      </c>
      <c r="EV9" s="106">
        <f>IF(AND(BJ9="Y7",AA9=0,AB9=0),0,IF(BJ9&lt;="Y1",0,H9*AF9*$D$3))</f>
        <v>0</v>
      </c>
      <c r="EW9" s="106">
        <f>IF(AND(BK9="Y7",AA9=0,AB9=0),0,IF(BK9&lt;="Y1",0,H9*AF9*$D$3))</f>
        <v>0</v>
      </c>
      <c r="EX9" s="106">
        <f>IF(AND(BL9="Y7",AA9=0,AB9=0),0,IF(BL9&lt;="Y1",0,H9*AF9*$D$3))</f>
        <v>0</v>
      </c>
      <c r="EY9" s="106">
        <f>IF(AND(BM9="Y7",AA9=0,AB9=0),0,IF(BM9&lt;="Y1",0,H9*AF9*$D$3))</f>
        <v>0</v>
      </c>
      <c r="EZ9" s="106">
        <f>IF(AND(BN9="Y7",AA9=0,AB9=0),0,IF(BN9&lt;="Y1",0,H9*AF9*$D$3))</f>
        <v>0</v>
      </c>
      <c r="FA9" s="106">
        <f>IF(AND(BO9="Y7",AA9=0,AB9=0),0,IF(BO9&lt;="Y1",0,H9*AF9*$D$3))</f>
        <v>0</v>
      </c>
      <c r="FB9" s="105">
        <f>IF(AL9&lt;="Y1",0,IF(AL9&lt;="Y3",I9*AF9*$D$3,IF(AL9&lt;="Y5",Q9*AF9*$D$3,AA9*AF9*$D$3)))</f>
        <v>0</v>
      </c>
      <c r="FC9" s="106">
        <f>IF(AM9&lt;="Y1",0,IF(AM9&lt;="Y3",I9*AF9*$D$3,IF(AM9&lt;="Y5",Q9*AF9*$D$3,AA9*AF9*$D$3)))</f>
        <v>0</v>
      </c>
      <c r="FD9" s="106">
        <f>IF(AN9&lt;="Y1",0,IF(AN9&lt;="Y3",I9*AF9*$D$3,IF(AN9&lt;="Y5",Q9*AF9*$D$3,AA9*AF9*$D$3)))</f>
        <v>0</v>
      </c>
      <c r="FE9" s="106">
        <f>IF(AO9&lt;="Y1",0,IF(AO9&lt;="Y3",I9*AF9*$D$3,IF(AO9&lt;="Y5",Q9*AF9*$D$3,AA9*AF9*$D$3)))</f>
        <v>0</v>
      </c>
      <c r="FF9" s="106">
        <f>IF(AP9&lt;="Y1",0,IF(AP9&lt;="Y3",I9*AF9*$D$3,IF(AP9&lt;="Y5",Q9*AF9*$D$3,AA9*AF9*$D$3)))</f>
        <v>0</v>
      </c>
      <c r="FG9" s="106">
        <f>IF(AQ9&lt;="Y1",0,IF(AQ9&lt;="Y3",I9*AF9*$D$3,IF(AQ9&lt;="Y5",Q9*AF9*$D$3,AA9*AF9*$D$3)))</f>
        <v>0</v>
      </c>
      <c r="FH9" s="106">
        <f>IF(AR9&lt;="Y1",0,IF(AR9&lt;="Y3",I9*AF9*$D$3,IF(AR9&lt;="Y5",Q9*AF9*$D$3,AA9*AF9*$D$3)))</f>
        <v>0</v>
      </c>
      <c r="FI9" s="106">
        <f>IF(AS9&lt;="Y1",0,IF(AS9&lt;="Y3",I9*AF9*$D$3,IF(AS9&lt;="Y5",Q9*AF9*$D$3,AA9*AF9*$D$3)))</f>
        <v>0</v>
      </c>
      <c r="FJ9" s="106">
        <f>IF(AT9&lt;="Y1",0,IF(AT9&lt;="Y3",I9*AF9*$D$3,IF(AT9&lt;="Y5",Q9*AF9*$D$3,AA9*AF9*$D$3)))</f>
        <v>0</v>
      </c>
      <c r="FK9" s="106">
        <f>IF(AU9&lt;="Y1",0,IF(AU9&lt;="Y3",I9*AF9*$D$3,IF(AU9&lt;="Y5",Q9*AF9*$D$3,AA9*AF9*$D$3)))</f>
        <v>0</v>
      </c>
      <c r="FL9" s="106">
        <f>IF(AV9&lt;="Y1",0,IF(AV9&lt;="Y3",I9*AF9*$D$3,IF(AV9&lt;="Y5",Q9*AF9*$D$3,AA9*AF9*$D$3)))</f>
        <v>0</v>
      </c>
      <c r="FM9" s="106">
        <f>IF(AW9&lt;="Y1",0,IF(AW9&lt;="Y3",I9*AF9*$D$3,IF(AW9&lt;="Y5",Q9*AF9*$D$3,AA9*AF9*$D$3)))</f>
        <v>0</v>
      </c>
      <c r="FN9" s="106">
        <f>IF(AX9&lt;="Y1",0,IF(AX9&lt;="Y3",I9*AF9*$D$3,IF(AX9&lt;="Y5",Q9*AF9*$D$3,AA9*AF9*$D$3)))</f>
        <v>0</v>
      </c>
      <c r="FO9" s="106">
        <f>IF(AY9&lt;="Y1",0,IF(AY9&lt;="Y3",I9*AF9*$D$3,IF(AY9&lt;="Y5",Q9*AF9*$D$3,AA9*AF9*$D$3)))</f>
        <v>0</v>
      </c>
      <c r="FP9" s="106">
        <f>IF(AZ9&lt;="Y1",0,IF(AZ9&lt;="Y3",I9*AF9*$D$3,IF(AZ9&lt;="Y5",Q9*AF9*$D$3,AA9*AF9*$D$3)))</f>
        <v>0</v>
      </c>
      <c r="FQ9" s="106">
        <f>IF(BA9&lt;="Y1",0,IF(BA9&lt;="Y3",I9*AF9*$D$3,IF(BA9&lt;="Y5",Q9*AF9*$D$3,AA9*AF9*$D$3)))</f>
        <v>0</v>
      </c>
      <c r="FR9" s="106">
        <f>IF(BB9&lt;="Y1",0,IF(BB9&lt;="Y3",I9*AF9*$D$3,IF(BB9&lt;="Y5",Q9*AF9*$D$3,AA9*AF9*$D$3)))</f>
        <v>0</v>
      </c>
      <c r="FS9" s="106">
        <f>IF(BC9&lt;="Y1",0,IF(BC9&lt;="Y3",I9*AF9*$D$3,IF(BC9&lt;="Y5",Q9*AF9*$D$3,AA9*AF9*$D$3)))</f>
        <v>0</v>
      </c>
      <c r="FT9" s="106">
        <f>IF(BD9&lt;="Y1",0,IF(BD9&lt;="Y3",I9*AF9*$D$3,IF(BD9&lt;="Y5",Q9*AF9*$D$3,AA9*AF9*$D$3)))</f>
        <v>0</v>
      </c>
      <c r="FU9" s="106">
        <f>IF(BE9&lt;="Y1",0,IF(BE9&lt;="Y3",I9*AF9*$D$3,IF(BE9&lt;="Y5",Q9*AF9*$D$3,AA9*AF9*$D$3)))</f>
        <v>0</v>
      </c>
      <c r="FV9" s="106">
        <f>IF(BF9&lt;="Y1",0,IF(BF9&lt;="Y3",I9*AF9*$D$3,IF(BF9&lt;="Y5",Q9*AF9*$D$3,AA9*AF9*$D$3)))</f>
        <v>0</v>
      </c>
      <c r="FW9" s="106">
        <f>IF(BG9&lt;="Y1",0,IF(BG9&lt;="Y3",I9*AF9*$D$3,IF(BG9&lt;="Y5",Q9*AF9*$D$3,AA9*AF9*$D$3)))</f>
        <v>0</v>
      </c>
      <c r="FX9" s="106">
        <f>IF(BH9&lt;="Y1",0,IF(BH9&lt;="Y3",I9*AF9*$D$3,IF(BH9&lt;="Y5",Q9*AF9*$D$3,AA9*AF9*$D$3)))</f>
        <v>0</v>
      </c>
      <c r="FY9" s="106">
        <f>IF(BI9&lt;="Y1",0,IF(BI9&lt;="Y3",I9*AF9*$D$3,IF(BI9&lt;="Y5",Q9*AF9*$D$3,AA9*AF9*$D$3)))</f>
        <v>0</v>
      </c>
      <c r="FZ9" s="106">
        <f>IF(BJ9&lt;="Y1",0,IF(BJ9&lt;="Y3",I9*AF9*$D$3,IF(BJ9&lt;="Y5",Q9*AF9*$D$3,AA9*AF9*$D$3)))</f>
        <v>0</v>
      </c>
      <c r="GA9" s="106">
        <f>IF(BK9&lt;="Y1",0,IF(BK9&lt;="Y3",I9*AF9*$D$3,IF(BK9&lt;="Y5",Q9*AF9*$D$3,AA9*AF9*$D$3)))</f>
        <v>0</v>
      </c>
      <c r="GB9" s="106">
        <f>IF(BL9&lt;="Y1",0,IF(BL9&lt;="Y3",I9*AF9*$D$3,IF(BL9&lt;="Y5",Q9*AF9*$D$3,AA9*AF9*$D$3)))</f>
        <v>0</v>
      </c>
      <c r="GC9" s="106">
        <f>IF(BM9&lt;="Y1",0,IF(BM9&lt;="Y3",I9*AF9*$D$3,IF(BM9&lt;="Y5",Q9*AF9*$D$3,AA9*AF9*$D$3)))</f>
        <v>0</v>
      </c>
      <c r="GD9" s="106">
        <f>IF(BN9&lt;="Y1",0,IF(BN9&lt;="Y3",I9*AF9*$D$3,IF(BN9&lt;="Y5",Q9*AF9*$D$3,AA9*AF9*$D$3)))</f>
        <v>0</v>
      </c>
      <c r="GE9" s="107">
        <f>IF(BO9&lt;="Y1",0,IF(BO9&lt;="Y3",I9*AF9*$D$3,IF(BO9&lt;="Y5",Q9*AF9*$D$3,AA9*AF9*$D$3)))</f>
        <v>0</v>
      </c>
      <c r="GF9" s="105">
        <f>IF(AL9&lt;="Y1",0,IF(AL9&lt;="Y3",J9*AF9*$D$3,IF(AL9&lt;="Y5",R9*AF9*$D$3,AB9*AF9*$D$3)))</f>
        <v>0</v>
      </c>
      <c r="GG9" s="106">
        <f>IF(AM9&lt;="Y1",0,IF(AM9&lt;="Y3",J9*AF9*$D$3,IF(AM9&lt;="Y5",R9*AF9*$D$3,AB9*AF9*$D$3)))</f>
        <v>0</v>
      </c>
      <c r="GH9" s="106">
        <f>IF(AN9&lt;="Y1",0,IF(AN9&lt;="Y3",J9*AF9*$D$3,IF(AN9&lt;="Y5",R9*AF9*$D$3,AB9*AF9*$D$3)))</f>
        <v>0</v>
      </c>
      <c r="GI9" s="106">
        <f>IF(AO9&lt;="Y1",0,IF(AO9&lt;="Y3",J9*AF9*$D$3,IF(AO9&lt;="Y5",R9*AF9*$D$3,AB9*AF9*$D$3)))</f>
        <v>0</v>
      </c>
      <c r="GJ9" s="106">
        <f>IF(AP9&lt;="Y1",0,IF(AP9&lt;="Y3",J9*AF9*$D$3,IF(AP9&lt;="Y5",R9*AF9*$D$3,AB9*AF9*$D$3)))</f>
        <v>0</v>
      </c>
      <c r="GK9" s="106">
        <f>IF(AQ9&lt;="Y1",0,IF(AQ9&lt;="Y3",J9*AF9*$D$3,IF(AQ9&lt;="Y5",R9*AF9*$D$3,AB9*AF9*$D$3)))</f>
        <v>0</v>
      </c>
      <c r="GL9" s="106">
        <f>IF(AR9&lt;="Y1",0,IF(AR9&lt;="Y3",J9*AF9*$D$3,IF(AR9&lt;="Y5",R9*AF9*$D$3,AB9*AF9*$D$3)))</f>
        <v>0</v>
      </c>
      <c r="GM9" s="106">
        <f>IF(AS9&lt;="Y1",0,IF(AS9&lt;="Y3",J9*AF9*$D$3,IF(AS9&lt;="Y5",R9*AF9*$D$3,AB9*AF9*$D$3)))</f>
        <v>0</v>
      </c>
      <c r="GN9" s="106">
        <f>IF(AT9&lt;="Y1",0,IF(AT9&lt;="Y3",J9*AF9*$D$3,IF(AT9&lt;="Y5",R9*AF9*$D$3,AB9*AF9*$D$3)))</f>
        <v>0</v>
      </c>
      <c r="GO9" s="106">
        <f>IF(AU9&lt;="Y1",0,IF(AU9&lt;="Y3",J9*AF9*$D$3,IF(AU9&lt;="Y5",R9*AF9*$D$3,AB9*AF9*$D$3)))</f>
        <v>0</v>
      </c>
      <c r="GP9" s="106">
        <f>IF(AV9&lt;="Y1",0,IF(AV9&lt;="Y3",J9*AF9*$D$3,IF(AV9&lt;="Y5",R9*AF9*$D$3,AB9*AF9*$D$3)))</f>
        <v>0</v>
      </c>
      <c r="GQ9" s="106">
        <f>IF(AW9&lt;="Y1",0,IF(AW9&lt;="Y3",J9*AF9*$D$3,IF(AW9&lt;="Y5",R9*AF9*$D$3,AB9*AF9*$D$3)))</f>
        <v>0</v>
      </c>
      <c r="GR9" s="106">
        <f>IF(AX9&lt;="Y1",0,IF(AX9&lt;="Y3",J9*AF9*$D$3,IF(AX9&lt;="Y5",R9*AF9*$D$3,AB9*AF9*$D$3)))</f>
        <v>0</v>
      </c>
      <c r="GS9" s="106">
        <f>IF(AY9&lt;="Y1",0,IF(AY9&lt;="Y3",J9*AF9*$D$3,IF(AY9&lt;="Y5",R9*AF9*$D$3,AB9*AF9*$D$3)))</f>
        <v>0</v>
      </c>
      <c r="GT9" s="106">
        <f>IF(AZ9&lt;="Y1",0,IF(AZ9&lt;="Y3",J9*AF9*$D$3,IF(AZ9&lt;="Y5",R9*AF9*$D$3,AB9*AF9*$D$3)))</f>
        <v>0</v>
      </c>
      <c r="GU9" s="106">
        <f>IF(BA9&lt;="Y1",0,IF(BA9&lt;="Y3",J9*AF9*$D$3,IF(BA9&lt;="Y5",R9*AF9*$D$3,AB9*AF9*$D$3)))</f>
        <v>0</v>
      </c>
      <c r="GV9" s="106">
        <f>IF(BB9&lt;="Y1",0,IF(BB9&lt;="Y3",J9*AF9*$D$3,IF(BB9&lt;="Y5",R9*AF9*$D$3,AB9*AF9*$D$3)))</f>
        <v>0</v>
      </c>
      <c r="GW9" s="106">
        <f>IF(BC9&lt;="Y1",0,IF(BC9&lt;="Y3",J9*AF9*$D$3,IF(BC9&lt;="Y5",R9*AF9*$D$3,AB9*AF9*$D$3)))</f>
        <v>0</v>
      </c>
      <c r="GX9" s="106">
        <f>IF(BD9&lt;="Y1",0,IF(BD9&lt;="Y3",J9*AF9*$D$3,IF(BD9&lt;="Y5",R9*AF9*$D$3,AB9*AF9*$D$3)))</f>
        <v>0</v>
      </c>
      <c r="GY9" s="106">
        <f>IF(BE9&lt;="Y1",0,IF(BE9&lt;="Y3",J9*AF9*$D$3,IF(BE9&lt;="Y5",R9*AF9*$D$3,AB9*AF9*$D$3)))</f>
        <v>0</v>
      </c>
      <c r="GZ9" s="106">
        <f>IF(BF9&lt;="Y1",0,IF(BF9&lt;="Y3",J9*AF9*$D$3,IF(BF9&lt;="Y5",R9*AF9*$D$3,AB9*AF9*$D$3)))</f>
        <v>0</v>
      </c>
      <c r="HA9" s="106">
        <f>IF(BG9&lt;="Y1",0,IF(BG9&lt;="Y3",J9*AF9*$D$3,IF(BG9&lt;="Y5",R9*AF9*$D$3,AB9*AF9*$D$3)))</f>
        <v>0</v>
      </c>
      <c r="HB9" s="106">
        <f>IF(BH9&lt;="Y1",0,IF(BH9&lt;="Y3",J9*AF9*$D$3,IF(BH9&lt;="Y5",R9*AF9*$D$3,AB9*AF9*$D$3)))</f>
        <v>0</v>
      </c>
      <c r="HC9" s="106">
        <f>IF(BI9&lt;="Y1",0,IF(BI9&lt;="Y3",J9*AF9*$D$3,IF(BI9&lt;="Y5",R9*AF9*$D$3,AB9*AF9*$D$3)))</f>
        <v>0</v>
      </c>
      <c r="HD9" s="106">
        <f>IF(BJ9&lt;="Y1",0,IF(BJ9&lt;="Y3",J9*AF9*$D$3,IF(BJ9&lt;="Y5",R9*AF9*$D$3,AB9*AF9*$D$3)))</f>
        <v>0</v>
      </c>
      <c r="HE9" s="106">
        <f>IF(BK9&lt;="Y1",0,IF(BK9&lt;="Y3",J9*AF9*$D$3,IF(BK9&lt;="Y5",R9*AF9*$D$3,AB9*AF9*$D$3)))</f>
        <v>0</v>
      </c>
      <c r="HF9" s="106">
        <f>IF(BL9&lt;="Y1",0,IF(BL9&lt;="Y3",J9*AF9*$D$3,IF(BL9&lt;="Y5",R9*AF9*$D$3,AB9*AF9*$D$3)))</f>
        <v>0</v>
      </c>
      <c r="HG9" s="106">
        <f>IF(BM9&lt;="Y1",0,IF(BM9&lt;="Y3",J9*AF9*$D$3,IF(BM9&lt;="Y5",R9*AF9*$D$3,AB9*AF9*$D$3)))</f>
        <v>0</v>
      </c>
      <c r="HH9" s="106">
        <f>IF(BN9&lt;="Y1",0,IF(BN9&lt;="Y3",J9*AF9*$D$3,IF(BN9&lt;="Y5",R9*AF9*$D$3,AB9*AF9*$D$3)))</f>
        <v>0</v>
      </c>
      <c r="HI9" s="107">
        <f>IF(BO9&lt;="Y1",0,IF(BO9&lt;="Y3",J9*AF9*$D$3,IF(BO9&lt;="Y5",R9*AF9*$D$3,AB9*AF9*$D$3)))</f>
        <v>0</v>
      </c>
    </row>
    <row r="10" spans="1:217" ht="13.5" customHeight="1">
      <c r="A10" s="190" t="s">
        <v>281</v>
      </c>
      <c r="B10" s="191"/>
      <c r="C10" s="54"/>
      <c r="D10" s="54"/>
      <c r="E10" s="187"/>
      <c r="F10" s="55"/>
      <c r="G10" s="125"/>
      <c r="H10" s="64">
        <f>IF(G10="","",VLOOKUP(G10,シナリオパターン!$C$14:$AL$17,13,FALSE))</f>
      </c>
      <c r="I10" s="65">
        <f>IF(G10="","",VLOOKUP(G10,シナリオパターン!$C$14:$AL$17,14,FALSE))</f>
      </c>
      <c r="J10" s="66">
        <f>IF(G10="","",VLOOKUP(G10,シナリオパターン!$C$14:$AL$17,15,FALSE))</f>
      </c>
      <c r="K10" s="57">
        <f>IF(G10="","",VLOOKUP(G10,シナリオパターン!$C$14:$AL$17,16,FALSE)+D10)</f>
      </c>
      <c r="L10" s="62">
        <f>IF(G10="","",VLOOKUP(G10,シナリオパターン!$C$14:$AL$17,17,FALSE))</f>
      </c>
      <c r="M10" s="67">
        <f>IF(G10="","",VLOOKUP(G10,シナリオパターン!$C$14:$AL$17,18,FALSE))</f>
      </c>
      <c r="N10" s="59">
        <f>IF(G10="","",VLOOKUP(G10,シナリオパターン!$C$14:$AL$17,19,FALSE)+D10)</f>
      </c>
      <c r="O10" s="62">
        <f>IF(G10="","",VLOOKUP(G10,シナリオパターン!$C$14:$AL$17,20,FALSE))</f>
      </c>
      <c r="P10" s="68">
        <f>IF(G10="","",VLOOKUP(G10,シナリオパターン!$C$14:$AL$17,21,FALSE))</f>
      </c>
      <c r="Q10" s="65">
        <f>IF(G10="","",VLOOKUP(G10,シナリオパターン!$C$14:$AL$17,22,FALSE))</f>
      </c>
      <c r="R10" s="66">
        <f>IF(G10="","",VLOOKUP(G10,シナリオパターン!$C$14:$AL$17,23,FALSE))</f>
      </c>
      <c r="S10" s="57">
        <f>IF(G10="","",VLOOKUP(G10,シナリオパターン!$C$14:$AL$17,24,FALSE)+D10)</f>
      </c>
      <c r="T10" s="62">
        <f>IF(G10="","",VLOOKUP(G10,シナリオパターン!$C$14:$AL$17,25,FALSE))</f>
      </c>
      <c r="U10" s="67">
        <f>IF(G10="","",VLOOKUP(G10,シナリオパターン!$C$14:$AL$17,26,FALSE))</f>
      </c>
      <c r="V10" s="69">
        <f>IF(G10="","",VLOOKUP(G10,シナリオパターン!$C$14:$AL$17,27,FALSE))</f>
      </c>
      <c r="W10" s="67">
        <f>IF(G10="","",VLOOKUP(G10,シナリオパターン!$C$14:$AL$17,28,FALSE))</f>
      </c>
      <c r="X10" s="56">
        <f>IF(G10="","",VLOOKUP(G10,シナリオパターン!$C$14:$AL$17,29,FALSE)+D10)</f>
      </c>
      <c r="Y10" s="62">
        <f>IF(G10="","",VLOOKUP(G10,シナリオパターン!$C$14:$AL$17,30,FALSE))</f>
      </c>
      <c r="Z10" s="67">
        <f>IF(G10="","",VLOOKUP(G10,シナリオパターン!$C$14:$AL$17,31,FALSE))</f>
      </c>
      <c r="AA10" s="70">
        <f>IF(G10="","",VLOOKUP(G10,シナリオパターン!$C$14:$AL$17,32,FALSE))</f>
      </c>
      <c r="AB10" s="67">
        <f>IF(G10="","",VLOOKUP(G10,シナリオパターン!$C$14:$AL$17,33,FALSE))</f>
      </c>
      <c r="AC10" s="58">
        <f>IF(G10="","",VLOOKUP(G10,シナリオパターン!$C$14:$AL$17,34,FALSE)+X10)</f>
      </c>
      <c r="AD10" s="71">
        <f>IF(G10="","",VLOOKUP(G10,シナリオパターン!$C$14:$AL$17,35,FALSE))</f>
      </c>
      <c r="AE10" s="67">
        <f>IF(G10="","",VLOOKUP(G10,シナリオパターン!$C$14:$AL$17,36,FALSE))</f>
      </c>
      <c r="AF10" s="91">
        <f>IF(E10="","",E10*F10*0.01)</f>
      </c>
      <c r="AG10" s="92">
        <f>IF(M10="","",M10*AF10*(1+L10*0.01)*$D$3)</f>
      </c>
      <c r="AH10" s="92">
        <f>IF(P10="","",P10*AF10*(1+O10*0.01)*$D$3)</f>
      </c>
      <c r="AI10" s="92">
        <f>IF(U10="","",U10*AF10*(1+T10*0.01)*$D$3)</f>
      </c>
      <c r="AJ10" s="92">
        <f>IF(Z10="","",(W10*(1+V10*0.01)+Z10*(1+Y10*0.01))*AF10*$D$3)</f>
      </c>
      <c r="AK10" s="92">
        <f>IF(AE10="","",AE10*AF10*(1+AD10*0.01)*$D$3)</f>
      </c>
      <c r="AL10" s="93">
        <f>IF(D10="","",IF($AL$8&lt;D10,"Y1",IF($AL$8&lt;K10,"Y2",IF($AL$8&lt;N10,"Y3",IF($AL$8&lt;S10,"Y4",IF($AL$8&lt;X10,"Y5",IF($AL$8&lt;AC10,"Y6","Y7")))))))</f>
      </c>
      <c r="AM10" s="94">
        <f>IF(D10="","",IF($AM$8&lt;D10,"Y1",IF($AM$8&lt;K10,"Y2",IF($AM$8&lt;N10,"Y3",IF($AM$8&lt;S10,"Y4",IF($AM$8&lt;X10,"Y5",IF($AM$8&lt;AC10,"Y6","Y7")))))))</f>
      </c>
      <c r="AN10" s="94">
        <f>IF(D10="","",IF($AN$8&lt;D10,"Y1",IF($AN$8&lt;K10,"Y2",IF($AN$8&lt;N10,"Y3",IF($AN$8&lt;S10,"Y4",IF($AN$8&lt;X10,"Y5",IF($AN$8&lt;AC10,"Y6","Y7")))))))</f>
      </c>
      <c r="AO10" s="94">
        <f>IF(D10="","",IF($AO$8&lt;D10,"Y1",IF($AO$8&lt;K10,"Y2",IF($AO$8&lt;N10,"Y3",IF($AO$8&lt;S10,"Y4",IF($AO$8&lt;X10,"Y5",IF($AO$8&lt;AC10,"Y6","Y7")))))))</f>
      </c>
      <c r="AP10" s="94">
        <f>IF(D10="","",IF($AP$8&lt;D10,"Y1",IF($AP$8&lt;K10,"Y2",IF($AP$8&lt;N10,"Y3",IF($AP$8&lt;S10,"Y4",IF($AP$8&lt;X10,"Y5",IF($AP$8&lt;AC10,"Y6","Y7")))))))</f>
      </c>
      <c r="AQ10" s="94">
        <f>IF(D10="","",IF($AQ$8&lt;D10,"Y1",IF($AQ$8&lt;K10,"Y2",IF($AQ$8&lt;N10,"Y3",IF($AQ$8&lt;S10,"Y4",IF($AQ$8&lt;X10,"Y5",IF($AQ$8&lt;AC10,"Y6","Y7")))))))</f>
      </c>
      <c r="AR10" s="94">
        <f>IF(D10="","",IF($AR$8&lt;D10,"Y1",IF($AR$8&lt;K10,"Y2",IF($AR$8&lt;N10,"Y3",IF($AR$8&lt;S10,"Y4",IF($AR$8&lt;X10,"Y5",IF($AR$8&lt;AC10,"Y6","Y7")))))))</f>
      </c>
      <c r="AS10" s="94">
        <f>IF(D10="","",IF($AS$8&lt;D10,"Y1",IF($AS$8&lt;K10,"Y2",IF($AS$8&lt;N10,"Y3",IF($AS$8&lt;S10,"Y4",IF($AS$8&lt;X10,"Y5",IF($AS$8&lt;AC10,"Y6","Y7")))))))</f>
      </c>
      <c r="AT10" s="94">
        <f>IF(D10="","",IF($AT$8&lt;D10,"Y1",IF($AT$8&lt;K10,"Y2",IF($AT$8&lt;N10,"Y3",IF($AT$8&lt;S10,"Y4",IF($AT$8&lt;X10,"Y5",IF($AT$8&lt;AC10,"Y6","Y7")))))))</f>
      </c>
      <c r="AU10" s="94">
        <f>IF(D10="","",IF($AU$8&lt;D10,"Y1",IF($AU$8&lt;K10,"Y2",IF($AU$8&lt;N10,"Y3",IF($AU$8&lt;S10,"Y4",IF($AU$8&lt;X10,"Y5",IF($AU$8&lt;AC10,"Y6","Y7")))))))</f>
      </c>
      <c r="AV10" s="94">
        <f>IF(D10="","",IF($AV$8&lt;D10,"Y1",IF($AV$8&lt;K10,"Y2",IF($AV$8&lt;N10,"Y3",IF($AV$8&lt;S10,"Y4",IF($AV$8&lt;X10,"Y5",IF($AV$8&lt;AC10,"Y6","Y7")))))))</f>
      </c>
      <c r="AW10" s="94">
        <f>IF(D10="","",IF($AW$8&lt;D10,"Y1",IF($AW$8&lt;K10,"Y2",IF($AW$8&lt;N10,"Y3",IF($AW$8&lt;S10,"Y4",IF($AW$8&lt;X10,"Y5",IF($AW$8&lt;AC10,"Y6","Y7")))))))</f>
      </c>
      <c r="AX10" s="94">
        <f>IF(D10="","",IF($AX$8&lt;D10,"Y1",IF($AX$8&lt;K10,"Y2",IF($AX$8&lt;N10,"Y3",IF($AX$8&lt;S10,"Y4",IF($AX$8&lt;X10,"Y5",IF($AX$8&lt;AC10,"Y6","Y7")))))))</f>
      </c>
      <c r="AY10" s="94">
        <f>IF(D10="","",IF($AY$8&lt;D10,"Y1",IF($AY$8&lt;K10,"Y2",IF($AY$8&lt;N10,"Y3",IF($AY$8&lt;S10,"Y4",IF($AY$8&lt;X10,"Y5",IF($AY$8&lt;AC10,"Y6","Y7")))))))</f>
      </c>
      <c r="AZ10" s="94">
        <f>IF(D10="","",IF($AZ$8&lt;D10,"Y1",IF($AZ$8&lt;K10,"Y2",IF($AZ$8&lt;N10,"Y3",IF($AZ$8&lt;S10,"Y4",IF($AZ$8&lt;X10,"Y5",IF($AZ$8&lt;AC10,"Y6","Y7")))))))</f>
      </c>
      <c r="BA10" s="94">
        <f>IF(D10="","",IF($BA$8&lt;D10,"Y1",IF($BA$8&lt;K10,"Y2",IF($BA$8&lt;N10,"Y3",IF($BA$8&lt;S10,"Y4",IF($BA$8&lt;X10,"Y5",IF($BA$8&lt;AC10,"Y6","Y7")))))))</f>
      </c>
      <c r="BB10" s="94">
        <f>IF(D10="","",IF($BB$8&lt;D10,"Y1",IF($BB$8&lt;K10,"Y2",IF($BB$8&lt;N10,"Y3",IF($BB$8&lt;S10,"Y4",IF($BB$8&lt;X10,"Y5",IF($BB$8&lt;AC10,"Y6","Y7")))))))</f>
      </c>
      <c r="BC10" s="94">
        <f>IF(D10="","",IF($BC$8&lt;D10,"Y1",IF($BC$8&lt;K10,"Y2",IF($BC$8&lt;N10,"Y3",IF($BC$8&lt;S10,"Y4",IF($BC$8&lt;X10,"Y5",IF($BC$8&lt;AC10,"Y6","Y7")))))))</f>
      </c>
      <c r="BD10" s="94">
        <f>IF(D10="","",IF($BD$8&lt;D10,"Y1",IF($BD$8&lt;K10,"Y2",IF($BD$8&lt;N10,"Y3",IF($BD$8&lt;S10,"Y4",IF($BD$8&lt;X10,"Y5",IF($BD$8&lt;AC10,"Y6","Y7")))))))</f>
      </c>
      <c r="BE10" s="94">
        <f>IF(D10="","",IF($BE$8&lt;D10,"Y1",IF($BE$8&lt;K10,"Y2",IF($BE$8&lt;N10,"Y3",IF($BE$8&lt;S10,"Y4",IF($BE$8&lt;X10,"Y5",IF($BE$8&lt;AC10,"Y6","Y7")))))))</f>
      </c>
      <c r="BF10" s="94">
        <f>IF(D10="","",IF($BF$8&lt;D10,"Y1",IF($BF$8&lt;K10,"Y2",IF($BF$8&lt;N10,"Y3",IF($BF$8&lt;S10,"Y4",IF($BF$8&lt;X10,"Y5",IF($BF$8&lt;AC10,"Y6","Y7")))))))</f>
      </c>
      <c r="BG10" s="94">
        <f>IF(D10="","",IF($BG$8&lt;D10,"Y1",IF($BG$8&lt;K10,"Y2",IF($BG$8&lt;N10,"Y3",IF($BG$8&lt;S10,"Y4",IF($BG$8&lt;X10,"Y5",IF($BG$8&lt;AC10,"Y6","Y7")))))))</f>
      </c>
      <c r="BH10" s="94">
        <f>IF(D10="","",IF($BH$8&lt;D10,"Y1",IF($BH$8&lt;K10,"Y2",IF($BH$8&lt;N10,"Y3",IF($BH$8&lt;S10,"Y4",IF($BH$8&lt;X10,"Y5",IF($BH$8&lt;AC10,"Y6","Y7")))))))</f>
      </c>
      <c r="BI10" s="94">
        <f>IF(D10="","",IF($BI$8&lt;D10,"Y1",IF($BI$8&lt;K10,"Y2",IF($BI$8&lt;N10,"Y3",IF($BI$8&lt;S10,"Y4",IF($BI$8&lt;X10,"Y5",IF($BI$8&lt;AC10,"Y6","Y7")))))))</f>
      </c>
      <c r="BJ10" s="94">
        <f>IF(D10="","",IF($BJ$8&lt;D10,"Y1",IF($BJ$8&lt;K10,"Y2",IF($BJ$8&lt;N10,"Y3",IF($BJ$8&lt;S10,"Y4",IF($BJ$8&lt;X10,"Y5",IF($BJ$8&lt;AC10,"Y6","Y7")))))))</f>
      </c>
      <c r="BK10" s="94">
        <f>IF(D10="","",IF($BK$8&lt;D10,"Y1",IF($BK$8&lt;K10,"Y2",IF($BK$8&lt;N10,"Y3",IF($BK$8&lt;S10,"Y4",IF($BK$8&lt;X10,"Y5",IF($BK$8&lt;AC10,"Y6","Y7")))))))</f>
      </c>
      <c r="BL10" s="94">
        <f>IF(D10="","",IF($BL$8&lt;D10,"Y1",IF($BL$8&lt;K10,"Y2",IF($BL$8&lt;N10,"Y3",IF($BL$8&lt;S10,"Y4",IF($BL$8&lt;X10,"Y5",IF($BL$8&lt;AC10,"Y6","Y7")))))))</f>
      </c>
      <c r="BM10" s="94">
        <f>IF(D10="","",IF($BM$8&lt;D10,"Y1",IF($BM$8&lt;K10,"Y2",IF($BM$8&lt;N10,"Y3",IF($BM$8&lt;S10,"Y4",IF($BM$8&lt;X10,"Y5",IF($BM$8&lt;AC10,"Y6","Y7")))))))</f>
      </c>
      <c r="BN10" s="94">
        <f>IF(D10="","",IF($BN$8&lt;D10,"Y1",IF($BN$8&lt;K10,"Y2",IF($BN$8&lt;N10,"Y3",IF($BN$8&lt;S10,"Y4",IF($BN$8&lt;X10,"Y5",IF($BN$8&lt;AC10,"Y6","Y7")))))))</f>
      </c>
      <c r="BO10" s="95">
        <f>IF(D10="","",IF($BO$8&lt;D10,"Y1",IF($BO$8&lt;K10,"Y2",IF($BO$8&lt;N10,"Y3",IF($BO$8&lt;S10,"Y4",IF($BO$8&lt;X10,"Y5",IF($BO$8&lt;AC10,"Y6","Y7")))))))</f>
      </c>
      <c r="BP10" s="105">
        <f>CT10+DX10+FB10+GF10</f>
        <v>0</v>
      </c>
      <c r="BQ10" s="106">
        <f aca="true" t="shared" si="7" ref="BQ10:CR10">CU10+DY10+FC10+GG10</f>
        <v>0</v>
      </c>
      <c r="BR10" s="106">
        <f t="shared" si="7"/>
        <v>0</v>
      </c>
      <c r="BS10" s="106">
        <f t="shared" si="7"/>
        <v>0</v>
      </c>
      <c r="BT10" s="106">
        <f t="shared" si="7"/>
        <v>0</v>
      </c>
      <c r="BU10" s="106">
        <f t="shared" si="7"/>
        <v>0</v>
      </c>
      <c r="BV10" s="106">
        <f t="shared" si="7"/>
        <v>0</v>
      </c>
      <c r="BW10" s="106">
        <f t="shared" si="7"/>
        <v>0</v>
      </c>
      <c r="BX10" s="106">
        <f t="shared" si="7"/>
        <v>0</v>
      </c>
      <c r="BY10" s="106">
        <f t="shared" si="7"/>
        <v>0</v>
      </c>
      <c r="BZ10" s="106">
        <f t="shared" si="7"/>
        <v>0</v>
      </c>
      <c r="CA10" s="106">
        <f t="shared" si="7"/>
        <v>0</v>
      </c>
      <c r="CB10" s="106">
        <f t="shared" si="7"/>
        <v>0</v>
      </c>
      <c r="CC10" s="106">
        <f t="shared" si="7"/>
        <v>0</v>
      </c>
      <c r="CD10" s="106">
        <f t="shared" si="7"/>
        <v>0</v>
      </c>
      <c r="CE10" s="106">
        <f t="shared" si="7"/>
        <v>0</v>
      </c>
      <c r="CF10" s="106">
        <f t="shared" si="7"/>
        <v>0</v>
      </c>
      <c r="CG10" s="106">
        <f t="shared" si="7"/>
        <v>0</v>
      </c>
      <c r="CH10" s="106">
        <f t="shared" si="7"/>
        <v>0</v>
      </c>
      <c r="CI10" s="106">
        <f t="shared" si="7"/>
        <v>0</v>
      </c>
      <c r="CJ10" s="106">
        <f t="shared" si="7"/>
        <v>0</v>
      </c>
      <c r="CK10" s="106">
        <f t="shared" si="7"/>
        <v>0</v>
      </c>
      <c r="CL10" s="106">
        <f t="shared" si="7"/>
        <v>0</v>
      </c>
      <c r="CM10" s="106">
        <f t="shared" si="7"/>
        <v>0</v>
      </c>
      <c r="CN10" s="106">
        <f t="shared" si="7"/>
        <v>0</v>
      </c>
      <c r="CO10" s="106">
        <f t="shared" si="7"/>
        <v>0</v>
      </c>
      <c r="CP10" s="106">
        <f t="shared" si="7"/>
        <v>0</v>
      </c>
      <c r="CQ10" s="106">
        <f t="shared" si="7"/>
        <v>0</v>
      </c>
      <c r="CR10" s="106">
        <f t="shared" si="7"/>
        <v>0</v>
      </c>
      <c r="CS10" s="107">
        <f>DW10+FA10+GE10+HI10</f>
        <v>0</v>
      </c>
      <c r="CT10" s="105">
        <f>IF($CT$8=K10,+AG10,IF($CT$8=N10,+AH10,IF($CT$8=S10,+AI10,IF($CT$8=X10,AJ10,IF($CT$8=AC10,+AK10,0)))))</f>
        <v>0</v>
      </c>
      <c r="CU10" s="106">
        <f>IF($CU$8=K10,+AG10,IF($CU$8=N10,+AH10,IF($CU$8=S10,+AI10,IF($CU$8=X10,AJ10,IF($CU$8=AC10,+AK10,0)))))</f>
        <v>0</v>
      </c>
      <c r="CV10" s="106">
        <f>IF($CV$8=K10,+AG10,IF($CV$8=N10,+AH10,IF($CV$8=S10,+AI10,IF($CV$8=X10,AJ10,IF($CV$8=AC10,+AK10,0)))))</f>
        <v>0</v>
      </c>
      <c r="CW10" s="106">
        <f>IF($CW$8=K10,+AG10,IF($CW$8=N10,+AH10,IF($CW$8=S10,+AI10,IF($CW$8=X10,AJ10,IF($CW$8=AC10,+AK10,0)))))</f>
        <v>0</v>
      </c>
      <c r="CX10" s="106">
        <f>IF($CX$8=K10,+AG10,IF($CX$8=N10,+AH10,IF($CX$8=S10,+AI10,IF($CX$8=X10,AJ10,IF($CX$8=AC10,+AK10,0)))))</f>
        <v>0</v>
      </c>
      <c r="CY10" s="106">
        <f>IF($CY$8=K10,+AG10,IF($CY$8=N10,+AH10,IF($CY$8=S10,+AI10,IF($CY$8=X10,AJ10,IF($CY$8=AC10,+AK10,0)))))</f>
        <v>0</v>
      </c>
      <c r="CZ10" s="106">
        <f>IF($CZ$8=K10,+AG10,IF($CZ$8=N10,+AH10,IF($CZ$8=S10,+AI10,IF($CZ$8=X10,AJ10,IF($CZ$8=AC10,+AK10,0)))))</f>
        <v>0</v>
      </c>
      <c r="DA10" s="106">
        <f>IF($DA$8=K10,+AG10,IF($DA$8=N10,+AH10,IF($DA$8=S10,+AI10,IF($DA$8=X10,AJ10,IF($DA$8=AC10,+AK10,0)))))</f>
        <v>0</v>
      </c>
      <c r="DB10" s="106">
        <f>IF($DB$8=K10,+AG10,IF($DB$8=N10,+AH10,IF($DB$8=S10,+AI10,IF($DB$8=X10,AJ10,IF($DB$8=AC10,+AK10,0)))))</f>
        <v>0</v>
      </c>
      <c r="DC10" s="106">
        <f>IF($DC$8=K10,+AG10,IF($DC$8=N10,+AH10,IF($DC$8=S10,+AI10,IF($DC$8=X10,AJ10,IF($DC$8=AC10,+AK10,0)))))</f>
        <v>0</v>
      </c>
      <c r="DD10" s="106">
        <f>IF($DD$8=K10,+AG10,IF($DD$8=N10,+AH10,IF($DD$8=S10,+AI10,IF($DD$8=X10,AJ10,IF($DD$8=AC10,+AK10,0)))))</f>
        <v>0</v>
      </c>
      <c r="DE10" s="106">
        <f>IF($DE$8=K10,+AG10,IF($DE$8=N10,+AH10,IF($DE$8=S10,+AI10,IF($DE$8=X10,AJ10,IF($DE$8=AC10,+AK10,0)))))</f>
        <v>0</v>
      </c>
      <c r="DF10" s="106">
        <f>IF($DF$8=K10,+AG10,IF($DF$8=N10,+AH10,IF($DF$8=S10,+AI10,IF($DF$8=X10,AJ10,IF($DF$8=AC10,+AK10,0)))))</f>
        <v>0</v>
      </c>
      <c r="DG10" s="106">
        <f>IF($DG$8=K10,+AG10,IF($DG$8=N10,+AH10,IF($DG$8=S10,+AI10,IF($DG$8=X10,AJ10,IF($DG$8=AC10,+AK10,0)))))</f>
        <v>0</v>
      </c>
      <c r="DH10" s="106">
        <f>IF($DH$8=K10,+AG10,IF($DH$8=N10,+AH10,IF($DH$8=S10,+AI10,IF($DH$8=X10,AJ10,IF($DH$8=AC10,+AK10,0)))))</f>
        <v>0</v>
      </c>
      <c r="DI10" s="106">
        <f>IF($DI$8=K10,+AG10,IF($DI$8=N10,+AH10,IF($DI$8=S10,+AI10,IF($DI$8=X10,AJ10,IF($DI$8=AC10,+AK10,0)))))</f>
        <v>0</v>
      </c>
      <c r="DJ10" s="106">
        <f>IF($DJ$8=K10,+AG10,IF($DJ$8=N10,+AH10,IF($DJ$8=S10,+AI10,IF($DJ$8=X10,AJ10,IF($DJ$8=AC10,+AK10,0)))))</f>
        <v>0</v>
      </c>
      <c r="DK10" s="106">
        <f>IF($DK$8=K10,+AG10,IF($DK$8=N10,+AH10,IF($DK$8=S10,+AI10,IF($DK$8=X10,AJ10,IF($DK$8=AC10,+AK10,0)))))</f>
        <v>0</v>
      </c>
      <c r="DL10" s="106">
        <f>IF($DL$8=K10,+AG10,IF($DL$8=N10,+AH10,IF($DL$8=S10,+AI10,IF($DL$8=X10,AJ10,IF($DL$8=AC10,+AK10,0)))))</f>
        <v>0</v>
      </c>
      <c r="DM10" s="106">
        <f>IF($DM$8=K10,+AG10,IF($DM$8=N10,+AH10,IF($DM$8=S10,+AI10,IF($DM$8=X10,AJ10,IF($DM$8=AC10,+AK10,0)))))</f>
        <v>0</v>
      </c>
      <c r="DN10" s="106">
        <f>IF($DN$8=K10,+AG10,IF($DN$8=N10,+AH10,IF($DN$8=S10,+AI10,IF($DN$8=X10,AJ10,IF($DN$8=AC10,+AK10,0)))))</f>
        <v>0</v>
      </c>
      <c r="DO10" s="106">
        <f>IF($DO$8=K10,+AG10,IF($DO$8=N10,+AH10,IF($DO$8=S10,+AI10,IF($DO$8=X10,AJ10,IF($DO$8=AC10,+AK10,0)))))</f>
        <v>0</v>
      </c>
      <c r="DP10" s="106">
        <f>IF($DP$8=K10,+AG10,IF($DP$8=N10,+AH10,IF($DP$8=S10,+AI10,IF($DP$8=X10,AJ10,IF($DP$8=AC10,+AK10,0)))))</f>
        <v>0</v>
      </c>
      <c r="DQ10" s="106">
        <f>IF($DQ$8=K10,+AG10,IF($DQ$8=N10,+AH10,IF($DQ$8=S10,+AI10,IF($DQ$8=X10,AJ10,IF($DQ$8=AC10,+AK10,0)))))</f>
        <v>0</v>
      </c>
      <c r="DR10" s="106">
        <f>IF($DR$8=K10,+AG10,IF($DR$8=N10,+AH10,IF($DR$8=S10,+AI10,IF($DR$8=X10,AJ10,IF($DR$8=AC10,+AK10,0)))))</f>
        <v>0</v>
      </c>
      <c r="DS10" s="106">
        <f>IF($DS$8=K10,+AG10,IF($DS$8=N10,+AH10,IF($DS$8=S10,+AI10,IF($DS$8=X10,AJ10,IF($DS$8=AC10,+AK10,0)))))</f>
        <v>0</v>
      </c>
      <c r="DT10" s="106">
        <f>IF($DT$8=K10,+AG10,IF($DT$8=N10,+AH10,IF($DT$8=S10,+AI10,IF($DT$8=X10,AJ10,IF($DT$8=AC10,+AK10,0)))))</f>
        <v>0</v>
      </c>
      <c r="DU10" s="106">
        <f>IF($DU$8=K10,+AG10,IF($DU$8=N10,+AH10,IF($DU$8=S10,+AI10,IF($DU$8=X10,AJ10,IF($DU$8=AC10,+AK10,0)))))</f>
        <v>0</v>
      </c>
      <c r="DV10" s="106">
        <f>IF($DV$8=K10,+AG10,IF($DV$8=N10,+AH10,IF($DV$8=S10,+AI10,IF($DV$8=X10,AJ10,IF($DV$8=AC10,+AK10,0)))))</f>
        <v>0</v>
      </c>
      <c r="DW10" s="107">
        <f>IF($DW$8=K10,+AG10,IF($DW$8=N10,+AH10,IF($DW$8=S10,+AI10,IF($DW$8=X10,AJ10,IF($DW$8=AC10,+AK10,0)))))</f>
        <v>0</v>
      </c>
      <c r="DX10" s="105">
        <f>IF(AND(AL10="Y7",AA10=0,AB10=0),0,IF(AL10&lt;="Y1",0,H10*AF10*$D$3))</f>
        <v>0</v>
      </c>
      <c r="DY10" s="105">
        <f>IF(AND(AM10="Y7",AA10=0,AB10=0),0,IF(AM10&lt;="Y1",0,H10*AF10*$D$3))</f>
        <v>0</v>
      </c>
      <c r="DZ10" s="106">
        <f>IF(AND(AN10="Y7",AA10=0,AB10=0),0,IF(AN10&lt;="Y1",0,H10*AF10*$D$3))</f>
        <v>0</v>
      </c>
      <c r="EA10" s="106">
        <f>IF(AND(AO10="Y7",AA10=0,AB10=0),0,IF(AO10&lt;="Y1",0,H10*AF10*$D$3))</f>
        <v>0</v>
      </c>
      <c r="EB10" s="106">
        <f>IF(AND(AP10="Y7",AA10=0,AB10=0),0,IF(AP10&lt;="Y1",0,H10*AF10*$D$3))</f>
        <v>0</v>
      </c>
      <c r="EC10" s="106">
        <f>IF(AND(AQ10="Y7",AA10=0,AB10=0),0,IF(AQ10&lt;="Y1",0,H10*AF10*$D$3))</f>
        <v>0</v>
      </c>
      <c r="ED10" s="106">
        <f>IF(AND(AR10="Y7",AA10=0,AB10=0),0,IF(AR10&lt;="Y1",0,H10*AF10*$D$3))</f>
        <v>0</v>
      </c>
      <c r="EE10" s="106">
        <f>IF(AND(AS10="Y7",AA10=0,AB10=0),0,IF(AS10&lt;="Y1",0,H10*AF10*$D$3))</f>
        <v>0</v>
      </c>
      <c r="EF10" s="106">
        <f>IF(AND(AT10="Y7",AA10=0,AB10=0),0,IF(AT10&lt;="Y1",0,H10*AF10*$D$3))</f>
        <v>0</v>
      </c>
      <c r="EG10" s="106">
        <f>IF(AND(AU10="Y7",AA10=0,AB10=0),0,IF(AU10&lt;="Y1",0,H10*AF10*$D$3))</f>
        <v>0</v>
      </c>
      <c r="EH10" s="106">
        <f>IF(AND(AV10="Y7",AA10=0,AB10=0),0,IF(AV10&lt;="Y1",0,H10*AF10*$D$3))</f>
        <v>0</v>
      </c>
      <c r="EI10" s="106">
        <f>IF(AND(AW10="Y7",AA10=0,AB10=0),0,IF(AW10&lt;="Y1",0,H10*AF10*$D$3))</f>
        <v>0</v>
      </c>
      <c r="EJ10" s="106">
        <f>IF(AND(AX10="Y7",AA10=0,AB10=0),0,IF(AX10&lt;="Y1",0,H10*AF10*$D$3))</f>
        <v>0</v>
      </c>
      <c r="EK10" s="106">
        <f>IF(AND(AY10="Y7",AA10=0,AB10=0),0,IF(AY10&lt;="Y1",0,H10*AF10*$D$3))</f>
        <v>0</v>
      </c>
      <c r="EL10" s="106">
        <f>IF(AND(AZ10="Y7",AA10=0,AB10=0),0,IF(AZ10&lt;="Y1",0,H10*AF10*$D$3))</f>
        <v>0</v>
      </c>
      <c r="EM10" s="106">
        <f>IF(AND(BA10="Y7",AA10=0,AB10=0),0,IF(BA10&lt;="Y1",0,H10*AF10*$D$3))</f>
        <v>0</v>
      </c>
      <c r="EN10" s="106">
        <f>IF(AND(BB10="Y7",AA10=0,AB10=0),0,IF(BB10&lt;="Y1",0,H10*AF10*$D$3))</f>
        <v>0</v>
      </c>
      <c r="EO10" s="106">
        <f>IF(AND(BC10="Y7",AA10=0,AB10=0),0,IF(BC10&lt;="Y1",0,H10*AF10*$D$3))</f>
        <v>0</v>
      </c>
      <c r="EP10" s="106">
        <f>IF(AND(BD10="Y7",AA10=0,AB10=0),0,IF(BD10&lt;="Y1",0,H10*AF10*$D$3))</f>
        <v>0</v>
      </c>
      <c r="EQ10" s="106">
        <f>IF(AND(BE10="Y7",AA10=0,AB10=0),0,IF(BE10&lt;="Y1",0,H10*AF10*$D$3))</f>
        <v>0</v>
      </c>
      <c r="ER10" s="106">
        <f>IF(AND(BF10="Y7",AA10=0,AB10=0),0,IF(BF10&lt;="Y1",0,H10*AF10*$D$3))</f>
        <v>0</v>
      </c>
      <c r="ES10" s="106">
        <f>IF(AND(BG10="Y7",AA10=0,AB10=0),0,IF(BG10&lt;="Y1",0,H10*AF10*$D$3))</f>
        <v>0</v>
      </c>
      <c r="ET10" s="106">
        <f>IF(AND(BH10="Y7",AA10=0,AB10=0),0,IF(BH10&lt;="Y1",0,H10*AF10*$D$3))</f>
        <v>0</v>
      </c>
      <c r="EU10" s="106">
        <f>IF(AND(BI10="Y7",AA10=0,AB10=0),0,IF(BI10&lt;="Y1",0,H10*AF10*$D$3))</f>
        <v>0</v>
      </c>
      <c r="EV10" s="106">
        <f>IF(AND(BJ10="Y7",AA10=0,AB10=0),0,IF(BJ10&lt;="Y1",0,H10*AF10*$D$3))</f>
        <v>0</v>
      </c>
      <c r="EW10" s="106">
        <f>IF(AND(BK10="Y7",AA10=0,AB10=0),0,IF(BK10&lt;="Y1",0,H10*AF10*$D$3))</f>
        <v>0</v>
      </c>
      <c r="EX10" s="106">
        <f>IF(AND(BL10="Y7",AA10=0,AB10=0),0,IF(BL10&lt;="Y1",0,H10*AF10*$D$3))</f>
        <v>0</v>
      </c>
      <c r="EY10" s="106">
        <f>IF(AND(BM10="Y7",AA10=0,AB10=0),0,IF(BM10&lt;="Y1",0,H10*AF10*$D$3))</f>
        <v>0</v>
      </c>
      <c r="EZ10" s="106">
        <f>IF(AND(BN10="Y7",AA10=0,AB10=0),0,IF(BN10&lt;="Y1",0,H10*AF10*$D$3))</f>
        <v>0</v>
      </c>
      <c r="FA10" s="106">
        <f>IF(AND(BO10="Y7",AA10=0,AB10=0),0,IF(BO10&lt;="Y1",0,H10*AF10*$D$3))</f>
        <v>0</v>
      </c>
      <c r="FB10" s="105">
        <f>IF(AL10&lt;="Y1",0,IF(AL10&lt;="Y3",I10*AF10*$D$3,IF(AL10&lt;="Y5",Q10*AF10*$D$3,AA10*AF10*$D$3)))</f>
        <v>0</v>
      </c>
      <c r="FC10" s="106">
        <f>IF(AM10&lt;="Y1",0,IF(AM10&lt;="Y3",I10*AF10*$D$3,IF(AM10&lt;="Y5",Q10*AF10*$D$3,AA10*AF10*$D$3)))</f>
        <v>0</v>
      </c>
      <c r="FD10" s="106">
        <f>IF(AN10&lt;="Y1",0,IF(AN10&lt;="Y3",I10*AF10*$D$3,IF(AN10&lt;="Y5",Q10*AF10*$D$3,AA10*AF10*$D$3)))</f>
        <v>0</v>
      </c>
      <c r="FE10" s="106">
        <f>IF(AO10&lt;="Y1",0,IF(AO10&lt;="Y3",I10*AF10*$D$3,IF(AO10&lt;="Y5",Q10*AF10*$D$3,AA10*AF10*$D$3)))</f>
        <v>0</v>
      </c>
      <c r="FF10" s="106">
        <f>IF(AP10&lt;="Y1",0,IF(AP10&lt;="Y3",I10*AF10*$D$3,IF(AP10&lt;="Y5",Q10*AF10*$D$3,AA10*AF10*$D$3)))</f>
        <v>0</v>
      </c>
      <c r="FG10" s="106">
        <f>IF(AQ10&lt;="Y1",0,IF(AQ10&lt;="Y3",I10*AF10*$D$3,IF(AQ10&lt;="Y5",Q10*AF10*$D$3,AA10*AF10*$D$3)))</f>
        <v>0</v>
      </c>
      <c r="FH10" s="106">
        <f>IF(AR10&lt;="Y1",0,IF(AR10&lt;="Y3",I10*AF10*$D$3,IF(AR10&lt;="Y5",Q10*AF10*$D$3,AA10*AF10*$D$3)))</f>
        <v>0</v>
      </c>
      <c r="FI10" s="106">
        <f>IF(AS10&lt;="Y1",0,IF(AS10&lt;="Y3",I10*AF10*$D$3,IF(AS10&lt;="Y5",Q10*AF10*$D$3,AA10*AF10*$D$3)))</f>
        <v>0</v>
      </c>
      <c r="FJ10" s="106">
        <f>IF(AT10&lt;="Y1",0,IF(AT10&lt;="Y3",I10*AF10*$D$3,IF(AT10&lt;="Y5",Q10*AF10*$D$3,AA10*AF10*$D$3)))</f>
        <v>0</v>
      </c>
      <c r="FK10" s="106">
        <f>IF(AU10&lt;="Y1",0,IF(AU10&lt;="Y3",I10*AF10*$D$3,IF(AU10&lt;="Y5",Q10*AF10*$D$3,AA10*AF10*$D$3)))</f>
        <v>0</v>
      </c>
      <c r="FL10" s="106">
        <f>IF(AV10&lt;="Y1",0,IF(AV10&lt;="Y3",I10*AF10*$D$3,IF(AV10&lt;="Y5",Q10*AF10*$D$3,AA10*AF10*$D$3)))</f>
        <v>0</v>
      </c>
      <c r="FM10" s="106">
        <f>IF(AW10&lt;="Y1",0,IF(AW10&lt;="Y3",I10*AF10*$D$3,IF(AW10&lt;="Y5",Q10*AF10*$D$3,AA10*AF10*$D$3)))</f>
        <v>0</v>
      </c>
      <c r="FN10" s="106">
        <f>IF(AX10&lt;="Y1",0,IF(AX10&lt;="Y3",I10*AF10*$D$3,IF(AX10&lt;="Y5",Q10*AF10*$D$3,AA10*AF10*$D$3)))</f>
        <v>0</v>
      </c>
      <c r="FO10" s="106">
        <f>IF(AY10&lt;="Y1",0,IF(AY10&lt;="Y3",I10*AF10*$D$3,IF(AY10&lt;="Y5",Q10*AF10*$D$3,AA10*AF10*$D$3)))</f>
        <v>0</v>
      </c>
      <c r="FP10" s="106">
        <f>IF(AZ10&lt;="Y1",0,IF(AZ10&lt;="Y3",I10*AF10*$D$3,IF(AZ10&lt;="Y5",Q10*AF10*$D$3,AA10*AF10*$D$3)))</f>
        <v>0</v>
      </c>
      <c r="FQ10" s="106">
        <f>IF(BA10&lt;="Y1",0,IF(BA10&lt;="Y3",I10*AF10*$D$3,IF(BA10&lt;="Y5",Q10*AF10*$D$3,AA10*AF10*$D$3)))</f>
        <v>0</v>
      </c>
      <c r="FR10" s="106">
        <f>IF(BB10&lt;="Y1",0,IF(BB10&lt;="Y3",I10*AF10*$D$3,IF(BB10&lt;="Y5",Q10*AF10*$D$3,AA10*AF10*$D$3)))</f>
        <v>0</v>
      </c>
      <c r="FS10" s="106">
        <f>IF(BC10&lt;="Y1",0,IF(BC10&lt;="Y3",I10*AF10*$D$3,IF(BC10&lt;="Y5",Q10*AF10*$D$3,AA10*AF10*$D$3)))</f>
        <v>0</v>
      </c>
      <c r="FT10" s="106">
        <f>IF(BD10&lt;="Y1",0,IF(BD10&lt;="Y3",I10*AF10*$D$3,IF(BD10&lt;="Y5",Q10*AF10*$D$3,AA10*AF10*$D$3)))</f>
        <v>0</v>
      </c>
      <c r="FU10" s="106">
        <f>IF(BE10&lt;="Y1",0,IF(BE10&lt;="Y3",I10*AF10*$D$3,IF(BE10&lt;="Y5",Q10*AF10*$D$3,AA10*AF10*$D$3)))</f>
        <v>0</v>
      </c>
      <c r="FV10" s="106">
        <f>IF(BF10&lt;="Y1",0,IF(BF10&lt;="Y3",I10*AF10*$D$3,IF(BF10&lt;="Y5",Q10*AF10*$D$3,AA10*AF10*$D$3)))</f>
        <v>0</v>
      </c>
      <c r="FW10" s="106">
        <f>IF(BG10&lt;="Y1",0,IF(BG10&lt;="Y3",I10*AF10*$D$3,IF(BG10&lt;="Y5",Q10*AF10*$D$3,AA10*AF10*$D$3)))</f>
        <v>0</v>
      </c>
      <c r="FX10" s="106">
        <f>IF(BH10&lt;="Y1",0,IF(BH10&lt;="Y3",I10*AF10*$D$3,IF(BH10&lt;="Y5",Q10*AF10*$D$3,AA10*AF10*$D$3)))</f>
        <v>0</v>
      </c>
      <c r="FY10" s="106">
        <f>IF(BI10&lt;="Y1",0,IF(BI10&lt;="Y3",I10*AF10*$D$3,IF(BI10&lt;="Y5",Q10*AF10*$D$3,AA10*AF10*$D$3)))</f>
        <v>0</v>
      </c>
      <c r="FZ10" s="106">
        <f>IF(BJ10&lt;="Y1",0,IF(BJ10&lt;="Y3",I10*AF10*$D$3,IF(BJ10&lt;="Y5",Q10*AF10*$D$3,AA10*AF10*$D$3)))</f>
        <v>0</v>
      </c>
      <c r="GA10" s="106">
        <f>IF(BK10&lt;="Y1",0,IF(BK10&lt;="Y3",I10*AF10*$D$3,IF(BK10&lt;="Y5",Q10*AF10*$D$3,AA10*AF10*$D$3)))</f>
        <v>0</v>
      </c>
      <c r="GB10" s="106">
        <f>IF(BL10&lt;="Y1",0,IF(BL10&lt;="Y3",I10*AF10*$D$3,IF(BL10&lt;="Y5",Q10*AF10*$D$3,AA10*AF10*$D$3)))</f>
        <v>0</v>
      </c>
      <c r="GC10" s="106">
        <f>IF(BM10&lt;="Y1",0,IF(BM10&lt;="Y3",I10*AF10*$D$3,IF(BM10&lt;="Y5",Q10*AF10*$D$3,AA10*AF10*$D$3)))</f>
        <v>0</v>
      </c>
      <c r="GD10" s="106">
        <f>IF(BN10&lt;="Y1",0,IF(BN10&lt;="Y3",I10*AF10*$D$3,IF(BN10&lt;="Y5",Q10*AF10*$D$3,AA10*AF10*$D$3)))</f>
        <v>0</v>
      </c>
      <c r="GE10" s="107">
        <f>IF(BO10&lt;="Y1",0,IF(BO10&lt;="Y3",I10*AF10*$D$3,IF(BO10&lt;="Y5",Q10*AF10*$D$3,AA10*AF10*$D$3)))</f>
        <v>0</v>
      </c>
      <c r="GF10" s="105">
        <f>IF(AL10&lt;="Y1",0,IF(AL10&lt;="Y3",J10*AF10*$D$3,IF(AL10&lt;="Y5",R10*AF10*$D$3,AB10*AF10*$D$3)))</f>
        <v>0</v>
      </c>
      <c r="GG10" s="106">
        <f>IF(AM10&lt;="Y1",0,IF(AM10&lt;="Y3",J10*AF10*$D$3,IF(AM10&lt;="Y5",R10*AF10*$D$3,AB10*AF10*$D$3)))</f>
        <v>0</v>
      </c>
      <c r="GH10" s="106">
        <f>IF(AN10&lt;="Y1",0,IF(AN10&lt;="Y3",J10*AF10*$D$3,IF(AN10&lt;="Y5",R10*AF10*$D$3,AB10*AF10*$D$3)))</f>
        <v>0</v>
      </c>
      <c r="GI10" s="106">
        <f>IF(AO10&lt;="Y1",0,IF(AO10&lt;="Y3",J10*AF10*$D$3,IF(AO10&lt;="Y5",R10*AF10*$D$3,AB10*AF10*$D$3)))</f>
        <v>0</v>
      </c>
      <c r="GJ10" s="106">
        <f>IF(AP10&lt;="Y1",0,IF(AP10&lt;="Y3",J10*AF10*$D$3,IF(AP10&lt;="Y5",R10*AF10*$D$3,AB10*AF10*$D$3)))</f>
        <v>0</v>
      </c>
      <c r="GK10" s="106">
        <f>IF(AQ10&lt;="Y1",0,IF(AQ10&lt;="Y3",J10*AF10*$D$3,IF(AQ10&lt;="Y5",R10*AF10*$D$3,AB10*AF10*$D$3)))</f>
        <v>0</v>
      </c>
      <c r="GL10" s="106">
        <f>IF(AR10&lt;="Y1",0,IF(AR10&lt;="Y3",J10*AF10*$D$3,IF(AR10&lt;="Y5",R10*AF10*$D$3,AB10*AF10*$D$3)))</f>
        <v>0</v>
      </c>
      <c r="GM10" s="106">
        <f>IF(AS10&lt;="Y1",0,IF(AS10&lt;="Y3",J10*AF10*$D$3,IF(AS10&lt;="Y5",R10*AF10*$D$3,AB10*AF10*$D$3)))</f>
        <v>0</v>
      </c>
      <c r="GN10" s="106">
        <f>IF(AT10&lt;="Y1",0,IF(AT10&lt;="Y3",J10*AF10*$D$3,IF(AT10&lt;="Y5",R10*AF10*$D$3,AB10*AF10*$D$3)))</f>
        <v>0</v>
      </c>
      <c r="GO10" s="106">
        <f>IF(AU10&lt;="Y1",0,IF(AU10&lt;="Y3",J10*AF10*$D$3,IF(AU10&lt;="Y5",R10*AF10*$D$3,AB10*AF10*$D$3)))</f>
        <v>0</v>
      </c>
      <c r="GP10" s="106">
        <f>IF(AV10&lt;="Y1",0,IF(AV10&lt;="Y3",J10*AF10*$D$3,IF(AV10&lt;="Y5",R10*AF10*$D$3,AB10*AF10*$D$3)))</f>
        <v>0</v>
      </c>
      <c r="GQ10" s="106">
        <f>IF(AW10&lt;="Y1",0,IF(AW10&lt;="Y3",J10*AF10*$D$3,IF(AW10&lt;="Y5",R10*AF10*$D$3,AB10*AF10*$D$3)))</f>
        <v>0</v>
      </c>
      <c r="GR10" s="106">
        <f>IF(AX10&lt;="Y1",0,IF(AX10&lt;="Y3",J10*AF10*$D$3,IF(AX10&lt;="Y5",R10*AF10*$D$3,AB10*AF10*$D$3)))</f>
        <v>0</v>
      </c>
      <c r="GS10" s="106">
        <f>IF(AY10&lt;="Y1",0,IF(AY10&lt;="Y3",J10*AF10*$D$3,IF(AY10&lt;="Y5",R10*AF10*$D$3,AB10*AF10*$D$3)))</f>
        <v>0</v>
      </c>
      <c r="GT10" s="106">
        <f>IF(AZ10&lt;="Y1",0,IF(AZ10&lt;="Y3",J10*AF10*$D$3,IF(AZ10&lt;="Y5",R10*AF10*$D$3,AB10*AF10*$D$3)))</f>
        <v>0</v>
      </c>
      <c r="GU10" s="106">
        <f>IF(BA10&lt;="Y1",0,IF(BA10&lt;="Y3",J10*AF10*$D$3,IF(BA10&lt;="Y5",R10*AF10*$D$3,AB10*AF10*$D$3)))</f>
        <v>0</v>
      </c>
      <c r="GV10" s="106">
        <f>IF(BB10&lt;="Y1",0,IF(BB10&lt;="Y3",J10*AF10*$D$3,IF(BB10&lt;="Y5",R10*AF10*$D$3,AB10*AF10*$D$3)))</f>
        <v>0</v>
      </c>
      <c r="GW10" s="106">
        <f>IF(BC10&lt;="Y1",0,IF(BC10&lt;="Y3",J10*AF10*$D$3,IF(BC10&lt;="Y5",R10*AF10*$D$3,AB10*AF10*$D$3)))</f>
        <v>0</v>
      </c>
      <c r="GX10" s="106">
        <f>IF(BD10&lt;="Y1",0,IF(BD10&lt;="Y3",J10*AF10*$D$3,IF(BD10&lt;="Y5",R10*AF10*$D$3,AB10*AF10*$D$3)))</f>
        <v>0</v>
      </c>
      <c r="GY10" s="106">
        <f>IF(BE10&lt;="Y1",0,IF(BE10&lt;="Y3",J10*AF10*$D$3,IF(BE10&lt;="Y5",R10*AF10*$D$3,AB10*AF10*$D$3)))</f>
        <v>0</v>
      </c>
      <c r="GZ10" s="106">
        <f>IF(BF10&lt;="Y1",0,IF(BF10&lt;="Y3",J10*AF10*$D$3,IF(BF10&lt;="Y5",R10*AF10*$D$3,AB10*AF10*$D$3)))</f>
        <v>0</v>
      </c>
      <c r="HA10" s="106">
        <f>IF(BG10&lt;="Y1",0,IF(BG10&lt;="Y3",J10*AF10*$D$3,IF(BG10&lt;="Y5",R10*AF10*$D$3,AB10*AF10*$D$3)))</f>
        <v>0</v>
      </c>
      <c r="HB10" s="106">
        <f>IF(BH10&lt;="Y1",0,IF(BH10&lt;="Y3",J10*AF10*$D$3,IF(BH10&lt;="Y5",R10*AF10*$D$3,AB10*AF10*$D$3)))</f>
        <v>0</v>
      </c>
      <c r="HC10" s="106">
        <f>IF(BI10&lt;="Y1",0,IF(BI10&lt;="Y3",J10*AF10*$D$3,IF(BI10&lt;="Y5",R10*AF10*$D$3,AB10*AF10*$D$3)))</f>
        <v>0</v>
      </c>
      <c r="HD10" s="106">
        <f>IF(BJ10&lt;="Y1",0,IF(BJ10&lt;="Y3",J10*AF10*$D$3,IF(BJ10&lt;="Y5",R10*AF10*$D$3,AB10*AF10*$D$3)))</f>
        <v>0</v>
      </c>
      <c r="HE10" s="106">
        <f>IF(BK10&lt;="Y1",0,IF(BK10&lt;="Y3",J10*AF10*$D$3,IF(BK10&lt;="Y5",R10*AF10*$D$3,AB10*AF10*$D$3)))</f>
        <v>0</v>
      </c>
      <c r="HF10" s="106">
        <f>IF(BL10&lt;="Y1",0,IF(BL10&lt;="Y3",J10*AF10*$D$3,IF(BL10&lt;="Y5",R10*AF10*$D$3,AB10*AF10*$D$3)))</f>
        <v>0</v>
      </c>
      <c r="HG10" s="106">
        <f>IF(BM10&lt;="Y1",0,IF(BM10&lt;="Y3",J10*AF10*$D$3,IF(BM10&lt;="Y5",R10*AF10*$D$3,AB10*AF10*$D$3)))</f>
        <v>0</v>
      </c>
      <c r="HH10" s="106">
        <f>IF(BN10&lt;="Y1",0,IF(BN10&lt;="Y3",J10*AF10*$D$3,IF(BN10&lt;="Y5",R10*AF10*$D$3,AB10*AF10*$D$3)))</f>
        <v>0</v>
      </c>
      <c r="HI10" s="107">
        <f>IF(BO10&lt;="Y1",0,IF(BO10&lt;="Y3",J10*AF10*$D$3,IF(BO10&lt;="Y5",R10*AF10*$D$3,AB10*AF10*$D$3)))</f>
        <v>0</v>
      </c>
    </row>
    <row r="11" spans="1:217" ht="13.5" customHeight="1" thickBot="1">
      <c r="A11" s="190" t="s">
        <v>281</v>
      </c>
      <c r="B11" s="191" t="s">
        <v>282</v>
      </c>
      <c r="C11" s="54"/>
      <c r="D11" s="54"/>
      <c r="E11" s="187"/>
      <c r="F11" s="55"/>
      <c r="G11" s="125"/>
      <c r="H11" s="64">
        <f>IF(G11="","",VLOOKUP(G11,シナリオパターン!$C$14:$AL$17,13,FALSE))</f>
      </c>
      <c r="I11" s="65">
        <f>IF(G11="","",VLOOKUP(G11,シナリオパターン!$C$14:$AL$17,14,FALSE))</f>
      </c>
      <c r="J11" s="66">
        <f>IF(G11="","",VLOOKUP(G11,シナリオパターン!$C$14:$AL$17,15,FALSE))</f>
      </c>
      <c r="K11" s="57">
        <f>IF(G11="","",VLOOKUP(G11,シナリオパターン!$C$14:$AL$17,16,FALSE)+D11)</f>
      </c>
      <c r="L11" s="62">
        <f>IF(G11="","",VLOOKUP(G11,シナリオパターン!$C$14:$AL$17,17,FALSE))</f>
      </c>
      <c r="M11" s="67">
        <f>IF(G11="","",VLOOKUP(G11,シナリオパターン!$C$14:$AL$17,18,FALSE))</f>
      </c>
      <c r="N11" s="59">
        <f>IF(G11="","",VLOOKUP(G11,シナリオパターン!$C$14:$AL$17,19,FALSE)+D11)</f>
      </c>
      <c r="O11" s="62">
        <f>IF(G11="","",VLOOKUP(G11,シナリオパターン!$C$14:$AL$17,20,FALSE))</f>
      </c>
      <c r="P11" s="68">
        <f>IF(G11="","",VLOOKUP(G11,シナリオパターン!$C$14:$AL$17,21,FALSE))</f>
      </c>
      <c r="Q11" s="65">
        <f>IF(G11="","",VLOOKUP(G11,シナリオパターン!$C$14:$AL$17,22,FALSE))</f>
      </c>
      <c r="R11" s="66">
        <f>IF(G11="","",VLOOKUP(G11,シナリオパターン!$C$14:$AL$17,23,FALSE))</f>
      </c>
      <c r="S11" s="57">
        <f>IF(G11="","",VLOOKUP(G11,シナリオパターン!$C$14:$AL$17,24,FALSE)+D11)</f>
      </c>
      <c r="T11" s="62">
        <f>IF(G11="","",VLOOKUP(G11,シナリオパターン!$C$14:$AL$17,25,FALSE))</f>
      </c>
      <c r="U11" s="67">
        <f>IF(G11="","",VLOOKUP(G11,シナリオパターン!$C$14:$AL$17,26,FALSE))</f>
      </c>
      <c r="V11" s="69">
        <f>IF(G11="","",VLOOKUP(G11,シナリオパターン!$C$14:$AL$17,27,FALSE))</f>
      </c>
      <c r="W11" s="67">
        <f>IF(G11="","",VLOOKUP(G11,シナリオパターン!$C$14:$AL$17,28,FALSE))</f>
      </c>
      <c r="X11" s="56">
        <f>IF(G11="","",VLOOKUP(G11,シナリオパターン!$C$14:$AL$17,29,FALSE)+D11)</f>
      </c>
      <c r="Y11" s="62">
        <f>IF(G11="","",VLOOKUP(G11,シナリオパターン!$C$14:$AL$17,30,FALSE))</f>
      </c>
      <c r="Z11" s="67">
        <f>IF(G11="","",VLOOKUP(G11,シナリオパターン!$C$14:$AL$17,31,FALSE))</f>
      </c>
      <c r="AA11" s="70">
        <f>IF(G11="","",VLOOKUP(G11,シナリオパターン!$C$14:$AL$17,32,FALSE))</f>
      </c>
      <c r="AB11" s="67">
        <f>IF(G11="","",VLOOKUP(G11,シナリオパターン!$C$14:$AL$17,33,FALSE))</f>
      </c>
      <c r="AC11" s="58">
        <f>IF(G11="","",VLOOKUP(G11,シナリオパターン!$C$14:$AL$17,34,FALSE)+X11)</f>
      </c>
      <c r="AD11" s="71">
        <f>IF(G11="","",VLOOKUP(G11,シナリオパターン!$C$14:$AL$17,35,FALSE))</f>
      </c>
      <c r="AE11" s="67">
        <f>IF(G11="","",VLOOKUP(G11,シナリオパターン!$C$14:$AL$17,36,FALSE))</f>
      </c>
      <c r="AF11" s="96">
        <f>IF(E11="","",E11*F11*0.01)</f>
      </c>
      <c r="AG11" s="97">
        <f>IF(M11="","",M11*AF11*(1+L11*0.01)*$D$3)</f>
      </c>
      <c r="AH11" s="97">
        <f>IF(P11="","",P11*AF11*(1+O11*0.01)*$D$3)</f>
      </c>
      <c r="AI11" s="97">
        <f>IF(U11="","",U11*AF11*(1+T11*0.01)*$D$3)</f>
      </c>
      <c r="AJ11" s="97">
        <f>IF(Z11="","",(W11*(1+V11*0.01)+Z11*(1+Y11*0.01))*AF11*$D$3)</f>
      </c>
      <c r="AK11" s="97">
        <f>IF(AE11="","",AE11*AF11*(1+AD11*0.01)*$D$3)</f>
      </c>
      <c r="AL11" s="98">
        <f>IF(D11="","",IF($AL$8&lt;D11,"Y1",IF($AL$8&lt;K11,"Y2",IF($AL$8&lt;N11,"Y3",IF($AL$8&lt;S11,"Y4",IF($AL$8&lt;X11,"Y5",IF($AL$8&lt;AC11,"Y6","Y7")))))))</f>
      </c>
      <c r="AM11" s="99">
        <f>IF(D11="","",IF($AM$8&lt;D11,"Y1",IF($AM$8&lt;K11,"Y2",IF($AM$8&lt;N11,"Y3",IF($AM$8&lt;S11,"Y4",IF($AM$8&lt;X11,"Y5",IF($AM$8&lt;AC11,"Y6","Y7")))))))</f>
      </c>
      <c r="AN11" s="99">
        <f>IF(D11="","",IF($AN$8&lt;D11,"Y1",IF($AN$8&lt;K11,"Y2",IF($AN$8&lt;N11,"Y3",IF($AN$8&lt;S11,"Y4",IF($AN$8&lt;X11,"Y5",IF($AN$8&lt;AC11,"Y6","Y7")))))))</f>
      </c>
      <c r="AO11" s="99">
        <f>IF(D11="","",IF($AO$8&lt;D11,"Y1",IF($AO$8&lt;K11,"Y2",IF($AO$8&lt;N11,"Y3",IF($AO$8&lt;S11,"Y4",IF($AO$8&lt;X11,"Y5",IF($AO$8&lt;AC11,"Y6","Y7")))))))</f>
      </c>
      <c r="AP11" s="99">
        <f>IF(D11="","",IF($AP$8&lt;D11,"Y1",IF($AP$8&lt;K11,"Y2",IF($AP$8&lt;N11,"Y3",IF($AP$8&lt;S11,"Y4",IF($AP$8&lt;X11,"Y5",IF($AP$8&lt;AC11,"Y6","Y7")))))))</f>
      </c>
      <c r="AQ11" s="99">
        <f>IF(D11="","",IF($AQ$8&lt;D11,"Y1",IF($AQ$8&lt;K11,"Y2",IF($AQ$8&lt;N11,"Y3",IF($AQ$8&lt;S11,"Y4",IF($AQ$8&lt;X11,"Y5",IF($AQ$8&lt;AC11,"Y6","Y7")))))))</f>
      </c>
      <c r="AR11" s="99">
        <f>IF(D11="","",IF($AR$8&lt;D11,"Y1",IF($AR$8&lt;K11,"Y2",IF($AR$8&lt;N11,"Y3",IF($AR$8&lt;S11,"Y4",IF($AR$8&lt;X11,"Y5",IF($AR$8&lt;AC11,"Y6","Y7")))))))</f>
      </c>
      <c r="AS11" s="99">
        <f>IF(D11="","",IF($AS$8&lt;D11,"Y1",IF($AS$8&lt;K11,"Y2",IF($AS$8&lt;N11,"Y3",IF($AS$8&lt;S11,"Y4",IF($AS$8&lt;X11,"Y5",IF($AS$8&lt;AC11,"Y6","Y7")))))))</f>
      </c>
      <c r="AT11" s="99">
        <f>IF(D11="","",IF($AT$8&lt;D11,"Y1",IF($AT$8&lt;K11,"Y2",IF($AT$8&lt;N11,"Y3",IF($AT$8&lt;S11,"Y4",IF($AT$8&lt;X11,"Y5",IF($AT$8&lt;AC11,"Y6","Y7")))))))</f>
      </c>
      <c r="AU11" s="99">
        <f>IF(D11="","",IF($AU$8&lt;D11,"Y1",IF($AU$8&lt;K11,"Y2",IF($AU$8&lt;N11,"Y3",IF($AU$8&lt;S11,"Y4",IF($AU$8&lt;X11,"Y5",IF($AU$8&lt;AC11,"Y6","Y7")))))))</f>
      </c>
      <c r="AV11" s="99">
        <f>IF(D11="","",IF($AV$8&lt;D11,"Y1",IF($AV$8&lt;K11,"Y2",IF($AV$8&lt;N11,"Y3",IF($AV$8&lt;S11,"Y4",IF($AV$8&lt;X11,"Y5",IF($AV$8&lt;AC11,"Y6","Y7")))))))</f>
      </c>
      <c r="AW11" s="99">
        <f>IF(D11="","",IF($AW$8&lt;D11,"Y1",IF($AW$8&lt;K11,"Y2",IF($AW$8&lt;N11,"Y3",IF($AW$8&lt;S11,"Y4",IF($AW$8&lt;X11,"Y5",IF($AW$8&lt;AC11,"Y6","Y7")))))))</f>
      </c>
      <c r="AX11" s="99">
        <f>IF(D11="","",IF($AX$8&lt;D11,"Y1",IF($AX$8&lt;K11,"Y2",IF($AX$8&lt;N11,"Y3",IF($AX$8&lt;S11,"Y4",IF($AX$8&lt;X11,"Y5",IF($AX$8&lt;AC11,"Y6","Y7")))))))</f>
      </c>
      <c r="AY11" s="99">
        <f>IF(D11="","",IF($AY$8&lt;D11,"Y1",IF($AY$8&lt;K11,"Y2",IF($AY$8&lt;N11,"Y3",IF($AY$8&lt;S11,"Y4",IF($AY$8&lt;X11,"Y5",IF($AY$8&lt;AC11,"Y6","Y7")))))))</f>
      </c>
      <c r="AZ11" s="99">
        <f>IF(D11="","",IF($AZ$8&lt;D11,"Y1",IF($AZ$8&lt;K11,"Y2",IF($AZ$8&lt;N11,"Y3",IF($AZ$8&lt;S11,"Y4",IF($AZ$8&lt;X11,"Y5",IF($AZ$8&lt;AC11,"Y6","Y7")))))))</f>
      </c>
      <c r="BA11" s="99">
        <f>IF(D11="","",IF($BA$8&lt;D11,"Y1",IF($BA$8&lt;K11,"Y2",IF($BA$8&lt;N11,"Y3",IF($BA$8&lt;S11,"Y4",IF($BA$8&lt;X11,"Y5",IF($BA$8&lt;AC11,"Y6","Y7")))))))</f>
      </c>
      <c r="BB11" s="99">
        <f>IF(D11="","",IF($BB$8&lt;D11,"Y1",IF($BB$8&lt;K11,"Y2",IF($BB$8&lt;N11,"Y3",IF($BB$8&lt;S11,"Y4",IF($BB$8&lt;X11,"Y5",IF($BB$8&lt;AC11,"Y6","Y7")))))))</f>
      </c>
      <c r="BC11" s="99">
        <f>IF(D11="","",IF($BC$8&lt;D11,"Y1",IF($BC$8&lt;K11,"Y2",IF($BC$8&lt;N11,"Y3",IF($BC$8&lt;S11,"Y4",IF($BC$8&lt;X11,"Y5",IF($BC$8&lt;AC11,"Y6","Y7")))))))</f>
      </c>
      <c r="BD11" s="99">
        <f>IF(D11="","",IF($BD$8&lt;D11,"Y1",IF($BD$8&lt;K11,"Y2",IF($BD$8&lt;N11,"Y3",IF($BD$8&lt;S11,"Y4",IF($BD$8&lt;X11,"Y5",IF($BD$8&lt;AC11,"Y6","Y7")))))))</f>
      </c>
      <c r="BE11" s="99">
        <f>IF(D11="","",IF($BE$8&lt;D11,"Y1",IF($BE$8&lt;K11,"Y2",IF($BE$8&lt;N11,"Y3",IF($BE$8&lt;S11,"Y4",IF($BE$8&lt;X11,"Y5",IF($BE$8&lt;AC11,"Y6","Y7")))))))</f>
      </c>
      <c r="BF11" s="99">
        <f>IF(D11="","",IF($BF$8&lt;D11,"Y1",IF($BF$8&lt;K11,"Y2",IF($BF$8&lt;N11,"Y3",IF($BF$8&lt;S11,"Y4",IF($BF$8&lt;X11,"Y5",IF($BF$8&lt;AC11,"Y6","Y7")))))))</f>
      </c>
      <c r="BG11" s="99">
        <f>IF(D11="","",IF($BG$8&lt;D11,"Y1",IF($BG$8&lt;K11,"Y2",IF($BG$8&lt;N11,"Y3",IF($BG$8&lt;S11,"Y4",IF($BG$8&lt;X11,"Y5",IF($BG$8&lt;AC11,"Y6","Y7")))))))</f>
      </c>
      <c r="BH11" s="99">
        <f>IF(D11="","",IF($BH$8&lt;D11,"Y1",IF($BH$8&lt;K11,"Y2",IF($BH$8&lt;N11,"Y3",IF($BH$8&lt;S11,"Y4",IF($BH$8&lt;X11,"Y5",IF($BH$8&lt;AC11,"Y6","Y7")))))))</f>
      </c>
      <c r="BI11" s="99">
        <f>IF(D11="","",IF($BI$8&lt;D11,"Y1",IF($BI$8&lt;K11,"Y2",IF($BI$8&lt;N11,"Y3",IF($BI$8&lt;S11,"Y4",IF($BI$8&lt;X11,"Y5",IF($BI$8&lt;AC11,"Y6","Y7")))))))</f>
      </c>
      <c r="BJ11" s="99">
        <f>IF(D11="","",IF($BJ$8&lt;D11,"Y1",IF($BJ$8&lt;K11,"Y2",IF($BJ$8&lt;N11,"Y3",IF($BJ$8&lt;S11,"Y4",IF($BJ$8&lt;X11,"Y5",IF($BJ$8&lt;AC11,"Y6","Y7")))))))</f>
      </c>
      <c r="BK11" s="99">
        <f>IF(D11="","",IF($BK$8&lt;D11,"Y1",IF($BK$8&lt;K11,"Y2",IF($BK$8&lt;N11,"Y3",IF($BK$8&lt;S11,"Y4",IF($BK$8&lt;X11,"Y5",IF($BK$8&lt;AC11,"Y6","Y7")))))))</f>
      </c>
      <c r="BL11" s="99">
        <f>IF(D11="","",IF($BL$8&lt;D11,"Y1",IF($BL$8&lt;K11,"Y2",IF($BL$8&lt;N11,"Y3",IF($BL$8&lt;S11,"Y4",IF($BL$8&lt;X11,"Y5",IF($BL$8&lt;AC11,"Y6","Y7")))))))</f>
      </c>
      <c r="BM11" s="99">
        <f>IF(D11="","",IF($BM$8&lt;D11,"Y1",IF($BM$8&lt;K11,"Y2",IF($BM$8&lt;N11,"Y3",IF($BM$8&lt;S11,"Y4",IF($BM$8&lt;X11,"Y5",IF($BM$8&lt;AC11,"Y6","Y7")))))))</f>
      </c>
      <c r="BN11" s="99">
        <f>IF(D11="","",IF($BN$8&lt;D11,"Y1",IF($BN$8&lt;K11,"Y2",IF($BN$8&lt;N11,"Y3",IF($BN$8&lt;S11,"Y4",IF($BN$8&lt;X11,"Y5",IF($BN$8&lt;AC11,"Y6","Y7")))))))</f>
      </c>
      <c r="BO11" s="100">
        <f>IF(D11="","",IF($BO$8&lt;D11,"Y1",IF($BO$8&lt;K11,"Y2",IF($BO$8&lt;N11,"Y3",IF($BO$8&lt;S11,"Y4",IF($BO$8&lt;X11,"Y5",IF($BO$8&lt;AC11,"Y6","Y7")))))))</f>
      </c>
      <c r="BP11" s="108">
        <f>CT11+DX11+FB11+GF11</f>
        <v>0</v>
      </c>
      <c r="BQ11" s="109">
        <f aca="true" t="shared" si="8" ref="BQ11:CR11">CU11+DY11+FC11+GG11</f>
        <v>0</v>
      </c>
      <c r="BR11" s="109">
        <f t="shared" si="8"/>
        <v>0</v>
      </c>
      <c r="BS11" s="109">
        <f t="shared" si="8"/>
        <v>0</v>
      </c>
      <c r="BT11" s="109">
        <f t="shared" si="8"/>
        <v>0</v>
      </c>
      <c r="BU11" s="109">
        <f t="shared" si="8"/>
        <v>0</v>
      </c>
      <c r="BV11" s="109">
        <f t="shared" si="8"/>
        <v>0</v>
      </c>
      <c r="BW11" s="109">
        <f t="shared" si="8"/>
        <v>0</v>
      </c>
      <c r="BX11" s="109">
        <f t="shared" si="8"/>
        <v>0</v>
      </c>
      <c r="BY11" s="109">
        <f t="shared" si="8"/>
        <v>0</v>
      </c>
      <c r="BZ11" s="109">
        <f t="shared" si="8"/>
        <v>0</v>
      </c>
      <c r="CA11" s="109">
        <f t="shared" si="8"/>
        <v>0</v>
      </c>
      <c r="CB11" s="109">
        <f t="shared" si="8"/>
        <v>0</v>
      </c>
      <c r="CC11" s="109">
        <f t="shared" si="8"/>
        <v>0</v>
      </c>
      <c r="CD11" s="109">
        <f t="shared" si="8"/>
        <v>0</v>
      </c>
      <c r="CE11" s="109">
        <f t="shared" si="8"/>
        <v>0</v>
      </c>
      <c r="CF11" s="109">
        <f t="shared" si="8"/>
        <v>0</v>
      </c>
      <c r="CG11" s="109">
        <f t="shared" si="8"/>
        <v>0</v>
      </c>
      <c r="CH11" s="109">
        <f t="shared" si="8"/>
        <v>0</v>
      </c>
      <c r="CI11" s="109">
        <f t="shared" si="8"/>
        <v>0</v>
      </c>
      <c r="CJ11" s="109">
        <f t="shared" si="8"/>
        <v>0</v>
      </c>
      <c r="CK11" s="109">
        <f t="shared" si="8"/>
        <v>0</v>
      </c>
      <c r="CL11" s="109">
        <f t="shared" si="8"/>
        <v>0</v>
      </c>
      <c r="CM11" s="109">
        <f t="shared" si="8"/>
        <v>0</v>
      </c>
      <c r="CN11" s="109">
        <f t="shared" si="8"/>
        <v>0</v>
      </c>
      <c r="CO11" s="109">
        <f t="shared" si="8"/>
        <v>0</v>
      </c>
      <c r="CP11" s="109">
        <f t="shared" si="8"/>
        <v>0</v>
      </c>
      <c r="CQ11" s="109">
        <f t="shared" si="8"/>
        <v>0</v>
      </c>
      <c r="CR11" s="109">
        <f t="shared" si="8"/>
        <v>0</v>
      </c>
      <c r="CS11" s="110">
        <f>DW11+FA11+GE11+HI11</f>
        <v>0</v>
      </c>
      <c r="CT11" s="111">
        <f>IF($CT$8=K11,+AG11,IF($CT$8=N11,+AH11,IF($CT$8=S11,+AI11,IF($CT$8=X11,AJ11,IF($CT$8=AC11,+AK11,0)))))</f>
        <v>0</v>
      </c>
      <c r="CU11" s="112">
        <f>IF($CU$8=K11,+AG11,IF($CU$8=N11,+AH11,IF($CU$8=S11,+AI11,IF($CU$8=X11,AJ11,IF($CU$8=AC11,+AK11,0)))))</f>
        <v>0</v>
      </c>
      <c r="CV11" s="112">
        <f>IF($CV$8=K11,+AG11,IF($CV$8=N11,+AH11,IF($CV$8=S11,+AI11,IF($CV$8=X11,AJ11,IF($CV$8=AC11,+AK11,0)))))</f>
        <v>0</v>
      </c>
      <c r="CW11" s="112">
        <f>IF($CW$8=K11,+AG11,IF($CW$8=N11,+AH11,IF($CW$8=S11,+AI11,IF($CW$8=X11,AJ11,IF($CW$8=AC11,+AK11,0)))))</f>
        <v>0</v>
      </c>
      <c r="CX11" s="112">
        <f>IF($CX$8=K11,+AG11,IF($CX$8=N11,+AH11,IF($CX$8=S11,+AI11,IF($CX$8=X11,AJ11,IF($CX$8=AC11,+AK11,0)))))</f>
        <v>0</v>
      </c>
      <c r="CY11" s="112">
        <f>IF($CY$8=K11,+AG11,IF($CY$8=N11,+AH11,IF($CY$8=S11,+AI11,IF($CY$8=X11,AJ11,IF($CY$8=AC11,+AK11,0)))))</f>
        <v>0</v>
      </c>
      <c r="CZ11" s="112">
        <f>IF($CZ$8=K11,+AG11,IF($CZ$8=N11,+AH11,IF($CZ$8=S11,+AI11,IF($CZ$8=X11,AJ11,IF($CZ$8=AC11,+AK11,0)))))</f>
        <v>0</v>
      </c>
      <c r="DA11" s="112">
        <f>IF($DA$8=K11,+AG11,IF($DA$8=N11,+AH11,IF($DA$8=S11,+AI11,IF($DA$8=X11,AJ11,IF($DA$8=AC11,+AK11,0)))))</f>
        <v>0</v>
      </c>
      <c r="DB11" s="112">
        <f>IF($DB$8=K11,+AG11,IF($DB$8=N11,+AH11,IF($DB$8=S11,+AI11,IF($DB$8=X11,AJ11,IF($DB$8=AC11,+AK11,0)))))</f>
        <v>0</v>
      </c>
      <c r="DC11" s="112">
        <f>IF($DC$8=K11,+AG11,IF($DC$8=N11,+AH11,IF($DC$8=S11,+AI11,IF($DC$8=X11,AJ11,IF($DC$8=AC11,+AK11,0)))))</f>
        <v>0</v>
      </c>
      <c r="DD11" s="112">
        <f>IF($DD$8=K11,+AG11,IF($DD$8=N11,+AH11,IF($DD$8=S11,+AI11,IF($DD$8=X11,AJ11,IF($DD$8=AC11,+AK11,0)))))</f>
        <v>0</v>
      </c>
      <c r="DE11" s="112">
        <f>IF($DE$8=K11,+AG11,IF($DE$8=N11,+AH11,IF($DE$8=S11,+AI11,IF($DE$8=X11,AJ11,IF($DE$8=AC11,+AK11,0)))))</f>
        <v>0</v>
      </c>
      <c r="DF11" s="112">
        <f>IF($DF$8=K11,+AG11,IF($DF$8=N11,+AH11,IF($DF$8=S11,+AI11,IF($DF$8=X11,AJ11,IF($DF$8=AC11,+AK11,0)))))</f>
        <v>0</v>
      </c>
      <c r="DG11" s="112">
        <f>IF($DG$8=K11,+AG11,IF($DG$8=N11,+AH11,IF($DG$8=S11,+AI11,IF($DG$8=X11,AJ11,IF($DG$8=AC11,+AK11,0)))))</f>
        <v>0</v>
      </c>
      <c r="DH11" s="112">
        <f>IF($DH$8=K11,+AG11,IF($DH$8=N11,+AH11,IF($DH$8=S11,+AI11,IF($DH$8=X11,AJ11,IF($DH$8=AC11,+AK11,0)))))</f>
        <v>0</v>
      </c>
      <c r="DI11" s="112">
        <f>IF($DI$8=K11,+AG11,IF($DI$8=N11,+AH11,IF($DI$8=S11,+AI11,IF($DI$8=X11,AJ11,IF($DI$8=AC11,+AK11,0)))))</f>
        <v>0</v>
      </c>
      <c r="DJ11" s="112">
        <f>IF($DJ$8=K11,+AG11,IF($DJ$8=N11,+AH11,IF($DJ$8=S11,+AI11,IF($DJ$8=X11,AJ11,IF($DJ$8=AC11,+AK11,0)))))</f>
        <v>0</v>
      </c>
      <c r="DK11" s="112">
        <f>IF($DK$8=K11,+AG11,IF($DK$8=N11,+AH11,IF($DK$8=S11,+AI11,IF($DK$8=X11,AJ11,IF($DK$8=AC11,+AK11,0)))))</f>
        <v>0</v>
      </c>
      <c r="DL11" s="112">
        <f>IF($DL$8=K11,+AG11,IF($DL$8=N11,+AH11,IF($DL$8=S11,+AI11,IF($DL$8=X11,AJ11,IF($DL$8=AC11,+AK11,0)))))</f>
        <v>0</v>
      </c>
      <c r="DM11" s="112">
        <f>IF($DM$8=K11,+AG11,IF($DM$8=N11,+AH11,IF($DM$8=S11,+AI11,IF($DM$8=X11,AJ11,IF($DM$8=AC11,+AK11,0)))))</f>
        <v>0</v>
      </c>
      <c r="DN11" s="112">
        <f>IF($DN$8=K11,+AG11,IF($DN$8=N11,+AH11,IF($DN$8=S11,+AI11,IF($DN$8=X11,AJ11,IF($DN$8=AC11,+AK11,0)))))</f>
        <v>0</v>
      </c>
      <c r="DO11" s="112">
        <f>IF($DO$8=K11,+AG11,IF($DO$8=N11,+AH11,IF($DO$8=S11,+AI11,IF($DO$8=X11,AJ11,IF($DO$8=AC11,+AK11,0)))))</f>
        <v>0</v>
      </c>
      <c r="DP11" s="112">
        <f>IF($DP$8=K11,+AG11,IF($DP$8=N11,+AH11,IF($DP$8=S11,+AI11,IF($DP$8=X11,AJ11,IF($DP$8=AC11,+AK11,0)))))</f>
        <v>0</v>
      </c>
      <c r="DQ11" s="112">
        <f>IF($DQ$8=K11,+AG11,IF($DQ$8=N11,+AH11,IF($DQ$8=S11,+AI11,IF($DQ$8=X11,AJ11,IF($DQ$8=AC11,+AK11,0)))))</f>
        <v>0</v>
      </c>
      <c r="DR11" s="112">
        <f>IF($DR$8=K11,+AG11,IF($DR$8=N11,+AH11,IF($DR$8=S11,+AI11,IF($DR$8=X11,AJ11,IF($DR$8=AC11,+AK11,0)))))</f>
        <v>0</v>
      </c>
      <c r="DS11" s="112">
        <f>IF($DS$8=K11,+AG11,IF($DS$8=N11,+AH11,IF($DS$8=S11,+AI11,IF($DS$8=X11,AJ11,IF($DS$8=AC11,+AK11,0)))))</f>
        <v>0</v>
      </c>
      <c r="DT11" s="112">
        <f>IF($DT$8=K11,+AG11,IF($DT$8=N11,+AH11,IF($DT$8=S11,+AI11,IF($DT$8=X11,AJ11,IF($DT$8=AC11,+AK11,0)))))</f>
        <v>0</v>
      </c>
      <c r="DU11" s="112">
        <f>IF($DU$8=K11,+AG11,IF($DU$8=N11,+AH11,IF($DU$8=S11,+AI11,IF($DU$8=X11,AJ11,IF($DU$8=AC11,+AK11,0)))))</f>
        <v>0</v>
      </c>
      <c r="DV11" s="112">
        <f>IF($DV$8=K11,+AG11,IF($DV$8=N11,+AH11,IF($DV$8=S11,+AI11,IF($DV$8=X11,AJ11,IF($DV$8=AC11,+AK11,0)))))</f>
        <v>0</v>
      </c>
      <c r="DW11" s="113">
        <f>IF($DW$8=K11,+AG11,IF($DW$8=N11,+AH11,IF($DW$8=S11,+AI11,IF($DW$8=X11,AJ11,IF($DW$8=AC11,+AK11,0)))))</f>
        <v>0</v>
      </c>
      <c r="DX11" s="111">
        <f>IF(AND(AL11="Y7",AA11=0,AB11=0),0,IF(AL11&lt;="Y1",0,H11*AF11*$D$3))</f>
        <v>0</v>
      </c>
      <c r="DY11" s="112">
        <f>IF(AND(AM11="Y7",AA11=0,AB11=0),0,IF(AM11&lt;="Y1",0,H11*AF11*$D$3))</f>
        <v>0</v>
      </c>
      <c r="DZ11" s="112">
        <f>IF(AND(AN11="Y7",AA11=0,AB11=0),0,IF(AN11&lt;="Y1",0,H11*AF11*$D$3))</f>
        <v>0</v>
      </c>
      <c r="EA11" s="112">
        <f>IF(AND(AO11="Y7",AA11=0,AB11=0),0,IF(AO11&lt;="Y1",0,H11*AF11*$D$3))</f>
        <v>0</v>
      </c>
      <c r="EB11" s="112">
        <f>IF(AND(AP11="Y7",AA11=0,AB11=0),0,IF(AP11&lt;="Y1",0,H11*AF11*$D$3))</f>
        <v>0</v>
      </c>
      <c r="EC11" s="112">
        <f>IF(AND(AQ11="Y7",AA11=0,AB11=0),0,IF(AQ11&lt;="Y1",0,H11*AF11*$D$3))</f>
        <v>0</v>
      </c>
      <c r="ED11" s="112">
        <f>IF(AND(AR11="Y7",AA11=0,AB11=0),0,IF(AR11&lt;="Y1",0,H11*AF11*$D$3))</f>
        <v>0</v>
      </c>
      <c r="EE11" s="112">
        <f>IF(AND(AS11="Y7",AA11=0,AB11=0),0,IF(AS11&lt;="Y1",0,H11*AF11*$D$3))</f>
        <v>0</v>
      </c>
      <c r="EF11" s="112">
        <f>IF(AND(AT11="Y7",AA11=0,AB11=0),0,IF(AT11&lt;="Y1",0,H11*AF11*$D$3))</f>
        <v>0</v>
      </c>
      <c r="EG11" s="112">
        <f>IF(AND(AU11="Y7",AA11=0,AB11=0),0,IF(AU11&lt;="Y1",0,H11*AF11*$D$3))</f>
        <v>0</v>
      </c>
      <c r="EH11" s="112">
        <f>IF(AND(AV11="Y7",AA11=0,AB11=0),0,IF(AV11&lt;="Y1",0,H11*AF11*$D$3))</f>
        <v>0</v>
      </c>
      <c r="EI11" s="112">
        <f>IF(AND(AW11="Y7",AA11=0,AB11=0),0,IF(AW11&lt;="Y1",0,H11*AF11*$D$3))</f>
        <v>0</v>
      </c>
      <c r="EJ11" s="112">
        <f>IF(AND(AX11="Y7",AA11=0,AB11=0),0,IF(AX11&lt;="Y1",0,H11*AF11*$D$3))</f>
        <v>0</v>
      </c>
      <c r="EK11" s="112">
        <f>IF(AND(AY11="Y7",AA11=0,AB11=0),0,IF(AY11&lt;="Y1",0,H11*AF11*$D$3))</f>
        <v>0</v>
      </c>
      <c r="EL11" s="112">
        <f>IF(AND(AZ11="Y7",AA11=0,AB11=0),0,IF(AZ11&lt;="Y1",0,H11*AF11*$D$3))</f>
        <v>0</v>
      </c>
      <c r="EM11" s="112">
        <f>IF(AND(BA11="Y7",AA11=0,AB11=0),0,IF(BA11&lt;="Y1",0,H11*AF11*$D$3))</f>
        <v>0</v>
      </c>
      <c r="EN11" s="112">
        <f>IF(AND(BB11="Y7",AA11=0,AB11=0),0,IF(BB11&lt;="Y1",0,H11*AF11*$D$3))</f>
        <v>0</v>
      </c>
      <c r="EO11" s="112">
        <f>IF(AND(BC11="Y7",AA11=0,AB11=0),0,IF(BC11&lt;="Y1",0,H11*AF11*$D$3))</f>
        <v>0</v>
      </c>
      <c r="EP11" s="112">
        <f>IF(AND(BD11="Y7",AA11=0,AB11=0),0,IF(BD11&lt;="Y1",0,H11*AF11*$D$3))</f>
        <v>0</v>
      </c>
      <c r="EQ11" s="112">
        <f>IF(AND(BE11="Y7",AA11=0,AB11=0),0,IF(BE11&lt;="Y1",0,H11*AF11*$D$3))</f>
        <v>0</v>
      </c>
      <c r="ER11" s="112">
        <f>IF(AND(BF11="Y7",AA11=0,AB11=0),0,IF(BF11&lt;="Y1",0,H11*AF11*$D$3))</f>
        <v>0</v>
      </c>
      <c r="ES11" s="112">
        <f>IF(AND(BG11="Y7",AA11=0,AB11=0),0,IF(BG11&lt;="Y1",0,H11*AF11*$D$3))</f>
        <v>0</v>
      </c>
      <c r="ET11" s="112">
        <f>IF(AND(BH11="Y7",AA11=0,AB11=0),0,IF(BH11&lt;="Y1",0,H11*AF11*$D$3))</f>
        <v>0</v>
      </c>
      <c r="EU11" s="112">
        <f>IF(AND(BI11="Y7",AA11=0,AB11=0),0,IF(BI11&lt;="Y1",0,H11*AF11*$D$3))</f>
        <v>0</v>
      </c>
      <c r="EV11" s="112">
        <f>IF(AND(BJ11="Y7",AA11=0,AB11=0),0,IF(BJ11&lt;="Y1",0,H11*AF11*$D$3))</f>
        <v>0</v>
      </c>
      <c r="EW11" s="112">
        <f>IF(AND(BK11="Y7",AA11=0,AB11=0),0,IF(BK11&lt;="Y1",0,H11*AF11*$D$3))</f>
        <v>0</v>
      </c>
      <c r="EX11" s="112">
        <f>IF(AND(BL11="Y7",AA11=0,AB11=0),0,IF(BL11&lt;="Y1",0,H11*AF11*$D$3))</f>
        <v>0</v>
      </c>
      <c r="EY11" s="112">
        <f>IF(AND(BM11="Y7",AA11=0,AB11=0),0,IF(BM11&lt;="Y1",0,H11*AF11*$D$3))</f>
        <v>0</v>
      </c>
      <c r="EZ11" s="112">
        <f>IF(AND(BN11="Y7",AA11=0,AB11=0),0,IF(BN11&lt;="Y1",0,H11*AF11*$D$3))</f>
        <v>0</v>
      </c>
      <c r="FA11" s="113">
        <f>IF(AND(BO11="Y7",AA11=0,AB11=0),0,IF(BO11&lt;="Y1",0,H11*AF11*$D$3))</f>
        <v>0</v>
      </c>
      <c r="FB11" s="111">
        <f>IF(AL11&lt;="Y1",0,IF(AL11&lt;="Y3",I11*AF11*$D$3,IF(AL11&lt;="Y5",Q11*AF11*$D$3,AA11*AF11*$D$3)))</f>
        <v>0</v>
      </c>
      <c r="FC11" s="112">
        <f>IF(AM11&lt;="Y1",0,IF(AM11&lt;="Y3",I11*AF11*$D$3,IF(AM11&lt;="Y5",Q11*AF11*$D$3,AA11*AF11*$D$3)))</f>
        <v>0</v>
      </c>
      <c r="FD11" s="112">
        <f>IF(AN11&lt;="Y1",0,IF(AN11&lt;="Y3",I11*AF11*$D$3,IF(AN11&lt;="Y5",Q11*AF11*$D$3,AA11*AF11*$D$3)))</f>
        <v>0</v>
      </c>
      <c r="FE11" s="112">
        <f>IF(AO11&lt;="Y1",0,IF(AO11&lt;="Y3",I11*AF11*$D$3,IF(AO11&lt;="Y5",Q11*AF11*$D$3,AA11*AF11*$D$3)))</f>
        <v>0</v>
      </c>
      <c r="FF11" s="112">
        <f>IF(AP11&lt;="Y1",0,IF(AP11&lt;="Y3",I11*AF11*$D$3,IF(AP11&lt;="Y5",Q11*AF11*$D$3,AA11*AF11*$D$3)))</f>
        <v>0</v>
      </c>
      <c r="FG11" s="112">
        <f>IF(AQ11&lt;="Y1",0,IF(AQ11&lt;="Y3",I11*AF11*$D$3,IF(AQ11&lt;="Y5",Q11*AF11*$D$3,AA11*AF11*$D$3)))</f>
        <v>0</v>
      </c>
      <c r="FH11" s="112">
        <f>IF(AR11&lt;="Y1",0,IF(AR11&lt;="Y3",I11*AF11*$D$3,IF(AR11&lt;="Y5",Q11*AF11*$D$3,AA11*AF11*$D$3)))</f>
        <v>0</v>
      </c>
      <c r="FI11" s="112">
        <f>IF(AS11&lt;="Y1",0,IF(AS11&lt;="Y3",I11*AF11*$D$3,IF(AS11&lt;="Y5",Q11*AF11*$D$3,AA11*AF11*$D$3)))</f>
        <v>0</v>
      </c>
      <c r="FJ11" s="112">
        <f>IF(AT11&lt;="Y1",0,IF(AT11&lt;="Y3",I11*AF11*$D$3,IF(AT11&lt;="Y5",Q11*AF11*$D$3,AA11*AF11*$D$3)))</f>
        <v>0</v>
      </c>
      <c r="FK11" s="112">
        <f>IF(AU11&lt;="Y1",0,IF(AU11&lt;="Y3",I11*AF11*$D$3,IF(AU11&lt;="Y5",Q11*AF11*$D$3,AA11*AF11*$D$3)))</f>
        <v>0</v>
      </c>
      <c r="FL11" s="112">
        <f>IF(AV11&lt;="Y1",0,IF(AV11&lt;="Y3",I11*AF11*$D$3,IF(AV11&lt;="Y5",Q11*AF11*$D$3,AA11*AF11*$D$3)))</f>
        <v>0</v>
      </c>
      <c r="FM11" s="112">
        <f>IF(AW11&lt;="Y1",0,IF(AW11&lt;="Y3",I11*AF11*$D$3,IF(AW11&lt;="Y5",Q11*AF11*$D$3,AA11*AF11*$D$3)))</f>
        <v>0</v>
      </c>
      <c r="FN11" s="112">
        <f>IF(AX11&lt;="Y1",0,IF(AX11&lt;="Y3",I11*AF11*$D$3,IF(AX11&lt;="Y5",Q11*AF11*$D$3,AA11*AF11*$D$3)))</f>
        <v>0</v>
      </c>
      <c r="FO11" s="112">
        <f>IF(AY11&lt;="Y1",0,IF(AY11&lt;="Y3",I11*AF11*$D$3,IF(AY11&lt;="Y5",Q11*AF11*$D$3,AA11*AF11*$D$3)))</f>
        <v>0</v>
      </c>
      <c r="FP11" s="112">
        <f>IF(AZ11&lt;="Y1",0,IF(AZ11&lt;="Y3",I11*AF11*$D$3,IF(AZ11&lt;="Y5",Q11*AF11*$D$3,AA11*AF11*$D$3)))</f>
        <v>0</v>
      </c>
      <c r="FQ11" s="112">
        <f>IF(BA11&lt;="Y1",0,IF(BA11&lt;="Y3",I11*AF11*$D$3,IF(BA11&lt;="Y5",Q11*AF11*$D$3,AA11*AF11*$D$3)))</f>
        <v>0</v>
      </c>
      <c r="FR11" s="112">
        <f>IF(BB11&lt;="Y1",0,IF(BB11&lt;="Y3",I11*AF11*$D$3,IF(BB11&lt;="Y5",Q11*AF11*$D$3,AA11*AF11*$D$3)))</f>
        <v>0</v>
      </c>
      <c r="FS11" s="112">
        <f>IF(BC11&lt;="Y1",0,IF(BC11&lt;="Y3",I11*AF11*$D$3,IF(BC11&lt;="Y5",Q11*AF11*$D$3,AA11*AF11*$D$3)))</f>
        <v>0</v>
      </c>
      <c r="FT11" s="112">
        <f>IF(BD11&lt;="Y1",0,IF(BD11&lt;="Y3",I11*AF11*$D$3,IF(BD11&lt;="Y5",Q11*AF11*$D$3,AA11*AF11*$D$3)))</f>
        <v>0</v>
      </c>
      <c r="FU11" s="112">
        <f>IF(BE11&lt;="Y1",0,IF(BE11&lt;="Y3",I11*AF11*$D$3,IF(BE11&lt;="Y5",Q11*AF11*$D$3,AA11*AF11*$D$3)))</f>
        <v>0</v>
      </c>
      <c r="FV11" s="112">
        <f>IF(BF11&lt;="Y1",0,IF(BF11&lt;="Y3",I11*AF11*$D$3,IF(BF11&lt;="Y5",Q11*AF11*$D$3,AA11*AF11*$D$3)))</f>
        <v>0</v>
      </c>
      <c r="FW11" s="112">
        <f>IF(BG11&lt;="Y1",0,IF(BG11&lt;="Y3",I11*AF11*$D$3,IF(BG11&lt;="Y5",Q11*AF11*$D$3,AA11*AF11*$D$3)))</f>
        <v>0</v>
      </c>
      <c r="FX11" s="112">
        <f>IF(BH11&lt;="Y1",0,IF(BH11&lt;="Y3",I11*AF11*$D$3,IF(BH11&lt;="Y5",Q11*AF11*$D$3,AA11*AF11*$D$3)))</f>
        <v>0</v>
      </c>
      <c r="FY11" s="112">
        <f>IF(BI11&lt;="Y1",0,IF(BI11&lt;="Y3",I11*AF11*$D$3,IF(BI11&lt;="Y5",Q11*AF11*$D$3,AA11*AF11*$D$3)))</f>
        <v>0</v>
      </c>
      <c r="FZ11" s="112">
        <f>IF(BJ11&lt;="Y1",0,IF(BJ11&lt;="Y3",I11*AF11*$D$3,IF(BJ11&lt;="Y5",Q11*AF11*$D$3,AA11*AF11*$D$3)))</f>
        <v>0</v>
      </c>
      <c r="GA11" s="112">
        <f>IF(BK11&lt;="Y1",0,IF(BK11&lt;="Y3",I11*AF11*$D$3,IF(BK11&lt;="Y5",Q11*AF11*$D$3,AA11*AF11*$D$3)))</f>
        <v>0</v>
      </c>
      <c r="GB11" s="112">
        <f>IF(BL11&lt;="Y1",0,IF(BL11&lt;="Y3",I11*AF11*$D$3,IF(BL11&lt;="Y5",Q11*AF11*$D$3,AA11*AF11*$D$3)))</f>
        <v>0</v>
      </c>
      <c r="GC11" s="112">
        <f>IF(BM11&lt;="Y1",0,IF(BM11&lt;="Y3",I11*AF11*$D$3,IF(BM11&lt;="Y5",Q11*AF11*$D$3,AA11*AF11*$D$3)))</f>
        <v>0</v>
      </c>
      <c r="GD11" s="112">
        <f>IF(BN11&lt;="Y1",0,IF(BN11&lt;="Y3",I11*AF11*$D$3,IF(BN11&lt;="Y5",Q11*AF11*$D$3,AA11*AF11*$D$3)))</f>
        <v>0</v>
      </c>
      <c r="GE11" s="113">
        <f>IF(BO11&lt;="Y1",0,IF(BO11&lt;="Y3",I11*AF11*$D$3,IF(BO11&lt;="Y5",Q11*AF11*$D$3,AA11*AF11*$D$3)))</f>
        <v>0</v>
      </c>
      <c r="GF11" s="111">
        <f>IF(AL11&lt;="Y1",0,IF(AL11&lt;="Y3",J11*AF11*$D$3,IF(AL11&lt;="Y5",R11*AF11*$D$3,AB11*AF11*$D$3)))</f>
        <v>0</v>
      </c>
      <c r="GG11" s="112">
        <f>IF(AM11&lt;="Y1",0,IF(AM11&lt;="Y3",J11*AF11*$D$3,IF(AM11&lt;="Y5",R11*AF11*$D$3,AB11*AF11*$D$3)))</f>
        <v>0</v>
      </c>
      <c r="GH11" s="112">
        <f>IF(AN11&lt;="Y1",0,IF(AN11&lt;="Y3",J11*AF11*$D$3,IF(AN11&lt;="Y5",R11*AF11*$D$3,AB11*AF11*$D$3)))</f>
        <v>0</v>
      </c>
      <c r="GI11" s="112">
        <f>IF(AO11&lt;="Y1",0,IF(AO11&lt;="Y3",J11*AF11*$D$3,IF(AO11&lt;="Y5",R11*AF11*$D$3,AB11*AF11*$D$3)))</f>
        <v>0</v>
      </c>
      <c r="GJ11" s="112">
        <f>IF(AP11&lt;="Y1",0,IF(AP11&lt;="Y3",J11*AF11*$D$3,IF(AP11&lt;="Y5",R11*AF11*$D$3,AB11*AF11*$D$3)))</f>
        <v>0</v>
      </c>
      <c r="GK11" s="112">
        <f>IF(AQ11&lt;="Y1",0,IF(AQ11&lt;="Y3",J11*AF11*$D$3,IF(AQ11&lt;="Y5",R11*AF11*$D$3,AB11*AF11*$D$3)))</f>
        <v>0</v>
      </c>
      <c r="GL11" s="112">
        <f>IF(AR11&lt;="Y1",0,IF(AR11&lt;="Y3",J11*AF11*$D$3,IF(AR11&lt;="Y5",R11*AF11*$D$3,AB11*AF11*$D$3)))</f>
        <v>0</v>
      </c>
      <c r="GM11" s="112">
        <f>IF(AS11&lt;="Y1",0,IF(AS11&lt;="Y3",J11*AF11*$D$3,IF(AS11&lt;="Y5",R11*AF11*$D$3,AB11*AF11*$D$3)))</f>
        <v>0</v>
      </c>
      <c r="GN11" s="112">
        <f>IF(AT11&lt;="Y1",0,IF(AT11&lt;="Y3",J11*AF11*$D$3,IF(AT11&lt;="Y5",R11*AF11*$D$3,AB11*AF11*$D$3)))</f>
        <v>0</v>
      </c>
      <c r="GO11" s="112">
        <f>IF(AU11&lt;="Y1",0,IF(AU11&lt;="Y3",J11*AF11*$D$3,IF(AU11&lt;="Y5",R11*AF11*$D$3,AB11*AF11*$D$3)))</f>
        <v>0</v>
      </c>
      <c r="GP11" s="112">
        <f>IF(AV11&lt;="Y1",0,IF(AV11&lt;="Y3",J11*AF11*$D$3,IF(AV11&lt;="Y5",R11*AF11*$D$3,AB11*AF11*$D$3)))</f>
        <v>0</v>
      </c>
      <c r="GQ11" s="112">
        <f>IF(AW11&lt;="Y1",0,IF(AW11&lt;="Y3",J11*AF11*$D$3,IF(AW11&lt;="Y5",R11*AF11*$D$3,AB11*AF11*$D$3)))</f>
        <v>0</v>
      </c>
      <c r="GR11" s="112">
        <f>IF(AX11&lt;="Y1",0,IF(AX11&lt;="Y3",J11*AF11*$D$3,IF(AX11&lt;="Y5",R11*AF11*$D$3,AB11*AF11*$D$3)))</f>
        <v>0</v>
      </c>
      <c r="GS11" s="112">
        <f>IF(AY11&lt;="Y1",0,IF(AY11&lt;="Y3",J11*AF11*$D$3,IF(AY11&lt;="Y5",R11*AF11*$D$3,AB11*AF11*$D$3)))</f>
        <v>0</v>
      </c>
      <c r="GT11" s="112">
        <f>IF(AZ11&lt;="Y1",0,IF(AZ11&lt;="Y3",J11*AF11*$D$3,IF(AZ11&lt;="Y5",R11*AF11*$D$3,AB11*AF11*$D$3)))</f>
        <v>0</v>
      </c>
      <c r="GU11" s="112">
        <f>IF(BA11&lt;="Y1",0,IF(BA11&lt;="Y3",J11*AF11*$D$3,IF(BA11&lt;="Y5",R11*AF11*$D$3,AB11*AF11*$D$3)))</f>
        <v>0</v>
      </c>
      <c r="GV11" s="112">
        <f>IF(BB11&lt;="Y1",0,IF(BB11&lt;="Y3",J11*AF11*$D$3,IF(BB11&lt;="Y5",R11*AF11*$D$3,AB11*AF11*$D$3)))</f>
        <v>0</v>
      </c>
      <c r="GW11" s="112">
        <f>IF(BC11&lt;="Y1",0,IF(BC11&lt;="Y3",J11*AF11*$D$3,IF(BC11&lt;="Y5",R11*AF11*$D$3,AB11*AF11*$D$3)))</f>
        <v>0</v>
      </c>
      <c r="GX11" s="112">
        <f>IF(BD11&lt;="Y1",0,IF(BD11&lt;="Y3",J11*AF11*$D$3,IF(BD11&lt;="Y5",R11*AF11*$D$3,AB11*AF11*$D$3)))</f>
        <v>0</v>
      </c>
      <c r="GY11" s="112">
        <f>IF(BE11&lt;="Y1",0,IF(BE11&lt;="Y3",J11*AF11*$D$3,IF(BE11&lt;="Y5",R11*AF11*$D$3,AB11*AF11*$D$3)))</f>
        <v>0</v>
      </c>
      <c r="GZ11" s="112">
        <f>IF(BF11&lt;="Y1",0,IF(BF11&lt;="Y3",J11*AF11*$D$3,IF(BF11&lt;="Y5",R11*AF11*$D$3,AB11*AF11*$D$3)))</f>
        <v>0</v>
      </c>
      <c r="HA11" s="112">
        <f>IF(BG11&lt;="Y1",0,IF(BG11&lt;="Y3",J11*AF11*$D$3,IF(BG11&lt;="Y5",R11*AF11*$D$3,AB11*AF11*$D$3)))</f>
        <v>0</v>
      </c>
      <c r="HB11" s="112">
        <f>IF(BH11&lt;="Y1",0,IF(BH11&lt;="Y3",J11*AF11*$D$3,IF(BH11&lt;="Y5",R11*AF11*$D$3,AB11*AF11*$D$3)))</f>
        <v>0</v>
      </c>
      <c r="HC11" s="112">
        <f>IF(BI11&lt;="Y1",0,IF(BI11&lt;="Y3",J11*AF11*$D$3,IF(BI11&lt;="Y5",R11*AF11*$D$3,AB11*AF11*$D$3)))</f>
        <v>0</v>
      </c>
      <c r="HD11" s="112">
        <f>IF(BJ11&lt;="Y1",0,IF(BJ11&lt;="Y3",J11*AF11*$D$3,IF(BJ11&lt;="Y5",R11*AF11*$D$3,AB11*AF11*$D$3)))</f>
        <v>0</v>
      </c>
      <c r="HE11" s="112">
        <f>IF(BK11&lt;="Y1",0,IF(BK11&lt;="Y3",J11*AF11*$D$3,IF(BK11&lt;="Y5",R11*AF11*$D$3,AB11*AF11*$D$3)))</f>
        <v>0</v>
      </c>
      <c r="HF11" s="112">
        <f>IF(BL11&lt;="Y1",0,IF(BL11&lt;="Y3",J11*AF11*$D$3,IF(BL11&lt;="Y5",R11*AF11*$D$3,AB11*AF11*$D$3)))</f>
        <v>0</v>
      </c>
      <c r="HG11" s="112">
        <f>IF(BM11&lt;="Y1",0,IF(BM11&lt;="Y3",J11*AF11*$D$3,IF(BM11&lt;="Y5",R11*AF11*$D$3,AB11*AF11*$D$3)))</f>
        <v>0</v>
      </c>
      <c r="HH11" s="112">
        <f>IF(BN11&lt;="Y1",0,IF(BN11&lt;="Y3",J11*AF11*$D$3,IF(BN11&lt;="Y5",R11*AF11*$D$3,AB11*AF11*$D$3)))</f>
        <v>0</v>
      </c>
      <c r="HI11" s="113">
        <f>IF(BO11&lt;="Y1",0,IF(BO11&lt;="Y3",J11*AF11*$D$3,IF(BO11&lt;="Y5",R11*AF11*$D$3,AB11*AF11*$D$3)))</f>
        <v>0</v>
      </c>
    </row>
    <row r="12" spans="3:217" ht="14.25" thickBot="1">
      <c r="C12" s="126"/>
      <c r="D12" s="126"/>
      <c r="E12" s="126"/>
      <c r="F12" s="126"/>
      <c r="G12" s="126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14" t="s">
        <v>238</v>
      </c>
      <c r="BP12" s="115">
        <f aca="true" t="shared" si="9" ref="BP12:CU12">SUM(BP10:BP11)</f>
        <v>0</v>
      </c>
      <c r="BQ12" s="116">
        <f t="shared" si="9"/>
        <v>0</v>
      </c>
      <c r="BR12" s="116">
        <f t="shared" si="9"/>
        <v>0</v>
      </c>
      <c r="BS12" s="116">
        <f t="shared" si="9"/>
        <v>0</v>
      </c>
      <c r="BT12" s="116">
        <f t="shared" si="9"/>
        <v>0</v>
      </c>
      <c r="BU12" s="116">
        <f t="shared" si="9"/>
        <v>0</v>
      </c>
      <c r="BV12" s="116">
        <f t="shared" si="9"/>
        <v>0</v>
      </c>
      <c r="BW12" s="116">
        <f t="shared" si="9"/>
        <v>0</v>
      </c>
      <c r="BX12" s="116">
        <f t="shared" si="9"/>
        <v>0</v>
      </c>
      <c r="BY12" s="116">
        <f t="shared" si="9"/>
        <v>0</v>
      </c>
      <c r="BZ12" s="116">
        <f t="shared" si="9"/>
        <v>0</v>
      </c>
      <c r="CA12" s="116">
        <f t="shared" si="9"/>
        <v>0</v>
      </c>
      <c r="CB12" s="116">
        <f t="shared" si="9"/>
        <v>0</v>
      </c>
      <c r="CC12" s="116">
        <f t="shared" si="9"/>
        <v>0</v>
      </c>
      <c r="CD12" s="116">
        <f t="shared" si="9"/>
        <v>0</v>
      </c>
      <c r="CE12" s="116">
        <f t="shared" si="9"/>
        <v>0</v>
      </c>
      <c r="CF12" s="116">
        <f t="shared" si="9"/>
        <v>0</v>
      </c>
      <c r="CG12" s="116">
        <f t="shared" si="9"/>
        <v>0</v>
      </c>
      <c r="CH12" s="116">
        <f t="shared" si="9"/>
        <v>0</v>
      </c>
      <c r="CI12" s="116">
        <f t="shared" si="9"/>
        <v>0</v>
      </c>
      <c r="CJ12" s="116">
        <f t="shared" si="9"/>
        <v>0</v>
      </c>
      <c r="CK12" s="116">
        <f t="shared" si="9"/>
        <v>0</v>
      </c>
      <c r="CL12" s="116">
        <f t="shared" si="9"/>
        <v>0</v>
      </c>
      <c r="CM12" s="116">
        <f t="shared" si="9"/>
        <v>0</v>
      </c>
      <c r="CN12" s="116">
        <f t="shared" si="9"/>
        <v>0</v>
      </c>
      <c r="CO12" s="116">
        <f t="shared" si="9"/>
        <v>0</v>
      </c>
      <c r="CP12" s="116">
        <f t="shared" si="9"/>
        <v>0</v>
      </c>
      <c r="CQ12" s="116">
        <f t="shared" si="9"/>
        <v>0</v>
      </c>
      <c r="CR12" s="116">
        <f t="shared" si="9"/>
        <v>0</v>
      </c>
      <c r="CS12" s="117">
        <f t="shared" si="9"/>
        <v>0</v>
      </c>
      <c r="CT12" s="118">
        <f t="shared" si="9"/>
        <v>0</v>
      </c>
      <c r="CU12" s="119">
        <f t="shared" si="9"/>
        <v>0</v>
      </c>
      <c r="CV12" s="119">
        <f aca="true" t="shared" si="10" ref="CV12:EA12">SUM(CV10:CV11)</f>
        <v>0</v>
      </c>
      <c r="CW12" s="119">
        <f t="shared" si="10"/>
        <v>0</v>
      </c>
      <c r="CX12" s="119">
        <f t="shared" si="10"/>
        <v>0</v>
      </c>
      <c r="CY12" s="119">
        <f t="shared" si="10"/>
        <v>0</v>
      </c>
      <c r="CZ12" s="119">
        <f t="shared" si="10"/>
        <v>0</v>
      </c>
      <c r="DA12" s="119">
        <f t="shared" si="10"/>
        <v>0</v>
      </c>
      <c r="DB12" s="119">
        <f t="shared" si="10"/>
        <v>0</v>
      </c>
      <c r="DC12" s="119">
        <f t="shared" si="10"/>
        <v>0</v>
      </c>
      <c r="DD12" s="119">
        <f t="shared" si="10"/>
        <v>0</v>
      </c>
      <c r="DE12" s="119">
        <f t="shared" si="10"/>
        <v>0</v>
      </c>
      <c r="DF12" s="119">
        <f t="shared" si="10"/>
        <v>0</v>
      </c>
      <c r="DG12" s="119">
        <f t="shared" si="10"/>
        <v>0</v>
      </c>
      <c r="DH12" s="119">
        <f t="shared" si="10"/>
        <v>0</v>
      </c>
      <c r="DI12" s="119">
        <f t="shared" si="10"/>
        <v>0</v>
      </c>
      <c r="DJ12" s="119">
        <f t="shared" si="10"/>
        <v>0</v>
      </c>
      <c r="DK12" s="119">
        <f t="shared" si="10"/>
        <v>0</v>
      </c>
      <c r="DL12" s="119">
        <f t="shared" si="10"/>
        <v>0</v>
      </c>
      <c r="DM12" s="119">
        <f t="shared" si="10"/>
        <v>0</v>
      </c>
      <c r="DN12" s="119">
        <f t="shared" si="10"/>
        <v>0</v>
      </c>
      <c r="DO12" s="119">
        <f t="shared" si="10"/>
        <v>0</v>
      </c>
      <c r="DP12" s="119">
        <f t="shared" si="10"/>
        <v>0</v>
      </c>
      <c r="DQ12" s="119">
        <f t="shared" si="10"/>
        <v>0</v>
      </c>
      <c r="DR12" s="119">
        <f t="shared" si="10"/>
        <v>0</v>
      </c>
      <c r="DS12" s="119">
        <f t="shared" si="10"/>
        <v>0</v>
      </c>
      <c r="DT12" s="119">
        <f t="shared" si="10"/>
        <v>0</v>
      </c>
      <c r="DU12" s="119">
        <f t="shared" si="10"/>
        <v>0</v>
      </c>
      <c r="DV12" s="119">
        <f t="shared" si="10"/>
        <v>0</v>
      </c>
      <c r="DW12" s="120">
        <f t="shared" si="10"/>
        <v>0</v>
      </c>
      <c r="DX12" s="121">
        <f t="shared" si="10"/>
        <v>0</v>
      </c>
      <c r="DY12" s="122">
        <f t="shared" si="10"/>
        <v>0</v>
      </c>
      <c r="DZ12" s="122">
        <f t="shared" si="10"/>
        <v>0</v>
      </c>
      <c r="EA12" s="122">
        <f t="shared" si="10"/>
        <v>0</v>
      </c>
      <c r="EB12" s="122">
        <f aca="true" t="shared" si="11" ref="EB12:FG12">SUM(EB10:EB11)</f>
        <v>0</v>
      </c>
      <c r="EC12" s="122">
        <f t="shared" si="11"/>
        <v>0</v>
      </c>
      <c r="ED12" s="122">
        <f t="shared" si="11"/>
        <v>0</v>
      </c>
      <c r="EE12" s="122">
        <f t="shared" si="11"/>
        <v>0</v>
      </c>
      <c r="EF12" s="122">
        <f t="shared" si="11"/>
        <v>0</v>
      </c>
      <c r="EG12" s="122">
        <f t="shared" si="11"/>
        <v>0</v>
      </c>
      <c r="EH12" s="122">
        <f t="shared" si="11"/>
        <v>0</v>
      </c>
      <c r="EI12" s="122">
        <f t="shared" si="11"/>
        <v>0</v>
      </c>
      <c r="EJ12" s="122">
        <f t="shared" si="11"/>
        <v>0</v>
      </c>
      <c r="EK12" s="122">
        <f t="shared" si="11"/>
        <v>0</v>
      </c>
      <c r="EL12" s="122">
        <f t="shared" si="11"/>
        <v>0</v>
      </c>
      <c r="EM12" s="122">
        <f t="shared" si="11"/>
        <v>0</v>
      </c>
      <c r="EN12" s="122">
        <f t="shared" si="11"/>
        <v>0</v>
      </c>
      <c r="EO12" s="122">
        <f t="shared" si="11"/>
        <v>0</v>
      </c>
      <c r="EP12" s="122">
        <f t="shared" si="11"/>
        <v>0</v>
      </c>
      <c r="EQ12" s="122">
        <f t="shared" si="11"/>
        <v>0</v>
      </c>
      <c r="ER12" s="122">
        <f t="shared" si="11"/>
        <v>0</v>
      </c>
      <c r="ES12" s="122">
        <f t="shared" si="11"/>
        <v>0</v>
      </c>
      <c r="ET12" s="122">
        <f t="shared" si="11"/>
        <v>0</v>
      </c>
      <c r="EU12" s="122">
        <f t="shared" si="11"/>
        <v>0</v>
      </c>
      <c r="EV12" s="122">
        <f t="shared" si="11"/>
        <v>0</v>
      </c>
      <c r="EW12" s="122">
        <f t="shared" si="11"/>
        <v>0</v>
      </c>
      <c r="EX12" s="122">
        <f t="shared" si="11"/>
        <v>0</v>
      </c>
      <c r="EY12" s="122">
        <f t="shared" si="11"/>
        <v>0</v>
      </c>
      <c r="EZ12" s="122">
        <f t="shared" si="11"/>
        <v>0</v>
      </c>
      <c r="FA12" s="123">
        <f t="shared" si="11"/>
        <v>0</v>
      </c>
      <c r="FB12" s="124">
        <f t="shared" si="11"/>
        <v>0</v>
      </c>
      <c r="FC12" s="119">
        <f t="shared" si="11"/>
        <v>0</v>
      </c>
      <c r="FD12" s="119">
        <f t="shared" si="11"/>
        <v>0</v>
      </c>
      <c r="FE12" s="119">
        <f t="shared" si="11"/>
        <v>0</v>
      </c>
      <c r="FF12" s="119">
        <f t="shared" si="11"/>
        <v>0</v>
      </c>
      <c r="FG12" s="119">
        <f t="shared" si="11"/>
        <v>0</v>
      </c>
      <c r="FH12" s="119">
        <f aca="true" t="shared" si="12" ref="FH12:GM12">SUM(FH10:FH11)</f>
        <v>0</v>
      </c>
      <c r="FI12" s="119">
        <f t="shared" si="12"/>
        <v>0</v>
      </c>
      <c r="FJ12" s="119">
        <f t="shared" si="12"/>
        <v>0</v>
      </c>
      <c r="FK12" s="119">
        <f t="shared" si="12"/>
        <v>0</v>
      </c>
      <c r="FL12" s="119">
        <f t="shared" si="12"/>
        <v>0</v>
      </c>
      <c r="FM12" s="119">
        <f t="shared" si="12"/>
        <v>0</v>
      </c>
      <c r="FN12" s="119">
        <f t="shared" si="12"/>
        <v>0</v>
      </c>
      <c r="FO12" s="119">
        <f t="shared" si="12"/>
        <v>0</v>
      </c>
      <c r="FP12" s="119">
        <f t="shared" si="12"/>
        <v>0</v>
      </c>
      <c r="FQ12" s="119">
        <f t="shared" si="12"/>
        <v>0</v>
      </c>
      <c r="FR12" s="119">
        <f t="shared" si="12"/>
        <v>0</v>
      </c>
      <c r="FS12" s="119">
        <f t="shared" si="12"/>
        <v>0</v>
      </c>
      <c r="FT12" s="119">
        <f t="shared" si="12"/>
        <v>0</v>
      </c>
      <c r="FU12" s="119">
        <f t="shared" si="12"/>
        <v>0</v>
      </c>
      <c r="FV12" s="119">
        <f t="shared" si="12"/>
        <v>0</v>
      </c>
      <c r="FW12" s="119">
        <f t="shared" si="12"/>
        <v>0</v>
      </c>
      <c r="FX12" s="119">
        <f t="shared" si="12"/>
        <v>0</v>
      </c>
      <c r="FY12" s="119">
        <f t="shared" si="12"/>
        <v>0</v>
      </c>
      <c r="FZ12" s="119">
        <f t="shared" si="12"/>
        <v>0</v>
      </c>
      <c r="GA12" s="119">
        <f t="shared" si="12"/>
        <v>0</v>
      </c>
      <c r="GB12" s="119">
        <f t="shared" si="12"/>
        <v>0</v>
      </c>
      <c r="GC12" s="119">
        <f t="shared" si="12"/>
        <v>0</v>
      </c>
      <c r="GD12" s="119">
        <f t="shared" si="12"/>
        <v>0</v>
      </c>
      <c r="GE12" s="120">
        <f t="shared" si="12"/>
        <v>0</v>
      </c>
      <c r="GF12" s="121">
        <f t="shared" si="12"/>
        <v>0</v>
      </c>
      <c r="GG12" s="122">
        <f t="shared" si="12"/>
        <v>0</v>
      </c>
      <c r="GH12" s="122">
        <f t="shared" si="12"/>
        <v>0</v>
      </c>
      <c r="GI12" s="122">
        <f t="shared" si="12"/>
        <v>0</v>
      </c>
      <c r="GJ12" s="122">
        <f t="shared" si="12"/>
        <v>0</v>
      </c>
      <c r="GK12" s="122">
        <f t="shared" si="12"/>
        <v>0</v>
      </c>
      <c r="GL12" s="122">
        <f t="shared" si="12"/>
        <v>0</v>
      </c>
      <c r="GM12" s="122">
        <f t="shared" si="12"/>
        <v>0</v>
      </c>
      <c r="GN12" s="122">
        <f aca="true" t="shared" si="13" ref="GN12:HI12">SUM(GN10:GN11)</f>
        <v>0</v>
      </c>
      <c r="GO12" s="122">
        <f t="shared" si="13"/>
        <v>0</v>
      </c>
      <c r="GP12" s="122">
        <f t="shared" si="13"/>
        <v>0</v>
      </c>
      <c r="GQ12" s="122">
        <f t="shared" si="13"/>
        <v>0</v>
      </c>
      <c r="GR12" s="122">
        <f t="shared" si="13"/>
        <v>0</v>
      </c>
      <c r="GS12" s="122">
        <f t="shared" si="13"/>
        <v>0</v>
      </c>
      <c r="GT12" s="122">
        <f t="shared" si="13"/>
        <v>0</v>
      </c>
      <c r="GU12" s="122">
        <f t="shared" si="13"/>
        <v>0</v>
      </c>
      <c r="GV12" s="122">
        <f t="shared" si="13"/>
        <v>0</v>
      </c>
      <c r="GW12" s="122">
        <f t="shared" si="13"/>
        <v>0</v>
      </c>
      <c r="GX12" s="122">
        <f t="shared" si="13"/>
        <v>0</v>
      </c>
      <c r="GY12" s="122">
        <f t="shared" si="13"/>
        <v>0</v>
      </c>
      <c r="GZ12" s="122">
        <f t="shared" si="13"/>
        <v>0</v>
      </c>
      <c r="HA12" s="122">
        <f t="shared" si="13"/>
        <v>0</v>
      </c>
      <c r="HB12" s="122">
        <f t="shared" si="13"/>
        <v>0</v>
      </c>
      <c r="HC12" s="122">
        <f t="shared" si="13"/>
        <v>0</v>
      </c>
      <c r="HD12" s="122">
        <f t="shared" si="13"/>
        <v>0</v>
      </c>
      <c r="HE12" s="122">
        <f t="shared" si="13"/>
        <v>0</v>
      </c>
      <c r="HF12" s="122">
        <f t="shared" si="13"/>
        <v>0</v>
      </c>
      <c r="HG12" s="122">
        <f t="shared" si="13"/>
        <v>0</v>
      </c>
      <c r="HH12" s="122">
        <f t="shared" si="13"/>
        <v>0</v>
      </c>
      <c r="HI12" s="123">
        <f t="shared" si="13"/>
        <v>0</v>
      </c>
    </row>
    <row r="13" ht="13.5">
      <c r="C13" s="200"/>
    </row>
    <row r="14" spans="7:29" ht="13.5">
      <c r="G14" s="1"/>
      <c r="AB14"/>
      <c r="AC14"/>
    </row>
  </sheetData>
  <mergeCells count="38">
    <mergeCell ref="A5:A8"/>
    <mergeCell ref="AK6:AK8"/>
    <mergeCell ref="AF6:AF8"/>
    <mergeCell ref="AG6:AG8"/>
    <mergeCell ref="AH6:AH8"/>
    <mergeCell ref="AI6:AI8"/>
    <mergeCell ref="Z6:Z7"/>
    <mergeCell ref="I5:M5"/>
    <mergeCell ref="N5:P6"/>
    <mergeCell ref="Q5:U5"/>
    <mergeCell ref="AL6:BO6"/>
    <mergeCell ref="V5:W5"/>
    <mergeCell ref="V6:V7"/>
    <mergeCell ref="W6:W7"/>
    <mergeCell ref="AA5:AE5"/>
    <mergeCell ref="AC6:AE6"/>
    <mergeCell ref="AA6:AA7"/>
    <mergeCell ref="AB6:AB7"/>
    <mergeCell ref="AF5:BO5"/>
    <mergeCell ref="AJ6:AJ8"/>
    <mergeCell ref="I6:I7"/>
    <mergeCell ref="Y6:Y7"/>
    <mergeCell ref="X6:X7"/>
    <mergeCell ref="C5:C8"/>
    <mergeCell ref="D5:D8"/>
    <mergeCell ref="E5:F6"/>
    <mergeCell ref="E7:E8"/>
    <mergeCell ref="F7:F8"/>
    <mergeCell ref="B5:B8"/>
    <mergeCell ref="BP5:HI6"/>
    <mergeCell ref="G5:G8"/>
    <mergeCell ref="X5:Z5"/>
    <mergeCell ref="J6:J7"/>
    <mergeCell ref="K6:M6"/>
    <mergeCell ref="Q6:Q7"/>
    <mergeCell ref="R6:R7"/>
    <mergeCell ref="S6:U6"/>
    <mergeCell ref="H5:H7"/>
  </mergeCells>
  <dataValidations count="1">
    <dataValidation type="list" allowBlank="1" showInputMessage="1" showErrorMessage="1" sqref="G9:G11">
      <formula1>元パターン</formula1>
    </dataValidation>
  </dataValidations>
  <printOptions/>
  <pageMargins left="0.4" right="0.2362204724409449" top="0.51" bottom="0.35433070866141736" header="0.1968503937007874" footer="0.2755905511811024"/>
  <pageSetup horizontalDpi="600" verticalDpi="600" orientation="landscape" paperSize="8" scale="4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zoomScale="75" zoomScaleNormal="75" workbookViewId="0" topLeftCell="A1">
      <selection activeCell="B2" sqref="B2"/>
    </sheetView>
  </sheetViews>
  <sheetFormatPr defaultColWidth="9.00390625" defaultRowHeight="13.5"/>
  <cols>
    <col min="1" max="1" width="5.75390625" style="0" customWidth="1"/>
    <col min="19" max="33" width="0" style="0" hidden="1" customWidth="1"/>
  </cols>
  <sheetData>
    <row r="1" ht="13.5">
      <c r="M1" s="199">
        <f ca="1">NOW()</f>
        <v>39157.9363125</v>
      </c>
    </row>
    <row r="2" spans="2:5" ht="17.25">
      <c r="B2" s="86">
        <f>シナリオパターン!C2</f>
        <v>0</v>
      </c>
      <c r="E2" s="89" t="str">
        <f>B2&amp;"   ("&amp;E3&amp;F3&amp;"円)"</f>
        <v>0   (単位：×1000円)</v>
      </c>
    </row>
    <row r="3" spans="2:6" ht="17.25">
      <c r="B3" s="86"/>
      <c r="E3" s="87" t="s">
        <v>277</v>
      </c>
      <c r="F3" s="88">
        <f>1/シミュレーションセット!D3</f>
        <v>1000</v>
      </c>
    </row>
    <row r="5" spans="2:33" ht="13.5">
      <c r="B5" s="201"/>
      <c r="C5" s="201"/>
      <c r="D5" s="153" t="s">
        <v>244</v>
      </c>
      <c r="E5" s="154" t="s">
        <v>245</v>
      </c>
      <c r="F5" s="154" t="s">
        <v>246</v>
      </c>
      <c r="G5" s="154" t="s">
        <v>247</v>
      </c>
      <c r="H5" s="154" t="s">
        <v>248</v>
      </c>
      <c r="I5" s="154" t="s">
        <v>249</v>
      </c>
      <c r="J5" s="154" t="s">
        <v>250</v>
      </c>
      <c r="K5" s="154" t="s">
        <v>251</v>
      </c>
      <c r="L5" s="154" t="s">
        <v>252</v>
      </c>
      <c r="M5" s="154" t="s">
        <v>253</v>
      </c>
      <c r="N5" s="154" t="s">
        <v>254</v>
      </c>
      <c r="O5" s="154" t="s">
        <v>255</v>
      </c>
      <c r="P5" s="154" t="s">
        <v>256</v>
      </c>
      <c r="Q5" s="154" t="s">
        <v>257</v>
      </c>
      <c r="R5" s="155" t="s">
        <v>258</v>
      </c>
      <c r="S5" s="204" t="s">
        <v>259</v>
      </c>
      <c r="T5" s="204" t="s">
        <v>260</v>
      </c>
      <c r="U5" s="204" t="s">
        <v>261</v>
      </c>
      <c r="V5" s="204" t="s">
        <v>262</v>
      </c>
      <c r="W5" s="204" t="s">
        <v>263</v>
      </c>
      <c r="X5" s="204" t="s">
        <v>264</v>
      </c>
      <c r="Y5" s="204" t="s">
        <v>265</v>
      </c>
      <c r="Z5" s="204" t="s">
        <v>266</v>
      </c>
      <c r="AA5" s="204" t="s">
        <v>267</v>
      </c>
      <c r="AB5" s="204" t="s">
        <v>268</v>
      </c>
      <c r="AC5" s="204" t="s">
        <v>269</v>
      </c>
      <c r="AD5" s="204" t="s">
        <v>270</v>
      </c>
      <c r="AE5" s="204" t="s">
        <v>271</v>
      </c>
      <c r="AF5" s="204" t="s">
        <v>272</v>
      </c>
      <c r="AG5" s="204" t="s">
        <v>273</v>
      </c>
    </row>
    <row r="6" spans="2:33" ht="13.5">
      <c r="B6" s="202" t="s">
        <v>275</v>
      </c>
      <c r="C6" s="202" t="s">
        <v>274</v>
      </c>
      <c r="D6" s="156">
        <f>シミュレーションセット!BP8</f>
        <v>2006</v>
      </c>
      <c r="E6" s="157">
        <f>シミュレーションセット!BQ8</f>
        <v>2007</v>
      </c>
      <c r="F6" s="157">
        <f>シミュレーションセット!BR8</f>
        <v>2008</v>
      </c>
      <c r="G6" s="157">
        <f>シミュレーションセット!BS8</f>
        <v>2009</v>
      </c>
      <c r="H6" s="157">
        <f>シミュレーションセット!BT8</f>
        <v>2010</v>
      </c>
      <c r="I6" s="157">
        <f>シミュレーションセット!BU8</f>
        <v>2011</v>
      </c>
      <c r="J6" s="157">
        <f>シミュレーションセット!BV8</f>
        <v>2012</v>
      </c>
      <c r="K6" s="157">
        <f>シミュレーションセット!BW8</f>
        <v>2013</v>
      </c>
      <c r="L6" s="157">
        <f>シミュレーションセット!BX8</f>
        <v>2014</v>
      </c>
      <c r="M6" s="157">
        <f>シミュレーションセット!BY8</f>
        <v>2015</v>
      </c>
      <c r="N6" s="157">
        <f>シミュレーションセット!BZ8</f>
        <v>2016</v>
      </c>
      <c r="O6" s="157">
        <f>シミュレーションセット!CA8</f>
        <v>2017</v>
      </c>
      <c r="P6" s="157">
        <f>シミュレーションセット!CB8</f>
        <v>2018</v>
      </c>
      <c r="Q6" s="157">
        <f>シミュレーションセット!CC8</f>
        <v>2019</v>
      </c>
      <c r="R6" s="158">
        <f>シミュレーションセット!CD8</f>
        <v>2020</v>
      </c>
      <c r="S6" s="205">
        <f>シミュレーションセット!CE8</f>
        <v>2021</v>
      </c>
      <c r="T6" s="205">
        <f>シミュレーションセット!CF8</f>
        <v>2022</v>
      </c>
      <c r="U6" s="205">
        <f>シミュレーションセット!CG8</f>
        <v>2023</v>
      </c>
      <c r="V6" s="205">
        <f>シミュレーションセット!CH8</f>
        <v>2024</v>
      </c>
      <c r="W6" s="205">
        <f>シミュレーションセット!CI8</f>
        <v>2025</v>
      </c>
      <c r="X6" s="205">
        <f>シミュレーションセット!CJ8</f>
        <v>2026</v>
      </c>
      <c r="Y6" s="205">
        <f>シミュレーションセット!CK8</f>
        <v>2027</v>
      </c>
      <c r="Z6" s="205">
        <f>シミュレーションセット!CL8</f>
        <v>2028</v>
      </c>
      <c r="AA6" s="205">
        <f>シミュレーションセット!CM8</f>
        <v>2029</v>
      </c>
      <c r="AB6" s="205">
        <f>シミュレーションセット!CN8</f>
        <v>2030</v>
      </c>
      <c r="AC6" s="205">
        <f>シミュレーションセット!CO8</f>
        <v>2031</v>
      </c>
      <c r="AD6" s="205">
        <f>シミュレーションセット!CP8</f>
        <v>2032</v>
      </c>
      <c r="AE6" s="205">
        <f>シミュレーションセット!CQ8</f>
        <v>2033</v>
      </c>
      <c r="AF6" s="205">
        <f>シミュレーションセット!CR8</f>
        <v>2034</v>
      </c>
      <c r="AG6" s="205">
        <f>シミュレーションセット!CS8</f>
        <v>2035</v>
      </c>
    </row>
    <row r="7" spans="1:33" ht="13.5">
      <c r="A7" s="203">
        <f>B2</f>
        <v>0</v>
      </c>
      <c r="B7" s="159" t="s">
        <v>240</v>
      </c>
      <c r="C7" s="160">
        <f>SUM(D7:R7)+SUM(D15:R15)</f>
        <v>0</v>
      </c>
      <c r="D7" s="161">
        <f>シミュレーションセット!CT12</f>
        <v>0</v>
      </c>
      <c r="E7" s="162">
        <f>シミュレーションセット!CU12</f>
        <v>0</v>
      </c>
      <c r="F7" s="162">
        <f>シミュレーションセット!CV12</f>
        <v>0</v>
      </c>
      <c r="G7" s="162">
        <f>シミュレーションセット!CW12</f>
        <v>0</v>
      </c>
      <c r="H7" s="162">
        <f>シミュレーションセット!CX12</f>
        <v>0</v>
      </c>
      <c r="I7" s="162">
        <f>シミュレーションセット!CY12</f>
        <v>0</v>
      </c>
      <c r="J7" s="162">
        <f>シミュレーションセット!CZ12</f>
        <v>0</v>
      </c>
      <c r="K7" s="162">
        <f>シミュレーションセット!DA12</f>
        <v>0</v>
      </c>
      <c r="L7" s="162">
        <f>シミュレーションセット!DB12</f>
        <v>0</v>
      </c>
      <c r="M7" s="162">
        <f>シミュレーションセット!DC12</f>
        <v>0</v>
      </c>
      <c r="N7" s="162">
        <f>シミュレーションセット!DD12</f>
        <v>0</v>
      </c>
      <c r="O7" s="162">
        <f>シミュレーションセット!DE12</f>
        <v>0</v>
      </c>
      <c r="P7" s="162">
        <f>シミュレーションセット!DF12</f>
        <v>0</v>
      </c>
      <c r="Q7" s="162">
        <f>シミュレーションセット!DG12</f>
        <v>0</v>
      </c>
      <c r="R7" s="163">
        <f>シミュレーションセット!DH12</f>
        <v>0</v>
      </c>
      <c r="S7" s="206">
        <f>シミュレーションセット!DI12</f>
        <v>0</v>
      </c>
      <c r="T7" s="206">
        <f>シミュレーションセット!DJ12</f>
        <v>0</v>
      </c>
      <c r="U7" s="206">
        <f>シミュレーションセット!DK12</f>
        <v>0</v>
      </c>
      <c r="V7" s="206">
        <f>シミュレーションセット!DL12</f>
        <v>0</v>
      </c>
      <c r="W7" s="206">
        <f>シミュレーションセット!DM12</f>
        <v>0</v>
      </c>
      <c r="X7" s="206">
        <f>シミュレーションセット!DN12</f>
        <v>0</v>
      </c>
      <c r="Y7" s="206">
        <f>シミュレーションセット!DO12</f>
        <v>0</v>
      </c>
      <c r="Z7" s="206">
        <f>シミュレーションセット!DP12</f>
        <v>0</v>
      </c>
      <c r="AA7" s="206">
        <f>シミュレーションセット!DQ12</f>
        <v>0</v>
      </c>
      <c r="AB7" s="206">
        <f>シミュレーションセット!DR12</f>
        <v>0</v>
      </c>
      <c r="AC7" s="206">
        <f>シミュレーションセット!DS12</f>
        <v>0</v>
      </c>
      <c r="AD7" s="206">
        <f>シミュレーションセット!DT12</f>
        <v>0</v>
      </c>
      <c r="AE7" s="206">
        <f>シミュレーションセット!DU12</f>
        <v>0</v>
      </c>
      <c r="AF7" s="206">
        <f>シミュレーションセット!DV12</f>
        <v>0</v>
      </c>
      <c r="AG7" s="206">
        <f>シミュレーションセット!DW12</f>
        <v>0</v>
      </c>
    </row>
    <row r="8" spans="1:33" ht="13.5">
      <c r="A8" s="203">
        <f>B2</f>
        <v>0</v>
      </c>
      <c r="B8" s="164" t="s">
        <v>241</v>
      </c>
      <c r="C8" s="165">
        <f>SUM(D8:R8)+SUM(D16:R16)</f>
        <v>0</v>
      </c>
      <c r="D8" s="166">
        <f>シミュレーションセット!DX12</f>
        <v>0</v>
      </c>
      <c r="E8" s="167">
        <f>シミュレーションセット!DY12</f>
        <v>0</v>
      </c>
      <c r="F8" s="167">
        <f>シミュレーションセット!DZ12</f>
        <v>0</v>
      </c>
      <c r="G8" s="167">
        <f>シミュレーションセット!EA12</f>
        <v>0</v>
      </c>
      <c r="H8" s="167">
        <f>シミュレーションセット!EB12</f>
        <v>0</v>
      </c>
      <c r="I8" s="167">
        <f>シミュレーションセット!EC12</f>
        <v>0</v>
      </c>
      <c r="J8" s="167">
        <f>シミュレーションセット!ED12</f>
        <v>0</v>
      </c>
      <c r="K8" s="167">
        <f>シミュレーションセット!EE12</f>
        <v>0</v>
      </c>
      <c r="L8" s="167">
        <f>シミュレーションセット!EF12</f>
        <v>0</v>
      </c>
      <c r="M8" s="167">
        <f>シミュレーションセット!EG12</f>
        <v>0</v>
      </c>
      <c r="N8" s="167">
        <f>シミュレーションセット!EH12</f>
        <v>0</v>
      </c>
      <c r="O8" s="167">
        <f>シミュレーションセット!EI12</f>
        <v>0</v>
      </c>
      <c r="P8" s="167">
        <f>シミュレーションセット!EJ12</f>
        <v>0</v>
      </c>
      <c r="Q8" s="167">
        <f>シミュレーションセット!EK12</f>
        <v>0</v>
      </c>
      <c r="R8" s="168">
        <f>シミュレーションセット!EL12</f>
        <v>0</v>
      </c>
      <c r="S8" s="207">
        <f>シミュレーションセット!EM12</f>
        <v>0</v>
      </c>
      <c r="T8" s="207">
        <f>シミュレーションセット!EN12</f>
        <v>0</v>
      </c>
      <c r="U8" s="207">
        <f>シミュレーションセット!EO12</f>
        <v>0</v>
      </c>
      <c r="V8" s="207">
        <f>シミュレーションセット!EP12</f>
        <v>0</v>
      </c>
      <c r="W8" s="207">
        <f>シミュレーションセット!EQ12</f>
        <v>0</v>
      </c>
      <c r="X8" s="207">
        <f>シミュレーションセット!ER12</f>
        <v>0</v>
      </c>
      <c r="Y8" s="207">
        <f>シミュレーションセット!ES12</f>
        <v>0</v>
      </c>
      <c r="Z8" s="207">
        <f>シミュレーションセット!ET12</f>
        <v>0</v>
      </c>
      <c r="AA8" s="207">
        <f>シミュレーションセット!EU12</f>
        <v>0</v>
      </c>
      <c r="AB8" s="207">
        <f>シミュレーションセット!EV12</f>
        <v>0</v>
      </c>
      <c r="AC8" s="207">
        <f>シミュレーションセット!EW12</f>
        <v>0</v>
      </c>
      <c r="AD8" s="207">
        <f>シミュレーションセット!EX12</f>
        <v>0</v>
      </c>
      <c r="AE8" s="207">
        <f>シミュレーションセット!EY12</f>
        <v>0</v>
      </c>
      <c r="AF8" s="207">
        <f>シミュレーションセット!EZ12</f>
        <v>0</v>
      </c>
      <c r="AG8" s="207">
        <f>シミュレーションセット!FA12</f>
        <v>0</v>
      </c>
    </row>
    <row r="9" spans="1:33" ht="13.5">
      <c r="A9" s="203">
        <f>B2</f>
        <v>0</v>
      </c>
      <c r="B9" s="164" t="s">
        <v>242</v>
      </c>
      <c r="C9" s="165">
        <f>SUM(D9:R9)+SUM(D17:R17)</f>
        <v>0</v>
      </c>
      <c r="D9" s="166">
        <f>シミュレーションセット!FB12</f>
        <v>0</v>
      </c>
      <c r="E9" s="167">
        <f>シミュレーションセット!FC12</f>
        <v>0</v>
      </c>
      <c r="F9" s="167">
        <f>シミュレーションセット!FD12</f>
        <v>0</v>
      </c>
      <c r="G9" s="167">
        <f>シミュレーションセット!FE12</f>
        <v>0</v>
      </c>
      <c r="H9" s="167">
        <f>シミュレーションセット!FF12</f>
        <v>0</v>
      </c>
      <c r="I9" s="167">
        <f>シミュレーションセット!FG12</f>
        <v>0</v>
      </c>
      <c r="J9" s="167">
        <f>シミュレーションセット!FH12</f>
        <v>0</v>
      </c>
      <c r="K9" s="167">
        <f>シミュレーションセット!FI12</f>
        <v>0</v>
      </c>
      <c r="L9" s="167">
        <f>シミュレーションセット!FJ12</f>
        <v>0</v>
      </c>
      <c r="M9" s="167">
        <f>シミュレーションセット!FK12</f>
        <v>0</v>
      </c>
      <c r="N9" s="167">
        <f>シミュレーションセット!FL12</f>
        <v>0</v>
      </c>
      <c r="O9" s="167">
        <f>シミュレーションセット!FM12</f>
        <v>0</v>
      </c>
      <c r="P9" s="167">
        <f>シミュレーションセット!FN12</f>
        <v>0</v>
      </c>
      <c r="Q9" s="167">
        <f>シミュレーションセット!FO12</f>
        <v>0</v>
      </c>
      <c r="R9" s="168">
        <f>シミュレーションセット!FP12</f>
        <v>0</v>
      </c>
      <c r="S9" s="207">
        <f>シミュレーションセット!FQ12</f>
        <v>0</v>
      </c>
      <c r="T9" s="207">
        <f>シミュレーションセット!FR12</f>
        <v>0</v>
      </c>
      <c r="U9" s="207">
        <f>シミュレーションセット!FS12</f>
        <v>0</v>
      </c>
      <c r="V9" s="207">
        <f>シミュレーションセット!FT12</f>
        <v>0</v>
      </c>
      <c r="W9" s="207">
        <f>シミュレーションセット!FU12</f>
        <v>0</v>
      </c>
      <c r="X9" s="207">
        <f>シミュレーションセット!FV12</f>
        <v>0</v>
      </c>
      <c r="Y9" s="207">
        <f>シミュレーションセット!FW12</f>
        <v>0</v>
      </c>
      <c r="Z9" s="207">
        <f>シミュレーションセット!FX12</f>
        <v>0</v>
      </c>
      <c r="AA9" s="207">
        <f>シミュレーションセット!FY12</f>
        <v>0</v>
      </c>
      <c r="AB9" s="207">
        <f>シミュレーションセット!FZ12</f>
        <v>0</v>
      </c>
      <c r="AC9" s="207">
        <f>シミュレーションセット!GA12</f>
        <v>0</v>
      </c>
      <c r="AD9" s="207">
        <f>シミュレーションセット!GB12</f>
        <v>0</v>
      </c>
      <c r="AE9" s="207">
        <f>シミュレーションセット!GC12</f>
        <v>0</v>
      </c>
      <c r="AF9" s="207">
        <f>シミュレーションセット!GD12</f>
        <v>0</v>
      </c>
      <c r="AG9" s="207">
        <f>シミュレーションセット!GE12</f>
        <v>0</v>
      </c>
    </row>
    <row r="10" spans="1:33" ht="13.5">
      <c r="A10" s="203">
        <f>B2</f>
        <v>0</v>
      </c>
      <c r="B10" s="169" t="s">
        <v>239</v>
      </c>
      <c r="C10" s="170">
        <f>SUM(D10:R10)+SUM(D18:R18)</f>
        <v>0</v>
      </c>
      <c r="D10" s="171">
        <f>シミュレーションセット!GF12</f>
        <v>0</v>
      </c>
      <c r="E10" s="172">
        <f>シミュレーションセット!GG12</f>
        <v>0</v>
      </c>
      <c r="F10" s="172">
        <f>シミュレーションセット!GH12</f>
        <v>0</v>
      </c>
      <c r="G10" s="172">
        <f>シミュレーションセット!GI12</f>
        <v>0</v>
      </c>
      <c r="H10" s="172">
        <f>シミュレーションセット!GJ12</f>
        <v>0</v>
      </c>
      <c r="I10" s="172">
        <f>シミュレーションセット!GK12</f>
        <v>0</v>
      </c>
      <c r="J10" s="172">
        <f>シミュレーションセット!GL12</f>
        <v>0</v>
      </c>
      <c r="K10" s="172">
        <f>シミュレーションセット!GM12</f>
        <v>0</v>
      </c>
      <c r="L10" s="172">
        <f>シミュレーションセット!GN12</f>
        <v>0</v>
      </c>
      <c r="M10" s="172">
        <f>シミュレーションセット!GO12</f>
        <v>0</v>
      </c>
      <c r="N10" s="172">
        <f>シミュレーションセット!GP12</f>
        <v>0</v>
      </c>
      <c r="O10" s="172">
        <f>シミュレーションセット!GQ12</f>
        <v>0</v>
      </c>
      <c r="P10" s="172">
        <f>シミュレーションセット!GR12</f>
        <v>0</v>
      </c>
      <c r="Q10" s="172">
        <f>シミュレーションセット!GS12</f>
        <v>0</v>
      </c>
      <c r="R10" s="173">
        <f>シミュレーションセット!GT12</f>
        <v>0</v>
      </c>
      <c r="S10" s="208">
        <f>シミュレーションセット!GU12</f>
        <v>0</v>
      </c>
      <c r="T10" s="208">
        <f>シミュレーションセット!GV12</f>
        <v>0</v>
      </c>
      <c r="U10" s="208">
        <f>シミュレーションセット!GW12</f>
        <v>0</v>
      </c>
      <c r="V10" s="208">
        <f>シミュレーションセット!GX12</f>
        <v>0</v>
      </c>
      <c r="W10" s="208">
        <f>シミュレーションセット!GY12</f>
        <v>0</v>
      </c>
      <c r="X10" s="208">
        <f>シミュレーションセット!GZ12</f>
        <v>0</v>
      </c>
      <c r="Y10" s="208">
        <f>シミュレーションセット!HA12</f>
        <v>0</v>
      </c>
      <c r="Z10" s="208">
        <f>シミュレーションセット!HB12</f>
        <v>0</v>
      </c>
      <c r="AA10" s="208">
        <f>シミュレーションセット!HC12</f>
        <v>0</v>
      </c>
      <c r="AB10" s="208">
        <f>シミュレーションセット!HD12</f>
        <v>0</v>
      </c>
      <c r="AC10" s="208">
        <f>シミュレーションセット!HE12</f>
        <v>0</v>
      </c>
      <c r="AD10" s="208">
        <f>シミュレーションセット!HF12</f>
        <v>0</v>
      </c>
      <c r="AE10" s="208">
        <f>シミュレーションセット!HG12</f>
        <v>0</v>
      </c>
      <c r="AF10" s="208">
        <f>シミュレーションセット!HH12</f>
        <v>0</v>
      </c>
      <c r="AG10" s="208">
        <f>シミュレーションセット!HI12</f>
        <v>0</v>
      </c>
    </row>
    <row r="11" spans="1:33" ht="13.5">
      <c r="A11" s="203">
        <f>B2</f>
        <v>0</v>
      </c>
      <c r="B11" s="174" t="s">
        <v>243</v>
      </c>
      <c r="C11" s="175">
        <f>SUM(C7:C10)</f>
        <v>0</v>
      </c>
      <c r="D11" s="176">
        <f>SUM(D7:D10)</f>
        <v>0</v>
      </c>
      <c r="E11" s="176">
        <f aca="true" t="shared" si="0" ref="E11:R11">SUM(E7:E10)</f>
        <v>0</v>
      </c>
      <c r="F11" s="176">
        <f t="shared" si="0"/>
        <v>0</v>
      </c>
      <c r="G11" s="176">
        <f t="shared" si="0"/>
        <v>0</v>
      </c>
      <c r="H11" s="176">
        <f t="shared" si="0"/>
        <v>0</v>
      </c>
      <c r="I11" s="176">
        <f t="shared" si="0"/>
        <v>0</v>
      </c>
      <c r="J11" s="176">
        <f t="shared" si="0"/>
        <v>0</v>
      </c>
      <c r="K11" s="176">
        <f t="shared" si="0"/>
        <v>0</v>
      </c>
      <c r="L11" s="176">
        <f t="shared" si="0"/>
        <v>0</v>
      </c>
      <c r="M11" s="176">
        <f t="shared" si="0"/>
        <v>0</v>
      </c>
      <c r="N11" s="176">
        <f t="shared" si="0"/>
        <v>0</v>
      </c>
      <c r="O11" s="176">
        <f t="shared" si="0"/>
        <v>0</v>
      </c>
      <c r="P11" s="176">
        <f t="shared" si="0"/>
        <v>0</v>
      </c>
      <c r="Q11" s="176">
        <f t="shared" si="0"/>
        <v>0</v>
      </c>
      <c r="R11" s="176">
        <f t="shared" si="0"/>
        <v>0</v>
      </c>
      <c r="S11" s="209">
        <f>シミュレーションセット!CE12</f>
        <v>0</v>
      </c>
      <c r="T11" s="209">
        <f>シミュレーションセット!CF12</f>
        <v>0</v>
      </c>
      <c r="U11" s="209">
        <f>シミュレーションセット!CG12</f>
        <v>0</v>
      </c>
      <c r="V11" s="209">
        <f>シミュレーションセット!CH12</f>
        <v>0</v>
      </c>
      <c r="W11" s="209">
        <f>シミュレーションセット!CI12</f>
        <v>0</v>
      </c>
      <c r="X11" s="209">
        <f>シミュレーションセット!CJ12</f>
        <v>0</v>
      </c>
      <c r="Y11" s="209">
        <f>シミュレーションセット!CK12</f>
        <v>0</v>
      </c>
      <c r="Z11" s="209">
        <f>シミュレーションセット!CL12</f>
        <v>0</v>
      </c>
      <c r="AA11" s="209">
        <f>シミュレーションセット!CM12</f>
        <v>0</v>
      </c>
      <c r="AB11" s="209">
        <f>シミュレーションセット!CN12</f>
        <v>0</v>
      </c>
      <c r="AC11" s="209">
        <f>シミュレーションセット!CO12</f>
        <v>0</v>
      </c>
      <c r="AD11" s="209">
        <f>シミュレーションセット!CP12</f>
        <v>0</v>
      </c>
      <c r="AE11" s="209">
        <f>シミュレーションセット!CQ12</f>
        <v>0</v>
      </c>
      <c r="AF11" s="209">
        <f>シミュレーションセット!CR12</f>
        <v>0</v>
      </c>
      <c r="AG11" s="209">
        <f>シミュレーションセット!CS12</f>
        <v>0</v>
      </c>
    </row>
    <row r="12" spans="2:33" ht="13.5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</row>
    <row r="13" spans="2:33" ht="13.5">
      <c r="B13" s="179"/>
      <c r="C13" s="180"/>
      <c r="D13" s="181" t="s">
        <v>259</v>
      </c>
      <c r="E13" s="154" t="s">
        <v>260</v>
      </c>
      <c r="F13" s="154" t="s">
        <v>261</v>
      </c>
      <c r="G13" s="154" t="s">
        <v>262</v>
      </c>
      <c r="H13" s="154" t="s">
        <v>263</v>
      </c>
      <c r="I13" s="154" t="s">
        <v>264</v>
      </c>
      <c r="J13" s="154" t="s">
        <v>265</v>
      </c>
      <c r="K13" s="154" t="s">
        <v>266</v>
      </c>
      <c r="L13" s="154" t="s">
        <v>267</v>
      </c>
      <c r="M13" s="154" t="s">
        <v>268</v>
      </c>
      <c r="N13" s="154" t="s">
        <v>269</v>
      </c>
      <c r="O13" s="154" t="s">
        <v>270</v>
      </c>
      <c r="P13" s="154" t="s">
        <v>271</v>
      </c>
      <c r="Q13" s="154" t="s">
        <v>272</v>
      </c>
      <c r="R13" s="155" t="s">
        <v>273</v>
      </c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</row>
    <row r="14" spans="2:33" ht="13.5">
      <c r="B14" s="179"/>
      <c r="C14" s="180"/>
      <c r="D14" s="182">
        <f>シミュレーションセット!CE8</f>
        <v>2021</v>
      </c>
      <c r="E14" s="157">
        <f>シミュレーションセット!CF8</f>
        <v>2022</v>
      </c>
      <c r="F14" s="157">
        <f>シミュレーションセット!CG8</f>
        <v>2023</v>
      </c>
      <c r="G14" s="157">
        <f>シミュレーションセット!CH8</f>
        <v>2024</v>
      </c>
      <c r="H14" s="157">
        <f>シミュレーションセット!CI8</f>
        <v>2025</v>
      </c>
      <c r="I14" s="157">
        <f>シミュレーションセット!CJ8</f>
        <v>2026</v>
      </c>
      <c r="J14" s="157">
        <f>シミュレーションセット!CK8</f>
        <v>2027</v>
      </c>
      <c r="K14" s="157">
        <f>シミュレーションセット!CL8</f>
        <v>2028</v>
      </c>
      <c r="L14" s="157">
        <f>シミュレーションセット!CM8</f>
        <v>2029</v>
      </c>
      <c r="M14" s="157">
        <f>シミュレーションセット!CN8</f>
        <v>2030</v>
      </c>
      <c r="N14" s="157">
        <f>シミュレーションセット!CO8</f>
        <v>2031</v>
      </c>
      <c r="O14" s="157">
        <f>シミュレーションセット!CP8</f>
        <v>2032</v>
      </c>
      <c r="P14" s="157">
        <f>シミュレーションセット!CQ8</f>
        <v>2033</v>
      </c>
      <c r="Q14" s="157">
        <f>シミュレーションセット!CR8</f>
        <v>2034</v>
      </c>
      <c r="R14" s="158">
        <f>シミュレーションセット!CS8</f>
        <v>2035</v>
      </c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</row>
    <row r="15" spans="2:33" ht="13.5">
      <c r="B15" s="179"/>
      <c r="C15" s="180"/>
      <c r="D15" s="183">
        <f>シミュレーションセット!DI12</f>
        <v>0</v>
      </c>
      <c r="E15" s="162">
        <f>シミュレーションセット!DJ12</f>
        <v>0</v>
      </c>
      <c r="F15" s="162">
        <f>シミュレーションセット!DK12</f>
        <v>0</v>
      </c>
      <c r="G15" s="162">
        <f>シミュレーションセット!DL12</f>
        <v>0</v>
      </c>
      <c r="H15" s="162">
        <f>シミュレーションセット!DM12</f>
        <v>0</v>
      </c>
      <c r="I15" s="162">
        <f>シミュレーションセット!DN12</f>
        <v>0</v>
      </c>
      <c r="J15" s="162">
        <f>シミュレーションセット!DO12</f>
        <v>0</v>
      </c>
      <c r="K15" s="162">
        <f>シミュレーションセット!DP12</f>
        <v>0</v>
      </c>
      <c r="L15" s="162">
        <f>シミュレーションセット!DQ12</f>
        <v>0</v>
      </c>
      <c r="M15" s="162">
        <f>シミュレーションセット!DR12</f>
        <v>0</v>
      </c>
      <c r="N15" s="162">
        <f>シミュレーションセット!DS12</f>
        <v>0</v>
      </c>
      <c r="O15" s="162">
        <f>シミュレーションセット!DT12</f>
        <v>0</v>
      </c>
      <c r="P15" s="162">
        <f>シミュレーションセット!DU12</f>
        <v>0</v>
      </c>
      <c r="Q15" s="162">
        <f>シミュレーションセット!DV12</f>
        <v>0</v>
      </c>
      <c r="R15" s="163">
        <f>シミュレーションセット!DW12</f>
        <v>0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</row>
    <row r="16" spans="2:33" ht="13.5">
      <c r="B16" s="179"/>
      <c r="C16" s="180"/>
      <c r="D16" s="184">
        <f>シミュレーションセット!EM12</f>
        <v>0</v>
      </c>
      <c r="E16" s="167">
        <f>シミュレーションセット!EN12</f>
        <v>0</v>
      </c>
      <c r="F16" s="167">
        <f>シミュレーションセット!EO12</f>
        <v>0</v>
      </c>
      <c r="G16" s="167">
        <f>シミュレーションセット!EP12</f>
        <v>0</v>
      </c>
      <c r="H16" s="167">
        <f>シミュレーションセット!EQ12</f>
        <v>0</v>
      </c>
      <c r="I16" s="167">
        <f>シミュレーションセット!ER12</f>
        <v>0</v>
      </c>
      <c r="J16" s="167">
        <f>シミュレーションセット!ES12</f>
        <v>0</v>
      </c>
      <c r="K16" s="167">
        <f>シミュレーションセット!ET12</f>
        <v>0</v>
      </c>
      <c r="L16" s="167">
        <f>シミュレーションセット!EU12</f>
        <v>0</v>
      </c>
      <c r="M16" s="167">
        <f>シミュレーションセット!EV12</f>
        <v>0</v>
      </c>
      <c r="N16" s="167">
        <f>シミュレーションセット!EW12</f>
        <v>0</v>
      </c>
      <c r="O16" s="167">
        <f>シミュレーションセット!EX12</f>
        <v>0</v>
      </c>
      <c r="P16" s="167">
        <f>シミュレーションセット!EY12</f>
        <v>0</v>
      </c>
      <c r="Q16" s="167">
        <f>シミュレーションセット!EZ12</f>
        <v>0</v>
      </c>
      <c r="R16" s="168">
        <f>シミュレーションセット!FA12</f>
        <v>0</v>
      </c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</row>
    <row r="17" spans="2:33" ht="13.5">
      <c r="B17" s="179"/>
      <c r="C17" s="180"/>
      <c r="D17" s="184">
        <f>シミュレーションセット!FQ12</f>
        <v>0</v>
      </c>
      <c r="E17" s="167">
        <f>シミュレーションセット!FR12</f>
        <v>0</v>
      </c>
      <c r="F17" s="167">
        <f>シミュレーションセット!FS12</f>
        <v>0</v>
      </c>
      <c r="G17" s="167">
        <f>シミュレーションセット!FT12</f>
        <v>0</v>
      </c>
      <c r="H17" s="167">
        <f>シミュレーションセット!FU12</f>
        <v>0</v>
      </c>
      <c r="I17" s="167">
        <f>シミュレーションセット!FV12</f>
        <v>0</v>
      </c>
      <c r="J17" s="167">
        <f>シミュレーションセット!FW12</f>
        <v>0</v>
      </c>
      <c r="K17" s="167">
        <f>シミュレーションセット!FX12</f>
        <v>0</v>
      </c>
      <c r="L17" s="167">
        <f>シミュレーションセット!FY12</f>
        <v>0</v>
      </c>
      <c r="M17" s="167">
        <f>シミュレーションセット!FZ12</f>
        <v>0</v>
      </c>
      <c r="N17" s="167">
        <f>シミュレーションセット!GA12</f>
        <v>0</v>
      </c>
      <c r="O17" s="167">
        <f>シミュレーションセット!GB12</f>
        <v>0</v>
      </c>
      <c r="P17" s="167">
        <f>シミュレーションセット!GC12</f>
        <v>0</v>
      </c>
      <c r="Q17" s="167">
        <f>シミュレーションセット!GD12</f>
        <v>0</v>
      </c>
      <c r="R17" s="168">
        <f>シミュレーションセット!GE12</f>
        <v>0</v>
      </c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</row>
    <row r="18" spans="2:33" ht="13.5">
      <c r="B18" s="179"/>
      <c r="C18" s="180"/>
      <c r="D18" s="185">
        <f>シミュレーションセット!GU12</f>
        <v>0</v>
      </c>
      <c r="E18" s="172">
        <f>シミュレーションセット!GV12</f>
        <v>0</v>
      </c>
      <c r="F18" s="172">
        <f>シミュレーションセット!GW12</f>
        <v>0</v>
      </c>
      <c r="G18" s="172">
        <f>シミュレーションセット!GX12</f>
        <v>0</v>
      </c>
      <c r="H18" s="172">
        <f>シミュレーションセット!GY12</f>
        <v>0</v>
      </c>
      <c r="I18" s="172">
        <f>シミュレーションセット!GZ12</f>
        <v>0</v>
      </c>
      <c r="J18" s="172">
        <f>シミュレーションセット!HA12</f>
        <v>0</v>
      </c>
      <c r="K18" s="172">
        <f>シミュレーションセット!HB12</f>
        <v>0</v>
      </c>
      <c r="L18" s="172">
        <f>シミュレーションセット!HC12</f>
        <v>0</v>
      </c>
      <c r="M18" s="172">
        <f>シミュレーションセット!HD12</f>
        <v>0</v>
      </c>
      <c r="N18" s="172">
        <f>シミュレーションセット!HE12</f>
        <v>0</v>
      </c>
      <c r="O18" s="172">
        <f>シミュレーションセット!HF12</f>
        <v>0</v>
      </c>
      <c r="P18" s="172">
        <f>シミュレーションセット!HG12</f>
        <v>0</v>
      </c>
      <c r="Q18" s="172">
        <f>シミュレーションセット!HH12</f>
        <v>0</v>
      </c>
      <c r="R18" s="173">
        <f>シミュレーションセット!HI12</f>
        <v>0</v>
      </c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2:33" ht="13.5">
      <c r="B19" s="179"/>
      <c r="C19" s="180"/>
      <c r="D19" s="186">
        <f>SUM(D15:D18)</f>
        <v>0</v>
      </c>
      <c r="E19" s="177">
        <f aca="true" t="shared" si="1" ref="E19:R19">SUM(E15:E18)</f>
        <v>0</v>
      </c>
      <c r="F19" s="177">
        <f t="shared" si="1"/>
        <v>0</v>
      </c>
      <c r="G19" s="177">
        <f t="shared" si="1"/>
        <v>0</v>
      </c>
      <c r="H19" s="177">
        <f t="shared" si="1"/>
        <v>0</v>
      </c>
      <c r="I19" s="177">
        <f t="shared" si="1"/>
        <v>0</v>
      </c>
      <c r="J19" s="177">
        <f t="shared" si="1"/>
        <v>0</v>
      </c>
      <c r="K19" s="177">
        <f t="shared" si="1"/>
        <v>0</v>
      </c>
      <c r="L19" s="177">
        <f t="shared" si="1"/>
        <v>0</v>
      </c>
      <c r="M19" s="177">
        <f t="shared" si="1"/>
        <v>0</v>
      </c>
      <c r="N19" s="177">
        <f t="shared" si="1"/>
        <v>0</v>
      </c>
      <c r="O19" s="177">
        <f t="shared" si="1"/>
        <v>0</v>
      </c>
      <c r="P19" s="177">
        <f t="shared" si="1"/>
        <v>0</v>
      </c>
      <c r="Q19" s="177">
        <f t="shared" si="1"/>
        <v>0</v>
      </c>
      <c r="R19" s="178">
        <f t="shared" si="1"/>
        <v>0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</row>
  </sheetData>
  <printOptions/>
  <pageMargins left="0.75" right="0.75" top="0.6" bottom="0.23" header="0.512" footer="0.19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㈱松田平田設計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設計ｼｽﾃﾑｾﾝﾀｰ</dc:creator>
  <cp:keywords/>
  <dc:description/>
  <cp:lastModifiedBy> </cp:lastModifiedBy>
  <cp:lastPrinted>2005-09-08T05:14:11Z</cp:lastPrinted>
  <dcterms:created xsi:type="dcterms:W3CDTF">2005-07-19T04:49:06Z</dcterms:created>
  <dcterms:modified xsi:type="dcterms:W3CDTF">2007-03-16T13:28:23Z</dcterms:modified>
  <cp:category/>
  <cp:version/>
  <cp:contentType/>
  <cp:contentStatus/>
</cp:coreProperties>
</file>