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g1410.HIRAKAWA\Desktop\経営分析\H30\【経営比較分析表】2017_022101_46_1718\【経営比較分析表】2017_022101_46_1718_回答\"/>
    </mc:Choice>
  </mc:AlternateContent>
  <workbookProtection workbookAlgorithmName="SHA-512" workbookHashValue="PhZrDLUrWls/bzqyInD3VC+iEVi9QcDYr7eNDr+XZ9WLvaOX3p7avY6Z3F/6I/1377mF94neaYSxLgWZxZ2IRA==" workbookSaltValue="KCh+ngkDPo2YJR+FTvZRy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E86" i="4"/>
  <c r="BB10" i="4"/>
  <c r="AT10" i="4"/>
  <c r="AD10" i="4"/>
  <c r="W10" i="4"/>
  <c r="P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<sst xmlns="http://schemas.openxmlformats.org/spreadsheetml/2006/main" count="235" uniqueCount="123">
  <si>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</si>
  <si>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</si>
  <si>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</si>
  <si>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</si>
  <si>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</si>
  <si>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</si>
  <si>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</si>
  <si>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</si>
  <si>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</si>
  <si>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</si>
  <si>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</si>
  <si>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</si>
  <si>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</si>
  <si>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</si>
  <si>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</si>
  <si>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</si>
  <si>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</si>
  <si>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</si>
  <si>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</si>
  <si>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</si>
  <si>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</si>
  <si>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</si>
  <si>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</si>
  <si>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</si>
  <si>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</si>
  <si>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</si>
  <si>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</si>
  <si>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</si>
  <si>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</si>
  <si>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</si>
  <si>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</si>
  <si>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</si>
  <si>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</si>
  <si>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</si>
  <si>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</si>
  <si>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</si>
  <si>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</si>
  <si>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</si>
  <si>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</si>
  <si>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</si>
  <si>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</si>
  <si>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</si>
  <si>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</si>
  <si>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</si>
  <si>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</si>
  <si>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</si>
  <si>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</si>
  <si>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</si>
  <si>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</si>
  <si>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</si>
  <si>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</si>
  <si>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</si>
  <si>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</si>
  <si>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</si>
  <si>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</si>
  <si>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</si>
  <si>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</si>
  <si>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</si>
  <si>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</si>
  <si>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</si>
  <si>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</si>
  <si>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</si>
  <si>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</si>
  <si>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</si>
  <si>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</si>
  <si>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</si>
  <si>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</si>
  <si>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</si>
  <si>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</si>
  <si>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</si>
  <si>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</si>
  <si>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</si>
  <si>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</si>
  <si>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</si>
  <si>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</si>
  <si>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</si>
  <si>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</si>
  <si>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</si>
  <si>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</si>
  <si>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</si>
  <si>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</si>
  <si>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</si>
  <si>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</si>
  <si>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</si>
  <si>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</si>
  <si>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</si>
  <si>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</si>
  <si>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</si>
  <si>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</si>
  <si>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</si>
  <si>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</si>
  <si>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</si>
  <si>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</si>
  <si>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</si>
  <si>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</si>
  <si>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</si>
  <si>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</si>
  <si>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</si>
  <si>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</si>
  <si>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</si>
  <si>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</si>
  <si>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</si>
  <si>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</si>
  <si>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</si>
  <si>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</si>
  <si>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</si>
  <si>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</si>
  <si>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</si>
  <si>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</si>
  <si>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</si>
  <si>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</si>
  <si>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</si>
  <si>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</si>
  <si>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</si>
  <si>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</si>
  <si>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</si>
  <si>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</si>
  <si>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</si>
  <si>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</si>
  <si>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</si>
  <si>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有形固定資産減価償却率について、平成26年度の会計基準見直しにより増加し、類似団体と比較しても高い比率となった。
計画的な点検による早期修繕を行うことで、重大な故障等を未然に防ぐ必要がある。
今後は平成31年度から平成37年度まで７処理施設を「最適化整備構想」に基づき、順次大規模改修していく予定となっている。</t>
    <phoneticPr fontId="4"/>
  </si>
  <si>
    <t xml:space="preserve">人口減少による使用料の減収は、今後も避けられないため、厳しい経営状況が続くと考えられる。よって、料金の適正化、水洗化率向上へ向けた取組み、料金収入の確保など経営改善を実施する。
また、7処理施設について、平成31年度から順次大規模改修していく予定となっており、なおかつ、計画的な点検による早期修繕を行うことで長寿命化も図り、突発的な経費増大が発生することのないよう計画的に維持修繕、改築更新に取り組んでいく。
</t>
    <phoneticPr fontId="4"/>
  </si>
  <si>
    <t>経常収支比率について、過去5年間100％を下回っており、累積欠損金比率も年々増加し、類似団体と比較しても3倍以上の値となっている。流動比率は、平成26年度の会計基準見直しにより減少し、平成28年度より増加となっているものの、類似団体と比較しても低い値を示している。1年以内に支払わなければならない負債を賄えておらず、経営改善が必要である。
経費回収率においては、前年度とほぼ横ばいに推移し、50%前後となる。依然として使用料で賄えておらず、一般会計からの繰入金で賄われている。よって、適正な使用料収入の確保やより一層の費用削減策が必要である。
汚水処理原価は類似団体と比較しても高い値を示している。適正な使用料収入の確保及び汚水処理費の削減、接続率向上に向けた取組みが必要である。
水洗化率は、微増傾向にあるものの、公共用水域の水質保全と料金収入増加の観点から、向上へ向けた取組みが必要である。</t>
    <rPh sb="53" eb="56">
      <t>バイイジョウ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</si>
</sst>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13-43B5-BC3E-06827A25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837104"/>
        <c:axId val="422836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13-43B5-BC3E-06827A25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837104"/>
        <c:axId val="422836712"/>
      </c:lineChart>
      <c:dateAx>
        <c:axId val="42283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836712"/>
        <c:crosses val="autoZero"/>
        <c:auto val="1"/>
        <c:lblOffset val="100"/>
        <c:baseTimeUnit val="years"/>
      </c:dateAx>
      <c:valAx>
        <c:axId val="422836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83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57.92</c:v>
                </c:pt>
                <c:pt idx="1">
                  <c:v>56.1</c:v>
                </c:pt>
                <c:pt idx="2">
                  <c:v>56.1</c:v>
                </c:pt>
                <c:pt idx="3">
                  <c:v>56.4</c:v>
                </c:pt>
                <c:pt idx="4">
                  <c:v>55.38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A-44DD-BB47-3A04FB0F3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505456"/>
        <c:axId val="33250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8A-44DD-BB47-3A04FB0F3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05456"/>
        <c:axId val="332505848"/>
      </c:lineChart>
      <c:dateAx>
        <c:axId val="33250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505848"/>
        <c:crosses val="autoZero"/>
        <c:auto val="1"/>
        <c:lblOffset val="100"/>
        <c:baseTimeUnit val="years"/>
      </c:dateAx>
      <c:valAx>
        <c:axId val="332505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50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75.31</c:v>
                </c:pt>
                <c:pt idx="1">
                  <c:v>77.22</c:v>
                </c:pt>
                <c:pt idx="2">
                  <c:v>78.03</c:v>
                </c:pt>
                <c:pt idx="3">
                  <c:v>79.260000000000005</c:v>
                </c:pt>
                <c:pt idx="4">
                  <c:v>79.92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58-44E8-91E4-4D2C6BE48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507024"/>
        <c:axId val="332507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58-44E8-91E4-4D2C6BE48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07024"/>
        <c:axId val="332507416"/>
      </c:lineChart>
      <c:dateAx>
        <c:axId val="33250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507416"/>
        <c:crosses val="autoZero"/>
        <c:auto val="1"/>
        <c:lblOffset val="100"/>
        <c:baseTimeUnit val="years"/>
      </c:dateAx>
      <c:valAx>
        <c:axId val="332507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50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80.59</c:v>
                </c:pt>
                <c:pt idx="1">
                  <c:v>91.69</c:v>
                </c:pt>
                <c:pt idx="2">
                  <c:v>77.180000000000007</c:v>
                </c:pt>
                <c:pt idx="3">
                  <c:v>78.08</c:v>
                </c:pt>
                <c:pt idx="4">
                  <c:v>78.08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F8-408E-8066-B74F96387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838672"/>
        <c:axId val="422838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93.62</c:v>
                </c:pt>
                <c:pt idx="1">
                  <c:v>97.53</c:v>
                </c:pt>
                <c:pt idx="2">
                  <c:v>99.64</c:v>
                </c:pt>
                <c:pt idx="3">
                  <c:v>99.66</c:v>
                </c:pt>
                <c:pt idx="4">
                  <c:v>100.95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F8-408E-8066-B74F96387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838672"/>
        <c:axId val="422838280"/>
      </c:lineChart>
      <c:dateAx>
        <c:axId val="42283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838280"/>
        <c:crosses val="autoZero"/>
        <c:auto val="1"/>
        <c:lblOffset val="100"/>
        <c:baseTimeUnit val="years"/>
      </c:dateAx>
      <c:valAx>
        <c:axId val="422838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83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7.38</c:v>
                </c:pt>
                <c:pt idx="1">
                  <c:v>22.98</c:v>
                </c:pt>
                <c:pt idx="2">
                  <c:v>25.36</c:v>
                </c:pt>
                <c:pt idx="3">
                  <c:v>27.69</c:v>
                </c:pt>
                <c:pt idx="4">
                  <c:v>29.9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9B-4165-AEC5-4D20BE01A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196776"/>
        <c:axId val="35919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10.11</c:v>
                </c:pt>
                <c:pt idx="1">
                  <c:v>20.68</c:v>
                </c:pt>
                <c:pt idx="2">
                  <c:v>22.41</c:v>
                </c:pt>
                <c:pt idx="3">
                  <c:v>22.9</c:v>
                </c:pt>
                <c:pt idx="4">
                  <c:v>24.87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9B-4165-AEC5-4D20BE01A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96776"/>
        <c:axId val="359197168"/>
      </c:lineChart>
      <c:dateAx>
        <c:axId val="359196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9197168"/>
        <c:crosses val="autoZero"/>
        <c:auto val="1"/>
        <c:lblOffset val="100"/>
        <c:baseTimeUnit val="years"/>
      </c:dateAx>
      <c:valAx>
        <c:axId val="35919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196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C7-4283-BCE9-242DB45D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195600"/>
        <c:axId val="357836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C7-4283-BCE9-242DB45D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95600"/>
        <c:axId val="357836120"/>
      </c:lineChart>
      <c:dateAx>
        <c:axId val="35919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7836120"/>
        <c:crosses val="autoZero"/>
        <c:auto val="1"/>
        <c:lblOffset val="100"/>
        <c:baseTimeUnit val="years"/>
      </c:dateAx>
      <c:valAx>
        <c:axId val="357836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19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433.16</c:v>
                </c:pt>
                <c:pt idx="1">
                  <c:v>473.25</c:v>
                </c:pt>
                <c:pt idx="2">
                  <c:v>571.62</c:v>
                </c:pt>
                <c:pt idx="3">
                  <c:v>668.13</c:v>
                </c:pt>
                <c:pt idx="4">
                  <c:v>754.8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B2-4D9E-8A03-A88477925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834944"/>
        <c:axId val="35783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280.08</c:v>
                </c:pt>
                <c:pt idx="1">
                  <c:v>223.09</c:v>
                </c:pt>
                <c:pt idx="2">
                  <c:v>214.61</c:v>
                </c:pt>
                <c:pt idx="3">
                  <c:v>225.39</c:v>
                </c:pt>
                <c:pt idx="4">
                  <c:v>224.04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B2-4D9E-8A03-A88477925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834944"/>
        <c:axId val="357837296"/>
      </c:lineChart>
      <c:dateAx>
        <c:axId val="35783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7837296"/>
        <c:crosses val="autoZero"/>
        <c:auto val="1"/>
        <c:lblOffset val="100"/>
        <c:baseTimeUnit val="years"/>
      </c:dateAx>
      <c:valAx>
        <c:axId val="35783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83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958.57</c:v>
                </c:pt>
                <c:pt idx="1">
                  <c:v>78.08</c:v>
                </c:pt>
                <c:pt idx="2">
                  <c:v>7.84</c:v>
                </c:pt>
                <c:pt idx="3">
                  <c:v>8.1199999999999992</c:v>
                </c:pt>
                <c:pt idx="4">
                  <c:v>10.29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06-456A-BCF8-70619DA68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178624"/>
        <c:axId val="35689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124.2</c:v>
                </c:pt>
                <c:pt idx="1">
                  <c:v>33.03</c:v>
                </c:pt>
                <c:pt idx="2">
                  <c:v>29.45</c:v>
                </c:pt>
                <c:pt idx="3">
                  <c:v>31.84</c:v>
                </c:pt>
                <c:pt idx="4">
                  <c:v>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06-456A-BCF8-70619DA68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78624"/>
        <c:axId val="356893936"/>
      </c:lineChart>
      <c:dateAx>
        <c:axId val="33317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893936"/>
        <c:crosses val="autoZero"/>
        <c:auto val="1"/>
        <c:lblOffset val="100"/>
        <c:baseTimeUnit val="years"/>
      </c:dateAx>
      <c:valAx>
        <c:axId val="35689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17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2528.9699999999998</c:v>
                </c:pt>
                <c:pt idx="1">
                  <c:v>0</c:v>
                </c:pt>
                <c:pt idx="2" formatCode="#,##0.00;&quot;△&quot;#,##0.00;&quot;-&quot;">
                  <c:v>1307.98</c:v>
                </c:pt>
                <c:pt idx="3" formatCode="#,##0.00;&quot;△&quot;#,##0.00;&quot;-&quot;">
                  <c:v>1208.28</c:v>
                </c:pt>
                <c:pt idx="4" formatCode="#,##0.00;&quot;△&quot;#,##0.00;&quot;-&quot;">
                  <c:v>1078.45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3E-406D-B441-DAC786DEB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70792"/>
        <c:axId val="33261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3E-406D-B441-DAC786DEB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70792"/>
        <c:axId val="332615680"/>
      </c:lineChart>
      <c:dateAx>
        <c:axId val="332870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615680"/>
        <c:crosses val="autoZero"/>
        <c:auto val="1"/>
        <c:lblOffset val="100"/>
        <c:baseTimeUnit val="years"/>
      </c:dateAx>
      <c:valAx>
        <c:axId val="33261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870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42.03</c:v>
                </c:pt>
                <c:pt idx="1">
                  <c:v>54.04</c:v>
                </c:pt>
                <c:pt idx="2">
                  <c:v>46.16</c:v>
                </c:pt>
                <c:pt idx="3">
                  <c:v>49.54</c:v>
                </c:pt>
                <c:pt idx="4">
                  <c:v>50.34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0B-4DD2-810F-BFC072246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616856"/>
        <c:axId val="33261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0B-4DD2-810F-BFC072246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616856"/>
        <c:axId val="332617248"/>
      </c:lineChart>
      <c:dateAx>
        <c:axId val="332616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617248"/>
        <c:crosses val="autoZero"/>
        <c:auto val="1"/>
        <c:lblOffset val="100"/>
        <c:baseTimeUnit val="years"/>
      </c:dateAx>
      <c:valAx>
        <c:axId val="33261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616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368.1</c:v>
                </c:pt>
                <c:pt idx="1">
                  <c:v>286.77999999999997</c:v>
                </c:pt>
                <c:pt idx="2">
                  <c:v>336.07</c:v>
                </c:pt>
                <c:pt idx="3">
                  <c:v>311.77</c:v>
                </c:pt>
                <c:pt idx="4">
                  <c:v>306.51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F4-433C-9958-A9B09861F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618424"/>
        <c:axId val="33261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F4-433C-9958-A9B09861F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618424"/>
        <c:axId val="332618816"/>
      </c:lineChart>
      <c:dateAx>
        <c:axId val="332618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618816"/>
        <c:crosses val="autoZero"/>
        <c:auto val="1"/>
        <c:lblOffset val="100"/>
        <c:baseTimeUnit val="years"/>
      </c:dateAx>
      <c:valAx>
        <c:axId val="33261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618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平川市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31708</v>
      </c>
      <c r="AM8" s="50"/>
      <c r="AN8" s="50"/>
      <c r="AO8" s="50"/>
      <c r="AP8" s="50"/>
      <c r="AQ8" s="50"/>
      <c r="AR8" s="50"/>
      <c r="AS8" s="50"/>
      <c r="AT8" s="45">
        <f>データ!T6</f>
        <v>346.01</v>
      </c>
      <c r="AU8" s="45"/>
      <c r="AV8" s="45"/>
      <c r="AW8" s="45"/>
      <c r="AX8" s="45"/>
      <c r="AY8" s="45"/>
      <c r="AZ8" s="45"/>
      <c r="BA8" s="45"/>
      <c r="BB8" s="45">
        <f>データ!U6</f>
        <v>91.64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71.739999999999995</v>
      </c>
      <c r="J10" s="45"/>
      <c r="K10" s="45"/>
      <c r="L10" s="45"/>
      <c r="M10" s="45"/>
      <c r="N10" s="45"/>
      <c r="O10" s="45"/>
      <c r="P10" s="45">
        <f>データ!P6</f>
        <v>20.77</v>
      </c>
      <c r="Q10" s="45"/>
      <c r="R10" s="45"/>
      <c r="S10" s="45"/>
      <c r="T10" s="45"/>
      <c r="U10" s="45"/>
      <c r="V10" s="45"/>
      <c r="W10" s="45">
        <f>データ!Q6</f>
        <v>84.2</v>
      </c>
      <c r="X10" s="45"/>
      <c r="Y10" s="45"/>
      <c r="Z10" s="45"/>
      <c r="AA10" s="45"/>
      <c r="AB10" s="45"/>
      <c r="AC10" s="45"/>
      <c r="AD10" s="50">
        <f>データ!R6</f>
        <v>3065</v>
      </c>
      <c r="AE10" s="50"/>
      <c r="AF10" s="50"/>
      <c r="AG10" s="50"/>
      <c r="AH10" s="50"/>
      <c r="AI10" s="50"/>
      <c r="AJ10" s="50"/>
      <c r="AK10" s="2"/>
      <c r="AL10" s="50">
        <f>データ!V6</f>
        <v>6523</v>
      </c>
      <c r="AM10" s="50"/>
      <c r="AN10" s="50"/>
      <c r="AO10" s="50"/>
      <c r="AP10" s="50"/>
      <c r="AQ10" s="50"/>
      <c r="AR10" s="50"/>
      <c r="AS10" s="50"/>
      <c r="AT10" s="45">
        <f>データ!W6</f>
        <v>3.32</v>
      </c>
      <c r="AU10" s="45"/>
      <c r="AV10" s="45"/>
      <c r="AW10" s="45"/>
      <c r="AX10" s="45"/>
      <c r="AY10" s="45"/>
      <c r="AZ10" s="45"/>
      <c r="BA10" s="45"/>
      <c r="BB10" s="45">
        <f>データ!X6</f>
        <v>1964.76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120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121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【100.96】</v>
      </c>
      <c r="F86" s="26" t="str">
        <f>データ!AT6</f>
        <v>【198.51】</v>
      </c>
      <c r="G86" s="26" t="str">
        <f>データ!BE6</f>
        <v>【32.86】</v>
      </c>
      <c r="H86" s="26" t="str">
        <f>データ!BP6</f>
        <v>【814.89】</v>
      </c>
      <c r="I86" s="26" t="str">
        <f>データ!CA6</f>
        <v>【60.64】</v>
      </c>
      <c r="J86" s="26" t="str">
        <f>データ!CL6</f>
        <v>【255.52】</v>
      </c>
      <c r="K86" s="26" t="str">
        <f>データ!CW6</f>
        <v>【52.49】</v>
      </c>
      <c r="L86" s="26" t="str">
        <f>データ!DH6</f>
        <v>【85.49】</v>
      </c>
      <c r="M86" s="26" t="str">
        <f>データ!DS6</f>
        <v>【24.07】</v>
      </c>
      <c r="N86" s="26" t="str">
        <f>データ!ED6</f>
        <v>【0.00】</v>
      </c>
      <c r="O86" s="26" t="str">
        <f>データ!EO6</f>
        <v>【0.11】</v>
      </c>
    </row>
  </sheetData>
  <sheetProtection algorithmName="SHA-512" hashValue="ZBa/LOUXOJZ080Tckjd8jmwe/FTqXG3ekQmTjtYKYOl76+bfNgi/Lz27QBV1jruvTjidsIvMEkCSaCHpMXp2TA==" saltValue="AqKNZTGxEiU8HNtR/DWI1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71.739999999999995</v>
      </c>
      <c r="P6" s="34">
        <f t="shared" si="3"/>
        <v>20.77</v>
      </c>
      <c r="Q6" s="34">
        <f t="shared" si="3"/>
        <v>84.2</v>
      </c>
      <c r="R6" s="34">
        <f t="shared" si="3"/>
        <v>3065</v>
      </c>
      <c r="S6" s="34">
        <f t="shared" si="3"/>
        <v>31708</v>
      </c>
      <c r="T6" s="34">
        <f t="shared" si="3"/>
        <v>346.01</v>
      </c>
      <c r="U6" s="34">
        <f t="shared" si="3"/>
        <v>91.64</v>
      </c>
      <c r="V6" s="34">
        <f t="shared" si="3"/>
        <v>6523</v>
      </c>
      <c r="W6" s="34">
        <f t="shared" si="3"/>
        <v>3.32</v>
      </c>
      <c r="X6" s="34">
        <f t="shared" si="3"/>
        <v>1964.76</v>
      </c>
      <c r="Y6" s="35">
        <f>IF(Y7="",NA(),Y7)</f>
        <v>80.59</v>
      </c>
      <c r="Z6" s="35">
        <f t="shared" ref="Z6:AH6" si="4">IF(Z7="",NA(),Z7)</f>
        <v>91.69</v>
      </c>
      <c r="AA6" s="35">
        <f t="shared" si="4"/>
        <v>77.180000000000007</v>
      </c>
      <c r="AB6" s="35">
        <f t="shared" si="4"/>
        <v>78.08</v>
      </c>
      <c r="AC6" s="35">
        <f t="shared" si="4"/>
        <v>78.08</v>
      </c>
      <c r="AD6" s="35">
        <f t="shared" si="4"/>
        <v>93.62</v>
      </c>
      <c r="AE6" s="35">
        <f t="shared" si="4"/>
        <v>97.53</v>
      </c>
      <c r="AF6" s="35">
        <f t="shared" si="4"/>
        <v>99.64</v>
      </c>
      <c r="AG6" s="35">
        <f t="shared" si="4"/>
        <v>99.66</v>
      </c>
      <c r="AH6" s="35">
        <f t="shared" si="4"/>
        <v>100.95</v>
      </c>
      <c r="AI6" s="34" t="str">
        <f>IF(AI7="","",IF(AI7="-","【-】","【"&amp;SUBSTITUTE(TEXT(AI7,"#,##0.00"),"-","△")&amp;"】"))</f>
        <v>【100.96】</v>
      </c>
      <c r="AJ6" s="35">
        <f>IF(AJ7="",NA(),AJ7)</f>
        <v>433.16</v>
      </c>
      <c r="AK6" s="35">
        <f t="shared" ref="AK6:AS6" si="5">IF(AK7="",NA(),AK7)</f>
        <v>473.25</v>
      </c>
      <c r="AL6" s="35">
        <f t="shared" si="5"/>
        <v>571.62</v>
      </c>
      <c r="AM6" s="35">
        <f t="shared" si="5"/>
        <v>668.13</v>
      </c>
      <c r="AN6" s="35">
        <f t="shared" si="5"/>
        <v>754.8</v>
      </c>
      <c r="AO6" s="35">
        <f t="shared" si="5"/>
        <v>280.08</v>
      </c>
      <c r="AP6" s="35">
        <f t="shared" si="5"/>
        <v>223.09</v>
      </c>
      <c r="AQ6" s="35">
        <f t="shared" si="5"/>
        <v>214.61</v>
      </c>
      <c r="AR6" s="35">
        <f t="shared" si="5"/>
        <v>225.39</v>
      </c>
      <c r="AS6" s="35">
        <f t="shared" si="5"/>
        <v>224.04</v>
      </c>
      <c r="AT6" s="34" t="str">
        <f>IF(AT7="","",IF(AT7="-","【-】","【"&amp;SUBSTITUTE(TEXT(AT7,"#,##0.00"),"-","△")&amp;"】"))</f>
        <v>【198.51】</v>
      </c>
      <c r="AU6" s="35">
        <f>IF(AU7="",NA(),AU7)</f>
        <v>958.57</v>
      </c>
      <c r="AV6" s="35">
        <f t="shared" ref="AV6:BD6" si="6">IF(AV7="",NA(),AV7)</f>
        <v>78.08</v>
      </c>
      <c r="AW6" s="35">
        <f t="shared" si="6"/>
        <v>7.84</v>
      </c>
      <c r="AX6" s="35">
        <f t="shared" si="6"/>
        <v>8.1199999999999992</v>
      </c>
      <c r="AY6" s="35">
        <f t="shared" si="6"/>
        <v>10.29</v>
      </c>
      <c r="AZ6" s="35">
        <f t="shared" si="6"/>
        <v>124.2</v>
      </c>
      <c r="BA6" s="35">
        <f t="shared" si="6"/>
        <v>33.03</v>
      </c>
      <c r="BB6" s="35">
        <f t="shared" si="6"/>
        <v>29.45</v>
      </c>
      <c r="BC6" s="35">
        <f t="shared" si="6"/>
        <v>31.84</v>
      </c>
      <c r="BD6" s="35">
        <f t="shared" si="6"/>
        <v>29.91</v>
      </c>
      <c r="BE6" s="34" t="str">
        <f>IF(BE7="","",IF(BE7="-","【-】","【"&amp;SUBSTITUTE(TEXT(BE7,"#,##0.00"),"-","△")&amp;"】"))</f>
        <v>【32.86】</v>
      </c>
      <c r="BF6" s="35">
        <f>IF(BF7="",NA(),BF7)</f>
        <v>2528.9699999999998</v>
      </c>
      <c r="BG6" s="34">
        <f t="shared" ref="BG6:BO6" si="7">IF(BG7="",NA(),BG7)</f>
        <v>0</v>
      </c>
      <c r="BH6" s="35">
        <f t="shared" si="7"/>
        <v>1307.98</v>
      </c>
      <c r="BI6" s="35">
        <f t="shared" si="7"/>
        <v>1208.28</v>
      </c>
      <c r="BJ6" s="35">
        <f t="shared" si="7"/>
        <v>1078.45</v>
      </c>
      <c r="BK6" s="35">
        <f t="shared" si="7"/>
        <v>1126.77</v>
      </c>
      <c r="BL6" s="35">
        <f t="shared" si="7"/>
        <v>1044.8</v>
      </c>
      <c r="BM6" s="35">
        <f t="shared" si="7"/>
        <v>1081.8</v>
      </c>
      <c r="BN6" s="35">
        <f t="shared" si="7"/>
        <v>974.93</v>
      </c>
      <c r="BO6" s="35">
        <f t="shared" si="7"/>
        <v>855.8</v>
      </c>
      <c r="BP6" s="34" t="str">
        <f>IF(BP7="","",IF(BP7="-","【-】","【"&amp;SUBSTITUTE(TEXT(BP7,"#,##0.00"),"-","△")&amp;"】"))</f>
        <v>【814.89】</v>
      </c>
      <c r="BQ6" s="35">
        <f>IF(BQ7="",NA(),BQ7)</f>
        <v>42.03</v>
      </c>
      <c r="BR6" s="35">
        <f t="shared" ref="BR6:BZ6" si="8">IF(BR7="",NA(),BR7)</f>
        <v>54.04</v>
      </c>
      <c r="BS6" s="35">
        <f t="shared" si="8"/>
        <v>46.16</v>
      </c>
      <c r="BT6" s="35">
        <f t="shared" si="8"/>
        <v>49.54</v>
      </c>
      <c r="BU6" s="35">
        <f t="shared" si="8"/>
        <v>50.34</v>
      </c>
      <c r="BV6" s="35">
        <f t="shared" si="8"/>
        <v>50.9</v>
      </c>
      <c r="BW6" s="35">
        <f t="shared" si="8"/>
        <v>50.82</v>
      </c>
      <c r="BX6" s="35">
        <f t="shared" si="8"/>
        <v>52.19</v>
      </c>
      <c r="BY6" s="35">
        <f t="shared" si="8"/>
        <v>55.32</v>
      </c>
      <c r="BZ6" s="35">
        <f t="shared" si="8"/>
        <v>59.8</v>
      </c>
      <c r="CA6" s="34" t="str">
        <f>IF(CA7="","",IF(CA7="-","【-】","【"&amp;SUBSTITUTE(TEXT(CA7,"#,##0.00"),"-","△")&amp;"】"))</f>
        <v>【60.64】</v>
      </c>
      <c r="CB6" s="35">
        <f>IF(CB7="",NA(),CB7)</f>
        <v>368.1</v>
      </c>
      <c r="CC6" s="35">
        <f t="shared" ref="CC6:CK6" si="9">IF(CC7="",NA(),CC7)</f>
        <v>286.77999999999997</v>
      </c>
      <c r="CD6" s="35">
        <f t="shared" si="9"/>
        <v>336.07</v>
      </c>
      <c r="CE6" s="35">
        <f t="shared" si="9"/>
        <v>311.77</v>
      </c>
      <c r="CF6" s="35">
        <f t="shared" si="9"/>
        <v>306.51</v>
      </c>
      <c r="CG6" s="35">
        <f t="shared" si="9"/>
        <v>293.27</v>
      </c>
      <c r="CH6" s="35">
        <f t="shared" si="9"/>
        <v>300.52</v>
      </c>
      <c r="CI6" s="35">
        <f t="shared" si="9"/>
        <v>296.14</v>
      </c>
      <c r="CJ6" s="35">
        <f t="shared" si="9"/>
        <v>283.17</v>
      </c>
      <c r="CK6" s="35">
        <f t="shared" si="9"/>
        <v>263.76</v>
      </c>
      <c r="CL6" s="34" t="str">
        <f>IF(CL7="","",IF(CL7="-","【-】","【"&amp;SUBSTITUTE(TEXT(CL7,"#,##0.00"),"-","△")&amp;"】"))</f>
        <v>【255.52】</v>
      </c>
      <c r="CM6" s="35">
        <f>IF(CM7="",NA(),CM7)</f>
        <v>57.92</v>
      </c>
      <c r="CN6" s="35">
        <f t="shared" ref="CN6:CV6" si="10">IF(CN7="",NA(),CN7)</f>
        <v>56.1</v>
      </c>
      <c r="CO6" s="35">
        <f t="shared" si="10"/>
        <v>56.1</v>
      </c>
      <c r="CP6" s="35">
        <f t="shared" si="10"/>
        <v>56.4</v>
      </c>
      <c r="CQ6" s="35">
        <f t="shared" si="10"/>
        <v>55.38</v>
      </c>
      <c r="CR6" s="35">
        <f t="shared" si="10"/>
        <v>53.78</v>
      </c>
      <c r="CS6" s="35">
        <f t="shared" si="10"/>
        <v>53.24</v>
      </c>
      <c r="CT6" s="35">
        <f t="shared" si="10"/>
        <v>52.31</v>
      </c>
      <c r="CU6" s="35">
        <f t="shared" si="10"/>
        <v>60.65</v>
      </c>
      <c r="CV6" s="35">
        <f t="shared" si="10"/>
        <v>51.75</v>
      </c>
      <c r="CW6" s="34" t="str">
        <f>IF(CW7="","",IF(CW7="-","【-】","【"&amp;SUBSTITUTE(TEXT(CW7,"#,##0.00"),"-","△")&amp;"】"))</f>
        <v>【52.49】</v>
      </c>
      <c r="CX6" s="35">
        <f>IF(CX7="",NA(),CX7)</f>
        <v>75.31</v>
      </c>
      <c r="CY6" s="35">
        <f t="shared" ref="CY6:DG6" si="11">IF(CY7="",NA(),CY7)</f>
        <v>77.22</v>
      </c>
      <c r="CZ6" s="35">
        <f t="shared" si="11"/>
        <v>78.03</v>
      </c>
      <c r="DA6" s="35">
        <f t="shared" si="11"/>
        <v>79.260000000000005</v>
      </c>
      <c r="DB6" s="35">
        <f t="shared" si="11"/>
        <v>79.92</v>
      </c>
      <c r="DC6" s="35">
        <f t="shared" si="11"/>
        <v>84.06</v>
      </c>
      <c r="DD6" s="35">
        <f t="shared" si="11"/>
        <v>84.07</v>
      </c>
      <c r="DE6" s="35">
        <f t="shared" si="11"/>
        <v>84.32</v>
      </c>
      <c r="DF6" s="35">
        <f t="shared" si="11"/>
        <v>84.58</v>
      </c>
      <c r="DG6" s="35">
        <f t="shared" si="11"/>
        <v>84.84</v>
      </c>
      <c r="DH6" s="34" t="str">
        <f>IF(DH7="","",IF(DH7="-","【-】","【"&amp;SUBSTITUTE(TEXT(DH7,"#,##0.00"),"-","△")&amp;"】"))</f>
        <v>【85.49】</v>
      </c>
      <c r="DI6" s="35">
        <f>IF(DI7="",NA(),DI7)</f>
        <v>7.38</v>
      </c>
      <c r="DJ6" s="35">
        <f t="shared" ref="DJ6:DR6" si="12">IF(DJ7="",NA(),DJ7)</f>
        <v>22.98</v>
      </c>
      <c r="DK6" s="35">
        <f t="shared" si="12"/>
        <v>25.36</v>
      </c>
      <c r="DL6" s="35">
        <f t="shared" si="12"/>
        <v>27.69</v>
      </c>
      <c r="DM6" s="35">
        <f t="shared" si="12"/>
        <v>29.9</v>
      </c>
      <c r="DN6" s="35">
        <f t="shared" si="12"/>
        <v>10.11</v>
      </c>
      <c r="DO6" s="35">
        <f t="shared" si="12"/>
        <v>20.68</v>
      </c>
      <c r="DP6" s="35">
        <f t="shared" si="12"/>
        <v>22.41</v>
      </c>
      <c r="DQ6" s="35">
        <f t="shared" si="12"/>
        <v>22.9</v>
      </c>
      <c r="DR6" s="35">
        <f t="shared" si="12"/>
        <v>24.87</v>
      </c>
      <c r="DS6" s="34" t="str">
        <f>IF(DS7="","",IF(DS7="-","【-】","【"&amp;SUBSTITUTE(TEXT(DS7,"#,##0.00"),"-","△")&amp;"】"))</f>
        <v>【24.07】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0.08</v>
      </c>
      <c r="DZ6" s="35">
        <f t="shared" si="13"/>
        <v>0.08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5">
        <f t="shared" ref="EF6:EN6" si="14">IF(EF7="",NA(),EF7)</f>
        <v>0.05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0.02</v>
      </c>
      <c r="EL6" s="35">
        <f t="shared" si="14"/>
        <v>0.01</v>
      </c>
      <c r="EM6" s="35">
        <f t="shared" si="14"/>
        <v>2.0499999999999998</v>
      </c>
      <c r="EN6" s="35">
        <f t="shared" si="14"/>
        <v>0.01</v>
      </c>
      <c r="EO6" s="34" t="str">
        <f>IF(EO7="","",IF(EO7="-","【-】","【"&amp;SUBSTITUTE(TEXT(EO7,"#,##0.00"),"-","△")&amp;"】"))</f>
        <v>【0.11】</v>
      </c>
    </row>
    <row r="7" spans="1:148" s="36" customFormat="1" x14ac:dyDescent="0.15">
      <c r="A7" s="28"/>
      <c r="B7" s="37">
        <v>2017</v>
      </c>
      <c r="C7" s="37">
        <v>22101</v>
      </c>
      <c r="D7" s="37">
        <v>46</v>
      </c>
      <c r="E7" s="37">
        <v>17</v>
      </c>
      <c r="F7" s="37">
        <v>5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71.739999999999995</v>
      </c>
      <c r="P7" s="38">
        <v>20.77</v>
      </c>
      <c r="Q7" s="38">
        <v>84.2</v>
      </c>
      <c r="R7" s="38">
        <v>3065</v>
      </c>
      <c r="S7" s="38">
        <v>31708</v>
      </c>
      <c r="T7" s="38">
        <v>346.01</v>
      </c>
      <c r="U7" s="38">
        <v>91.64</v>
      </c>
      <c r="V7" s="38">
        <v>6523</v>
      </c>
      <c r="W7" s="38">
        <v>3.32</v>
      </c>
      <c r="X7" s="38">
        <v>1964.76</v>
      </c>
      <c r="Y7" s="38">
        <v>80.59</v>
      </c>
      <c r="Z7" s="38">
        <v>91.69</v>
      </c>
      <c r="AA7" s="38">
        <v>77.180000000000007</v>
      </c>
      <c r="AB7" s="38">
        <v>78.08</v>
      </c>
      <c r="AC7" s="38">
        <v>78.08</v>
      </c>
      <c r="AD7" s="38">
        <v>93.62</v>
      </c>
      <c r="AE7" s="38">
        <v>97.53</v>
      </c>
      <c r="AF7" s="38">
        <v>99.64</v>
      </c>
      <c r="AG7" s="38">
        <v>99.66</v>
      </c>
      <c r="AH7" s="38">
        <v>100.95</v>
      </c>
      <c r="AI7" s="38">
        <v>100.96</v>
      </c>
      <c r="AJ7" s="38">
        <v>433.16</v>
      </c>
      <c r="AK7" s="38">
        <v>473.25</v>
      </c>
      <c r="AL7" s="38">
        <v>571.62</v>
      </c>
      <c r="AM7" s="38">
        <v>668.13</v>
      </c>
      <c r="AN7" s="38">
        <v>754.8</v>
      </c>
      <c r="AO7" s="38">
        <v>280.08</v>
      </c>
      <c r="AP7" s="38">
        <v>223.09</v>
      </c>
      <c r="AQ7" s="38">
        <v>214.61</v>
      </c>
      <c r="AR7" s="38">
        <v>225.39</v>
      </c>
      <c r="AS7" s="38">
        <v>224.04</v>
      </c>
      <c r="AT7" s="38">
        <v>198.51</v>
      </c>
      <c r="AU7" s="38">
        <v>958.57</v>
      </c>
      <c r="AV7" s="38">
        <v>78.08</v>
      </c>
      <c r="AW7" s="38">
        <v>7.84</v>
      </c>
      <c r="AX7" s="38">
        <v>8.1199999999999992</v>
      </c>
      <c r="AY7" s="38">
        <v>10.29</v>
      </c>
      <c r="AZ7" s="38">
        <v>124.2</v>
      </c>
      <c r="BA7" s="38">
        <v>33.03</v>
      </c>
      <c r="BB7" s="38">
        <v>29.45</v>
      </c>
      <c r="BC7" s="38">
        <v>31.84</v>
      </c>
      <c r="BD7" s="38">
        <v>29.91</v>
      </c>
      <c r="BE7" s="38">
        <v>32.86</v>
      </c>
      <c r="BF7" s="38">
        <v>2528.9699999999998</v>
      </c>
      <c r="BG7" s="38">
        <v>0</v>
      </c>
      <c r="BH7" s="38">
        <v>1307.98</v>
      </c>
      <c r="BI7" s="38">
        <v>1208.28</v>
      </c>
      <c r="BJ7" s="38">
        <v>1078.45</v>
      </c>
      <c r="BK7" s="38">
        <v>1126.77</v>
      </c>
      <c r="BL7" s="38">
        <v>1044.8</v>
      </c>
      <c r="BM7" s="38">
        <v>1081.8</v>
      </c>
      <c r="BN7" s="38">
        <v>974.93</v>
      </c>
      <c r="BO7" s="38">
        <v>855.8</v>
      </c>
      <c r="BP7" s="38">
        <v>814.89</v>
      </c>
      <c r="BQ7" s="38">
        <v>42.03</v>
      </c>
      <c r="BR7" s="38">
        <v>54.04</v>
      </c>
      <c r="BS7" s="38">
        <v>46.16</v>
      </c>
      <c r="BT7" s="38">
        <v>49.54</v>
      </c>
      <c r="BU7" s="38">
        <v>50.34</v>
      </c>
      <c r="BV7" s="38">
        <v>50.9</v>
      </c>
      <c r="BW7" s="38">
        <v>50.82</v>
      </c>
      <c r="BX7" s="38">
        <v>52.19</v>
      </c>
      <c r="BY7" s="38">
        <v>55.32</v>
      </c>
      <c r="BZ7" s="38">
        <v>59.8</v>
      </c>
      <c r="CA7" s="38">
        <v>60.64</v>
      </c>
      <c r="CB7" s="38">
        <v>368.1</v>
      </c>
      <c r="CC7" s="38">
        <v>286.77999999999997</v>
      </c>
      <c r="CD7" s="38">
        <v>336.07</v>
      </c>
      <c r="CE7" s="38">
        <v>311.77</v>
      </c>
      <c r="CF7" s="38">
        <v>306.51</v>
      </c>
      <c r="CG7" s="38">
        <v>293.27</v>
      </c>
      <c r="CH7" s="38">
        <v>300.52</v>
      </c>
      <c r="CI7" s="38">
        <v>296.14</v>
      </c>
      <c r="CJ7" s="38">
        <v>283.17</v>
      </c>
      <c r="CK7" s="38">
        <v>263.76</v>
      </c>
      <c r="CL7" s="38">
        <v>255.52</v>
      </c>
      <c r="CM7" s="38">
        <v>57.92</v>
      </c>
      <c r="CN7" s="38">
        <v>56.1</v>
      </c>
      <c r="CO7" s="38">
        <v>56.1</v>
      </c>
      <c r="CP7" s="38">
        <v>56.4</v>
      </c>
      <c r="CQ7" s="38">
        <v>55.38</v>
      </c>
      <c r="CR7" s="38">
        <v>53.78</v>
      </c>
      <c r="CS7" s="38">
        <v>53.24</v>
      </c>
      <c r="CT7" s="38">
        <v>52.31</v>
      </c>
      <c r="CU7" s="38">
        <v>60.65</v>
      </c>
      <c r="CV7" s="38">
        <v>51.75</v>
      </c>
      <c r="CW7" s="38">
        <v>52.49</v>
      </c>
      <c r="CX7" s="38">
        <v>75.31</v>
      </c>
      <c r="CY7" s="38">
        <v>77.22</v>
      </c>
      <c r="CZ7" s="38">
        <v>78.03</v>
      </c>
      <c r="DA7" s="38">
        <v>79.260000000000005</v>
      </c>
      <c r="DB7" s="38">
        <v>79.92</v>
      </c>
      <c r="DC7" s="38">
        <v>84.06</v>
      </c>
      <c r="DD7" s="38">
        <v>84.07</v>
      </c>
      <c r="DE7" s="38">
        <v>84.32</v>
      </c>
      <c r="DF7" s="38">
        <v>84.58</v>
      </c>
      <c r="DG7" s="38">
        <v>84.84</v>
      </c>
      <c r="DH7" s="38">
        <v>85.49</v>
      </c>
      <c r="DI7" s="38">
        <v>7.38</v>
      </c>
      <c r="DJ7" s="38">
        <v>22.98</v>
      </c>
      <c r="DK7" s="38">
        <v>25.36</v>
      </c>
      <c r="DL7" s="38">
        <v>27.69</v>
      </c>
      <c r="DM7" s="38">
        <v>29.9</v>
      </c>
      <c r="DN7" s="38">
        <v>10.11</v>
      </c>
      <c r="DO7" s="38">
        <v>20.68</v>
      </c>
      <c r="DP7" s="38">
        <v>22.41</v>
      </c>
      <c r="DQ7" s="38">
        <v>22.9</v>
      </c>
      <c r="DR7" s="38">
        <v>24.87</v>
      </c>
      <c r="DS7" s="38">
        <v>24.07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0.08</v>
      </c>
      <c r="DZ7" s="38">
        <v>0.08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0.05</v>
      </c>
      <c r="EG7" s="38">
        <v>0</v>
      </c>
      <c r="EH7" s="38">
        <v>0</v>
      </c>
      <c r="EI7" s="38">
        <v>0</v>
      </c>
      <c r="EJ7" s="38">
        <v>0.03</v>
      </c>
      <c r="EK7" s="38">
        <v>0.02</v>
      </c>
      <c r="EL7" s="38">
        <v>0.01</v>
      </c>
      <c r="EM7" s="38">
        <v>2.0499999999999998</v>
      </c>
      <c r="EN7" s="38">
        <v>0.01</v>
      </c>
      <c r="EO7" s="38">
        <v>0.11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2019-01-24T05:26:36Z</cp:lastPrinted>
  <dcterms:created xsi:type="dcterms:W3CDTF">2018-12-03T08:54:36Z</dcterms:created>
  <dcterms:modified xsi:type="dcterms:W3CDTF">2019-01-24T05:26:38Z</dcterms:modified>
  <cp:category/>
</cp:coreProperties>
</file>