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ilesv1\300_理財\305 経営比較分析表の策定\H３０\05_経営比較分析表の分析等について\05_確認作業完了データ\法適用\05_下水道事業\18藤崎町_経営比較分析表【下水道】\"/>
    </mc:Choice>
  </mc:AlternateContent>
  <workbookProtection workbookAlgorithmName="SHA-512" workbookHashValue="+mbGG0rBWppSV+4QdSxVEV5MiAcGdi3CMDAueeLC09LYflYA4I1J/91EJUzbuUgIhPq1yt1KiayYSddAxQBTBw==" workbookSaltValue="ZpQjh+ObySsguJtp8nUw6w==" workbookSpinCount="100000" lockStructure="1"/>
  <bookViews>
    <workbookView xWindow="0" yWindow="0" windowWidth="15360" windowHeight="7635"/>
  </bookViews>
  <sheets>
    <sheet name="法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N86" i="4" s="1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J86" i="4" s="1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F86" i="4" s="1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AL10" i="4" s="1"/>
  <c r="U6" i="5"/>
  <c r="T6" i="5"/>
  <c r="S6" i="5"/>
  <c r="R6" i="5"/>
  <c r="AD10" i="4" s="1"/>
  <c r="Q6" i="5"/>
  <c r="P6" i="5"/>
  <c r="O6" i="5"/>
  <c r="N6" i="5"/>
  <c r="B10" i="4" s="1"/>
  <c r="M6" i="5"/>
  <c r="AD8" i="4" s="1"/>
  <c r="L6" i="5"/>
  <c r="K6" i="5"/>
  <c r="J6" i="5"/>
  <c r="I8" i="4" s="1"/>
  <c r="I6" i="5"/>
  <c r="B8" i="4" s="1"/>
  <c r="H6" i="5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M86" i="4"/>
  <c r="L86" i="4"/>
  <c r="K86" i="4"/>
  <c r="I86" i="4"/>
  <c r="H86" i="4"/>
  <c r="G86" i="4"/>
  <c r="E86" i="4"/>
  <c r="BB10" i="4"/>
  <c r="AT10" i="4"/>
  <c r="W10" i="4"/>
  <c r="P10" i="4"/>
  <c r="I10" i="4"/>
  <c r="BB8" i="4"/>
  <c r="AT8" i="4"/>
  <c r="AL8" i="4"/>
  <c r="W8" i="4"/>
  <c r="P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<sst xmlns="http://schemas.openxmlformats.org/spreadsheetml/2006/main" count="235" uniqueCount="123">
  <si>
    <t>経営比較分析表（平成29年度決算）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</si>
  <si>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</si>
  <si>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</si>
  <si>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</si>
  <si>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</si>
  <si>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</si>
  <si>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</si>
  <si>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</si>
  <si>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</si>
  <si>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</si>
  <si>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</si>
  <si>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</si>
  <si>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</si>
  <si>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</si>
  <si>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</si>
  <si>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</si>
  <si>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</si>
  <si>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</si>
  <si>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</si>
  <si>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</si>
  <si>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</si>
  <si>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</si>
  <si>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</si>
  <si>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平成29年度全国平均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</si>
  <si>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</si>
  <si>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</si>
  <si>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</si>
  <si>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「経常損益」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</si>
  <si>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</si>
  <si>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</si>
  <si>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</si>
  <si>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</si>
  <si>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</si>
  <si>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</si>
  <si>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</si>
  <si>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</si>
  <si>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</si>
  <si>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</si>
  <si>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</si>
  <si>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</si>
  <si>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</si>
  <si>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</si>
  <si>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※　平成25年度における各指標の類似団体平均値は、当時の事業数を基に算出していますが、企業債残高対事業規模比率、管渠老朽化率及び管渠改善率については、平成26年度の事業数を基に類似団体平均値を算出しています。</t>
    <phoneticPr fontId="3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</si>
  <si>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</si>
  <si>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</si>
  <si>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</si>
  <si>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</si>
  <si>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</si>
  <si>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</si>
  <si>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</si>
  <si>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</si>
  <si>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</si>
  <si>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</si>
  <si>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</si>
  <si>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</si>
  <si>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</si>
  <si>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</si>
  <si>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</si>
  <si>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</si>
  <si>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</si>
  <si>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</si>
  <si>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</si>
  <si>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</si>
  <si>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</si>
  <si>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</si>
  <si>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</si>
  <si>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</si>
  <si>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</si>
  <si>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</si>
  <si>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</si>
  <si>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</si>
  <si>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</si>
  <si>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</si>
  <si>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</si>
  <si>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</si>
  <si>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</si>
  <si>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</si>
  <si>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</si>
  <si>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</si>
  <si>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</si>
  <si>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</si>
  <si>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</si>
  <si>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</si>
  <si>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</si>
  <si>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</si>
  <si>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</si>
  <si>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</si>
  <si>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</si>
  <si>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</si>
  <si>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</si>
  <si>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</si>
  <si>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</si>
  <si>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</si>
  <si>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</si>
  <si>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</si>
  <si>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</si>
  <si>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</si>
  <si>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</si>
  <si>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</si>
  <si>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</si>
  <si>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</si>
  <si>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</si>
  <si>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</si>
  <si>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</si>
  <si>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</si>
  <si>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</si>
  <si>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</si>
  <si>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</si>
  <si>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青森県　藤崎町</t>
  </si>
  <si>
    <t>法適用</t>
  </si>
  <si>
    <t>下水道事業</t>
  </si>
  <si>
    <t>農業集落排水</t>
  </si>
  <si>
    <t>F2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</si>
  <si>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</si>
  <si>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</si>
  <si>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</si>
  <si>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</si>
  <si>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</si>
  <si>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</si>
  <si>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</si>
  <si>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現時点で耐用年数を過ぎた管渠等は無いため、更新投資はまだ行っていないが、ある程度の老朽化した管渠は存在するため、今後更新計画を策定し、更新を検討していく予定である。</t>
    <phoneticPr fontId="4"/>
  </si>
  <si>
    <t>　藤崎町の現状として、処理施設等に係る維持管理費が逓増状況にあり、経常収支比率が悪化していたが、経費削減等の効果により、平成28年度以降は改善している。また、制度改正の影響もあって、流動比率は低い状況にあるが、経費回収率は類似団体や全国平均と比較しても良好であり、汚水処理原価も減少傾向にあるため、全体的な経営状況は改善しているといえる。
　しかしながら、現在の処理施設利用率や水洗化率は、他団体と比較しても低い状況にあり、加えて今後の人口減による使用料収入の減少や、施設の老朽化等に伴い、各種経営指標が悪化すると推計されるため、流域下水道への接続、処理区及び処理施設の統廃合、使用料単価を含めた経営方針の検討、更なる水洗化率の向上等を目指す必要がある。</t>
    <rPh sb="66" eb="68">
      <t>イコウ</t>
    </rPh>
    <rPh sb="96" eb="97">
      <t>ヒク</t>
    </rPh>
    <rPh sb="98" eb="100">
      <t>ジョウキョウ</t>
    </rPh>
    <rPh sb="214" eb="215">
      <t>クワ</t>
    </rPh>
    <rPh sb="217" eb="219">
      <t>コンゴ</t>
    </rPh>
    <rPh sb="226" eb="229">
      <t>シヨウリョウ</t>
    </rPh>
    <rPh sb="229" eb="231">
      <t>シュウニュウ</t>
    </rPh>
    <rPh sb="232" eb="234">
      <t>ゲンショウ</t>
    </rPh>
    <rPh sb="236" eb="238">
      <t>シセツ</t>
    </rPh>
    <rPh sb="239" eb="242">
      <t>ロウキュウカ</t>
    </rPh>
    <rPh sb="242" eb="243">
      <t>トウ</t>
    </rPh>
    <phoneticPr fontId="4"/>
  </si>
  <si>
    <t>　現時点では、経営状況や施設の老朽化等に大きな問題点は無いものの、更なる水洗化率向上のための啓蒙活動、適切な使用料徴収、そして一層の経費削減等に努めると共に、今後の安定経営のため、適正な料金収入の算定・改定を行い、経営改善を図っていく必要がある。
　また、将来の人口減少に伴う使用料収入の減少や、処理施設の維持管理費の増加等による経営の逼迫化を避けるため、流域下水道への接続、処理区及び処理施設の統廃合を含めた広域化などを検討し、併せて下水道ビジョン等により、老朽化している管渠の計画的な更新を行っていく予定である。</t>
    <rPh sb="9" eb="11">
      <t>ジョウキョウ</t>
    </rPh>
    <rPh sb="17" eb="18">
      <t>カ</t>
    </rPh>
    <rPh sb="18" eb="19">
      <t>トウ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</si>
</sst>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E93-4ED9-962F-2DAC4FB7F9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9787848"/>
        <c:axId val="38978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0.03</c:v>
                </c:pt>
                <c:pt idx="1">
                  <c:v>0.02</c:v>
                </c:pt>
                <c:pt idx="2">
                  <c:v>0.01</c:v>
                </c:pt>
                <c:pt idx="3">
                  <c:v>2.0499999999999998</c:v>
                </c:pt>
                <c:pt idx="4">
                  <c:v>0.01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E93-4ED9-962F-2DAC4FB7F9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9787848"/>
        <c:axId val="389788240"/>
      </c:lineChart>
      <c:dateAx>
        <c:axId val="3897878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89788240"/>
        <c:crosses val="autoZero"/>
        <c:auto val="1"/>
        <c:lblOffset val="100"/>
        <c:baseTimeUnit val="years"/>
      </c:dateAx>
      <c:valAx>
        <c:axId val="38978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897878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データ!$CM$6:$CQ$6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;&quot;-&quot;">
                  <c:v>33.340000000000003</c:v>
                </c:pt>
                <c:pt idx="3" formatCode="#,##0.00;&quot;△&quot;#,##0.00;&quot;-&quot;">
                  <c:v>34.299999999999997</c:v>
                </c:pt>
                <c:pt idx="4" formatCode="#,##0.00;&quot;△&quot;#,##0.00;&quot;-&quot;">
                  <c:v>38.46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648-4DDB-A961-8A9B544AB9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7793160"/>
        <c:axId val="4277935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53.78</c:v>
                </c:pt>
                <c:pt idx="1">
                  <c:v>53.24</c:v>
                </c:pt>
                <c:pt idx="2">
                  <c:v>52.31</c:v>
                </c:pt>
                <c:pt idx="3">
                  <c:v>60.65</c:v>
                </c:pt>
                <c:pt idx="4">
                  <c:v>51.75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648-4DDB-A961-8A9B544AB9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7793160"/>
        <c:axId val="427793552"/>
      </c:lineChart>
      <c:dateAx>
        <c:axId val="4277931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27793552"/>
        <c:crosses val="autoZero"/>
        <c:auto val="1"/>
        <c:lblOffset val="100"/>
        <c:baseTimeUnit val="years"/>
      </c:dateAx>
      <c:valAx>
        <c:axId val="4277935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277931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69.510000000000005</c:v>
                </c:pt>
                <c:pt idx="1">
                  <c:v>69.849999999999994</c:v>
                </c:pt>
                <c:pt idx="2">
                  <c:v>71.12</c:v>
                </c:pt>
                <c:pt idx="3">
                  <c:v>71.2</c:v>
                </c:pt>
                <c:pt idx="4">
                  <c:v>71.930000000000007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B14-45D7-A8CE-3DE9A2FCDE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0323000"/>
        <c:axId val="2203233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84.06</c:v>
                </c:pt>
                <c:pt idx="1">
                  <c:v>84.07</c:v>
                </c:pt>
                <c:pt idx="2">
                  <c:v>84.32</c:v>
                </c:pt>
                <c:pt idx="3">
                  <c:v>84.58</c:v>
                </c:pt>
                <c:pt idx="4">
                  <c:v>84.84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B14-45D7-A8CE-3DE9A2FCDE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0323000"/>
        <c:axId val="220323392"/>
      </c:lineChart>
      <c:dateAx>
        <c:axId val="2203230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0323392"/>
        <c:crosses val="autoZero"/>
        <c:auto val="1"/>
        <c:lblOffset val="100"/>
        <c:baseTimeUnit val="years"/>
      </c:dateAx>
      <c:valAx>
        <c:axId val="2203233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203230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104.61</c:v>
                </c:pt>
                <c:pt idx="1">
                  <c:v>103.15</c:v>
                </c:pt>
                <c:pt idx="2">
                  <c:v>101.73</c:v>
                </c:pt>
                <c:pt idx="3">
                  <c:v>103.11</c:v>
                </c:pt>
                <c:pt idx="4">
                  <c:v>103.79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D39-40C8-9BD4-833DA391F0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9789416"/>
        <c:axId val="3897898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93.62</c:v>
                </c:pt>
                <c:pt idx="1">
                  <c:v>97.53</c:v>
                </c:pt>
                <c:pt idx="2">
                  <c:v>99.64</c:v>
                </c:pt>
                <c:pt idx="3">
                  <c:v>99.66</c:v>
                </c:pt>
                <c:pt idx="4">
                  <c:v>100.95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D39-40C8-9BD4-833DA391F0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9789416"/>
        <c:axId val="389789808"/>
      </c:lineChart>
      <c:dateAx>
        <c:axId val="3897894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89789808"/>
        <c:crosses val="autoZero"/>
        <c:auto val="1"/>
        <c:lblOffset val="100"/>
        <c:baseTimeUnit val="years"/>
      </c:dateAx>
      <c:valAx>
        <c:axId val="3897898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897894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17.260000000000002</c:v>
                </c:pt>
                <c:pt idx="1">
                  <c:v>35.85</c:v>
                </c:pt>
                <c:pt idx="2">
                  <c:v>38</c:v>
                </c:pt>
                <c:pt idx="3">
                  <c:v>40.11</c:v>
                </c:pt>
                <c:pt idx="4">
                  <c:v>42.15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93E-4531-B7D7-ABC8149956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3244736"/>
        <c:axId val="393245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10.11</c:v>
                </c:pt>
                <c:pt idx="1">
                  <c:v>20.68</c:v>
                </c:pt>
                <c:pt idx="2">
                  <c:v>22.41</c:v>
                </c:pt>
                <c:pt idx="3">
                  <c:v>22.9</c:v>
                </c:pt>
                <c:pt idx="4">
                  <c:v>24.87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93E-4531-B7D7-ABC8149956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3244736"/>
        <c:axId val="393245128"/>
      </c:lineChart>
      <c:dateAx>
        <c:axId val="3932447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93245128"/>
        <c:crosses val="autoZero"/>
        <c:auto val="1"/>
        <c:lblOffset val="100"/>
        <c:baseTimeUnit val="years"/>
      </c:dateAx>
      <c:valAx>
        <c:axId val="393245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932447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EAB-4CDE-B6DB-775BA001D1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3246304"/>
        <c:axId val="3932466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>
                  <c:v>0.08</c:v>
                </c:pt>
                <c:pt idx="1">
                  <c:v>0.08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EAB-4CDE-B6DB-775BA001D1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3246304"/>
        <c:axId val="393246696"/>
      </c:lineChart>
      <c:dateAx>
        <c:axId val="3932463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93246696"/>
        <c:crosses val="autoZero"/>
        <c:auto val="1"/>
        <c:lblOffset val="100"/>
        <c:baseTimeUnit val="years"/>
      </c:dateAx>
      <c:valAx>
        <c:axId val="3932466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932463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データ!$AJ$6:$AN$6</c:f>
              <c:numCache>
                <c:formatCode>#,##0.00;"△"#,##0.00;"-"</c:formatCode>
                <c:ptCount val="5"/>
                <c:pt idx="0">
                  <c:v>250.01</c:v>
                </c:pt>
                <c:pt idx="1">
                  <c:v>234.16</c:v>
                </c:pt>
                <c:pt idx="2">
                  <c:v>231.31</c:v>
                </c:pt>
                <c:pt idx="3">
                  <c:v>220.79</c:v>
                </c:pt>
                <c:pt idx="4">
                  <c:v>214.07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710-449A-8258-A3C5A70BA6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3247872"/>
        <c:axId val="3932482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280.08</c:v>
                </c:pt>
                <c:pt idx="1">
                  <c:v>223.09</c:v>
                </c:pt>
                <c:pt idx="2">
                  <c:v>214.61</c:v>
                </c:pt>
                <c:pt idx="3">
                  <c:v>225.39</c:v>
                </c:pt>
                <c:pt idx="4">
                  <c:v>224.04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710-449A-8258-A3C5A70BA6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3247872"/>
        <c:axId val="393248264"/>
      </c:lineChart>
      <c:dateAx>
        <c:axId val="3932478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93248264"/>
        <c:crosses val="autoZero"/>
        <c:auto val="1"/>
        <c:lblOffset val="100"/>
        <c:baseTimeUnit val="years"/>
      </c:dateAx>
      <c:valAx>
        <c:axId val="3932482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932478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281.82</c:v>
                </c:pt>
                <c:pt idx="1">
                  <c:v>37.869999999999997</c:v>
                </c:pt>
                <c:pt idx="2">
                  <c:v>24.46</c:v>
                </c:pt>
                <c:pt idx="3">
                  <c:v>17.329999999999998</c:v>
                </c:pt>
                <c:pt idx="4">
                  <c:v>23.01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538-4F0D-945B-44DC1E2792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6382904"/>
        <c:axId val="3963832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124.2</c:v>
                </c:pt>
                <c:pt idx="1">
                  <c:v>33.03</c:v>
                </c:pt>
                <c:pt idx="2">
                  <c:v>29.45</c:v>
                </c:pt>
                <c:pt idx="3">
                  <c:v>31.84</c:v>
                </c:pt>
                <c:pt idx="4">
                  <c:v>29.91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538-4F0D-945B-44DC1E2792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6382904"/>
        <c:axId val="396383296"/>
      </c:lineChart>
      <c:dateAx>
        <c:axId val="3963829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96383296"/>
        <c:crosses val="autoZero"/>
        <c:auto val="1"/>
        <c:lblOffset val="100"/>
        <c:baseTimeUnit val="years"/>
      </c:dateAx>
      <c:valAx>
        <c:axId val="3963832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963829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267.02</c:v>
                </c:pt>
                <c:pt idx="1">
                  <c:v>94.12</c:v>
                </c:pt>
                <c:pt idx="2">
                  <c:v>299.38</c:v>
                </c:pt>
                <c:pt idx="3">
                  <c:v>122.25</c:v>
                </c:pt>
                <c:pt idx="4">
                  <c:v>253.73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F62-4562-9688-AD07D54E82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6384472"/>
        <c:axId val="3963848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1126.77</c:v>
                </c:pt>
                <c:pt idx="1">
                  <c:v>1044.8</c:v>
                </c:pt>
                <c:pt idx="2">
                  <c:v>1081.8</c:v>
                </c:pt>
                <c:pt idx="3">
                  <c:v>974.93</c:v>
                </c:pt>
                <c:pt idx="4">
                  <c:v>855.8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F62-4562-9688-AD07D54E82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6384472"/>
        <c:axId val="396384864"/>
      </c:lineChart>
      <c:dateAx>
        <c:axId val="3963844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96384864"/>
        <c:crosses val="autoZero"/>
        <c:auto val="1"/>
        <c:lblOffset val="100"/>
        <c:baseTimeUnit val="years"/>
      </c:dateAx>
      <c:valAx>
        <c:axId val="3963848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963844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100.32</c:v>
                </c:pt>
                <c:pt idx="1">
                  <c:v>100</c:v>
                </c:pt>
                <c:pt idx="2">
                  <c:v>100.09</c:v>
                </c:pt>
                <c:pt idx="3">
                  <c:v>102.03</c:v>
                </c:pt>
                <c:pt idx="4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7C0-49D4-B2A8-117C8E3643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7790024"/>
        <c:axId val="427790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50.9</c:v>
                </c:pt>
                <c:pt idx="1">
                  <c:v>50.82</c:v>
                </c:pt>
                <c:pt idx="2">
                  <c:v>52.19</c:v>
                </c:pt>
                <c:pt idx="3">
                  <c:v>55.32</c:v>
                </c:pt>
                <c:pt idx="4">
                  <c:v>59.8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7C0-49D4-B2A8-117C8E3643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7790024"/>
        <c:axId val="427790416"/>
      </c:lineChart>
      <c:dateAx>
        <c:axId val="4277900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27790416"/>
        <c:crosses val="autoZero"/>
        <c:auto val="1"/>
        <c:lblOffset val="100"/>
        <c:baseTimeUnit val="years"/>
      </c:dateAx>
      <c:valAx>
        <c:axId val="427790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277900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192.98</c:v>
                </c:pt>
                <c:pt idx="1">
                  <c:v>192.77</c:v>
                </c:pt>
                <c:pt idx="2">
                  <c:v>192.03</c:v>
                </c:pt>
                <c:pt idx="3">
                  <c:v>188.63</c:v>
                </c:pt>
                <c:pt idx="4">
                  <c:v>191.89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BD9-4A81-8026-775B4A8356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7791592"/>
        <c:axId val="4277919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293.27</c:v>
                </c:pt>
                <c:pt idx="1">
                  <c:v>300.52</c:v>
                </c:pt>
                <c:pt idx="2">
                  <c:v>296.14</c:v>
                </c:pt>
                <c:pt idx="3">
                  <c:v>283.17</c:v>
                </c:pt>
                <c:pt idx="4">
                  <c:v>263.76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BD9-4A81-8026-775B4A8356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7791592"/>
        <c:axId val="427791984"/>
      </c:lineChart>
      <c:dateAx>
        <c:axId val="4277915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27791984"/>
        <c:crosses val="autoZero"/>
        <c:auto val="1"/>
        <c:lblOffset val="100"/>
        <c:baseTimeUnit val="years"/>
      </c:dateAx>
      <c:valAx>
        <c:axId val="4277919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27791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【100.96】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6">
      <xdr:nvSpPr>
        <xdr:cNvPr id="25" name="テキスト ボックス 24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【198.51】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6">
      <xdr:nvSpPr>
        <xdr:cNvPr id="26" name="テキスト ボックス 25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【32.86】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【814.89】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【85.49】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【52.49】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【255.52】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【60.64】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6">
      <xdr:nvSpPr>
        <xdr:cNvPr id="32" name="テキスト ボックス 31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【24.07】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6">
      <xdr:nvSpPr>
        <xdr:cNvPr id="33" name="テキスト ボックス 32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【0.11】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zoomScaleNormal="100" workbookViewId="0"/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2" t="s">
        <v>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</row>
    <row r="3" spans="1:78" ht="9.75" customHeight="1" x14ac:dyDescent="0.15">
      <c r="A3" s="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</row>
    <row r="4" spans="1:78" ht="9.75" customHeight="1" x14ac:dyDescent="0.15">
      <c r="A4" s="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3" t="str">
        <f>データ!H6</f>
        <v>青森県　藤崎町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4" t="s">
        <v>1</v>
      </c>
      <c r="C7" s="44"/>
      <c r="D7" s="44"/>
      <c r="E7" s="44"/>
      <c r="F7" s="44"/>
      <c r="G7" s="44"/>
      <c r="H7" s="44"/>
      <c r="I7" s="44" t="s">
        <v>2</v>
      </c>
      <c r="J7" s="44"/>
      <c r="K7" s="44"/>
      <c r="L7" s="44"/>
      <c r="M7" s="44"/>
      <c r="N7" s="44"/>
      <c r="O7" s="44"/>
      <c r="P7" s="44" t="s">
        <v>3</v>
      </c>
      <c r="Q7" s="44"/>
      <c r="R7" s="44"/>
      <c r="S7" s="44"/>
      <c r="T7" s="44"/>
      <c r="U7" s="44"/>
      <c r="V7" s="44"/>
      <c r="W7" s="44" t="s">
        <v>4</v>
      </c>
      <c r="X7" s="44"/>
      <c r="Y7" s="44"/>
      <c r="Z7" s="44"/>
      <c r="AA7" s="44"/>
      <c r="AB7" s="44"/>
      <c r="AC7" s="44"/>
      <c r="AD7" s="44" t="s">
        <v>5</v>
      </c>
      <c r="AE7" s="44"/>
      <c r="AF7" s="44"/>
      <c r="AG7" s="44"/>
      <c r="AH7" s="44"/>
      <c r="AI7" s="44"/>
      <c r="AJ7" s="44"/>
      <c r="AK7" s="3"/>
      <c r="AL7" s="44" t="s">
        <v>6</v>
      </c>
      <c r="AM7" s="44"/>
      <c r="AN7" s="44"/>
      <c r="AO7" s="44"/>
      <c r="AP7" s="44"/>
      <c r="AQ7" s="44"/>
      <c r="AR7" s="44"/>
      <c r="AS7" s="44"/>
      <c r="AT7" s="44" t="s">
        <v>7</v>
      </c>
      <c r="AU7" s="44"/>
      <c r="AV7" s="44"/>
      <c r="AW7" s="44"/>
      <c r="AX7" s="44"/>
      <c r="AY7" s="44"/>
      <c r="AZ7" s="44"/>
      <c r="BA7" s="44"/>
      <c r="BB7" s="44" t="s">
        <v>8</v>
      </c>
      <c r="BC7" s="44"/>
      <c r="BD7" s="44"/>
      <c r="BE7" s="44"/>
      <c r="BF7" s="44"/>
      <c r="BG7" s="44"/>
      <c r="BH7" s="44"/>
      <c r="BI7" s="44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8" t="str">
        <f>データ!I6</f>
        <v>法適用</v>
      </c>
      <c r="C8" s="48"/>
      <c r="D8" s="48"/>
      <c r="E8" s="48"/>
      <c r="F8" s="48"/>
      <c r="G8" s="48"/>
      <c r="H8" s="48"/>
      <c r="I8" s="48" t="str">
        <f>データ!J6</f>
        <v>下水道事業</v>
      </c>
      <c r="J8" s="48"/>
      <c r="K8" s="48"/>
      <c r="L8" s="48"/>
      <c r="M8" s="48"/>
      <c r="N8" s="48"/>
      <c r="O8" s="48"/>
      <c r="P8" s="48" t="str">
        <f>データ!K6</f>
        <v>農業集落排水</v>
      </c>
      <c r="Q8" s="48"/>
      <c r="R8" s="48"/>
      <c r="S8" s="48"/>
      <c r="T8" s="48"/>
      <c r="U8" s="48"/>
      <c r="V8" s="48"/>
      <c r="W8" s="48" t="str">
        <f>データ!L6</f>
        <v>F2</v>
      </c>
      <c r="X8" s="48"/>
      <c r="Y8" s="48"/>
      <c r="Z8" s="48"/>
      <c r="AA8" s="48"/>
      <c r="AB8" s="48"/>
      <c r="AC8" s="48"/>
      <c r="AD8" s="49" t="str">
        <f>データ!$M$6</f>
        <v>非設置</v>
      </c>
      <c r="AE8" s="49"/>
      <c r="AF8" s="49"/>
      <c r="AG8" s="49"/>
      <c r="AH8" s="49"/>
      <c r="AI8" s="49"/>
      <c r="AJ8" s="49"/>
      <c r="AK8" s="3"/>
      <c r="AL8" s="50">
        <f>データ!S6</f>
        <v>15172</v>
      </c>
      <c r="AM8" s="50"/>
      <c r="AN8" s="50"/>
      <c r="AO8" s="50"/>
      <c r="AP8" s="50"/>
      <c r="AQ8" s="50"/>
      <c r="AR8" s="50"/>
      <c r="AS8" s="50"/>
      <c r="AT8" s="45">
        <f>データ!T6</f>
        <v>37.29</v>
      </c>
      <c r="AU8" s="45"/>
      <c r="AV8" s="45"/>
      <c r="AW8" s="45"/>
      <c r="AX8" s="45"/>
      <c r="AY8" s="45"/>
      <c r="AZ8" s="45"/>
      <c r="BA8" s="45"/>
      <c r="BB8" s="45">
        <f>データ!U6</f>
        <v>406.87</v>
      </c>
      <c r="BC8" s="45"/>
      <c r="BD8" s="45"/>
      <c r="BE8" s="45"/>
      <c r="BF8" s="45"/>
      <c r="BG8" s="45"/>
      <c r="BH8" s="45"/>
      <c r="BI8" s="45"/>
      <c r="BJ8" s="3"/>
      <c r="BK8" s="3"/>
      <c r="BL8" s="46" t="s">
        <v>10</v>
      </c>
      <c r="BM8" s="47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4" t="s">
        <v>12</v>
      </c>
      <c r="C9" s="44"/>
      <c r="D9" s="44"/>
      <c r="E9" s="44"/>
      <c r="F9" s="44"/>
      <c r="G9" s="44"/>
      <c r="H9" s="44"/>
      <c r="I9" s="44" t="s">
        <v>13</v>
      </c>
      <c r="J9" s="44"/>
      <c r="K9" s="44"/>
      <c r="L9" s="44"/>
      <c r="M9" s="44"/>
      <c r="N9" s="44"/>
      <c r="O9" s="44"/>
      <c r="P9" s="44" t="s">
        <v>14</v>
      </c>
      <c r="Q9" s="44"/>
      <c r="R9" s="44"/>
      <c r="S9" s="44"/>
      <c r="T9" s="44"/>
      <c r="U9" s="44"/>
      <c r="V9" s="44"/>
      <c r="W9" s="44" t="s">
        <v>15</v>
      </c>
      <c r="X9" s="44"/>
      <c r="Y9" s="44"/>
      <c r="Z9" s="44"/>
      <c r="AA9" s="44"/>
      <c r="AB9" s="44"/>
      <c r="AC9" s="44"/>
      <c r="AD9" s="44" t="s">
        <v>16</v>
      </c>
      <c r="AE9" s="44"/>
      <c r="AF9" s="44"/>
      <c r="AG9" s="44"/>
      <c r="AH9" s="44"/>
      <c r="AI9" s="44"/>
      <c r="AJ9" s="44"/>
      <c r="AK9" s="3"/>
      <c r="AL9" s="44" t="s">
        <v>17</v>
      </c>
      <c r="AM9" s="44"/>
      <c r="AN9" s="44"/>
      <c r="AO9" s="44"/>
      <c r="AP9" s="44"/>
      <c r="AQ9" s="44"/>
      <c r="AR9" s="44"/>
      <c r="AS9" s="44"/>
      <c r="AT9" s="44" t="s">
        <v>18</v>
      </c>
      <c r="AU9" s="44"/>
      <c r="AV9" s="44"/>
      <c r="AW9" s="44"/>
      <c r="AX9" s="44"/>
      <c r="AY9" s="44"/>
      <c r="AZ9" s="44"/>
      <c r="BA9" s="44"/>
      <c r="BB9" s="44" t="s">
        <v>19</v>
      </c>
      <c r="BC9" s="44"/>
      <c r="BD9" s="44"/>
      <c r="BE9" s="44"/>
      <c r="BF9" s="44"/>
      <c r="BG9" s="44"/>
      <c r="BH9" s="44"/>
      <c r="BI9" s="44"/>
      <c r="BJ9" s="3"/>
      <c r="BK9" s="3"/>
      <c r="BL9" s="51" t="s">
        <v>20</v>
      </c>
      <c r="BM9" s="52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5" t="str">
        <f>データ!N6</f>
        <v>-</v>
      </c>
      <c r="C10" s="45"/>
      <c r="D10" s="45"/>
      <c r="E10" s="45"/>
      <c r="F10" s="45"/>
      <c r="G10" s="45"/>
      <c r="H10" s="45"/>
      <c r="I10" s="45">
        <f>データ!O6</f>
        <v>51.24</v>
      </c>
      <c r="J10" s="45"/>
      <c r="K10" s="45"/>
      <c r="L10" s="45"/>
      <c r="M10" s="45"/>
      <c r="N10" s="45"/>
      <c r="O10" s="45"/>
      <c r="P10" s="45">
        <f>データ!P6</f>
        <v>48.85</v>
      </c>
      <c r="Q10" s="45"/>
      <c r="R10" s="45"/>
      <c r="S10" s="45"/>
      <c r="T10" s="45"/>
      <c r="U10" s="45"/>
      <c r="V10" s="45"/>
      <c r="W10" s="45">
        <f>データ!Q6</f>
        <v>95.05</v>
      </c>
      <c r="X10" s="45"/>
      <c r="Y10" s="45"/>
      <c r="Z10" s="45"/>
      <c r="AA10" s="45"/>
      <c r="AB10" s="45"/>
      <c r="AC10" s="45"/>
      <c r="AD10" s="50">
        <f>データ!R6</f>
        <v>3564</v>
      </c>
      <c r="AE10" s="50"/>
      <c r="AF10" s="50"/>
      <c r="AG10" s="50"/>
      <c r="AH10" s="50"/>
      <c r="AI10" s="50"/>
      <c r="AJ10" s="50"/>
      <c r="AK10" s="2"/>
      <c r="AL10" s="50">
        <f>データ!V6</f>
        <v>7396</v>
      </c>
      <c r="AM10" s="50"/>
      <c r="AN10" s="50"/>
      <c r="AO10" s="50"/>
      <c r="AP10" s="50"/>
      <c r="AQ10" s="50"/>
      <c r="AR10" s="50"/>
      <c r="AS10" s="50"/>
      <c r="AT10" s="45">
        <f>データ!W6</f>
        <v>3.35</v>
      </c>
      <c r="AU10" s="45"/>
      <c r="AV10" s="45"/>
      <c r="AW10" s="45"/>
      <c r="AX10" s="45"/>
      <c r="AY10" s="45"/>
      <c r="AZ10" s="45"/>
      <c r="BA10" s="45"/>
      <c r="BB10" s="45">
        <f>データ!X6</f>
        <v>2207.7600000000002</v>
      </c>
      <c r="BC10" s="45"/>
      <c r="BD10" s="45"/>
      <c r="BE10" s="45"/>
      <c r="BF10" s="45"/>
      <c r="BG10" s="45"/>
      <c r="BH10" s="45"/>
      <c r="BI10" s="45"/>
      <c r="BJ10" s="2"/>
      <c r="BK10" s="2"/>
      <c r="BL10" s="53" t="s">
        <v>22</v>
      </c>
      <c r="BM10" s="54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5" t="s">
        <v>24</v>
      </c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</row>
    <row r="14" spans="1:78" ht="13.5" customHeight="1" x14ac:dyDescent="0.15">
      <c r="A14" s="2"/>
      <c r="B14" s="57" t="s">
        <v>25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9"/>
      <c r="BK14" s="2"/>
      <c r="BL14" s="63" t="s">
        <v>26</v>
      </c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5"/>
    </row>
    <row r="15" spans="1:78" ht="13.5" customHeight="1" x14ac:dyDescent="0.15">
      <c r="A15" s="2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2"/>
      <c r="BK15" s="2"/>
      <c r="BL15" s="66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8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9" t="s">
        <v>121</v>
      </c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1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9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1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9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1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9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1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9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1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9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1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9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1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9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1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9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1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9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1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9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1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9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1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9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1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9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1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9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1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9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1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9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1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9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1"/>
    </row>
    <row r="34" spans="1:78" ht="13.5" customHeight="1" x14ac:dyDescent="0.15">
      <c r="A34" s="2"/>
      <c r="B34" s="16"/>
      <c r="C34" s="75" t="s">
        <v>27</v>
      </c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19"/>
      <c r="R34" s="75" t="s">
        <v>28</v>
      </c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19"/>
      <c r="AG34" s="75" t="s">
        <v>29</v>
      </c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19"/>
      <c r="AV34" s="75" t="s">
        <v>30</v>
      </c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18"/>
      <c r="BK34" s="2"/>
      <c r="BL34" s="69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1"/>
    </row>
    <row r="35" spans="1:78" ht="13.5" customHeight="1" x14ac:dyDescent="0.15">
      <c r="A35" s="2"/>
      <c r="B35" s="16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19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19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19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18"/>
      <c r="BK35" s="2"/>
      <c r="BL35" s="69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1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9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1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9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70"/>
      <c r="BX37" s="70"/>
      <c r="BY37" s="70"/>
      <c r="BZ37" s="71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9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1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9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70"/>
      <c r="BY39" s="70"/>
      <c r="BZ39" s="71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9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70"/>
      <c r="BX40" s="70"/>
      <c r="BY40" s="70"/>
      <c r="BZ40" s="71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9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70"/>
      <c r="BX41" s="70"/>
      <c r="BY41" s="70"/>
      <c r="BZ41" s="71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9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1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9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70"/>
      <c r="BZ43" s="71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72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4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3" t="s">
        <v>31</v>
      </c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5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6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8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69" t="s">
        <v>120</v>
      </c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70"/>
      <c r="BX47" s="70"/>
      <c r="BY47" s="70"/>
      <c r="BZ47" s="71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69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70"/>
      <c r="BX48" s="70"/>
      <c r="BY48" s="70"/>
      <c r="BZ48" s="71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69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70"/>
      <c r="BX49" s="70"/>
      <c r="BY49" s="70"/>
      <c r="BZ49" s="71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69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70"/>
      <c r="BX50" s="70"/>
      <c r="BY50" s="70"/>
      <c r="BZ50" s="71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69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70"/>
      <c r="BX51" s="70"/>
      <c r="BY51" s="70"/>
      <c r="BZ51" s="71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69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70"/>
      <c r="BX52" s="70"/>
      <c r="BY52" s="70"/>
      <c r="BZ52" s="71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69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70"/>
      <c r="BX53" s="70"/>
      <c r="BY53" s="70"/>
      <c r="BZ53" s="71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69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70"/>
      <c r="BX54" s="70"/>
      <c r="BY54" s="70"/>
      <c r="BZ54" s="71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69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70"/>
      <c r="BX55" s="70"/>
      <c r="BY55" s="70"/>
      <c r="BZ55" s="71"/>
    </row>
    <row r="56" spans="1:78" ht="13.5" customHeight="1" x14ac:dyDescent="0.15">
      <c r="A56" s="2"/>
      <c r="B56" s="16"/>
      <c r="C56" s="75" t="s">
        <v>32</v>
      </c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19"/>
      <c r="R56" s="75" t="s">
        <v>33</v>
      </c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19"/>
      <c r="AG56" s="75" t="s">
        <v>34</v>
      </c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19"/>
      <c r="AV56" s="75" t="s">
        <v>35</v>
      </c>
      <c r="AW56" s="75"/>
      <c r="AX56" s="75"/>
      <c r="AY56" s="75"/>
      <c r="AZ56" s="75"/>
      <c r="BA56" s="75"/>
      <c r="BB56" s="75"/>
      <c r="BC56" s="75"/>
      <c r="BD56" s="75"/>
      <c r="BE56" s="75"/>
      <c r="BF56" s="75"/>
      <c r="BG56" s="75"/>
      <c r="BH56" s="75"/>
      <c r="BI56" s="75"/>
      <c r="BJ56" s="18"/>
      <c r="BK56" s="2"/>
      <c r="BL56" s="69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70"/>
      <c r="BX56" s="70"/>
      <c r="BY56" s="70"/>
      <c r="BZ56" s="71"/>
    </row>
    <row r="57" spans="1:78" ht="13.5" customHeight="1" x14ac:dyDescent="0.15">
      <c r="A57" s="2"/>
      <c r="B57" s="16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19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19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19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18"/>
      <c r="BK57" s="2"/>
      <c r="BL57" s="69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70"/>
      <c r="BX57" s="70"/>
      <c r="BY57" s="70"/>
      <c r="BZ57" s="71"/>
    </row>
    <row r="58" spans="1:78" ht="13.5" customHeight="1" x14ac:dyDescent="0.15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69"/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70"/>
      <c r="BX58" s="70"/>
      <c r="BY58" s="70"/>
      <c r="BZ58" s="71"/>
    </row>
    <row r="59" spans="1:78" ht="13.5" customHeight="1" x14ac:dyDescent="0.15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69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70"/>
      <c r="BX59" s="70"/>
      <c r="BY59" s="70"/>
      <c r="BZ59" s="71"/>
    </row>
    <row r="60" spans="1:78" ht="13.5" customHeight="1" x14ac:dyDescent="0.15">
      <c r="A60" s="2"/>
      <c r="B60" s="60" t="s">
        <v>36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2"/>
      <c r="BK60" s="2"/>
      <c r="BL60" s="69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1"/>
    </row>
    <row r="61" spans="1:78" ht="13.5" customHeight="1" x14ac:dyDescent="0.15">
      <c r="A61" s="2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2"/>
      <c r="BK61" s="2"/>
      <c r="BL61" s="69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70"/>
      <c r="BX61" s="70"/>
      <c r="BY61" s="70"/>
      <c r="BZ61" s="71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69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70"/>
      <c r="BX62" s="70"/>
      <c r="BY62" s="70"/>
      <c r="BZ62" s="71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72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3"/>
      <c r="BX63" s="73"/>
      <c r="BY63" s="73"/>
      <c r="BZ63" s="74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3" t="s">
        <v>37</v>
      </c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5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6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8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69" t="s">
        <v>122</v>
      </c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70"/>
      <c r="BX66" s="70"/>
      <c r="BY66" s="70"/>
      <c r="BZ66" s="71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69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70"/>
      <c r="BX67" s="70"/>
      <c r="BY67" s="70"/>
      <c r="BZ67" s="71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69"/>
      <c r="BM68" s="70"/>
      <c r="BN68" s="70"/>
      <c r="BO68" s="70"/>
      <c r="BP68" s="70"/>
      <c r="BQ68" s="70"/>
      <c r="BR68" s="70"/>
      <c r="BS68" s="70"/>
      <c r="BT68" s="70"/>
      <c r="BU68" s="70"/>
      <c r="BV68" s="70"/>
      <c r="BW68" s="70"/>
      <c r="BX68" s="70"/>
      <c r="BY68" s="70"/>
      <c r="BZ68" s="71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69"/>
      <c r="BM69" s="70"/>
      <c r="BN69" s="70"/>
      <c r="BO69" s="70"/>
      <c r="BP69" s="70"/>
      <c r="BQ69" s="70"/>
      <c r="BR69" s="70"/>
      <c r="BS69" s="70"/>
      <c r="BT69" s="70"/>
      <c r="BU69" s="70"/>
      <c r="BV69" s="70"/>
      <c r="BW69" s="70"/>
      <c r="BX69" s="70"/>
      <c r="BY69" s="70"/>
      <c r="BZ69" s="71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69"/>
      <c r="BM70" s="70"/>
      <c r="BN70" s="70"/>
      <c r="BO70" s="70"/>
      <c r="BP70" s="70"/>
      <c r="BQ70" s="70"/>
      <c r="BR70" s="70"/>
      <c r="BS70" s="70"/>
      <c r="BT70" s="70"/>
      <c r="BU70" s="70"/>
      <c r="BV70" s="70"/>
      <c r="BW70" s="70"/>
      <c r="BX70" s="70"/>
      <c r="BY70" s="70"/>
      <c r="BZ70" s="71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69"/>
      <c r="BM71" s="70"/>
      <c r="BN71" s="70"/>
      <c r="BO71" s="70"/>
      <c r="BP71" s="70"/>
      <c r="BQ71" s="70"/>
      <c r="BR71" s="70"/>
      <c r="BS71" s="70"/>
      <c r="BT71" s="70"/>
      <c r="BU71" s="70"/>
      <c r="BV71" s="70"/>
      <c r="BW71" s="70"/>
      <c r="BX71" s="70"/>
      <c r="BY71" s="70"/>
      <c r="BZ71" s="71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69"/>
      <c r="BM72" s="70"/>
      <c r="BN72" s="70"/>
      <c r="BO72" s="70"/>
      <c r="BP72" s="70"/>
      <c r="BQ72" s="70"/>
      <c r="BR72" s="70"/>
      <c r="BS72" s="70"/>
      <c r="BT72" s="70"/>
      <c r="BU72" s="70"/>
      <c r="BV72" s="70"/>
      <c r="BW72" s="70"/>
      <c r="BX72" s="70"/>
      <c r="BY72" s="70"/>
      <c r="BZ72" s="71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69"/>
      <c r="BM73" s="70"/>
      <c r="BN73" s="70"/>
      <c r="BO73" s="70"/>
      <c r="BP73" s="70"/>
      <c r="BQ73" s="70"/>
      <c r="BR73" s="70"/>
      <c r="BS73" s="70"/>
      <c r="BT73" s="70"/>
      <c r="BU73" s="70"/>
      <c r="BV73" s="70"/>
      <c r="BW73" s="70"/>
      <c r="BX73" s="70"/>
      <c r="BY73" s="70"/>
      <c r="BZ73" s="71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69"/>
      <c r="BM74" s="70"/>
      <c r="BN74" s="70"/>
      <c r="BO74" s="70"/>
      <c r="BP74" s="70"/>
      <c r="BQ74" s="70"/>
      <c r="BR74" s="70"/>
      <c r="BS74" s="70"/>
      <c r="BT74" s="70"/>
      <c r="BU74" s="70"/>
      <c r="BV74" s="70"/>
      <c r="BW74" s="70"/>
      <c r="BX74" s="70"/>
      <c r="BY74" s="70"/>
      <c r="BZ74" s="71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69"/>
      <c r="BM75" s="70"/>
      <c r="BN75" s="70"/>
      <c r="BO75" s="70"/>
      <c r="BP75" s="70"/>
      <c r="BQ75" s="70"/>
      <c r="BR75" s="70"/>
      <c r="BS75" s="70"/>
      <c r="BT75" s="70"/>
      <c r="BU75" s="70"/>
      <c r="BV75" s="70"/>
      <c r="BW75" s="70"/>
      <c r="BX75" s="70"/>
      <c r="BY75" s="70"/>
      <c r="BZ75" s="71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69"/>
      <c r="BM76" s="70"/>
      <c r="BN76" s="70"/>
      <c r="BO76" s="70"/>
      <c r="BP76" s="70"/>
      <c r="BQ76" s="70"/>
      <c r="BR76" s="70"/>
      <c r="BS76" s="70"/>
      <c r="BT76" s="70"/>
      <c r="BU76" s="70"/>
      <c r="BV76" s="70"/>
      <c r="BW76" s="70"/>
      <c r="BX76" s="70"/>
      <c r="BY76" s="70"/>
      <c r="BZ76" s="71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69"/>
      <c r="BM77" s="70"/>
      <c r="BN77" s="70"/>
      <c r="BO77" s="70"/>
      <c r="BP77" s="70"/>
      <c r="BQ77" s="70"/>
      <c r="BR77" s="70"/>
      <c r="BS77" s="70"/>
      <c r="BT77" s="70"/>
      <c r="BU77" s="70"/>
      <c r="BV77" s="70"/>
      <c r="BW77" s="70"/>
      <c r="BX77" s="70"/>
      <c r="BY77" s="70"/>
      <c r="BZ77" s="71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69"/>
      <c r="BM78" s="70"/>
      <c r="BN78" s="70"/>
      <c r="BO78" s="70"/>
      <c r="BP78" s="70"/>
      <c r="BQ78" s="70"/>
      <c r="BR78" s="70"/>
      <c r="BS78" s="70"/>
      <c r="BT78" s="70"/>
      <c r="BU78" s="70"/>
      <c r="BV78" s="70"/>
      <c r="BW78" s="70"/>
      <c r="BX78" s="70"/>
      <c r="BY78" s="70"/>
      <c r="BZ78" s="71"/>
    </row>
    <row r="79" spans="1:78" ht="13.5" customHeight="1" x14ac:dyDescent="0.15">
      <c r="A79" s="2"/>
      <c r="B79" s="16"/>
      <c r="C79" s="75" t="s">
        <v>38</v>
      </c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19"/>
      <c r="V79" s="19"/>
      <c r="W79" s="75" t="s">
        <v>39</v>
      </c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75"/>
      <c r="AO79" s="19"/>
      <c r="AP79" s="19"/>
      <c r="AQ79" s="75" t="s">
        <v>40</v>
      </c>
      <c r="AR79" s="75"/>
      <c r="AS79" s="75"/>
      <c r="AT79" s="75"/>
      <c r="AU79" s="75"/>
      <c r="AV79" s="75"/>
      <c r="AW79" s="75"/>
      <c r="AX79" s="75"/>
      <c r="AY79" s="75"/>
      <c r="AZ79" s="75"/>
      <c r="BA79" s="75"/>
      <c r="BB79" s="75"/>
      <c r="BC79" s="75"/>
      <c r="BD79" s="75"/>
      <c r="BE79" s="75"/>
      <c r="BF79" s="75"/>
      <c r="BG79" s="75"/>
      <c r="BH79" s="75"/>
      <c r="BI79" s="17"/>
      <c r="BJ79" s="18"/>
      <c r="BK79" s="2"/>
      <c r="BL79" s="69"/>
      <c r="BM79" s="70"/>
      <c r="BN79" s="70"/>
      <c r="BO79" s="70"/>
      <c r="BP79" s="70"/>
      <c r="BQ79" s="70"/>
      <c r="BR79" s="70"/>
      <c r="BS79" s="70"/>
      <c r="BT79" s="70"/>
      <c r="BU79" s="70"/>
      <c r="BV79" s="70"/>
      <c r="BW79" s="70"/>
      <c r="BX79" s="70"/>
      <c r="BY79" s="70"/>
      <c r="BZ79" s="71"/>
    </row>
    <row r="80" spans="1:78" ht="13.5" customHeight="1" x14ac:dyDescent="0.15">
      <c r="A80" s="2"/>
      <c r="B80" s="16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19"/>
      <c r="V80" s="19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75"/>
      <c r="AO80" s="19"/>
      <c r="AP80" s="19"/>
      <c r="AQ80" s="75"/>
      <c r="AR80" s="75"/>
      <c r="AS80" s="75"/>
      <c r="AT80" s="75"/>
      <c r="AU80" s="75"/>
      <c r="AV80" s="75"/>
      <c r="AW80" s="75"/>
      <c r="AX80" s="75"/>
      <c r="AY80" s="75"/>
      <c r="AZ80" s="75"/>
      <c r="BA80" s="75"/>
      <c r="BB80" s="75"/>
      <c r="BC80" s="75"/>
      <c r="BD80" s="75"/>
      <c r="BE80" s="75"/>
      <c r="BF80" s="75"/>
      <c r="BG80" s="75"/>
      <c r="BH80" s="75"/>
      <c r="BI80" s="17"/>
      <c r="BJ80" s="18"/>
      <c r="BK80" s="2"/>
      <c r="BL80" s="69"/>
      <c r="BM80" s="70"/>
      <c r="BN80" s="70"/>
      <c r="BO80" s="70"/>
      <c r="BP80" s="70"/>
      <c r="BQ80" s="70"/>
      <c r="BR80" s="70"/>
      <c r="BS80" s="70"/>
      <c r="BT80" s="70"/>
      <c r="BU80" s="70"/>
      <c r="BV80" s="70"/>
      <c r="BW80" s="70"/>
      <c r="BX80" s="70"/>
      <c r="BY80" s="70"/>
      <c r="BZ80" s="71"/>
    </row>
    <row r="81" spans="1:78" ht="13.5" customHeight="1" x14ac:dyDescent="0.15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69"/>
      <c r="BM81" s="70"/>
      <c r="BN81" s="70"/>
      <c r="BO81" s="70"/>
      <c r="BP81" s="70"/>
      <c r="BQ81" s="70"/>
      <c r="BR81" s="70"/>
      <c r="BS81" s="70"/>
      <c r="BT81" s="70"/>
      <c r="BU81" s="70"/>
      <c r="BV81" s="70"/>
      <c r="BW81" s="70"/>
      <c r="BX81" s="70"/>
      <c r="BY81" s="70"/>
      <c r="BZ81" s="71"/>
    </row>
    <row r="82" spans="1:78" ht="13.5" customHeight="1" x14ac:dyDescent="0.15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72"/>
      <c r="BM82" s="73"/>
      <c r="BN82" s="73"/>
      <c r="BO82" s="73"/>
      <c r="BP82" s="73"/>
      <c r="BQ82" s="73"/>
      <c r="BR82" s="73"/>
      <c r="BS82" s="73"/>
      <c r="BT82" s="73"/>
      <c r="BU82" s="73"/>
      <c r="BV82" s="73"/>
      <c r="BW82" s="73"/>
      <c r="BX82" s="73"/>
      <c r="BY82" s="73"/>
      <c r="BZ82" s="74"/>
    </row>
    <row r="83" spans="1:78" x14ac:dyDescent="0.15">
      <c r="C83" s="2" t="s">
        <v>41</v>
      </c>
    </row>
    <row r="84" spans="1:78" x14ac:dyDescent="0.15">
      <c r="C84" s="25" t="s">
        <v>42</v>
      </c>
    </row>
    <row r="85" spans="1:78" hidden="1" x14ac:dyDescent="0.15">
      <c r="B85" s="26" t="s">
        <v>43</v>
      </c>
      <c r="C85" s="26"/>
      <c r="D85" s="26"/>
      <c r="E85" s="26" t="s">
        <v>44</v>
      </c>
      <c r="F85" s="26" t="s">
        <v>45</v>
      </c>
      <c r="G85" s="26" t="s">
        <v>46</v>
      </c>
      <c r="H85" s="26" t="s">
        <v>47</v>
      </c>
      <c r="I85" s="26" t="s">
        <v>48</v>
      </c>
      <c r="J85" s="26" t="s">
        <v>49</v>
      </c>
      <c r="K85" s="26" t="s">
        <v>50</v>
      </c>
      <c r="L85" s="26" t="s">
        <v>51</v>
      </c>
      <c r="M85" s="26" t="s">
        <v>52</v>
      </c>
      <c r="N85" s="26" t="s">
        <v>53</v>
      </c>
      <c r="O85" s="26" t="s">
        <v>54</v>
      </c>
    </row>
    <row r="86" spans="1:78" hidden="1" x14ac:dyDescent="0.15">
      <c r="B86" s="26"/>
      <c r="C86" s="26"/>
      <c r="D86" s="26"/>
      <c r="E86" s="26" t="str">
        <f>データ!AI6</f>
        <v>【100.96】</v>
      </c>
      <c r="F86" s="26" t="str">
        <f>データ!AT6</f>
        <v>【198.51】</v>
      </c>
      <c r="G86" s="26" t="str">
        <f>データ!BE6</f>
        <v>【32.86】</v>
      </c>
      <c r="H86" s="26" t="str">
        <f>データ!BP6</f>
        <v>【814.89】</v>
      </c>
      <c r="I86" s="26" t="str">
        <f>データ!CA6</f>
        <v>【60.64】</v>
      </c>
      <c r="J86" s="26" t="str">
        <f>データ!CL6</f>
        <v>【255.52】</v>
      </c>
      <c r="K86" s="26" t="str">
        <f>データ!CW6</f>
        <v>【52.49】</v>
      </c>
      <c r="L86" s="26" t="str">
        <f>データ!DH6</f>
        <v>【85.49】</v>
      </c>
      <c r="M86" s="26" t="str">
        <f>データ!DS6</f>
        <v>【24.07】</v>
      </c>
      <c r="N86" s="26" t="str">
        <f>データ!ED6</f>
        <v>【0.00】</v>
      </c>
      <c r="O86" s="26" t="str">
        <f>データ!EO6</f>
        <v>【0.11】</v>
      </c>
    </row>
  </sheetData>
  <sheetProtection algorithmName="SHA-512" hashValue="DU6gsd3xM+FpvXKggjxgAjMKoyJR/UanHzshoXq7+hV+vlPJhNJ94UOCgNNhGXtW8yg1doiM6VyEZFxmBmyzBQ==" saltValue="eg3U+6esRzmAo5drLTX2iQ==" spinCount="100000" sheet="1" objects="1" scenarios="1" formatCells="0" formatColumns="0" formatRows="0"/>
  <mergeCells count="57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R10"/>
  <sheetViews>
    <sheetView showGridLines="0" workbookViewId="0"/>
  </sheetViews>
  <sheetFormatPr defaultRowHeight="13.5" x14ac:dyDescent="0.15"/>
  <cols>
    <col min="2" max="144" width="11.875" customWidth="1"/>
  </cols>
  <sheetData>
    <row r="1" spans="1:148" x14ac:dyDescent="0.15">
      <c r="A1" t="s">
        <v>55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8" x14ac:dyDescent="0.15">
      <c r="A2" s="28" t="s">
        <v>56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8" x14ac:dyDescent="0.15">
      <c r="A3" s="28" t="s">
        <v>57</v>
      </c>
      <c r="B3" s="29" t="s">
        <v>58</v>
      </c>
      <c r="C3" s="29" t="s">
        <v>59</v>
      </c>
      <c r="D3" s="29" t="s">
        <v>60</v>
      </c>
      <c r="E3" s="29" t="s">
        <v>61</v>
      </c>
      <c r="F3" s="29" t="s">
        <v>62</v>
      </c>
      <c r="G3" s="29" t="s">
        <v>63</v>
      </c>
      <c r="H3" s="77" t="s">
        <v>64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65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66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8" x14ac:dyDescent="0.15">
      <c r="A4" s="28" t="s">
        <v>67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68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69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70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71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72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73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74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75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76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77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78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8" x14ac:dyDescent="0.15">
      <c r="A5" s="28" t="s">
        <v>79</v>
      </c>
      <c r="B5" s="31"/>
      <c r="C5" s="31"/>
      <c r="D5" s="31"/>
      <c r="E5" s="31"/>
      <c r="F5" s="31"/>
      <c r="G5" s="31"/>
      <c r="H5" s="32" t="s">
        <v>80</v>
      </c>
      <c r="I5" s="32" t="s">
        <v>81</v>
      </c>
      <c r="J5" s="32" t="s">
        <v>82</v>
      </c>
      <c r="K5" s="32" t="s">
        <v>83</v>
      </c>
      <c r="L5" s="32" t="s">
        <v>84</v>
      </c>
      <c r="M5" s="32" t="s">
        <v>5</v>
      </c>
      <c r="N5" s="32" t="s">
        <v>85</v>
      </c>
      <c r="O5" s="32" t="s">
        <v>86</v>
      </c>
      <c r="P5" s="32" t="s">
        <v>87</v>
      </c>
      <c r="Q5" s="32" t="s">
        <v>88</v>
      </c>
      <c r="R5" s="32" t="s">
        <v>89</v>
      </c>
      <c r="S5" s="32" t="s">
        <v>90</v>
      </c>
      <c r="T5" s="32" t="s">
        <v>91</v>
      </c>
      <c r="U5" s="32" t="s">
        <v>92</v>
      </c>
      <c r="V5" s="32" t="s">
        <v>93</v>
      </c>
      <c r="W5" s="32" t="s">
        <v>94</v>
      </c>
      <c r="X5" s="32" t="s">
        <v>95</v>
      </c>
      <c r="Y5" s="32" t="s">
        <v>96</v>
      </c>
      <c r="Z5" s="32" t="s">
        <v>97</v>
      </c>
      <c r="AA5" s="32" t="s">
        <v>98</v>
      </c>
      <c r="AB5" s="32" t="s">
        <v>99</v>
      </c>
      <c r="AC5" s="32" t="s">
        <v>100</v>
      </c>
      <c r="AD5" s="32" t="s">
        <v>101</v>
      </c>
      <c r="AE5" s="32" t="s">
        <v>102</v>
      </c>
      <c r="AF5" s="32" t="s">
        <v>103</v>
      </c>
      <c r="AG5" s="32" t="s">
        <v>104</v>
      </c>
      <c r="AH5" s="32" t="s">
        <v>105</v>
      </c>
      <c r="AI5" s="32" t="s">
        <v>43</v>
      </c>
      <c r="AJ5" s="32" t="s">
        <v>96</v>
      </c>
      <c r="AK5" s="32" t="s">
        <v>97</v>
      </c>
      <c r="AL5" s="32" t="s">
        <v>98</v>
      </c>
      <c r="AM5" s="32" t="s">
        <v>99</v>
      </c>
      <c r="AN5" s="32" t="s">
        <v>100</v>
      </c>
      <c r="AO5" s="32" t="s">
        <v>101</v>
      </c>
      <c r="AP5" s="32" t="s">
        <v>102</v>
      </c>
      <c r="AQ5" s="32" t="s">
        <v>103</v>
      </c>
      <c r="AR5" s="32" t="s">
        <v>104</v>
      </c>
      <c r="AS5" s="32" t="s">
        <v>105</v>
      </c>
      <c r="AT5" s="32" t="s">
        <v>106</v>
      </c>
      <c r="AU5" s="32" t="s">
        <v>96</v>
      </c>
      <c r="AV5" s="32" t="s">
        <v>97</v>
      </c>
      <c r="AW5" s="32" t="s">
        <v>98</v>
      </c>
      <c r="AX5" s="32" t="s">
        <v>99</v>
      </c>
      <c r="AY5" s="32" t="s">
        <v>100</v>
      </c>
      <c r="AZ5" s="32" t="s">
        <v>101</v>
      </c>
      <c r="BA5" s="32" t="s">
        <v>102</v>
      </c>
      <c r="BB5" s="32" t="s">
        <v>103</v>
      </c>
      <c r="BC5" s="32" t="s">
        <v>104</v>
      </c>
      <c r="BD5" s="32" t="s">
        <v>105</v>
      </c>
      <c r="BE5" s="32" t="s">
        <v>106</v>
      </c>
      <c r="BF5" s="32" t="s">
        <v>96</v>
      </c>
      <c r="BG5" s="32" t="s">
        <v>97</v>
      </c>
      <c r="BH5" s="32" t="s">
        <v>98</v>
      </c>
      <c r="BI5" s="32" t="s">
        <v>99</v>
      </c>
      <c r="BJ5" s="32" t="s">
        <v>100</v>
      </c>
      <c r="BK5" s="32" t="s">
        <v>101</v>
      </c>
      <c r="BL5" s="32" t="s">
        <v>102</v>
      </c>
      <c r="BM5" s="32" t="s">
        <v>103</v>
      </c>
      <c r="BN5" s="32" t="s">
        <v>104</v>
      </c>
      <c r="BO5" s="32" t="s">
        <v>105</v>
      </c>
      <c r="BP5" s="32" t="s">
        <v>106</v>
      </c>
      <c r="BQ5" s="32" t="s">
        <v>96</v>
      </c>
      <c r="BR5" s="32" t="s">
        <v>97</v>
      </c>
      <c r="BS5" s="32" t="s">
        <v>98</v>
      </c>
      <c r="BT5" s="32" t="s">
        <v>99</v>
      </c>
      <c r="BU5" s="32" t="s">
        <v>100</v>
      </c>
      <c r="BV5" s="32" t="s">
        <v>101</v>
      </c>
      <c r="BW5" s="32" t="s">
        <v>102</v>
      </c>
      <c r="BX5" s="32" t="s">
        <v>103</v>
      </c>
      <c r="BY5" s="32" t="s">
        <v>104</v>
      </c>
      <c r="BZ5" s="32" t="s">
        <v>105</v>
      </c>
      <c r="CA5" s="32" t="s">
        <v>106</v>
      </c>
      <c r="CB5" s="32" t="s">
        <v>96</v>
      </c>
      <c r="CC5" s="32" t="s">
        <v>97</v>
      </c>
      <c r="CD5" s="32" t="s">
        <v>98</v>
      </c>
      <c r="CE5" s="32" t="s">
        <v>99</v>
      </c>
      <c r="CF5" s="32" t="s">
        <v>100</v>
      </c>
      <c r="CG5" s="32" t="s">
        <v>101</v>
      </c>
      <c r="CH5" s="32" t="s">
        <v>102</v>
      </c>
      <c r="CI5" s="32" t="s">
        <v>103</v>
      </c>
      <c r="CJ5" s="32" t="s">
        <v>104</v>
      </c>
      <c r="CK5" s="32" t="s">
        <v>105</v>
      </c>
      <c r="CL5" s="32" t="s">
        <v>106</v>
      </c>
      <c r="CM5" s="32" t="s">
        <v>96</v>
      </c>
      <c r="CN5" s="32" t="s">
        <v>97</v>
      </c>
      <c r="CO5" s="32" t="s">
        <v>98</v>
      </c>
      <c r="CP5" s="32" t="s">
        <v>99</v>
      </c>
      <c r="CQ5" s="32" t="s">
        <v>100</v>
      </c>
      <c r="CR5" s="32" t="s">
        <v>101</v>
      </c>
      <c r="CS5" s="32" t="s">
        <v>102</v>
      </c>
      <c r="CT5" s="32" t="s">
        <v>103</v>
      </c>
      <c r="CU5" s="32" t="s">
        <v>104</v>
      </c>
      <c r="CV5" s="32" t="s">
        <v>105</v>
      </c>
      <c r="CW5" s="32" t="s">
        <v>106</v>
      </c>
      <c r="CX5" s="32" t="s">
        <v>96</v>
      </c>
      <c r="CY5" s="32" t="s">
        <v>97</v>
      </c>
      <c r="CZ5" s="32" t="s">
        <v>98</v>
      </c>
      <c r="DA5" s="32" t="s">
        <v>99</v>
      </c>
      <c r="DB5" s="32" t="s">
        <v>100</v>
      </c>
      <c r="DC5" s="32" t="s">
        <v>101</v>
      </c>
      <c r="DD5" s="32" t="s">
        <v>102</v>
      </c>
      <c r="DE5" s="32" t="s">
        <v>103</v>
      </c>
      <c r="DF5" s="32" t="s">
        <v>104</v>
      </c>
      <c r="DG5" s="32" t="s">
        <v>105</v>
      </c>
      <c r="DH5" s="32" t="s">
        <v>106</v>
      </c>
      <c r="DI5" s="32" t="s">
        <v>96</v>
      </c>
      <c r="DJ5" s="32" t="s">
        <v>97</v>
      </c>
      <c r="DK5" s="32" t="s">
        <v>98</v>
      </c>
      <c r="DL5" s="32" t="s">
        <v>99</v>
      </c>
      <c r="DM5" s="32" t="s">
        <v>100</v>
      </c>
      <c r="DN5" s="32" t="s">
        <v>101</v>
      </c>
      <c r="DO5" s="32" t="s">
        <v>102</v>
      </c>
      <c r="DP5" s="32" t="s">
        <v>103</v>
      </c>
      <c r="DQ5" s="32" t="s">
        <v>104</v>
      </c>
      <c r="DR5" s="32" t="s">
        <v>105</v>
      </c>
      <c r="DS5" s="32" t="s">
        <v>106</v>
      </c>
      <c r="DT5" s="32" t="s">
        <v>96</v>
      </c>
      <c r="DU5" s="32" t="s">
        <v>97</v>
      </c>
      <c r="DV5" s="32" t="s">
        <v>98</v>
      </c>
      <c r="DW5" s="32" t="s">
        <v>99</v>
      </c>
      <c r="DX5" s="32" t="s">
        <v>100</v>
      </c>
      <c r="DY5" s="32" t="s">
        <v>101</v>
      </c>
      <c r="DZ5" s="32" t="s">
        <v>102</v>
      </c>
      <c r="EA5" s="32" t="s">
        <v>103</v>
      </c>
      <c r="EB5" s="32" t="s">
        <v>104</v>
      </c>
      <c r="EC5" s="32" t="s">
        <v>105</v>
      </c>
      <c r="ED5" s="32" t="s">
        <v>106</v>
      </c>
      <c r="EE5" s="32" t="s">
        <v>96</v>
      </c>
      <c r="EF5" s="32" t="s">
        <v>97</v>
      </c>
      <c r="EG5" s="32" t="s">
        <v>98</v>
      </c>
      <c r="EH5" s="32" t="s">
        <v>99</v>
      </c>
      <c r="EI5" s="32" t="s">
        <v>100</v>
      </c>
      <c r="EJ5" s="32" t="s">
        <v>101</v>
      </c>
      <c r="EK5" s="32" t="s">
        <v>102</v>
      </c>
      <c r="EL5" s="32" t="s">
        <v>103</v>
      </c>
      <c r="EM5" s="32" t="s">
        <v>104</v>
      </c>
      <c r="EN5" s="32" t="s">
        <v>105</v>
      </c>
      <c r="EO5" s="32" t="s">
        <v>106</v>
      </c>
    </row>
    <row r="6" spans="1:148" s="36" customFormat="1" x14ac:dyDescent="0.15">
      <c r="A6" s="28" t="s">
        <v>107</v>
      </c>
      <c r="B6" s="33">
        <f>B7</f>
        <v>2017</v>
      </c>
      <c r="C6" s="33">
        <f t="shared" ref="C6:X6" si="3">C7</f>
        <v>23612</v>
      </c>
      <c r="D6" s="33">
        <f t="shared" si="3"/>
        <v>46</v>
      </c>
      <c r="E6" s="33">
        <f t="shared" si="3"/>
        <v>17</v>
      </c>
      <c r="F6" s="33">
        <f t="shared" si="3"/>
        <v>5</v>
      </c>
      <c r="G6" s="33">
        <f t="shared" si="3"/>
        <v>0</v>
      </c>
      <c r="H6" s="33" t="str">
        <f t="shared" si="3"/>
        <v>青森県　藤崎町</v>
      </c>
      <c r="I6" s="33" t="str">
        <f t="shared" si="3"/>
        <v>法適用</v>
      </c>
      <c r="J6" s="33" t="str">
        <f t="shared" si="3"/>
        <v>下水道事業</v>
      </c>
      <c r="K6" s="33" t="str">
        <f t="shared" si="3"/>
        <v>農業集落排水</v>
      </c>
      <c r="L6" s="33" t="str">
        <f t="shared" si="3"/>
        <v>F2</v>
      </c>
      <c r="M6" s="33" t="str">
        <f t="shared" si="3"/>
        <v>非設置</v>
      </c>
      <c r="N6" s="34" t="str">
        <f t="shared" si="3"/>
        <v>-</v>
      </c>
      <c r="O6" s="34">
        <f t="shared" si="3"/>
        <v>51.24</v>
      </c>
      <c r="P6" s="34">
        <f t="shared" si="3"/>
        <v>48.85</v>
      </c>
      <c r="Q6" s="34">
        <f t="shared" si="3"/>
        <v>95.05</v>
      </c>
      <c r="R6" s="34">
        <f t="shared" si="3"/>
        <v>3564</v>
      </c>
      <c r="S6" s="34">
        <f t="shared" si="3"/>
        <v>15172</v>
      </c>
      <c r="T6" s="34">
        <f t="shared" si="3"/>
        <v>37.29</v>
      </c>
      <c r="U6" s="34">
        <f t="shared" si="3"/>
        <v>406.87</v>
      </c>
      <c r="V6" s="34">
        <f t="shared" si="3"/>
        <v>7396</v>
      </c>
      <c r="W6" s="34">
        <f t="shared" si="3"/>
        <v>3.35</v>
      </c>
      <c r="X6" s="34">
        <f t="shared" si="3"/>
        <v>2207.7600000000002</v>
      </c>
      <c r="Y6" s="35">
        <f>IF(Y7="",NA(),Y7)</f>
        <v>104.61</v>
      </c>
      <c r="Z6" s="35">
        <f t="shared" ref="Z6:AH6" si="4">IF(Z7="",NA(),Z7)</f>
        <v>103.15</v>
      </c>
      <c r="AA6" s="35">
        <f t="shared" si="4"/>
        <v>101.73</v>
      </c>
      <c r="AB6" s="35">
        <f t="shared" si="4"/>
        <v>103.11</v>
      </c>
      <c r="AC6" s="35">
        <f t="shared" si="4"/>
        <v>103.79</v>
      </c>
      <c r="AD6" s="35">
        <f t="shared" si="4"/>
        <v>93.62</v>
      </c>
      <c r="AE6" s="35">
        <f t="shared" si="4"/>
        <v>97.53</v>
      </c>
      <c r="AF6" s="35">
        <f t="shared" si="4"/>
        <v>99.64</v>
      </c>
      <c r="AG6" s="35">
        <f t="shared" si="4"/>
        <v>99.66</v>
      </c>
      <c r="AH6" s="35">
        <f t="shared" si="4"/>
        <v>100.95</v>
      </c>
      <c r="AI6" s="34" t="str">
        <f>IF(AI7="","",IF(AI7="-","【-】","【"&amp;SUBSTITUTE(TEXT(AI7,"#,##0.00"),"-","△")&amp;"】"))</f>
        <v>【100.96】</v>
      </c>
      <c r="AJ6" s="35">
        <f>IF(AJ7="",NA(),AJ7)</f>
        <v>250.01</v>
      </c>
      <c r="AK6" s="35">
        <f t="shared" ref="AK6:AS6" si="5">IF(AK7="",NA(),AK7)</f>
        <v>234.16</v>
      </c>
      <c r="AL6" s="35">
        <f t="shared" si="5"/>
        <v>231.31</v>
      </c>
      <c r="AM6" s="35">
        <f t="shared" si="5"/>
        <v>220.79</v>
      </c>
      <c r="AN6" s="35">
        <f t="shared" si="5"/>
        <v>214.07</v>
      </c>
      <c r="AO6" s="35">
        <f t="shared" si="5"/>
        <v>280.08</v>
      </c>
      <c r="AP6" s="35">
        <f t="shared" si="5"/>
        <v>223.09</v>
      </c>
      <c r="AQ6" s="35">
        <f t="shared" si="5"/>
        <v>214.61</v>
      </c>
      <c r="AR6" s="35">
        <f t="shared" si="5"/>
        <v>225.39</v>
      </c>
      <c r="AS6" s="35">
        <f t="shared" si="5"/>
        <v>224.04</v>
      </c>
      <c r="AT6" s="34" t="str">
        <f>IF(AT7="","",IF(AT7="-","【-】","【"&amp;SUBSTITUTE(TEXT(AT7,"#,##0.00"),"-","△")&amp;"】"))</f>
        <v>【198.51】</v>
      </c>
      <c r="AU6" s="35">
        <f>IF(AU7="",NA(),AU7)</f>
        <v>281.82</v>
      </c>
      <c r="AV6" s="35">
        <f t="shared" ref="AV6:BD6" si="6">IF(AV7="",NA(),AV7)</f>
        <v>37.869999999999997</v>
      </c>
      <c r="AW6" s="35">
        <f t="shared" si="6"/>
        <v>24.46</v>
      </c>
      <c r="AX6" s="35">
        <f t="shared" si="6"/>
        <v>17.329999999999998</v>
      </c>
      <c r="AY6" s="35">
        <f t="shared" si="6"/>
        <v>23.01</v>
      </c>
      <c r="AZ6" s="35">
        <f t="shared" si="6"/>
        <v>124.2</v>
      </c>
      <c r="BA6" s="35">
        <f t="shared" si="6"/>
        <v>33.03</v>
      </c>
      <c r="BB6" s="35">
        <f t="shared" si="6"/>
        <v>29.45</v>
      </c>
      <c r="BC6" s="35">
        <f t="shared" si="6"/>
        <v>31.84</v>
      </c>
      <c r="BD6" s="35">
        <f t="shared" si="6"/>
        <v>29.91</v>
      </c>
      <c r="BE6" s="34" t="str">
        <f>IF(BE7="","",IF(BE7="-","【-】","【"&amp;SUBSTITUTE(TEXT(BE7,"#,##0.00"),"-","△")&amp;"】"))</f>
        <v>【32.86】</v>
      </c>
      <c r="BF6" s="35">
        <f>IF(BF7="",NA(),BF7)</f>
        <v>267.02</v>
      </c>
      <c r="BG6" s="35">
        <f t="shared" ref="BG6:BO6" si="7">IF(BG7="",NA(),BG7)</f>
        <v>94.12</v>
      </c>
      <c r="BH6" s="35">
        <f t="shared" si="7"/>
        <v>299.38</v>
      </c>
      <c r="BI6" s="35">
        <f t="shared" si="7"/>
        <v>122.25</v>
      </c>
      <c r="BJ6" s="35">
        <f t="shared" si="7"/>
        <v>253.73</v>
      </c>
      <c r="BK6" s="35">
        <f t="shared" si="7"/>
        <v>1126.77</v>
      </c>
      <c r="BL6" s="35">
        <f t="shared" si="7"/>
        <v>1044.8</v>
      </c>
      <c r="BM6" s="35">
        <f t="shared" si="7"/>
        <v>1081.8</v>
      </c>
      <c r="BN6" s="35">
        <f t="shared" si="7"/>
        <v>974.93</v>
      </c>
      <c r="BO6" s="35">
        <f t="shared" si="7"/>
        <v>855.8</v>
      </c>
      <c r="BP6" s="34" t="str">
        <f>IF(BP7="","",IF(BP7="-","【-】","【"&amp;SUBSTITUTE(TEXT(BP7,"#,##0.00"),"-","△")&amp;"】"))</f>
        <v>【814.89】</v>
      </c>
      <c r="BQ6" s="35">
        <f>IF(BQ7="",NA(),BQ7)</f>
        <v>100.32</v>
      </c>
      <c r="BR6" s="35">
        <f t="shared" ref="BR6:BZ6" si="8">IF(BR7="",NA(),BR7)</f>
        <v>100</v>
      </c>
      <c r="BS6" s="35">
        <f t="shared" si="8"/>
        <v>100.09</v>
      </c>
      <c r="BT6" s="35">
        <f t="shared" si="8"/>
        <v>102.03</v>
      </c>
      <c r="BU6" s="35">
        <f t="shared" si="8"/>
        <v>100</v>
      </c>
      <c r="BV6" s="35">
        <f t="shared" si="8"/>
        <v>50.9</v>
      </c>
      <c r="BW6" s="35">
        <f t="shared" si="8"/>
        <v>50.82</v>
      </c>
      <c r="BX6" s="35">
        <f t="shared" si="8"/>
        <v>52.19</v>
      </c>
      <c r="BY6" s="35">
        <f t="shared" si="8"/>
        <v>55.32</v>
      </c>
      <c r="BZ6" s="35">
        <f t="shared" si="8"/>
        <v>59.8</v>
      </c>
      <c r="CA6" s="34" t="str">
        <f>IF(CA7="","",IF(CA7="-","【-】","【"&amp;SUBSTITUTE(TEXT(CA7,"#,##0.00"),"-","△")&amp;"】"))</f>
        <v>【60.64】</v>
      </c>
      <c r="CB6" s="35">
        <f>IF(CB7="",NA(),CB7)</f>
        <v>192.98</v>
      </c>
      <c r="CC6" s="35">
        <f t="shared" ref="CC6:CK6" si="9">IF(CC7="",NA(),CC7)</f>
        <v>192.77</v>
      </c>
      <c r="CD6" s="35">
        <f t="shared" si="9"/>
        <v>192.03</v>
      </c>
      <c r="CE6" s="35">
        <f t="shared" si="9"/>
        <v>188.63</v>
      </c>
      <c r="CF6" s="35">
        <f t="shared" si="9"/>
        <v>191.89</v>
      </c>
      <c r="CG6" s="35">
        <f t="shared" si="9"/>
        <v>293.27</v>
      </c>
      <c r="CH6" s="35">
        <f t="shared" si="9"/>
        <v>300.52</v>
      </c>
      <c r="CI6" s="35">
        <f t="shared" si="9"/>
        <v>296.14</v>
      </c>
      <c r="CJ6" s="35">
        <f t="shared" si="9"/>
        <v>283.17</v>
      </c>
      <c r="CK6" s="35">
        <f t="shared" si="9"/>
        <v>263.76</v>
      </c>
      <c r="CL6" s="34" t="str">
        <f>IF(CL7="","",IF(CL7="-","【-】","【"&amp;SUBSTITUTE(TEXT(CL7,"#,##0.00"),"-","△")&amp;"】"))</f>
        <v>【255.52】</v>
      </c>
      <c r="CM6" s="34">
        <f>IF(CM7="",NA(),CM7)</f>
        <v>0</v>
      </c>
      <c r="CN6" s="34">
        <f t="shared" ref="CN6:CV6" si="10">IF(CN7="",NA(),CN7)</f>
        <v>0</v>
      </c>
      <c r="CO6" s="35">
        <f t="shared" si="10"/>
        <v>33.340000000000003</v>
      </c>
      <c r="CP6" s="35">
        <f t="shared" si="10"/>
        <v>34.299999999999997</v>
      </c>
      <c r="CQ6" s="35">
        <f t="shared" si="10"/>
        <v>38.46</v>
      </c>
      <c r="CR6" s="35">
        <f t="shared" si="10"/>
        <v>53.78</v>
      </c>
      <c r="CS6" s="35">
        <f t="shared" si="10"/>
        <v>53.24</v>
      </c>
      <c r="CT6" s="35">
        <f t="shared" si="10"/>
        <v>52.31</v>
      </c>
      <c r="CU6" s="35">
        <f t="shared" si="10"/>
        <v>60.65</v>
      </c>
      <c r="CV6" s="35">
        <f t="shared" si="10"/>
        <v>51.75</v>
      </c>
      <c r="CW6" s="34" t="str">
        <f>IF(CW7="","",IF(CW7="-","【-】","【"&amp;SUBSTITUTE(TEXT(CW7,"#,##0.00"),"-","△")&amp;"】"))</f>
        <v>【52.49】</v>
      </c>
      <c r="CX6" s="35">
        <f>IF(CX7="",NA(),CX7)</f>
        <v>69.510000000000005</v>
      </c>
      <c r="CY6" s="35">
        <f t="shared" ref="CY6:DG6" si="11">IF(CY7="",NA(),CY7)</f>
        <v>69.849999999999994</v>
      </c>
      <c r="CZ6" s="35">
        <f t="shared" si="11"/>
        <v>71.12</v>
      </c>
      <c r="DA6" s="35">
        <f t="shared" si="11"/>
        <v>71.2</v>
      </c>
      <c r="DB6" s="35">
        <f t="shared" si="11"/>
        <v>71.930000000000007</v>
      </c>
      <c r="DC6" s="35">
        <f t="shared" si="11"/>
        <v>84.06</v>
      </c>
      <c r="DD6" s="35">
        <f t="shared" si="11"/>
        <v>84.07</v>
      </c>
      <c r="DE6" s="35">
        <f t="shared" si="11"/>
        <v>84.32</v>
      </c>
      <c r="DF6" s="35">
        <f t="shared" si="11"/>
        <v>84.58</v>
      </c>
      <c r="DG6" s="35">
        <f t="shared" si="11"/>
        <v>84.84</v>
      </c>
      <c r="DH6" s="34" t="str">
        <f>IF(DH7="","",IF(DH7="-","【-】","【"&amp;SUBSTITUTE(TEXT(DH7,"#,##0.00"),"-","△")&amp;"】"))</f>
        <v>【85.49】</v>
      </c>
      <c r="DI6" s="35">
        <f>IF(DI7="",NA(),DI7)</f>
        <v>17.260000000000002</v>
      </c>
      <c r="DJ6" s="35">
        <f t="shared" ref="DJ6:DR6" si="12">IF(DJ7="",NA(),DJ7)</f>
        <v>35.85</v>
      </c>
      <c r="DK6" s="35">
        <f t="shared" si="12"/>
        <v>38</v>
      </c>
      <c r="DL6" s="35">
        <f t="shared" si="12"/>
        <v>40.11</v>
      </c>
      <c r="DM6" s="35">
        <f t="shared" si="12"/>
        <v>42.15</v>
      </c>
      <c r="DN6" s="35">
        <f t="shared" si="12"/>
        <v>10.11</v>
      </c>
      <c r="DO6" s="35">
        <f t="shared" si="12"/>
        <v>20.68</v>
      </c>
      <c r="DP6" s="35">
        <f t="shared" si="12"/>
        <v>22.41</v>
      </c>
      <c r="DQ6" s="35">
        <f t="shared" si="12"/>
        <v>22.9</v>
      </c>
      <c r="DR6" s="35">
        <f t="shared" si="12"/>
        <v>24.87</v>
      </c>
      <c r="DS6" s="34" t="str">
        <f>IF(DS7="","",IF(DS7="-","【-】","【"&amp;SUBSTITUTE(TEXT(DS7,"#,##0.00"),"-","△")&amp;"】"))</f>
        <v>【24.07】</v>
      </c>
      <c r="DT6" s="34">
        <f>IF(DT7="",NA(),DT7)</f>
        <v>0</v>
      </c>
      <c r="DU6" s="34">
        <f t="shared" ref="DU6:EC6" si="13">IF(DU7="",NA(),DU7)</f>
        <v>0</v>
      </c>
      <c r="DV6" s="34">
        <f t="shared" si="13"/>
        <v>0</v>
      </c>
      <c r="DW6" s="34">
        <f t="shared" si="13"/>
        <v>0</v>
      </c>
      <c r="DX6" s="34">
        <f t="shared" si="13"/>
        <v>0</v>
      </c>
      <c r="DY6" s="35">
        <f t="shared" si="13"/>
        <v>0.08</v>
      </c>
      <c r="DZ6" s="35">
        <f t="shared" si="13"/>
        <v>0.08</v>
      </c>
      <c r="EA6" s="34">
        <f t="shared" si="13"/>
        <v>0</v>
      </c>
      <c r="EB6" s="34">
        <f t="shared" si="13"/>
        <v>0</v>
      </c>
      <c r="EC6" s="34">
        <f t="shared" si="13"/>
        <v>0</v>
      </c>
      <c r="ED6" s="34" t="str">
        <f>IF(ED7="","",IF(ED7="-","【-】","【"&amp;SUBSTITUTE(TEXT(ED7,"#,##0.00"),"-","△")&amp;"】"))</f>
        <v>【0.00】</v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0.03</v>
      </c>
      <c r="EK6" s="35">
        <f t="shared" si="14"/>
        <v>0.02</v>
      </c>
      <c r="EL6" s="35">
        <f t="shared" si="14"/>
        <v>0.01</v>
      </c>
      <c r="EM6" s="35">
        <f t="shared" si="14"/>
        <v>2.0499999999999998</v>
      </c>
      <c r="EN6" s="35">
        <f t="shared" si="14"/>
        <v>0.01</v>
      </c>
      <c r="EO6" s="34" t="str">
        <f>IF(EO7="","",IF(EO7="-","【-】","【"&amp;SUBSTITUTE(TEXT(EO7,"#,##0.00"),"-","△")&amp;"】"))</f>
        <v>【0.11】</v>
      </c>
    </row>
    <row r="7" spans="1:148" s="36" customFormat="1" x14ac:dyDescent="0.15">
      <c r="A7" s="28"/>
      <c r="B7" s="37">
        <v>2017</v>
      </c>
      <c r="C7" s="37">
        <v>23612</v>
      </c>
      <c r="D7" s="37">
        <v>46</v>
      </c>
      <c r="E7" s="37">
        <v>17</v>
      </c>
      <c r="F7" s="37">
        <v>5</v>
      </c>
      <c r="G7" s="37">
        <v>0</v>
      </c>
      <c r="H7" s="37" t="s">
        <v>108</v>
      </c>
      <c r="I7" s="37" t="s">
        <v>109</v>
      </c>
      <c r="J7" s="37" t="s">
        <v>110</v>
      </c>
      <c r="K7" s="37" t="s">
        <v>111</v>
      </c>
      <c r="L7" s="37" t="s">
        <v>112</v>
      </c>
      <c r="M7" s="37" t="s">
        <v>113</v>
      </c>
      <c r="N7" s="38" t="s">
        <v>114</v>
      </c>
      <c r="O7" s="38">
        <v>51.24</v>
      </c>
      <c r="P7" s="38">
        <v>48.85</v>
      </c>
      <c r="Q7" s="38">
        <v>95.05</v>
      </c>
      <c r="R7" s="38">
        <v>3564</v>
      </c>
      <c r="S7" s="38">
        <v>15172</v>
      </c>
      <c r="T7" s="38">
        <v>37.29</v>
      </c>
      <c r="U7" s="38">
        <v>406.87</v>
      </c>
      <c r="V7" s="38">
        <v>7396</v>
      </c>
      <c r="W7" s="38">
        <v>3.35</v>
      </c>
      <c r="X7" s="38">
        <v>2207.7600000000002</v>
      </c>
      <c r="Y7" s="38">
        <v>104.61</v>
      </c>
      <c r="Z7" s="38">
        <v>103.15</v>
      </c>
      <c r="AA7" s="38">
        <v>101.73</v>
      </c>
      <c r="AB7" s="38">
        <v>103.11</v>
      </c>
      <c r="AC7" s="38">
        <v>103.79</v>
      </c>
      <c r="AD7" s="38">
        <v>93.62</v>
      </c>
      <c r="AE7" s="38">
        <v>97.53</v>
      </c>
      <c r="AF7" s="38">
        <v>99.64</v>
      </c>
      <c r="AG7" s="38">
        <v>99.66</v>
      </c>
      <c r="AH7" s="38">
        <v>100.95</v>
      </c>
      <c r="AI7" s="38">
        <v>100.96</v>
      </c>
      <c r="AJ7" s="38">
        <v>250.01</v>
      </c>
      <c r="AK7" s="38">
        <v>234.16</v>
      </c>
      <c r="AL7" s="38">
        <v>231.31</v>
      </c>
      <c r="AM7" s="38">
        <v>220.79</v>
      </c>
      <c r="AN7" s="38">
        <v>214.07</v>
      </c>
      <c r="AO7" s="38">
        <v>280.08</v>
      </c>
      <c r="AP7" s="38">
        <v>223.09</v>
      </c>
      <c r="AQ7" s="38">
        <v>214.61</v>
      </c>
      <c r="AR7" s="38">
        <v>225.39</v>
      </c>
      <c r="AS7" s="38">
        <v>224.04</v>
      </c>
      <c r="AT7" s="38">
        <v>198.51</v>
      </c>
      <c r="AU7" s="38">
        <v>281.82</v>
      </c>
      <c r="AV7" s="38">
        <v>37.869999999999997</v>
      </c>
      <c r="AW7" s="38">
        <v>24.46</v>
      </c>
      <c r="AX7" s="38">
        <v>17.329999999999998</v>
      </c>
      <c r="AY7" s="38">
        <v>23.01</v>
      </c>
      <c r="AZ7" s="38">
        <v>124.2</v>
      </c>
      <c r="BA7" s="38">
        <v>33.03</v>
      </c>
      <c r="BB7" s="38">
        <v>29.45</v>
      </c>
      <c r="BC7" s="38">
        <v>31.84</v>
      </c>
      <c r="BD7" s="38">
        <v>29.91</v>
      </c>
      <c r="BE7" s="38">
        <v>32.86</v>
      </c>
      <c r="BF7" s="38">
        <v>267.02</v>
      </c>
      <c r="BG7" s="38">
        <v>94.12</v>
      </c>
      <c r="BH7" s="38">
        <v>299.38</v>
      </c>
      <c r="BI7" s="38">
        <v>122.25</v>
      </c>
      <c r="BJ7" s="38">
        <v>253.73</v>
      </c>
      <c r="BK7" s="38">
        <v>1126.77</v>
      </c>
      <c r="BL7" s="38">
        <v>1044.8</v>
      </c>
      <c r="BM7" s="38">
        <v>1081.8</v>
      </c>
      <c r="BN7" s="38">
        <v>974.93</v>
      </c>
      <c r="BO7" s="38">
        <v>855.8</v>
      </c>
      <c r="BP7" s="38">
        <v>814.89</v>
      </c>
      <c r="BQ7" s="38">
        <v>100.32</v>
      </c>
      <c r="BR7" s="38">
        <v>100</v>
      </c>
      <c r="BS7" s="38">
        <v>100.09</v>
      </c>
      <c r="BT7" s="38">
        <v>102.03</v>
      </c>
      <c r="BU7" s="38">
        <v>100</v>
      </c>
      <c r="BV7" s="38">
        <v>50.9</v>
      </c>
      <c r="BW7" s="38">
        <v>50.82</v>
      </c>
      <c r="BX7" s="38">
        <v>52.19</v>
      </c>
      <c r="BY7" s="38">
        <v>55.32</v>
      </c>
      <c r="BZ7" s="38">
        <v>59.8</v>
      </c>
      <c r="CA7" s="38">
        <v>60.64</v>
      </c>
      <c r="CB7" s="38">
        <v>192.98</v>
      </c>
      <c r="CC7" s="38">
        <v>192.77</v>
      </c>
      <c r="CD7" s="38">
        <v>192.03</v>
      </c>
      <c r="CE7" s="38">
        <v>188.63</v>
      </c>
      <c r="CF7" s="38">
        <v>191.89</v>
      </c>
      <c r="CG7" s="38">
        <v>293.27</v>
      </c>
      <c r="CH7" s="38">
        <v>300.52</v>
      </c>
      <c r="CI7" s="38">
        <v>296.14</v>
      </c>
      <c r="CJ7" s="38">
        <v>283.17</v>
      </c>
      <c r="CK7" s="38">
        <v>263.76</v>
      </c>
      <c r="CL7" s="38">
        <v>255.52</v>
      </c>
      <c r="CM7" s="38">
        <v>0</v>
      </c>
      <c r="CN7" s="38">
        <v>0</v>
      </c>
      <c r="CO7" s="38">
        <v>33.340000000000003</v>
      </c>
      <c r="CP7" s="38">
        <v>34.299999999999997</v>
      </c>
      <c r="CQ7" s="38">
        <v>38.46</v>
      </c>
      <c r="CR7" s="38">
        <v>53.78</v>
      </c>
      <c r="CS7" s="38">
        <v>53.24</v>
      </c>
      <c r="CT7" s="38">
        <v>52.31</v>
      </c>
      <c r="CU7" s="38">
        <v>60.65</v>
      </c>
      <c r="CV7" s="38">
        <v>51.75</v>
      </c>
      <c r="CW7" s="38">
        <v>52.49</v>
      </c>
      <c r="CX7" s="38">
        <v>69.510000000000005</v>
      </c>
      <c r="CY7" s="38">
        <v>69.849999999999994</v>
      </c>
      <c r="CZ7" s="38">
        <v>71.12</v>
      </c>
      <c r="DA7" s="38">
        <v>71.2</v>
      </c>
      <c r="DB7" s="38">
        <v>71.930000000000007</v>
      </c>
      <c r="DC7" s="38">
        <v>84.06</v>
      </c>
      <c r="DD7" s="38">
        <v>84.07</v>
      </c>
      <c r="DE7" s="38">
        <v>84.32</v>
      </c>
      <c r="DF7" s="38">
        <v>84.58</v>
      </c>
      <c r="DG7" s="38">
        <v>84.84</v>
      </c>
      <c r="DH7" s="38">
        <v>85.49</v>
      </c>
      <c r="DI7" s="38">
        <v>17.260000000000002</v>
      </c>
      <c r="DJ7" s="38">
        <v>35.85</v>
      </c>
      <c r="DK7" s="38">
        <v>38</v>
      </c>
      <c r="DL7" s="38">
        <v>40.11</v>
      </c>
      <c r="DM7" s="38">
        <v>42.15</v>
      </c>
      <c r="DN7" s="38">
        <v>10.11</v>
      </c>
      <c r="DO7" s="38">
        <v>20.68</v>
      </c>
      <c r="DP7" s="38">
        <v>22.41</v>
      </c>
      <c r="DQ7" s="38">
        <v>22.9</v>
      </c>
      <c r="DR7" s="38">
        <v>24.87</v>
      </c>
      <c r="DS7" s="38">
        <v>24.07</v>
      </c>
      <c r="DT7" s="38">
        <v>0</v>
      </c>
      <c r="DU7" s="38">
        <v>0</v>
      </c>
      <c r="DV7" s="38">
        <v>0</v>
      </c>
      <c r="DW7" s="38">
        <v>0</v>
      </c>
      <c r="DX7" s="38">
        <v>0</v>
      </c>
      <c r="DY7" s="38">
        <v>0.08</v>
      </c>
      <c r="DZ7" s="38">
        <v>0.08</v>
      </c>
      <c r="EA7" s="38">
        <v>0</v>
      </c>
      <c r="EB7" s="38">
        <v>0</v>
      </c>
      <c r="EC7" s="38">
        <v>0</v>
      </c>
      <c r="ED7" s="38">
        <v>0</v>
      </c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0.03</v>
      </c>
      <c r="EK7" s="38">
        <v>0.02</v>
      </c>
      <c r="EL7" s="38">
        <v>0.01</v>
      </c>
      <c r="EM7" s="38">
        <v>2.0499999999999998</v>
      </c>
      <c r="EN7" s="38">
        <v>0.01</v>
      </c>
      <c r="EO7" s="38">
        <v>0.11</v>
      </c>
    </row>
    <row r="8" spans="1:148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</row>
    <row r="9" spans="1:148" x14ac:dyDescent="0.15">
      <c r="A9" s="40"/>
      <c r="B9" s="40" t="s">
        <v>115</v>
      </c>
      <c r="C9" s="40" t="s">
        <v>116</v>
      </c>
      <c r="D9" s="40" t="s">
        <v>117</v>
      </c>
      <c r="E9" s="40" t="s">
        <v>118</v>
      </c>
      <c r="F9" s="40" t="s">
        <v>119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8" x14ac:dyDescent="0.15">
      <c r="A10" s="40" t="s">
        <v>58</v>
      </c>
      <c r="B10" s="41">
        <f>DATEVALUE($B$6-4&amp;"年1月1日")</f>
        <v>41275</v>
      </c>
      <c r="C10" s="41">
        <f>DATEVALUE($B$6-3&amp;"年1月1日")</f>
        <v>41640</v>
      </c>
      <c r="D10" s="41">
        <f>DATEVALUE($B$6-2&amp;"年1月1日")</f>
        <v>42005</v>
      </c>
      <c r="E10" s="41">
        <f>DATEVALUE($B$6-1&amp;"年1月1日")</f>
        <v>42370</v>
      </c>
      <c r="F10" s="41">
        <f>DATEVALUE($B$6&amp;"年1月1日")</f>
        <v>42736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2019-01-31T06:27:40Z</cp:lastPrinted>
  <dcterms:created xsi:type="dcterms:W3CDTF">2018-12-03T08:54:37Z</dcterms:created>
  <dcterms:modified xsi:type="dcterms:W3CDTF">2019-02-12T02:00:37Z</dcterms:modified>
  <cp:category/>
</cp:coreProperties>
</file>