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1\300_理財\305 経営比較分析表の策定\H３０\05_経営比較分析表の分析等について\05_確認作業完了データ\法適用\05_下水道事業\18藤崎町_経営比較分析表【下水道】\"/>
    </mc:Choice>
  </mc:AlternateContent>
  <workbookProtection workbookAlgorithmName="SHA-512" workbookHashValue="+mbGG0rBWppSV+4QdSxVEV5MiAcGdi3CMDAueeLC09LYflYA4I1J/91EJUzbuUgIhPq1yt1KiayYSddAxQBTBw==" workbookSaltValue="ZpQjh+ObySsguJtp8nUw6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E86" i="4"/>
  <c r="BB10" i="4"/>
  <c r="AT10" i="4"/>
  <c r="W10" i="4"/>
  <c r="P10" i="4"/>
  <c r="I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<sst xmlns="http://schemas.openxmlformats.org/spreadsheetml/2006/main" count="235" uniqueCount="123">
  <si>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</si>
  <si>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</si>
  <si>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</si>
  <si>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</si>
  <si>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</si>
  <si>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</si>
  <si>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</si>
  <si>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</si>
  <si>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</si>
  <si>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</si>
  <si>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</si>
  <si>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</si>
  <si>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</si>
  <si>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</si>
  <si>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</si>
  <si>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</si>
  <si>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</si>
  <si>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</si>
  <si>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</si>
  <si>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</si>
  <si>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</si>
  <si>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</si>
  <si>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</si>
  <si>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</si>
  <si>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</si>
  <si>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</si>
  <si>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</si>
  <si>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</si>
  <si>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</si>
  <si>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</si>
  <si>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</si>
  <si>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</si>
  <si>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</si>
  <si>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</si>
  <si>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</si>
  <si>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</si>
  <si>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</si>
  <si>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</si>
  <si>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</si>
  <si>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</si>
  <si>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</si>
  <si>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</si>
  <si>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</si>
  <si>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</si>
  <si>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</si>
  <si>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</si>
  <si>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</si>
  <si>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</si>
  <si>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</si>
  <si>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</si>
  <si>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</si>
  <si>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</si>
  <si>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</si>
  <si>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</si>
  <si>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</si>
  <si>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</si>
  <si>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</si>
  <si>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</si>
  <si>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</si>
  <si>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</si>
  <si>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</si>
  <si>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</si>
  <si>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</si>
  <si>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</si>
  <si>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</si>
  <si>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</si>
  <si>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</si>
  <si>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</si>
  <si>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</si>
  <si>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</si>
  <si>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</si>
  <si>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</si>
  <si>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</si>
  <si>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</si>
  <si>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</si>
  <si>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</si>
  <si>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</si>
  <si>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</si>
  <si>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</si>
  <si>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</si>
  <si>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</si>
  <si>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</si>
  <si>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</si>
  <si>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</si>
  <si>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</si>
  <si>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</si>
  <si>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</si>
  <si>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</si>
  <si>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</si>
  <si>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</si>
  <si>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</si>
  <si>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</si>
  <si>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</si>
  <si>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</si>
  <si>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</si>
  <si>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</si>
  <si>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</si>
  <si>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</si>
  <si>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</si>
  <si>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</si>
  <si>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</si>
  <si>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</si>
  <si>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</si>
  <si>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</si>
  <si>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</si>
  <si>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</si>
  <si>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</si>
  <si>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</si>
  <si>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藤崎町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</si>
  <si>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</si>
  <si>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</si>
  <si>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</si>
  <si>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</si>
  <si>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</si>
  <si>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</si>
  <si>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</si>
  <si>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</si>
  <si>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</si>
  <si>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</si>
  <si>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</si>
  <si>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現時点で耐用年数を過ぎた管渠等は無いため、更新投資はまだ行っていないが、ある程度の老朽化した管渠は存在するため、今後更新計画を策定し、更新を検討していく予定である。</t>
    <phoneticPr fontId="4"/>
  </si>
  <si>
    <t>　藤崎町の現状として、処理施設等に係る維持管理費が逓増状況にあり、経常収支比率が悪化していたが、経費削減等の効果により、平成28年度以降は改善している。また、制度改正の影響もあって、流動比率は低い状況にあるが、経費回収率は類似団体や全国平均と比較しても良好であり、汚水処理原価も減少傾向にあるため、全体的な経営状況は改善しているといえる。
　しかしながら、現在の処理施設利用率や水洗化率は、他団体と比較しても低い状況にあり、加えて今後の人口減による使用料収入の減少や、施設の老朽化等に伴い、各種経営指標が悪化すると推計されるため、流域下水道への接続、処理区及び処理施設の統廃合、使用料単価を含めた経営方針の検討、更なる水洗化率の向上等を目指す必要がある。</t>
    <rPh sb="66" eb="68">
      <t>イコウ</t>
    </rPh>
    <rPh sb="96" eb="97">
      <t>ヒク</t>
    </rPh>
    <rPh sb="98" eb="100">
      <t>ジョウキョウ</t>
    </rPh>
    <rPh sb="214" eb="215">
      <t>クワ</t>
    </rPh>
    <rPh sb="217" eb="219">
      <t>コンゴ</t>
    </rPh>
    <rPh sb="226" eb="229">
      <t>シヨウリョウ</t>
    </rPh>
    <rPh sb="229" eb="231">
      <t>シュウニュウ</t>
    </rPh>
    <rPh sb="232" eb="234">
      <t>ゲンショウ</t>
    </rPh>
    <rPh sb="236" eb="238">
      <t>シセツ</t>
    </rPh>
    <rPh sb="239" eb="242">
      <t>ロウキュウカ</t>
    </rPh>
    <rPh sb="242" eb="243">
      <t>トウ</t>
    </rPh>
    <phoneticPr fontId="4"/>
  </si>
  <si>
    <t>　現時点では、経営状況や施設の老朽化等に大きな問題点は無いものの、更なる水洗化率向上のための啓蒙活動、適切な使用料徴収、そして一層の経費削減等に努めると共に、今後の安定経営のため、適正な料金収入の算定・改定を行い、経営改善を図っていく必要がある。
　また、将来の人口減少に伴う使用料収入の減少や、処理施設の維持管理費の増加等による経営の逼迫化を避けるため、流域下水道への接続、処理区及び処理施設の統廃合を含めた広域化などを検討し、併せて下水道ビジョン等により、老朽化している管渠の計画的な更新を行っていく予定である。</t>
    <rPh sb="9" eb="11">
      <t>ジョウキョウ</t>
    </rPh>
    <rPh sb="17" eb="18">
      <t>カ</t>
    </rPh>
    <rPh sb="18" eb="19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</si>
</sst>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93-4ED9-962F-2DAC4FB7F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787848"/>
        <c:axId val="38978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93-4ED9-962F-2DAC4FB7F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87848"/>
        <c:axId val="389788240"/>
      </c:lineChart>
      <c:dateAx>
        <c:axId val="389787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788240"/>
        <c:crosses val="autoZero"/>
        <c:auto val="1"/>
        <c:lblOffset val="100"/>
        <c:baseTimeUnit val="years"/>
      </c:dateAx>
      <c:valAx>
        <c:axId val="38978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787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33.340000000000003</c:v>
                </c:pt>
                <c:pt idx="3" formatCode="#,##0.00;&quot;△&quot;#,##0.00;&quot;-&quot;">
                  <c:v>34.299999999999997</c:v>
                </c:pt>
                <c:pt idx="4" formatCode="#,##0.00;&quot;△&quot;#,##0.00;&quot;-&quot;">
                  <c:v>38.46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48-4DDB-A961-8A9B544A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793160"/>
        <c:axId val="42779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48-4DDB-A961-8A9B544A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93160"/>
        <c:axId val="427793552"/>
      </c:lineChart>
      <c:dateAx>
        <c:axId val="427793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793552"/>
        <c:crosses val="autoZero"/>
        <c:auto val="1"/>
        <c:lblOffset val="100"/>
        <c:baseTimeUnit val="years"/>
      </c:dateAx>
      <c:valAx>
        <c:axId val="42779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79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69.510000000000005</c:v>
                </c:pt>
                <c:pt idx="1">
                  <c:v>69.849999999999994</c:v>
                </c:pt>
                <c:pt idx="2">
                  <c:v>71.12</c:v>
                </c:pt>
                <c:pt idx="3">
                  <c:v>71.2</c:v>
                </c:pt>
                <c:pt idx="4">
                  <c:v>71.930000000000007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14-45D7-A8CE-3DE9A2FC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23000"/>
        <c:axId val="22032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14-45D7-A8CE-3DE9A2FC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23000"/>
        <c:axId val="220323392"/>
      </c:lineChart>
      <c:dateAx>
        <c:axId val="22032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323392"/>
        <c:crosses val="autoZero"/>
        <c:auto val="1"/>
        <c:lblOffset val="100"/>
        <c:baseTimeUnit val="years"/>
      </c:dateAx>
      <c:valAx>
        <c:axId val="22032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323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104.61</c:v>
                </c:pt>
                <c:pt idx="1">
                  <c:v>103.15</c:v>
                </c:pt>
                <c:pt idx="2">
                  <c:v>101.73</c:v>
                </c:pt>
                <c:pt idx="3">
                  <c:v>103.11</c:v>
                </c:pt>
                <c:pt idx="4">
                  <c:v>103.79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39-40C8-9BD4-833DA391F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789416"/>
        <c:axId val="38978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93.62</c:v>
                </c:pt>
                <c:pt idx="1">
                  <c:v>97.53</c:v>
                </c:pt>
                <c:pt idx="2">
                  <c:v>99.64</c:v>
                </c:pt>
                <c:pt idx="3">
                  <c:v>99.66</c:v>
                </c:pt>
                <c:pt idx="4">
                  <c:v>100.95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39-40C8-9BD4-833DA391F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89416"/>
        <c:axId val="389789808"/>
      </c:lineChart>
      <c:dateAx>
        <c:axId val="389789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789808"/>
        <c:crosses val="autoZero"/>
        <c:auto val="1"/>
        <c:lblOffset val="100"/>
        <c:baseTimeUnit val="years"/>
      </c:dateAx>
      <c:valAx>
        <c:axId val="38978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789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17.260000000000002</c:v>
                </c:pt>
                <c:pt idx="1">
                  <c:v>35.85</c:v>
                </c:pt>
                <c:pt idx="2">
                  <c:v>38</c:v>
                </c:pt>
                <c:pt idx="3">
                  <c:v>40.11</c:v>
                </c:pt>
                <c:pt idx="4">
                  <c:v>42.15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E-4531-B7D7-ABC814995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244736"/>
        <c:axId val="39324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10.11</c:v>
                </c:pt>
                <c:pt idx="1">
                  <c:v>20.68</c:v>
                </c:pt>
                <c:pt idx="2">
                  <c:v>22.41</c:v>
                </c:pt>
                <c:pt idx="3">
                  <c:v>22.9</c:v>
                </c:pt>
                <c:pt idx="4">
                  <c:v>24.87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3E-4531-B7D7-ABC814995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244736"/>
        <c:axId val="393245128"/>
      </c:lineChart>
      <c:dateAx>
        <c:axId val="39324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245128"/>
        <c:crosses val="autoZero"/>
        <c:auto val="1"/>
        <c:lblOffset val="100"/>
        <c:baseTimeUnit val="years"/>
      </c:dateAx>
      <c:valAx>
        <c:axId val="393245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24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AB-4CDE-B6DB-775BA001D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246304"/>
        <c:axId val="393246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AB-4CDE-B6DB-775BA001D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246304"/>
        <c:axId val="393246696"/>
      </c:lineChart>
      <c:dateAx>
        <c:axId val="39324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246696"/>
        <c:crosses val="autoZero"/>
        <c:auto val="1"/>
        <c:lblOffset val="100"/>
        <c:baseTimeUnit val="years"/>
      </c:dateAx>
      <c:valAx>
        <c:axId val="393246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24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250.01</c:v>
                </c:pt>
                <c:pt idx="1">
                  <c:v>234.16</c:v>
                </c:pt>
                <c:pt idx="2">
                  <c:v>231.31</c:v>
                </c:pt>
                <c:pt idx="3">
                  <c:v>220.79</c:v>
                </c:pt>
                <c:pt idx="4">
                  <c:v>214.07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10-449A-8258-A3C5A70BA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247872"/>
        <c:axId val="39324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280.08</c:v>
                </c:pt>
                <c:pt idx="1">
                  <c:v>223.09</c:v>
                </c:pt>
                <c:pt idx="2">
                  <c:v>214.61</c:v>
                </c:pt>
                <c:pt idx="3">
                  <c:v>225.39</c:v>
                </c:pt>
                <c:pt idx="4">
                  <c:v>224.04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10-449A-8258-A3C5A70BA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247872"/>
        <c:axId val="393248264"/>
      </c:lineChart>
      <c:dateAx>
        <c:axId val="39324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248264"/>
        <c:crosses val="autoZero"/>
        <c:auto val="1"/>
        <c:lblOffset val="100"/>
        <c:baseTimeUnit val="years"/>
      </c:dateAx>
      <c:valAx>
        <c:axId val="39324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24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281.82</c:v>
                </c:pt>
                <c:pt idx="1">
                  <c:v>37.869999999999997</c:v>
                </c:pt>
                <c:pt idx="2">
                  <c:v>24.46</c:v>
                </c:pt>
                <c:pt idx="3">
                  <c:v>17.329999999999998</c:v>
                </c:pt>
                <c:pt idx="4">
                  <c:v>23.01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8-4F0D-945B-44DC1E279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82904"/>
        <c:axId val="39638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124.2</c:v>
                </c:pt>
                <c:pt idx="1">
                  <c:v>33.03</c:v>
                </c:pt>
                <c:pt idx="2">
                  <c:v>29.45</c:v>
                </c:pt>
                <c:pt idx="3">
                  <c:v>31.84</c:v>
                </c:pt>
                <c:pt idx="4">
                  <c:v>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38-4F0D-945B-44DC1E279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382904"/>
        <c:axId val="396383296"/>
      </c:lineChart>
      <c:dateAx>
        <c:axId val="396382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383296"/>
        <c:crosses val="autoZero"/>
        <c:auto val="1"/>
        <c:lblOffset val="100"/>
        <c:baseTimeUnit val="years"/>
      </c:dateAx>
      <c:valAx>
        <c:axId val="39638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382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267.02</c:v>
                </c:pt>
                <c:pt idx="1">
                  <c:v>94.12</c:v>
                </c:pt>
                <c:pt idx="2">
                  <c:v>299.38</c:v>
                </c:pt>
                <c:pt idx="3">
                  <c:v>122.25</c:v>
                </c:pt>
                <c:pt idx="4">
                  <c:v>253.73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62-4562-9688-AD07D54E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84472"/>
        <c:axId val="39638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62-4562-9688-AD07D54E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384472"/>
        <c:axId val="396384864"/>
      </c:lineChart>
      <c:dateAx>
        <c:axId val="396384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384864"/>
        <c:crosses val="autoZero"/>
        <c:auto val="1"/>
        <c:lblOffset val="100"/>
        <c:baseTimeUnit val="years"/>
      </c:dateAx>
      <c:valAx>
        <c:axId val="39638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384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100.32</c:v>
                </c:pt>
                <c:pt idx="1">
                  <c:v>100</c:v>
                </c:pt>
                <c:pt idx="2">
                  <c:v>100.09</c:v>
                </c:pt>
                <c:pt idx="3">
                  <c:v>102.03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C0-49D4-B2A8-117C8E36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790024"/>
        <c:axId val="42779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C0-49D4-B2A8-117C8E36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90024"/>
        <c:axId val="427790416"/>
      </c:lineChart>
      <c:dateAx>
        <c:axId val="42779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790416"/>
        <c:crosses val="autoZero"/>
        <c:auto val="1"/>
        <c:lblOffset val="100"/>
        <c:baseTimeUnit val="years"/>
      </c:dateAx>
      <c:valAx>
        <c:axId val="42779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79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192.98</c:v>
                </c:pt>
                <c:pt idx="1">
                  <c:v>192.77</c:v>
                </c:pt>
                <c:pt idx="2">
                  <c:v>192.03</c:v>
                </c:pt>
                <c:pt idx="3">
                  <c:v>188.63</c:v>
                </c:pt>
                <c:pt idx="4">
                  <c:v>191.89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D9-4A81-8026-775B4A835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791592"/>
        <c:axId val="42779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D9-4A81-8026-775B4A835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91592"/>
        <c:axId val="427791984"/>
      </c:lineChart>
      <c:dateAx>
        <c:axId val="427791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791984"/>
        <c:crosses val="autoZero"/>
        <c:auto val="1"/>
        <c:lblOffset val="100"/>
        <c:baseTimeUnit val="years"/>
      </c:dateAx>
      <c:valAx>
        <c:axId val="42779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791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藤崎町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15172</v>
      </c>
      <c r="AM8" s="50"/>
      <c r="AN8" s="50"/>
      <c r="AO8" s="50"/>
      <c r="AP8" s="50"/>
      <c r="AQ8" s="50"/>
      <c r="AR8" s="50"/>
      <c r="AS8" s="50"/>
      <c r="AT8" s="45">
        <f>データ!T6</f>
        <v>37.29</v>
      </c>
      <c r="AU8" s="45"/>
      <c r="AV8" s="45"/>
      <c r="AW8" s="45"/>
      <c r="AX8" s="45"/>
      <c r="AY8" s="45"/>
      <c r="AZ8" s="45"/>
      <c r="BA8" s="45"/>
      <c r="BB8" s="45">
        <f>データ!U6</f>
        <v>406.87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51.24</v>
      </c>
      <c r="J10" s="45"/>
      <c r="K10" s="45"/>
      <c r="L10" s="45"/>
      <c r="M10" s="45"/>
      <c r="N10" s="45"/>
      <c r="O10" s="45"/>
      <c r="P10" s="45">
        <f>データ!P6</f>
        <v>48.85</v>
      </c>
      <c r="Q10" s="45"/>
      <c r="R10" s="45"/>
      <c r="S10" s="45"/>
      <c r="T10" s="45"/>
      <c r="U10" s="45"/>
      <c r="V10" s="45"/>
      <c r="W10" s="45">
        <f>データ!Q6</f>
        <v>95.05</v>
      </c>
      <c r="X10" s="45"/>
      <c r="Y10" s="45"/>
      <c r="Z10" s="45"/>
      <c r="AA10" s="45"/>
      <c r="AB10" s="45"/>
      <c r="AC10" s="45"/>
      <c r="AD10" s="50">
        <f>データ!R6</f>
        <v>3564</v>
      </c>
      <c r="AE10" s="50"/>
      <c r="AF10" s="50"/>
      <c r="AG10" s="50"/>
      <c r="AH10" s="50"/>
      <c r="AI10" s="50"/>
      <c r="AJ10" s="50"/>
      <c r="AK10" s="2"/>
      <c r="AL10" s="50">
        <f>データ!V6</f>
        <v>7396</v>
      </c>
      <c r="AM10" s="50"/>
      <c r="AN10" s="50"/>
      <c r="AO10" s="50"/>
      <c r="AP10" s="50"/>
      <c r="AQ10" s="50"/>
      <c r="AR10" s="50"/>
      <c r="AS10" s="50"/>
      <c r="AT10" s="45">
        <f>データ!W6</f>
        <v>3.35</v>
      </c>
      <c r="AU10" s="45"/>
      <c r="AV10" s="45"/>
      <c r="AW10" s="45"/>
      <c r="AX10" s="45"/>
      <c r="AY10" s="45"/>
      <c r="AZ10" s="45"/>
      <c r="BA10" s="45"/>
      <c r="BB10" s="45">
        <f>データ!X6</f>
        <v>2207.7600000000002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120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【100.96】</v>
      </c>
      <c r="F86" s="26" t="str">
        <f>データ!AT6</f>
        <v>【198.51】</v>
      </c>
      <c r="G86" s="26" t="str">
        <f>データ!BE6</f>
        <v>【32.86】</v>
      </c>
      <c r="H86" s="26" t="str">
        <f>データ!BP6</f>
        <v>【814.89】</v>
      </c>
      <c r="I86" s="26" t="str">
        <f>データ!CA6</f>
        <v>【60.64】</v>
      </c>
      <c r="J86" s="26" t="str">
        <f>データ!CL6</f>
        <v>【255.52】</v>
      </c>
      <c r="K86" s="26" t="str">
        <f>データ!CW6</f>
        <v>【52.49】</v>
      </c>
      <c r="L86" s="26" t="str">
        <f>データ!DH6</f>
        <v>【85.49】</v>
      </c>
      <c r="M86" s="26" t="str">
        <f>データ!DS6</f>
        <v>【24.07】</v>
      </c>
      <c r="N86" s="26" t="str">
        <f>データ!ED6</f>
        <v>【0.00】</v>
      </c>
      <c r="O86" s="26" t="str">
        <f>データ!EO6</f>
        <v>【0.11】</v>
      </c>
    </row>
  </sheetData>
  <sheetProtection algorithmName="SHA-512" hashValue="DU6gsd3xM+FpvXKggjxgAjMKoyJR/UanHzshoXq7+hV+vlPJhNJ94UOCgNNhGXtW8yg1doiM6VyEZFxmBmyzBQ==" saltValue="eg3U+6esRzmAo5drLTX2i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23612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藤崎町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51.24</v>
      </c>
      <c r="P6" s="34">
        <f t="shared" si="3"/>
        <v>48.85</v>
      </c>
      <c r="Q6" s="34">
        <f t="shared" si="3"/>
        <v>95.05</v>
      </c>
      <c r="R6" s="34">
        <f t="shared" si="3"/>
        <v>3564</v>
      </c>
      <c r="S6" s="34">
        <f t="shared" si="3"/>
        <v>15172</v>
      </c>
      <c r="T6" s="34">
        <f t="shared" si="3"/>
        <v>37.29</v>
      </c>
      <c r="U6" s="34">
        <f t="shared" si="3"/>
        <v>406.87</v>
      </c>
      <c r="V6" s="34">
        <f t="shared" si="3"/>
        <v>7396</v>
      </c>
      <c r="W6" s="34">
        <f t="shared" si="3"/>
        <v>3.35</v>
      </c>
      <c r="X6" s="34">
        <f t="shared" si="3"/>
        <v>2207.7600000000002</v>
      </c>
      <c r="Y6" s="35">
        <f>IF(Y7="",NA(),Y7)</f>
        <v>104.61</v>
      </c>
      <c r="Z6" s="35">
        <f t="shared" ref="Z6:AH6" si="4">IF(Z7="",NA(),Z7)</f>
        <v>103.15</v>
      </c>
      <c r="AA6" s="35">
        <f t="shared" si="4"/>
        <v>101.73</v>
      </c>
      <c r="AB6" s="35">
        <f t="shared" si="4"/>
        <v>103.11</v>
      </c>
      <c r="AC6" s="35">
        <f t="shared" si="4"/>
        <v>103.79</v>
      </c>
      <c r="AD6" s="35">
        <f t="shared" si="4"/>
        <v>93.62</v>
      </c>
      <c r="AE6" s="35">
        <f t="shared" si="4"/>
        <v>97.53</v>
      </c>
      <c r="AF6" s="35">
        <f t="shared" si="4"/>
        <v>99.64</v>
      </c>
      <c r="AG6" s="35">
        <f t="shared" si="4"/>
        <v>99.66</v>
      </c>
      <c r="AH6" s="35">
        <f t="shared" si="4"/>
        <v>100.95</v>
      </c>
      <c r="AI6" s="34" t="str">
        <f>IF(AI7="","",IF(AI7="-","【-】","【"&amp;SUBSTITUTE(TEXT(AI7,"#,##0.00"),"-","△")&amp;"】"))</f>
        <v>【100.96】</v>
      </c>
      <c r="AJ6" s="35">
        <f>IF(AJ7="",NA(),AJ7)</f>
        <v>250.01</v>
      </c>
      <c r="AK6" s="35">
        <f t="shared" ref="AK6:AS6" si="5">IF(AK7="",NA(),AK7)</f>
        <v>234.16</v>
      </c>
      <c r="AL6" s="35">
        <f t="shared" si="5"/>
        <v>231.31</v>
      </c>
      <c r="AM6" s="35">
        <f t="shared" si="5"/>
        <v>220.79</v>
      </c>
      <c r="AN6" s="35">
        <f t="shared" si="5"/>
        <v>214.07</v>
      </c>
      <c r="AO6" s="35">
        <f t="shared" si="5"/>
        <v>280.08</v>
      </c>
      <c r="AP6" s="35">
        <f t="shared" si="5"/>
        <v>223.09</v>
      </c>
      <c r="AQ6" s="35">
        <f t="shared" si="5"/>
        <v>214.61</v>
      </c>
      <c r="AR6" s="35">
        <f t="shared" si="5"/>
        <v>225.39</v>
      </c>
      <c r="AS6" s="35">
        <f t="shared" si="5"/>
        <v>224.04</v>
      </c>
      <c r="AT6" s="34" t="str">
        <f>IF(AT7="","",IF(AT7="-","【-】","【"&amp;SUBSTITUTE(TEXT(AT7,"#,##0.00"),"-","△")&amp;"】"))</f>
        <v>【198.51】</v>
      </c>
      <c r="AU6" s="35">
        <f>IF(AU7="",NA(),AU7)</f>
        <v>281.82</v>
      </c>
      <c r="AV6" s="35">
        <f t="shared" ref="AV6:BD6" si="6">IF(AV7="",NA(),AV7)</f>
        <v>37.869999999999997</v>
      </c>
      <c r="AW6" s="35">
        <f t="shared" si="6"/>
        <v>24.46</v>
      </c>
      <c r="AX6" s="35">
        <f t="shared" si="6"/>
        <v>17.329999999999998</v>
      </c>
      <c r="AY6" s="35">
        <f t="shared" si="6"/>
        <v>23.01</v>
      </c>
      <c r="AZ6" s="35">
        <f t="shared" si="6"/>
        <v>124.2</v>
      </c>
      <c r="BA6" s="35">
        <f t="shared" si="6"/>
        <v>33.03</v>
      </c>
      <c r="BB6" s="35">
        <f t="shared" si="6"/>
        <v>29.45</v>
      </c>
      <c r="BC6" s="35">
        <f t="shared" si="6"/>
        <v>31.84</v>
      </c>
      <c r="BD6" s="35">
        <f t="shared" si="6"/>
        <v>29.91</v>
      </c>
      <c r="BE6" s="34" t="str">
        <f>IF(BE7="","",IF(BE7="-","【-】","【"&amp;SUBSTITUTE(TEXT(BE7,"#,##0.00"),"-","△")&amp;"】"))</f>
        <v>【32.86】</v>
      </c>
      <c r="BF6" s="35">
        <f>IF(BF7="",NA(),BF7)</f>
        <v>267.02</v>
      </c>
      <c r="BG6" s="35">
        <f t="shared" ref="BG6:BO6" si="7">IF(BG7="",NA(),BG7)</f>
        <v>94.12</v>
      </c>
      <c r="BH6" s="35">
        <f t="shared" si="7"/>
        <v>299.38</v>
      </c>
      <c r="BI6" s="35">
        <f t="shared" si="7"/>
        <v>122.25</v>
      </c>
      <c r="BJ6" s="35">
        <f t="shared" si="7"/>
        <v>253.73</v>
      </c>
      <c r="BK6" s="35">
        <f t="shared" si="7"/>
        <v>1126.77</v>
      </c>
      <c r="BL6" s="35">
        <f t="shared" si="7"/>
        <v>1044.8</v>
      </c>
      <c r="BM6" s="35">
        <f t="shared" si="7"/>
        <v>1081.8</v>
      </c>
      <c r="BN6" s="35">
        <f t="shared" si="7"/>
        <v>974.93</v>
      </c>
      <c r="BO6" s="35">
        <f t="shared" si="7"/>
        <v>855.8</v>
      </c>
      <c r="BP6" s="34" t="str">
        <f>IF(BP7="","",IF(BP7="-","【-】","【"&amp;SUBSTITUTE(TEXT(BP7,"#,##0.00"),"-","△")&amp;"】"))</f>
        <v>【814.89】</v>
      </c>
      <c r="BQ6" s="35">
        <f>IF(BQ7="",NA(),BQ7)</f>
        <v>100.32</v>
      </c>
      <c r="BR6" s="35">
        <f t="shared" ref="BR6:BZ6" si="8">IF(BR7="",NA(),BR7)</f>
        <v>100</v>
      </c>
      <c r="BS6" s="35">
        <f t="shared" si="8"/>
        <v>100.09</v>
      </c>
      <c r="BT6" s="35">
        <f t="shared" si="8"/>
        <v>102.03</v>
      </c>
      <c r="BU6" s="35">
        <f t="shared" si="8"/>
        <v>100</v>
      </c>
      <c r="BV6" s="35">
        <f t="shared" si="8"/>
        <v>50.9</v>
      </c>
      <c r="BW6" s="35">
        <f t="shared" si="8"/>
        <v>50.82</v>
      </c>
      <c r="BX6" s="35">
        <f t="shared" si="8"/>
        <v>52.19</v>
      </c>
      <c r="BY6" s="35">
        <f t="shared" si="8"/>
        <v>55.32</v>
      </c>
      <c r="BZ6" s="35">
        <f t="shared" si="8"/>
        <v>59.8</v>
      </c>
      <c r="CA6" s="34" t="str">
        <f>IF(CA7="","",IF(CA7="-","【-】","【"&amp;SUBSTITUTE(TEXT(CA7,"#,##0.00"),"-","△")&amp;"】"))</f>
        <v>【60.64】</v>
      </c>
      <c r="CB6" s="35">
        <f>IF(CB7="",NA(),CB7)</f>
        <v>192.98</v>
      </c>
      <c r="CC6" s="35">
        <f t="shared" ref="CC6:CK6" si="9">IF(CC7="",NA(),CC7)</f>
        <v>192.77</v>
      </c>
      <c r="CD6" s="35">
        <f t="shared" si="9"/>
        <v>192.03</v>
      </c>
      <c r="CE6" s="35">
        <f t="shared" si="9"/>
        <v>188.63</v>
      </c>
      <c r="CF6" s="35">
        <f t="shared" si="9"/>
        <v>191.89</v>
      </c>
      <c r="CG6" s="35">
        <f t="shared" si="9"/>
        <v>293.27</v>
      </c>
      <c r="CH6" s="35">
        <f t="shared" si="9"/>
        <v>300.52</v>
      </c>
      <c r="CI6" s="35">
        <f t="shared" si="9"/>
        <v>296.14</v>
      </c>
      <c r="CJ6" s="35">
        <f t="shared" si="9"/>
        <v>283.17</v>
      </c>
      <c r="CK6" s="35">
        <f t="shared" si="9"/>
        <v>263.76</v>
      </c>
      <c r="CL6" s="34" t="str">
        <f>IF(CL7="","",IF(CL7="-","【-】","【"&amp;SUBSTITUTE(TEXT(CL7,"#,##0.00"),"-","△")&amp;"】"))</f>
        <v>【255.52】</v>
      </c>
      <c r="CM6" s="34">
        <f>IF(CM7="",NA(),CM7)</f>
        <v>0</v>
      </c>
      <c r="CN6" s="34">
        <f t="shared" ref="CN6:CV6" si="10">IF(CN7="",NA(),CN7)</f>
        <v>0</v>
      </c>
      <c r="CO6" s="35">
        <f t="shared" si="10"/>
        <v>33.340000000000003</v>
      </c>
      <c r="CP6" s="35">
        <f t="shared" si="10"/>
        <v>34.299999999999997</v>
      </c>
      <c r="CQ6" s="35">
        <f t="shared" si="10"/>
        <v>38.46</v>
      </c>
      <c r="CR6" s="35">
        <f t="shared" si="10"/>
        <v>53.78</v>
      </c>
      <c r="CS6" s="35">
        <f t="shared" si="10"/>
        <v>53.24</v>
      </c>
      <c r="CT6" s="35">
        <f t="shared" si="10"/>
        <v>52.31</v>
      </c>
      <c r="CU6" s="35">
        <f t="shared" si="10"/>
        <v>60.65</v>
      </c>
      <c r="CV6" s="35">
        <f t="shared" si="10"/>
        <v>51.75</v>
      </c>
      <c r="CW6" s="34" t="str">
        <f>IF(CW7="","",IF(CW7="-","【-】","【"&amp;SUBSTITUTE(TEXT(CW7,"#,##0.00"),"-","△")&amp;"】"))</f>
        <v>【52.49】</v>
      </c>
      <c r="CX6" s="35">
        <f>IF(CX7="",NA(),CX7)</f>
        <v>69.510000000000005</v>
      </c>
      <c r="CY6" s="35">
        <f t="shared" ref="CY6:DG6" si="11">IF(CY7="",NA(),CY7)</f>
        <v>69.849999999999994</v>
      </c>
      <c r="CZ6" s="35">
        <f t="shared" si="11"/>
        <v>71.12</v>
      </c>
      <c r="DA6" s="35">
        <f t="shared" si="11"/>
        <v>71.2</v>
      </c>
      <c r="DB6" s="35">
        <f t="shared" si="11"/>
        <v>71.930000000000007</v>
      </c>
      <c r="DC6" s="35">
        <f t="shared" si="11"/>
        <v>84.06</v>
      </c>
      <c r="DD6" s="35">
        <f t="shared" si="11"/>
        <v>84.07</v>
      </c>
      <c r="DE6" s="35">
        <f t="shared" si="11"/>
        <v>84.32</v>
      </c>
      <c r="DF6" s="35">
        <f t="shared" si="11"/>
        <v>84.58</v>
      </c>
      <c r="DG6" s="35">
        <f t="shared" si="11"/>
        <v>84.84</v>
      </c>
      <c r="DH6" s="34" t="str">
        <f>IF(DH7="","",IF(DH7="-","【-】","【"&amp;SUBSTITUTE(TEXT(DH7,"#,##0.00"),"-","△")&amp;"】"))</f>
        <v>【85.49】</v>
      </c>
      <c r="DI6" s="35">
        <f>IF(DI7="",NA(),DI7)</f>
        <v>17.260000000000002</v>
      </c>
      <c r="DJ6" s="35">
        <f t="shared" ref="DJ6:DR6" si="12">IF(DJ7="",NA(),DJ7)</f>
        <v>35.85</v>
      </c>
      <c r="DK6" s="35">
        <f t="shared" si="12"/>
        <v>38</v>
      </c>
      <c r="DL6" s="35">
        <f t="shared" si="12"/>
        <v>40.11</v>
      </c>
      <c r="DM6" s="35">
        <f t="shared" si="12"/>
        <v>42.15</v>
      </c>
      <c r="DN6" s="35">
        <f t="shared" si="12"/>
        <v>10.11</v>
      </c>
      <c r="DO6" s="35">
        <f t="shared" si="12"/>
        <v>20.68</v>
      </c>
      <c r="DP6" s="35">
        <f t="shared" si="12"/>
        <v>22.41</v>
      </c>
      <c r="DQ6" s="35">
        <f t="shared" si="12"/>
        <v>22.9</v>
      </c>
      <c r="DR6" s="35">
        <f t="shared" si="12"/>
        <v>24.87</v>
      </c>
      <c r="DS6" s="34" t="str">
        <f>IF(DS7="","",IF(DS7="-","【-】","【"&amp;SUBSTITUTE(TEXT(DS7,"#,##0.00"),"-","△")&amp;"】"))</f>
        <v>【24.07】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0.08</v>
      </c>
      <c r="DZ6" s="35">
        <f t="shared" si="13"/>
        <v>0.08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0.02</v>
      </c>
      <c r="EL6" s="35">
        <f t="shared" si="14"/>
        <v>0.01</v>
      </c>
      <c r="EM6" s="35">
        <f t="shared" si="14"/>
        <v>2.0499999999999998</v>
      </c>
      <c r="EN6" s="35">
        <f t="shared" si="14"/>
        <v>0.01</v>
      </c>
      <c r="EO6" s="34" t="str">
        <f>IF(EO7="","",IF(EO7="-","【-】","【"&amp;SUBSTITUTE(TEXT(EO7,"#,##0.00"),"-","△")&amp;"】"))</f>
        <v>【0.11】</v>
      </c>
    </row>
    <row r="7" spans="1:148" s="36" customFormat="1" x14ac:dyDescent="0.15">
      <c r="A7" s="28"/>
      <c r="B7" s="37">
        <v>2017</v>
      </c>
      <c r="C7" s="37">
        <v>23612</v>
      </c>
      <c r="D7" s="37">
        <v>46</v>
      </c>
      <c r="E7" s="37">
        <v>17</v>
      </c>
      <c r="F7" s="37">
        <v>5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51.24</v>
      </c>
      <c r="P7" s="38">
        <v>48.85</v>
      </c>
      <c r="Q7" s="38">
        <v>95.05</v>
      </c>
      <c r="R7" s="38">
        <v>3564</v>
      </c>
      <c r="S7" s="38">
        <v>15172</v>
      </c>
      <c r="T7" s="38">
        <v>37.29</v>
      </c>
      <c r="U7" s="38">
        <v>406.87</v>
      </c>
      <c r="V7" s="38">
        <v>7396</v>
      </c>
      <c r="W7" s="38">
        <v>3.35</v>
      </c>
      <c r="X7" s="38">
        <v>2207.7600000000002</v>
      </c>
      <c r="Y7" s="38">
        <v>104.61</v>
      </c>
      <c r="Z7" s="38">
        <v>103.15</v>
      </c>
      <c r="AA7" s="38">
        <v>101.73</v>
      </c>
      <c r="AB7" s="38">
        <v>103.11</v>
      </c>
      <c r="AC7" s="38">
        <v>103.79</v>
      </c>
      <c r="AD7" s="38">
        <v>93.62</v>
      </c>
      <c r="AE7" s="38">
        <v>97.53</v>
      </c>
      <c r="AF7" s="38">
        <v>99.64</v>
      </c>
      <c r="AG7" s="38">
        <v>99.66</v>
      </c>
      <c r="AH7" s="38">
        <v>100.95</v>
      </c>
      <c r="AI7" s="38">
        <v>100.96</v>
      </c>
      <c r="AJ7" s="38">
        <v>250.01</v>
      </c>
      <c r="AK7" s="38">
        <v>234.16</v>
      </c>
      <c r="AL7" s="38">
        <v>231.31</v>
      </c>
      <c r="AM7" s="38">
        <v>220.79</v>
      </c>
      <c r="AN7" s="38">
        <v>214.07</v>
      </c>
      <c r="AO7" s="38">
        <v>280.08</v>
      </c>
      <c r="AP7" s="38">
        <v>223.09</v>
      </c>
      <c r="AQ7" s="38">
        <v>214.61</v>
      </c>
      <c r="AR7" s="38">
        <v>225.39</v>
      </c>
      <c r="AS7" s="38">
        <v>224.04</v>
      </c>
      <c r="AT7" s="38">
        <v>198.51</v>
      </c>
      <c r="AU7" s="38">
        <v>281.82</v>
      </c>
      <c r="AV7" s="38">
        <v>37.869999999999997</v>
      </c>
      <c r="AW7" s="38">
        <v>24.46</v>
      </c>
      <c r="AX7" s="38">
        <v>17.329999999999998</v>
      </c>
      <c r="AY7" s="38">
        <v>23.01</v>
      </c>
      <c r="AZ7" s="38">
        <v>124.2</v>
      </c>
      <c r="BA7" s="38">
        <v>33.03</v>
      </c>
      <c r="BB7" s="38">
        <v>29.45</v>
      </c>
      <c r="BC7" s="38">
        <v>31.84</v>
      </c>
      <c r="BD7" s="38">
        <v>29.91</v>
      </c>
      <c r="BE7" s="38">
        <v>32.86</v>
      </c>
      <c r="BF7" s="38">
        <v>267.02</v>
      </c>
      <c r="BG7" s="38">
        <v>94.12</v>
      </c>
      <c r="BH7" s="38">
        <v>299.38</v>
      </c>
      <c r="BI7" s="38">
        <v>122.25</v>
      </c>
      <c r="BJ7" s="38">
        <v>253.73</v>
      </c>
      <c r="BK7" s="38">
        <v>1126.77</v>
      </c>
      <c r="BL7" s="38">
        <v>1044.8</v>
      </c>
      <c r="BM7" s="38">
        <v>1081.8</v>
      </c>
      <c r="BN7" s="38">
        <v>974.93</v>
      </c>
      <c r="BO7" s="38">
        <v>855.8</v>
      </c>
      <c r="BP7" s="38">
        <v>814.89</v>
      </c>
      <c r="BQ7" s="38">
        <v>100.32</v>
      </c>
      <c r="BR7" s="38">
        <v>100</v>
      </c>
      <c r="BS7" s="38">
        <v>100.09</v>
      </c>
      <c r="BT7" s="38">
        <v>102.03</v>
      </c>
      <c r="BU7" s="38">
        <v>100</v>
      </c>
      <c r="BV7" s="38">
        <v>50.9</v>
      </c>
      <c r="BW7" s="38">
        <v>50.82</v>
      </c>
      <c r="BX7" s="38">
        <v>52.19</v>
      </c>
      <c r="BY7" s="38">
        <v>55.32</v>
      </c>
      <c r="BZ7" s="38">
        <v>59.8</v>
      </c>
      <c r="CA7" s="38">
        <v>60.64</v>
      </c>
      <c r="CB7" s="38">
        <v>192.98</v>
      </c>
      <c r="CC7" s="38">
        <v>192.77</v>
      </c>
      <c r="CD7" s="38">
        <v>192.03</v>
      </c>
      <c r="CE7" s="38">
        <v>188.63</v>
      </c>
      <c r="CF7" s="38">
        <v>191.89</v>
      </c>
      <c r="CG7" s="38">
        <v>293.27</v>
      </c>
      <c r="CH7" s="38">
        <v>300.52</v>
      </c>
      <c r="CI7" s="38">
        <v>296.14</v>
      </c>
      <c r="CJ7" s="38">
        <v>283.17</v>
      </c>
      <c r="CK7" s="38">
        <v>263.76</v>
      </c>
      <c r="CL7" s="38">
        <v>255.52</v>
      </c>
      <c r="CM7" s="38">
        <v>0</v>
      </c>
      <c r="CN7" s="38">
        <v>0</v>
      </c>
      <c r="CO7" s="38">
        <v>33.340000000000003</v>
      </c>
      <c r="CP7" s="38">
        <v>34.299999999999997</v>
      </c>
      <c r="CQ7" s="38">
        <v>38.46</v>
      </c>
      <c r="CR7" s="38">
        <v>53.78</v>
      </c>
      <c r="CS7" s="38">
        <v>53.24</v>
      </c>
      <c r="CT7" s="38">
        <v>52.31</v>
      </c>
      <c r="CU7" s="38">
        <v>60.65</v>
      </c>
      <c r="CV7" s="38">
        <v>51.75</v>
      </c>
      <c r="CW7" s="38">
        <v>52.49</v>
      </c>
      <c r="CX7" s="38">
        <v>69.510000000000005</v>
      </c>
      <c r="CY7" s="38">
        <v>69.849999999999994</v>
      </c>
      <c r="CZ7" s="38">
        <v>71.12</v>
      </c>
      <c r="DA7" s="38">
        <v>71.2</v>
      </c>
      <c r="DB7" s="38">
        <v>71.930000000000007</v>
      </c>
      <c r="DC7" s="38">
        <v>84.06</v>
      </c>
      <c r="DD7" s="38">
        <v>84.07</v>
      </c>
      <c r="DE7" s="38">
        <v>84.32</v>
      </c>
      <c r="DF7" s="38">
        <v>84.58</v>
      </c>
      <c r="DG7" s="38">
        <v>84.84</v>
      </c>
      <c r="DH7" s="38">
        <v>85.49</v>
      </c>
      <c r="DI7" s="38">
        <v>17.260000000000002</v>
      </c>
      <c r="DJ7" s="38">
        <v>35.85</v>
      </c>
      <c r="DK7" s="38">
        <v>38</v>
      </c>
      <c r="DL7" s="38">
        <v>40.11</v>
      </c>
      <c r="DM7" s="38">
        <v>42.15</v>
      </c>
      <c r="DN7" s="38">
        <v>10.11</v>
      </c>
      <c r="DO7" s="38">
        <v>20.68</v>
      </c>
      <c r="DP7" s="38">
        <v>22.41</v>
      </c>
      <c r="DQ7" s="38">
        <v>22.9</v>
      </c>
      <c r="DR7" s="38">
        <v>24.87</v>
      </c>
      <c r="DS7" s="38">
        <v>24.07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0.08</v>
      </c>
      <c r="DZ7" s="38">
        <v>0.08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0.02</v>
      </c>
      <c r="EL7" s="38">
        <v>0.01</v>
      </c>
      <c r="EM7" s="38">
        <v>2.0499999999999998</v>
      </c>
      <c r="EN7" s="38">
        <v>0.01</v>
      </c>
      <c r="EO7" s="38">
        <v>0.11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2019-01-31T06:27:40Z</cp:lastPrinted>
  <dcterms:created xsi:type="dcterms:W3CDTF">2018-12-03T08:54:37Z</dcterms:created>
  <dcterms:modified xsi:type="dcterms:W3CDTF">2019-02-12T02:00:37Z</dcterms:modified>
  <cp:category/>
</cp:coreProperties>
</file>