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H30PC16\Desktop\経営比較分析表（H29決算\"/>
    </mc:Choice>
  </mc:AlternateContent>
  <workbookProtection workbookAlgorithmName="SHA-512" workbookHashValue="sh/I8mDgaMHqYHZvk9M2URJMb1Ht7TA2WZTSo8868TGJx1WzfymJLmSnFX2cjWUhD8Ty9gq/fZs84q+mMK/mSg==" workbookSaltValue="DsjhPyJY7vsYLYcz1D5F6g==" workbookSpinCount="100000" lockStructure="1"/>
  <bookViews>
    <workbookView xWindow="0" yWindow="0" windowWidth="28800" windowHeight="1212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<sst xmlns="http://schemas.openxmlformats.org/spreadsheetml/2006/main" count="240" uniqueCount="127">
  <si>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</si>
  <si>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</si>
  <si>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</si>
  <si>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</si>
  <si>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</si>
  <si>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</si>
  <si>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</si>
  <si>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</si>
  <si>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</si>
  <si>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</si>
  <si>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</si>
  <si>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</si>
  <si>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</si>
  <si>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</si>
  <si>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</si>
  <si>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</si>
  <si>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</si>
  <si>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</si>
  <si>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</si>
  <si>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</si>
  <si>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</si>
  <si>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</si>
  <si>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</si>
  <si>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</si>
  <si>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</si>
  <si>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</si>
  <si>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</si>
  <si>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</si>
  <si>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</si>
  <si>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</si>
  <si>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</si>
  <si>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</si>
  <si>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</si>
  <si>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</si>
  <si>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</si>
  <si>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</si>
  <si>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</si>
  <si>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</si>
  <si>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</si>
  <si>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</si>
  <si>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</si>
  <si>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</si>
  <si>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</si>
  <si>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</si>
  <si>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</si>
  <si>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</si>
  <si>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</si>
  <si>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</si>
  <si>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</si>
  <si>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</si>
  <si>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</si>
  <si>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</si>
  <si>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</si>
  <si>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</si>
  <si>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</si>
  <si>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</si>
  <si>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</si>
  <si>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</si>
  <si>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</si>
  <si>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</si>
  <si>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</si>
  <si>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</si>
  <si>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</si>
  <si>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</si>
  <si>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</si>
  <si>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</si>
  <si>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</si>
  <si>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</si>
  <si>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</si>
  <si>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</si>
  <si>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</si>
  <si>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</si>
  <si>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</si>
  <si>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</si>
  <si>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</si>
  <si>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</si>
  <si>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</si>
  <si>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</si>
  <si>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</si>
  <si>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</si>
  <si>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</si>
  <si>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</si>
  <si>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</si>
  <si>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</si>
  <si>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</si>
  <si>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</si>
  <si>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</si>
  <si>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</si>
  <si>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</si>
  <si>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</si>
  <si>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</si>
  <si>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</si>
  <si>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</si>
  <si>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</si>
  <si>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</si>
  <si>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</si>
  <si>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</si>
  <si>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</si>
  <si>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</si>
  <si>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</si>
  <si>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</si>
  <si>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</si>
  <si>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</si>
  <si>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</si>
  <si>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</si>
  <si>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</si>
  <si>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</si>
  <si>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</si>
  <si>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</si>
  <si>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</si>
  <si>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</si>
  <si>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鰺ケ沢町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</si>
  <si>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</si>
  <si>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</si>
  <si>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</si>
  <si>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</si>
  <si>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</si>
  <si>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</si>
  <si>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</si>
  <si>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</si>
  <si>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</si>
  <si>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</si>
  <si>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</si>
  <si>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</si>
  <si>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収益的収支比率、経費回収率や水洗化率が100％を下回っており、特別会計の財源不足分として資本費平準化債及び一般会計繰入金を財源としている状況である。
　水洗化が思うように伸びていないこと、それに伴い料金収入、有収水量が伸びないことが原因で、各経営比較分析表として現れている。
　今後、下水道の目的、役割、必要性等について、啓蒙活動しながら事業を進める必要がある。</t>
    <phoneticPr fontId="4"/>
  </si>
  <si>
    <t>　管渠施設については、敷設経過年数が古い箇所で25年と法定耐用年数に達したものはない。　
　処理施設の機械電気設備において耐用年数を超えているものがあり、現在は故障時において修繕、交換等を実施している。供用開始から古い処理施設で22年経過しているため計画的な更新作業に着手しなければならない時期と思われる。</t>
    <phoneticPr fontId="4"/>
  </si>
  <si>
    <t>一般会計繰入金及び平準化債の収入による経営であることから、積極的な加入促進PR活動による使用料の確保、更なる経費節減等に努め、一般会計基準外繰入金の軽減を図るよう取り組む必要がある。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</si>
</sst>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9A-46F1-8A93-9A0F01D3360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D89A-46F1-8A93-9A0F01D3360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71.66</c:v>
                </c:pt>
                <c:pt idx="1">
                  <c:v>72.17</c:v>
                </c:pt>
                <c:pt idx="2">
                  <c:v>71.75</c:v>
                </c:pt>
                <c:pt idx="3">
                  <c:v>70.069999999999993</c:v>
                </c:pt>
                <c:pt idx="4">
                  <c:v>70.31</c:v>
                </c:pt>
              </c:numCache>
            </c:numRef>
          </c:val>
          <c:extLst>
            <c:ext xmlns:c16="http://schemas.microsoft.com/office/drawing/2014/chart" uri="{C3380CC4-5D6E-409C-BE32-E72D297353CC}">
              <c16:uniqueId val="{00000000-11B2-41B1-8976-8F5A504D8CB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B2-41B1-8976-8F5A504D8CB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E6-48AC-A3BE-18335CBE1A5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E6-48AC-A3BE-18335CBE1A5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90-4919-B16D-600B8271091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90-4919-B16D-600B8271091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B6-4C52-8448-9111A1E381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B6-4C52-8448-9111A1E381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1A-44BE-B6FB-C72883182A0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1A-44BE-B6FB-C72883182A0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4895.96</c:v>
                </c:pt>
                <c:pt idx="3" formatCode="#,##0.00;&quot;△&quot;#,##0.00;&quot;-&quot;">
                  <c:v>879.95</c:v>
                </c:pt>
                <c:pt idx="4" formatCode="#,##0.00;&quot;△&quot;#,##0.00;&quot;-&quot;">
                  <c:v>714.57</c:v>
                </c:pt>
              </c:numCache>
            </c:numRef>
          </c:val>
          <c:extLst>
            <c:ext xmlns:c16="http://schemas.microsoft.com/office/drawing/2014/chart" uri="{C3380CC4-5D6E-409C-BE32-E72D297353CC}">
              <c16:uniqueId val="{00000000-EEA5-41C6-A0F2-C262EF40718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EEA5-41C6-A0F2-C262EF40718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23.31</c:v>
                </c:pt>
                <c:pt idx="1">
                  <c:v>20.2</c:v>
                </c:pt>
                <c:pt idx="2">
                  <c:v>18.04</c:v>
                </c:pt>
                <c:pt idx="3">
                  <c:v>23.8</c:v>
                </c:pt>
                <c:pt idx="4">
                  <c:v>22.11</c:v>
                </c:pt>
              </c:numCache>
            </c:numRef>
          </c:val>
          <c:extLst>
            <c:ext xmlns:c16="http://schemas.microsoft.com/office/drawing/2014/chart" uri="{C3380CC4-5D6E-409C-BE32-E72D297353CC}">
              <c16:uniqueId val="{00000000-5D27-427F-B0EE-A9AEFA51E0F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5D27-427F-B0EE-A9AEFA51E0F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576.11</c:v>
                </c:pt>
                <c:pt idx="1">
                  <c:v>685.65</c:v>
                </c:pt>
                <c:pt idx="2">
                  <c:v>758.85</c:v>
                </c:pt>
                <c:pt idx="3">
                  <c:v>574.51</c:v>
                </c:pt>
                <c:pt idx="4">
                  <c:v>619.26</c:v>
                </c:pt>
              </c:numCache>
            </c:numRef>
          </c:val>
          <c:extLst>
            <c:ext xmlns:c16="http://schemas.microsoft.com/office/drawing/2014/chart" uri="{C3380CC4-5D6E-409C-BE32-E72D297353CC}">
              <c16:uniqueId val="{00000000-0678-4496-8611-75C946158C7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0678-4496-8611-75C946158C7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28.02</c:v>
                </c:pt>
                <c:pt idx="1">
                  <c:v>26.23</c:v>
                </c:pt>
                <c:pt idx="2">
                  <c:v>25.18</c:v>
                </c:pt>
                <c:pt idx="3">
                  <c:v>25.18</c:v>
                </c:pt>
                <c:pt idx="4">
                  <c:v>26.23</c:v>
                </c:pt>
              </c:numCache>
            </c:numRef>
          </c:val>
          <c:extLst>
            <c:ext xmlns:c16="http://schemas.microsoft.com/office/drawing/2014/chart" uri="{C3380CC4-5D6E-409C-BE32-E72D297353CC}">
              <c16:uniqueId val="{00000000-37B2-4B57-9521-2EBAA00A4C1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37B2-4B57-9521-2EBAA00A4C1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88.92</c:v>
                </c:pt>
                <c:pt idx="1">
                  <c:v>58.19</c:v>
                </c:pt>
                <c:pt idx="2">
                  <c:v>59.79</c:v>
                </c:pt>
                <c:pt idx="3">
                  <c:v>61.61</c:v>
                </c:pt>
                <c:pt idx="4">
                  <c:v>62.91</c:v>
                </c:pt>
              </c:numCache>
            </c:numRef>
          </c:val>
          <c:extLst>
            <c:ext xmlns:c16="http://schemas.microsoft.com/office/drawing/2014/chart" uri="{C3380CC4-5D6E-409C-BE32-E72D297353CC}">
              <c16:uniqueId val="{00000000-4AAD-4AEF-861C-26DD94AA210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4AAD-4AEF-861C-26DD94AA210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J75" sqref="BJ7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鰺ケ沢町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10306</v>
      </c>
      <c r="AM8" s="68"/>
      <c r="AN8" s="68"/>
      <c r="AO8" s="68"/>
      <c r="AP8" s="68"/>
      <c r="AQ8" s="68"/>
      <c r="AR8" s="68"/>
      <c r="AS8" s="68"/>
      <c r="AT8" s="67">
        <f>データ!T6</f>
        <v>343.08</v>
      </c>
      <c r="AU8" s="67"/>
      <c r="AV8" s="67"/>
      <c r="AW8" s="67"/>
      <c r="AX8" s="67"/>
      <c r="AY8" s="67"/>
      <c r="AZ8" s="67"/>
      <c r="BA8" s="67"/>
      <c r="BB8" s="67">
        <f>データ!U6</f>
        <v>30.04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16.579999999999998</v>
      </c>
      <c r="Q10" s="67"/>
      <c r="R10" s="67"/>
      <c r="S10" s="67"/>
      <c r="T10" s="67"/>
      <c r="U10" s="67"/>
      <c r="V10" s="67"/>
      <c r="W10" s="67">
        <f>データ!Q6</f>
        <v>78.52</v>
      </c>
      <c r="X10" s="67"/>
      <c r="Y10" s="67"/>
      <c r="Z10" s="67"/>
      <c r="AA10" s="67"/>
      <c r="AB10" s="67"/>
      <c r="AC10" s="67"/>
      <c r="AD10" s="68">
        <f>データ!R6</f>
        <v>2254</v>
      </c>
      <c r="AE10" s="68"/>
      <c r="AF10" s="68"/>
      <c r="AG10" s="68"/>
      <c r="AH10" s="68"/>
      <c r="AI10" s="68"/>
      <c r="AJ10" s="68"/>
      <c r="AK10" s="2"/>
      <c r="AL10" s="68">
        <f>データ!V6</f>
        <v>1685</v>
      </c>
      <c r="AM10" s="68"/>
      <c r="AN10" s="68"/>
      <c r="AO10" s="68"/>
      <c r="AP10" s="68"/>
      <c r="AQ10" s="68"/>
      <c r="AR10" s="68"/>
      <c r="AS10" s="68"/>
      <c r="AT10" s="67">
        <f>データ!W6</f>
        <v>1.43</v>
      </c>
      <c r="AU10" s="67"/>
      <c r="AV10" s="67"/>
      <c r="AW10" s="67"/>
      <c r="AX10" s="67"/>
      <c r="AY10" s="67"/>
      <c r="AZ10" s="67"/>
      <c r="BA10" s="67"/>
      <c r="BB10" s="67">
        <f>データ!X6</f>
        <v>1178.32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126</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XdqXO2JtTXffLIvXqyRgf1O7HAqOXnc8Auv97C100ir0NmXK7O399R1VQu5Kuf1OgWi+/NKq1U3Rvi1+kf7OUg==" saltValue="K+S56HDtdMTGwVnF6uc23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23213</v>
      </c>
      <c r="D6" s="32">
        <f t="shared" si="3"/>
        <v>47</v>
      </c>
      <c r="E6" s="32">
        <f t="shared" si="3"/>
        <v>17</v>
      </c>
      <c r="F6" s="32">
        <f t="shared" si="3"/>
        <v>5</v>
      </c>
      <c r="G6" s="32">
        <f t="shared" si="3"/>
        <v>0</v>
      </c>
      <c r="H6" s="32" t="str">
        <f t="shared" si="3"/>
        <v>青森県　鰺ケ沢町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16.579999999999998</v>
      </c>
      <c r="Q6" s="33">
        <f t="shared" si="3"/>
        <v>78.52</v>
      </c>
      <c r="R6" s="33">
        <f t="shared" si="3"/>
        <v>2254</v>
      </c>
      <c r="S6" s="33">
        <f t="shared" si="3"/>
        <v>10306</v>
      </c>
      <c r="T6" s="33">
        <f t="shared" si="3"/>
        <v>343.08</v>
      </c>
      <c r="U6" s="33">
        <f t="shared" si="3"/>
        <v>30.04</v>
      </c>
      <c r="V6" s="33">
        <f t="shared" si="3"/>
        <v>1685</v>
      </c>
      <c r="W6" s="33">
        <f t="shared" si="3"/>
        <v>1.43</v>
      </c>
      <c r="X6" s="33">
        <f t="shared" si="3"/>
        <v>1178.32</v>
      </c>
      <c r="Y6" s="34">
        <f>IF(Y7="",NA(),Y7)</f>
        <v>71.66</v>
      </c>
      <c r="Z6" s="34">
        <f t="shared" ref="Z6:AH6" si="4">IF(Z7="",NA(),Z7)</f>
        <v>72.17</v>
      </c>
      <c r="AA6" s="34">
        <f t="shared" si="4"/>
        <v>71.75</v>
      </c>
      <c r="AB6" s="34">
        <f t="shared" si="4"/>
        <v>70.069999999999993</v>
      </c>
      <c r="AC6" s="34">
        <f t="shared" si="4"/>
        <v>70.31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4895.96</v>
      </c>
      <c r="BI6" s="34">
        <f t="shared" si="7"/>
        <v>879.95</v>
      </c>
      <c r="BJ6" s="34">
        <f t="shared" si="7"/>
        <v>714.57</v>
      </c>
      <c r="BK6" s="34">
        <f t="shared" si="7"/>
        <v>1126.77</v>
      </c>
      <c r="BL6" s="34">
        <f t="shared" si="7"/>
        <v>1044.8</v>
      </c>
      <c r="BM6" s="34">
        <f t="shared" si="7"/>
        <v>1081.8</v>
      </c>
      <c r="BN6" s="34">
        <f t="shared" si="7"/>
        <v>974.93</v>
      </c>
      <c r="BO6" s="34">
        <f t="shared" si="7"/>
        <v>855.8</v>
      </c>
      <c r="BP6" s="33" t="str">
        <f>IF(BP7="","",IF(BP7="-","【-】","【"&amp;SUBSTITUTE(TEXT(BP7,"#,##0.00"),"-","△")&amp;"】"))</f>
        <v>【814.89】</v>
      </c>
      <c r="BQ6" s="34">
        <f>IF(BQ7="",NA(),BQ7)</f>
        <v>23.31</v>
      </c>
      <c r="BR6" s="34">
        <f t="shared" ref="BR6:BZ6" si="8">IF(BR7="",NA(),BR7)</f>
        <v>20.2</v>
      </c>
      <c r="BS6" s="34">
        <f t="shared" si="8"/>
        <v>18.04</v>
      </c>
      <c r="BT6" s="34">
        <f t="shared" si="8"/>
        <v>23.8</v>
      </c>
      <c r="BU6" s="34">
        <f t="shared" si="8"/>
        <v>22.11</v>
      </c>
      <c r="BV6" s="34">
        <f t="shared" si="8"/>
        <v>50.9</v>
      </c>
      <c r="BW6" s="34">
        <f t="shared" si="8"/>
        <v>50.82</v>
      </c>
      <c r="BX6" s="34">
        <f t="shared" si="8"/>
        <v>52.19</v>
      </c>
      <c r="BY6" s="34">
        <f t="shared" si="8"/>
        <v>55.32</v>
      </c>
      <c r="BZ6" s="34">
        <f t="shared" si="8"/>
        <v>59.8</v>
      </c>
      <c r="CA6" s="33" t="str">
        <f>IF(CA7="","",IF(CA7="-","【-】","【"&amp;SUBSTITUTE(TEXT(CA7,"#,##0.00"),"-","△")&amp;"】"))</f>
        <v>【60.64】</v>
      </c>
      <c r="CB6" s="34">
        <f>IF(CB7="",NA(),CB7)</f>
        <v>576.11</v>
      </c>
      <c r="CC6" s="34">
        <f t="shared" ref="CC6:CK6" si="9">IF(CC7="",NA(),CC7)</f>
        <v>685.65</v>
      </c>
      <c r="CD6" s="34">
        <f t="shared" si="9"/>
        <v>758.85</v>
      </c>
      <c r="CE6" s="34">
        <f t="shared" si="9"/>
        <v>574.51</v>
      </c>
      <c r="CF6" s="34">
        <f t="shared" si="9"/>
        <v>619.26</v>
      </c>
      <c r="CG6" s="34">
        <f t="shared" si="9"/>
        <v>293.27</v>
      </c>
      <c r="CH6" s="34">
        <f t="shared" si="9"/>
        <v>300.52</v>
      </c>
      <c r="CI6" s="34">
        <f t="shared" si="9"/>
        <v>296.14</v>
      </c>
      <c r="CJ6" s="34">
        <f t="shared" si="9"/>
        <v>283.17</v>
      </c>
      <c r="CK6" s="34">
        <f t="shared" si="9"/>
        <v>263.76</v>
      </c>
      <c r="CL6" s="33" t="str">
        <f>IF(CL7="","",IF(CL7="-","【-】","【"&amp;SUBSTITUTE(TEXT(CL7,"#,##0.00"),"-","△")&amp;"】"))</f>
        <v>【255.52】</v>
      </c>
      <c r="CM6" s="34">
        <f>IF(CM7="",NA(),CM7)</f>
        <v>28.02</v>
      </c>
      <c r="CN6" s="34">
        <f t="shared" ref="CN6:CV6" si="10">IF(CN7="",NA(),CN7)</f>
        <v>26.23</v>
      </c>
      <c r="CO6" s="34">
        <f t="shared" si="10"/>
        <v>25.18</v>
      </c>
      <c r="CP6" s="34">
        <f t="shared" si="10"/>
        <v>25.18</v>
      </c>
      <c r="CQ6" s="34">
        <f t="shared" si="10"/>
        <v>26.23</v>
      </c>
      <c r="CR6" s="34">
        <f t="shared" si="10"/>
        <v>53.78</v>
      </c>
      <c r="CS6" s="34">
        <f t="shared" si="10"/>
        <v>53.24</v>
      </c>
      <c r="CT6" s="34">
        <f t="shared" si="10"/>
        <v>52.31</v>
      </c>
      <c r="CU6" s="34">
        <f t="shared" si="10"/>
        <v>60.65</v>
      </c>
      <c r="CV6" s="34">
        <f t="shared" si="10"/>
        <v>51.75</v>
      </c>
      <c r="CW6" s="33" t="str">
        <f>IF(CW7="","",IF(CW7="-","【-】","【"&amp;SUBSTITUTE(TEXT(CW7,"#,##0.00"),"-","△")&amp;"】"))</f>
        <v>【52.49】</v>
      </c>
      <c r="CX6" s="34">
        <f>IF(CX7="",NA(),CX7)</f>
        <v>88.92</v>
      </c>
      <c r="CY6" s="34">
        <f t="shared" ref="CY6:DG6" si="11">IF(CY7="",NA(),CY7)</f>
        <v>58.19</v>
      </c>
      <c r="CZ6" s="34">
        <f t="shared" si="11"/>
        <v>59.79</v>
      </c>
      <c r="DA6" s="34">
        <f t="shared" si="11"/>
        <v>61.61</v>
      </c>
      <c r="DB6" s="34">
        <f t="shared" si="11"/>
        <v>62.91</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23213</v>
      </c>
      <c r="D7" s="36">
        <v>47</v>
      </c>
      <c r="E7" s="36">
        <v>17</v>
      </c>
      <c r="F7" s="36">
        <v>5</v>
      </c>
      <c r="G7" s="36">
        <v>0</v>
      </c>
      <c r="H7" s="36" t="s">
        <v>111</v>
      </c>
      <c r="I7" s="36" t="s">
        <v>112</v>
      </c>
      <c r="J7" s="36" t="s">
        <v>113</v>
      </c>
      <c r="K7" s="36" t="s">
        <v>114</v>
      </c>
      <c r="L7" s="36" t="s">
        <v>115</v>
      </c>
      <c r="M7" s="36" t="s">
        <v>116</v>
      </c>
      <c r="N7" s="37" t="s">
        <v>117</v>
      </c>
      <c r="O7" s="37" t="s">
        <v>118</v>
      </c>
      <c r="P7" s="37">
        <v>16.579999999999998</v>
      </c>
      <c r="Q7" s="37">
        <v>78.52</v>
      </c>
      <c r="R7" s="37">
        <v>2254</v>
      </c>
      <c r="S7" s="37">
        <v>10306</v>
      </c>
      <c r="T7" s="37">
        <v>343.08</v>
      </c>
      <c r="U7" s="37">
        <v>30.04</v>
      </c>
      <c r="V7" s="37">
        <v>1685</v>
      </c>
      <c r="W7" s="37">
        <v>1.43</v>
      </c>
      <c r="X7" s="37">
        <v>1178.32</v>
      </c>
      <c r="Y7" s="37">
        <v>71.66</v>
      </c>
      <c r="Z7" s="37">
        <v>72.17</v>
      </c>
      <c r="AA7" s="37">
        <v>71.75</v>
      </c>
      <c r="AB7" s="37">
        <v>70.069999999999993</v>
      </c>
      <c r="AC7" s="37">
        <v>70.31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4895.96</v>
      </c>
      <c r="BI7" s="37">
        <v>879.95</v>
      </c>
      <c r="BJ7" s="37">
        <v>714.57</v>
      </c>
      <c r="BK7" s="37">
        <v>1126.77</v>
      </c>
      <c r="BL7" s="37">
        <v>1044.8</v>
      </c>
      <c r="BM7" s="37">
        <v>1081.8</v>
      </c>
      <c r="BN7" s="37">
        <v>974.93</v>
      </c>
      <c r="BO7" s="37">
        <v>855.8</v>
      </c>
      <c r="BP7" s="37">
        <v>814.89</v>
      </c>
      <c r="BQ7" s="37">
        <v>23.31</v>
      </c>
      <c r="BR7" s="37">
        <v>20.2</v>
      </c>
      <c r="BS7" s="37">
        <v>18.04</v>
      </c>
      <c r="BT7" s="37">
        <v>23.8</v>
      </c>
      <c r="BU7" s="37">
        <v>22.11</v>
      </c>
      <c r="BV7" s="37">
        <v>50.9</v>
      </c>
      <c r="BW7" s="37">
        <v>50.82</v>
      </c>
      <c r="BX7" s="37">
        <v>52.19</v>
      </c>
      <c r="BY7" s="37">
        <v>55.32</v>
      </c>
      <c r="BZ7" s="37">
        <v>59.8</v>
      </c>
      <c r="CA7" s="37">
        <v>60.64</v>
      </c>
      <c r="CB7" s="37">
        <v>576.11</v>
      </c>
      <c r="CC7" s="37">
        <v>685.65</v>
      </c>
      <c r="CD7" s="37">
        <v>758.85</v>
      </c>
      <c r="CE7" s="37">
        <v>574.51</v>
      </c>
      <c r="CF7" s="37">
        <v>619.26</v>
      </c>
      <c r="CG7" s="37">
        <v>293.27</v>
      </c>
      <c r="CH7" s="37">
        <v>300.52</v>
      </c>
      <c r="CI7" s="37">
        <v>296.14</v>
      </c>
      <c r="CJ7" s="37">
        <v>283.17</v>
      </c>
      <c r="CK7" s="37">
        <v>263.76</v>
      </c>
      <c r="CL7" s="37">
        <v>255.52</v>
      </c>
      <c r="CM7" s="37">
        <v>28.02</v>
      </c>
      <c r="CN7" s="37">
        <v>26.23</v>
      </c>
      <c r="CO7" s="37">
        <v>25.18</v>
      </c>
      <c r="CP7" s="37">
        <v>25.18</v>
      </c>
      <c r="CQ7" s="37">
        <v>26.23</v>
      </c>
      <c r="CR7" s="37">
        <v>53.78</v>
      </c>
      <c r="CS7" s="37">
        <v>53.24</v>
      </c>
      <c r="CT7" s="37">
        <v>52.31</v>
      </c>
      <c r="CU7" s="37">
        <v>60.65</v>
      </c>
      <c r="CV7" s="37">
        <v>51.75</v>
      </c>
      <c r="CW7" s="37">
        <v>52.49</v>
      </c>
      <c r="CX7" s="37">
        <v>88.92</v>
      </c>
      <c r="CY7" s="37">
        <v>58.19</v>
      </c>
      <c r="CZ7" s="37">
        <v>59.79</v>
      </c>
      <c r="DA7" s="37">
        <v>61.61</v>
      </c>
      <c r="DB7" s="37">
        <v>62.91</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H30PC16</cp:lastModifiedBy>
  <dcterms:created xsi:type="dcterms:W3CDTF">2018-12-03T09:19:14Z</dcterms:created>
  <dcterms:modified xsi:type="dcterms:W3CDTF">2019-01-29T05:52:14Z</dcterms:modified>
  <cp:category/>
</cp:coreProperties>
</file>