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wnas01\NasSeisakuzaisei\kikaku2\【110】財政\財政係\公営企業関係\H31\27 公営企業に係る経営比較分析表（平成30年度決算）の分析等について（病院事業以外）\3.回答\"/>
    </mc:Choice>
  </mc:AlternateContent>
  <workbookProtection workbookAlgorithmName="SHA-512" workbookHashValue="M52HyL2Lr0cVjarzh4y0o+fNpEidqoJCVstTBX4RoESw3Ro4j3zR921BUMrQmhnhVBgO/WkMX9WLlGsaed8Yig==" workbookSaltValue="7KJaMcnL+MHgPx4Iy6WcXA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5" l="1"/>
  <c r="HP76" i="4" s="1"/>
  <c r="DT7" i="5"/>
  <c r="DS7" i="5"/>
  <c r="LH32" i="4" s="1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LE77" i="4" s="1"/>
  <c r="DA7" i="5"/>
  <c r="CZ7" i="5"/>
  <c r="CN7" i="5"/>
  <c r="CM7" i="5"/>
  <c r="CV67" i="4" s="1"/>
  <c r="BZ7" i="5"/>
  <c r="BY7" i="5"/>
  <c r="BX7" i="5"/>
  <c r="BW7" i="5"/>
  <c r="JV53" i="4" s="1"/>
  <c r="BV7" i="5"/>
  <c r="BU7" i="5"/>
  <c r="BT7" i="5"/>
  <c r="BS7" i="5"/>
  <c r="BR7" i="5"/>
  <c r="BQ7" i="5"/>
  <c r="BO7" i="5"/>
  <c r="BN7" i="5"/>
  <c r="GQ53" i="4" s="1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BG52" i="4" s="1"/>
  <c r="AV7" i="5"/>
  <c r="AU7" i="5"/>
  <c r="AS7" i="5"/>
  <c r="AR7" i="5"/>
  <c r="GQ32" i="4" s="1"/>
  <c r="AQ7" i="5"/>
  <c r="AP7" i="5"/>
  <c r="AO7" i="5"/>
  <c r="AN7" i="5"/>
  <c r="AM7" i="5"/>
  <c r="AL7" i="5"/>
  <c r="AK7" i="5"/>
  <c r="AJ7" i="5"/>
  <c r="AH7" i="5"/>
  <c r="AG7" i="5"/>
  <c r="AF7" i="5"/>
  <c r="AE7" i="5"/>
  <c r="AN32" i="4" s="1"/>
  <c r="AD7" i="5"/>
  <c r="AC7" i="5"/>
  <c r="AB7" i="5"/>
  <c r="AA7" i="5"/>
  <c r="Z7" i="5"/>
  <c r="Y7" i="5"/>
  <c r="X7" i="5"/>
  <c r="W7" i="5"/>
  <c r="JQ10" i="4" s="1"/>
  <c r="V7" i="5"/>
  <c r="U7" i="5"/>
  <c r="T7" i="5"/>
  <c r="S7" i="5"/>
  <c r="HX8" i="4" s="1"/>
  <c r="R7" i="5"/>
  <c r="Q7" i="5"/>
  <c r="P7" i="5"/>
  <c r="O7" i="5"/>
  <c r="N7" i="5"/>
  <c r="M7" i="5"/>
  <c r="L7" i="5"/>
  <c r="K7" i="5"/>
  <c r="AQ8" i="4" s="1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D88" i="4" s="1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C88" i="4"/>
  <c r="B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LE76" i="4"/>
  <c r="CV76" i="4"/>
  <c r="AV76" i="4"/>
  <c r="MA53" i="4"/>
  <c r="LH53" i="4"/>
  <c r="KO53" i="4"/>
  <c r="JC53" i="4"/>
  <c r="HJ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AN52" i="4"/>
  <c r="U52" i="4"/>
  <c r="KO51" i="4"/>
  <c r="FX51" i="4"/>
  <c r="MA32" i="4"/>
  <c r="KO32" i="4"/>
  <c r="JV32" i="4"/>
  <c r="JC32" i="4"/>
  <c r="HJ32" i="4"/>
  <c r="FX32" i="4"/>
  <c r="FE32" i="4"/>
  <c r="EL32" i="4"/>
  <c r="CS32" i="4"/>
  <c r="BZ32" i="4"/>
  <c r="BG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KO30" i="4"/>
  <c r="LJ10" i="4"/>
  <c r="HX10" i="4"/>
  <c r="DU10" i="4"/>
  <c r="CF10" i="4"/>
  <c r="B10" i="4"/>
  <c r="LJ8" i="4"/>
  <c r="JQ8" i="4"/>
  <c r="FJ8" i="4"/>
  <c r="DU8" i="4"/>
  <c r="CF8" i="4"/>
  <c r="B8" i="4"/>
  <c r="B6" i="4"/>
  <c r="BZ76" i="4" l="1"/>
  <c r="MA51" i="4"/>
  <c r="IT76" i="4"/>
  <c r="HJ30" i="4"/>
  <c r="MI76" i="4"/>
  <c r="HJ51" i="4"/>
  <c r="MA30" i="4"/>
  <c r="CS51" i="4"/>
  <c r="CS30" i="4"/>
  <c r="C11" i="5"/>
  <c r="BG30" i="4"/>
  <c r="E11" i="5"/>
  <c r="FX30" i="4"/>
  <c r="BG51" i="4"/>
  <c r="B11" i="5"/>
  <c r="R76" i="4" l="1"/>
  <c r="JC51" i="4"/>
  <c r="U51" i="4"/>
  <c r="EL30" i="4"/>
  <c r="KA76" i="4"/>
  <c r="EL51" i="4"/>
  <c r="JC30" i="4"/>
  <c r="GL76" i="4"/>
  <c r="U30" i="4"/>
  <c r="KP76" i="4"/>
  <c r="FE51" i="4"/>
  <c r="JV30" i="4"/>
  <c r="HA76" i="4"/>
  <c r="AN51" i="4"/>
  <c r="FE30" i="4"/>
  <c r="AN30" i="4"/>
  <c r="AG76" i="4"/>
  <c r="JV51" i="4"/>
  <c r="BZ30" i="4"/>
  <c r="GQ51" i="4"/>
  <c r="BK76" i="4"/>
  <c r="LH51" i="4"/>
  <c r="LT76" i="4"/>
  <c r="LH30" i="4"/>
  <c r="IE76" i="4"/>
  <c r="BZ51" i="4"/>
  <c r="GQ30" i="4"/>
</calcChain>
</file>

<file path=xl/sharedStrings.xml><?xml version="1.0" encoding="utf-8"?>
<sst xmlns="http://schemas.openxmlformats.org/spreadsheetml/2006/main" count="278" uniqueCount="145">
  <si>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</si>
  <si>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</si>
  <si>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</si>
  <si>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</si>
  <si>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</si>
  <si>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</si>
  <si>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</si>
  <si>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</si>
  <si>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</si>
  <si>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</si>
  <si>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</si>
  <si>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</si>
  <si>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</si>
  <si>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</si>
  <si>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</si>
  <si>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</si>
  <si>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</si>
  <si>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</si>
  <si>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</si>
  <si>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</si>
  <si>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</si>
  <si>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</si>
  <si>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</si>
  <si>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</si>
  <si>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</si>
  <si>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</si>
  <si>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</si>
  <si>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</si>
  <si>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</si>
  <si>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</si>
  <si>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</si>
  <si>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</si>
  <si>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</si>
  <si>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</si>
  <si>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</si>
  <si>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</si>
  <si>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</si>
  <si>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</si>
  <si>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</si>
  <si>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</si>
  <si>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</si>
  <si>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</si>
  <si>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</si>
  <si>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</si>
  <si>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</si>
  <si>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</si>
  <si>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</si>
  <si>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</si>
  <si>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</si>
  <si>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</si>
  <si>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</si>
  <si>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</si>
  <si>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</si>
  <si>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</si>
  <si>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</si>
  <si>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</si>
  <si>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</si>
  <si>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</si>
  <si>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</si>
  <si>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</si>
  <si>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</si>
  <si>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</si>
  <si>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</si>
  <si>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</si>
  <si>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</si>
  <si>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</si>
  <si>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</si>
  <si>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</si>
  <si>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</si>
  <si>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</si>
  <si>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</si>
  <si>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</si>
  <si>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</si>
  <si>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</si>
  <si>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</si>
  <si>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</si>
  <si>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</si>
  <si>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</si>
  <si>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</si>
  <si>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</si>
  <si>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</si>
  <si>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</si>
  <si>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</si>
  <si>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</si>
  <si>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</si>
  <si>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</si>
  <si>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</si>
  <si>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</si>
  <si>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</si>
  <si>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</si>
  <si>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</si>
  <si>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</si>
  <si>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</si>
  <si>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</si>
  <si>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</si>
  <si>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</si>
  <si>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</si>
  <si>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</si>
  <si>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</si>
  <si>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</si>
  <si>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</si>
  <si>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</si>
  <si>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</si>
  <si>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</si>
  <si>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当該値(N-1)</t>
    <phoneticPr fontId="5"/>
  </si>
  <si>
    <t>当該値(N)</t>
    <phoneticPr fontId="5"/>
  </si>
  <si>
    <t>当該値(N-4)</t>
    <phoneticPr fontId="5"/>
  </si>
  <si>
    <t>当該値(N)</t>
    <phoneticPr fontId="5"/>
  </si>
  <si>
    <t>当該値(N-3)</t>
    <phoneticPr fontId="5"/>
  </si>
  <si>
    <t>当該値(N)</t>
    <phoneticPr fontId="5"/>
  </si>
  <si>
    <t>当該値(N-4)</t>
    <phoneticPr fontId="5"/>
  </si>
  <si>
    <t>当該値(N-3)</t>
    <phoneticPr fontId="5"/>
  </si>
  <si>
    <t>当該値(N-1)</t>
    <phoneticPr fontId="5"/>
  </si>
  <si>
    <t>当該値(N-2)</t>
    <phoneticPr fontId="5"/>
  </si>
  <si>
    <t>当該値(N)</t>
    <phoneticPr fontId="5"/>
  </si>
  <si>
    <t>当該値(N-3)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</si>
  <si>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</si>
  <si>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</si>
  <si>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</si>
  <si>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</si>
  <si>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</si>
  <si>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</si>
  <si>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 xml:space="preserve"> </t>
    <phoneticPr fontId="5"/>
  </si>
  <si>
    <t>青森県　十和田市</t>
  </si>
  <si>
    <t>十和田市北園駐車場</t>
  </si>
  <si>
    <t>法非適用</t>
  </si>
  <si>
    <t>駐車場整備事業</t>
  </si>
  <si>
    <t>-</t>
  </si>
  <si>
    <t>Ａ３Ｂ２</t>
  </si>
  <si>
    <t>非設置</t>
  </si>
  <si>
    <t>該当数値なし</t>
  </si>
  <si>
    <t>届出駐車場</t>
  </si>
  <si>
    <t>広場式</t>
  </si>
  <si>
    <t>公共施設</t>
  </si>
  <si>
    <t>無</t>
  </si>
  <si>
    <t>導入なし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</si>
  <si>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</si>
  <si>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</si>
  <si>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</si>
  <si>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</si>
  <si>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</si>
  <si>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当面大規模な修繕は予定していないが、施設の状態を見ながら適宜修繕等をしていく必要がある。</t>
    <phoneticPr fontId="5"/>
  </si>
  <si>
    <t>　収益等の状況については、良好な状態と思われるが、市役所新庁舎完成後は、来庁者駐車場の整備により、料金収入及び稼働率の減少が見込まれるため、経費削減等に努めていく。</t>
    <phoneticPr fontId="5"/>
  </si>
  <si>
    <t>　各指標について類似施設平均値を下回っているものがあるものの、他会計からの繰入金に依存することなく、経営できている。
　収益的収支比率において30年度が低下となった要因は、人件費等の費用が増加したことによるものと思われる。</t>
    <rPh sb="16" eb="18">
      <t>シタマワ</t>
    </rPh>
    <rPh sb="60" eb="63">
      <t>シュウエキテキ</t>
    </rPh>
    <rPh sb="63" eb="65">
      <t>シュウシ</t>
    </rPh>
    <rPh sb="65" eb="67">
      <t>ヒリツ</t>
    </rPh>
    <rPh sb="76" eb="78">
      <t>テイカ</t>
    </rPh>
    <rPh sb="86" eb="89">
      <t>ジンケンヒ</t>
    </rPh>
    <rPh sb="89" eb="90">
      <t>トウ</t>
    </rPh>
    <rPh sb="91" eb="93">
      <t>ヒヨウ</t>
    </rPh>
    <phoneticPr fontId="5"/>
  </si>
  <si>
    <t>　長時間での利用が多く、稼働率は類似施設平均値を下回っているが、当該駐車場は官公庁の庁舎近隣に位置しており、土日祝日の駐車場台数が大幅に低下するためと思われる。また、大型イベント時に利用があるものの、一過性に過ぎないことも要因の一つと思われ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</si>
</sst>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206.8</c:v>
                </c:pt>
                <c:pt idx="1">
                  <c:v>310.2</c:v>
                </c:pt>
                <c:pt idx="2">
                  <c:v>320.2</c:v>
                </c:pt>
                <c:pt idx="3">
                  <c:v>399.5</c:v>
                </c:pt>
                <c:pt idx="4">
                  <c:v>287.60000000000002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5D-4666-B26A-2B446AAF6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277.8</c:v>
                </c:pt>
                <c:pt idx="1">
                  <c:v>443.6</c:v>
                </c:pt>
                <c:pt idx="2">
                  <c:v>355.6</c:v>
                </c:pt>
                <c:pt idx="3">
                  <c:v>358.6</c:v>
                </c:pt>
                <c:pt idx="4">
                  <c:v>298.39999999999998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5D-4666-B26A-2B446AAF6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dateAx>
        <c:axId val="44571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758144"/>
        <c:crosses val="autoZero"/>
        <c:auto val="1"/>
        <c:lblOffset val="100"/>
        <c:baseTimeUnit val="years"/>
      </c:date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DB-4F41-BF6E-B4C370001F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45.6</c:v>
                </c:pt>
                <c:pt idx="1">
                  <c:v>85.4</c:v>
                </c:pt>
                <c:pt idx="2">
                  <c:v>69.900000000000006</c:v>
                </c:pt>
                <c:pt idx="3">
                  <c:v>59.6</c:v>
                </c:pt>
                <c:pt idx="4">
                  <c:v>51.8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DB-4F41-BF6E-B4C370001F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dateAx>
        <c:axId val="81981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983744"/>
        <c:crosses val="autoZero"/>
        <c:auto val="1"/>
        <c:lblOffset val="100"/>
        <c:baseTimeUnit val="years"/>
      </c:date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9F4D-42D0-A28D-F42CDC3ADA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4D-42D0-A28D-F42CDC3ADA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dateAx>
        <c:axId val="96715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717056"/>
        <c:crosses val="autoZero"/>
        <c:auto val="1"/>
        <c:lblOffset val="100"/>
        <c:baseTimeUnit val="years"/>
      </c:date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1761-49B7-8E2F-20466FBCBC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61-49B7-8E2F-20466FBCBC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dateAx>
        <c:axId val="104602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269504"/>
        <c:crosses val="autoZero"/>
        <c:auto val="1"/>
        <c:lblOffset val="100"/>
        <c:baseTimeUnit val="years"/>
      </c:date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FA-43D8-BC29-29790B569F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2.1</c:v>
                </c:pt>
                <c:pt idx="1">
                  <c:v>2.2999999999999998</c:v>
                </c:pt>
                <c:pt idx="2">
                  <c:v>2.7</c:v>
                </c:pt>
                <c:pt idx="3">
                  <c:v>2.2999999999999998</c:v>
                </c:pt>
                <c:pt idx="4">
                  <c:v>9.6999999999999993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FA-43D8-BC29-29790B569F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dateAx>
        <c:axId val="7841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12800"/>
        <c:crosses val="autoZero"/>
        <c:auto val="1"/>
        <c:lblOffset val="100"/>
        <c:baseTimeUnit val="years"/>
      </c:date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26-43ED-AF5C-FB1C1A9DE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48</c:v>
                </c:pt>
                <c:pt idx="1">
                  <c:v>48</c:v>
                </c:pt>
                <c:pt idx="2">
                  <c:v>54</c:v>
                </c:pt>
                <c:pt idx="3">
                  <c:v>33</c:v>
                </c:pt>
                <c:pt idx="4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26-43ED-AF5C-FB1C1A9DE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dateAx>
        <c:axId val="78427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29184"/>
        <c:crosses val="autoZero"/>
        <c:auto val="1"/>
        <c:lblOffset val="100"/>
        <c:baseTimeUnit val="years"/>
      </c:date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51.2</c:v>
                </c:pt>
                <c:pt idx="1">
                  <c:v>53.1</c:v>
                </c:pt>
                <c:pt idx="2">
                  <c:v>50.4</c:v>
                </c:pt>
                <c:pt idx="3">
                  <c:v>60.7</c:v>
                </c:pt>
                <c:pt idx="4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23-4154-A581-8F8A8176B1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149.5</c:v>
                </c:pt>
                <c:pt idx="1">
                  <c:v>154.1</c:v>
                </c:pt>
                <c:pt idx="2">
                  <c:v>151.6</c:v>
                </c:pt>
                <c:pt idx="3">
                  <c:v>151.19999999999999</c:v>
                </c:pt>
                <c:pt idx="4">
                  <c:v>153.80000000000001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23-4154-A581-8F8A8176B1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dateAx>
        <c:axId val="81482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484416"/>
        <c:crosses val="autoZero"/>
        <c:auto val="1"/>
        <c:lblOffset val="100"/>
        <c:baseTimeUnit val="years"/>
      </c:date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51.6</c:v>
                </c:pt>
                <c:pt idx="1">
                  <c:v>67.8</c:v>
                </c:pt>
                <c:pt idx="2">
                  <c:v>68.7</c:v>
                </c:pt>
                <c:pt idx="3">
                  <c:v>75</c:v>
                </c:pt>
                <c:pt idx="4">
                  <c:v>65.2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96-41F9-BD20-F3C00A4F95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32.299999999999997</c:v>
                </c:pt>
                <c:pt idx="1">
                  <c:v>33.4</c:v>
                </c:pt>
                <c:pt idx="2">
                  <c:v>32.299999999999997</c:v>
                </c:pt>
                <c:pt idx="3">
                  <c:v>22.3</c:v>
                </c:pt>
                <c:pt idx="4">
                  <c:v>27.1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96-41F9-BD20-F3C00A4F95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dateAx>
        <c:axId val="81510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12320"/>
        <c:crosses val="autoZero"/>
        <c:auto val="1"/>
        <c:lblOffset val="100"/>
        <c:baseTimeUnit val="years"/>
      </c:date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5349</c:v>
                </c:pt>
                <c:pt idx="1">
                  <c:v>7262</c:v>
                </c:pt>
                <c:pt idx="2">
                  <c:v>8785</c:v>
                </c:pt>
                <c:pt idx="3">
                  <c:v>12283</c:v>
                </c:pt>
                <c:pt idx="4">
                  <c:v>11443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51-4CFF-B579-8673FE5C45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7497</c:v>
                </c:pt>
                <c:pt idx="1">
                  <c:v>9663</c:v>
                </c:pt>
                <c:pt idx="2">
                  <c:v>9019</c:v>
                </c:pt>
                <c:pt idx="3">
                  <c:v>8406</c:v>
                </c:pt>
                <c:pt idx="4">
                  <c:v>9239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51-4CFF-B579-8673FE5C45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dateAx>
        <c:axId val="81558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60704"/>
        <c:crosses val="autoZero"/>
        <c:auto val="1"/>
        <c:lblOffset val="100"/>
        <c:baseTimeUnit val="years"/>
      </c:date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【16,102】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【199.3】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Normal="100" zoomScaleSheetLayoutView="70" workbookViewId="0">
      <selection activeCell="ND65" sqref="ND65:NR65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青森県十和田市　十和田市北園駐車場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Ａ３Ｂ２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公共施設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9468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131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6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369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720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導入なし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143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41640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42005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42370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42736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43101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41640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42005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42370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42736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43101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41640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42005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42370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42736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43101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206.8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310.2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320.2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399.5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287.60000000000002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51.2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53.1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50.4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60.7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65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277.8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443.6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355.6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358.6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298.39999999999998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2.1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2.2999999999999998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2.7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2.2999999999999998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9.6999999999999993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149.5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154.1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151.6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151.19999999999999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153.80000000000001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141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144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41640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42005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42370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42736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43101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41640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42005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42370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42736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43101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41640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42005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42370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42736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43101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>
        <f>データ!AU7</f>
        <v>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51.6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67.8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68.7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75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65.2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データ!BQ7</f>
        <v>5349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7262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8785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12283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11443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データ!AZ7</f>
        <v>48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48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54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33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14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32.299999999999997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33.4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32.299999999999997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22.3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27.1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データ!BV7</f>
        <v>7497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9663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9019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8406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9239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142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データ!CM7</f>
        <v>34299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>
        <f>データ!$B$11</f>
        <v>41640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>
        <f>データ!$C$11</f>
        <v>42005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>
        <f>データ!$D$11</f>
        <v>42370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>
        <f>データ!$E$11</f>
        <v>42736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>
        <f>データ!$F$11</f>
        <v>43101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データ!CN7</f>
        <v>0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>
        <f>データ!$B$11</f>
        <v>41640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>
        <f>データ!$C$11</f>
        <v>42005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>
        <f>データ!$D$11</f>
        <v>42370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>
        <f>データ!$E$11</f>
        <v>42736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>
        <f>データ!$F$11</f>
        <v>43101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>
        <f>データ!$B$11</f>
        <v>41640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>
        <f>データ!$C$11</f>
        <v>42005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>
        <f>データ!$D$11</f>
        <v>42370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>
        <f>データ!$E$11</f>
        <v>42736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>
        <f>データ!$F$11</f>
        <v>43101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データ!CZ7</f>
        <v>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データ!DE7</f>
        <v>45.6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85.4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69.900000000000006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59.6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51.8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【297.1】</v>
      </c>
      <c r="C88" s="46" t="str">
        <f>データ!AT6</f>
        <v>【5.3】</v>
      </c>
      <c r="D88" s="46" t="str">
        <f>データ!BE6</f>
        <v>【30】</v>
      </c>
      <c r="E88" s="46" t="str">
        <f>データ!DU6</f>
        <v>【199.3】</v>
      </c>
      <c r="F88" s="46" t="str">
        <f>データ!BP6</f>
        <v>【26.3】</v>
      </c>
      <c r="G88" s="46" t="str">
        <f>データ!CA6</f>
        <v>【16,102】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【103.6】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N3gAadNNKPBRIyo/LCog7bmyjWGoEXUXaE0HuMGmEjv73Xbo0dh3nt0brxc5Fr6Mw7cjlbb+Vxd9pIhGYU31/w==" saltValue="HxbMD7tboBPZ4lEO3dXBvQ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100</v>
      </c>
      <c r="AK5" s="59" t="s">
        <v>101</v>
      </c>
      <c r="AL5" s="59" t="s">
        <v>102</v>
      </c>
      <c r="AM5" s="59" t="s">
        <v>103</v>
      </c>
      <c r="AN5" s="59" t="s">
        <v>93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89</v>
      </c>
      <c r="AV5" s="59" t="s">
        <v>90</v>
      </c>
      <c r="AW5" s="59" t="s">
        <v>91</v>
      </c>
      <c r="AX5" s="59" t="s">
        <v>104</v>
      </c>
      <c r="AY5" s="59" t="s">
        <v>105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106</v>
      </c>
      <c r="BG5" s="59" t="s">
        <v>101</v>
      </c>
      <c r="BH5" s="59" t="s">
        <v>102</v>
      </c>
      <c r="BI5" s="59" t="s">
        <v>92</v>
      </c>
      <c r="BJ5" s="59" t="s">
        <v>107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89</v>
      </c>
      <c r="BR5" s="59" t="s">
        <v>108</v>
      </c>
      <c r="BS5" s="59" t="s">
        <v>102</v>
      </c>
      <c r="BT5" s="59" t="s">
        <v>103</v>
      </c>
      <c r="BU5" s="59" t="s">
        <v>109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110</v>
      </c>
      <c r="CC5" s="59" t="s">
        <v>111</v>
      </c>
      <c r="CD5" s="59" t="s">
        <v>102</v>
      </c>
      <c r="CE5" s="59" t="s">
        <v>104</v>
      </c>
      <c r="CF5" s="59" t="s">
        <v>109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89</v>
      </c>
      <c r="CP5" s="59" t="s">
        <v>90</v>
      </c>
      <c r="CQ5" s="59" t="s">
        <v>102</v>
      </c>
      <c r="CR5" s="59" t="s">
        <v>112</v>
      </c>
      <c r="CS5" s="59" t="s">
        <v>109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89</v>
      </c>
      <c r="DA5" s="59" t="s">
        <v>90</v>
      </c>
      <c r="DB5" s="59" t="s">
        <v>113</v>
      </c>
      <c r="DC5" s="59" t="s">
        <v>104</v>
      </c>
      <c r="DD5" s="59" t="s">
        <v>114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89</v>
      </c>
      <c r="DL5" s="59" t="s">
        <v>115</v>
      </c>
      <c r="DM5" s="59" t="s">
        <v>102</v>
      </c>
      <c r="DN5" s="59" t="s">
        <v>104</v>
      </c>
      <c r="DO5" s="59" t="s">
        <v>116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117</v>
      </c>
      <c r="B6" s="60">
        <f>B8</f>
        <v>2018</v>
      </c>
      <c r="C6" s="60">
        <f t="shared" ref="C6:X6" si="1">C8</f>
        <v>22063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2</v>
      </c>
      <c r="H6" s="60" t="str">
        <f>SUBSTITUTE(H8,"　","")</f>
        <v>青森県十和田市</v>
      </c>
      <c r="I6" s="60" t="str">
        <f t="shared" si="1"/>
        <v>十和田市北園駐車場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</v>
      </c>
      <c r="Q6" s="62" t="str">
        <f t="shared" si="1"/>
        <v>広場式</v>
      </c>
      <c r="R6" s="63">
        <f t="shared" si="1"/>
        <v>6</v>
      </c>
      <c r="S6" s="62" t="str">
        <f t="shared" si="1"/>
        <v>公共施設</v>
      </c>
      <c r="T6" s="62" t="str">
        <f t="shared" si="1"/>
        <v>無</v>
      </c>
      <c r="U6" s="63">
        <f t="shared" si="1"/>
        <v>9468</v>
      </c>
      <c r="V6" s="63">
        <f t="shared" si="1"/>
        <v>369</v>
      </c>
      <c r="W6" s="63">
        <f t="shared" si="1"/>
        <v>720</v>
      </c>
      <c r="X6" s="62" t="str">
        <f t="shared" si="1"/>
        <v>導入なし</v>
      </c>
      <c r="Y6" s="64">
        <f>IF(Y8="-",NA(),Y8)</f>
        <v>206.8</v>
      </c>
      <c r="Z6" s="64">
        <f t="shared" ref="Z6:AH6" si="2">IF(Z8="-",NA(),Z8)</f>
        <v>310.2</v>
      </c>
      <c r="AA6" s="64">
        <f t="shared" si="2"/>
        <v>320.2</v>
      </c>
      <c r="AB6" s="64">
        <f t="shared" si="2"/>
        <v>399.5</v>
      </c>
      <c r="AC6" s="64">
        <f t="shared" si="2"/>
        <v>287.60000000000002</v>
      </c>
      <c r="AD6" s="64">
        <f t="shared" si="2"/>
        <v>277.8</v>
      </c>
      <c r="AE6" s="64">
        <f t="shared" si="2"/>
        <v>443.6</v>
      </c>
      <c r="AF6" s="64">
        <f t="shared" si="2"/>
        <v>355.6</v>
      </c>
      <c r="AG6" s="64">
        <f t="shared" si="2"/>
        <v>358.6</v>
      </c>
      <c r="AH6" s="64">
        <f t="shared" si="2"/>
        <v>298.39999999999998</v>
      </c>
      <c r="AI6" s="61" t="str">
        <f>IF(AI8="-","",IF(AI8="-","【-】","【"&amp;SUBSTITUTE(TEXT(AI8,"#,##0.0"),"-","△")&amp;"】"))</f>
        <v>【297.1】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2.1</v>
      </c>
      <c r="AP6" s="64">
        <f t="shared" si="3"/>
        <v>2.2999999999999998</v>
      </c>
      <c r="AQ6" s="64">
        <f t="shared" si="3"/>
        <v>2.7</v>
      </c>
      <c r="AR6" s="64">
        <f t="shared" si="3"/>
        <v>2.2999999999999998</v>
      </c>
      <c r="AS6" s="64">
        <f t="shared" si="3"/>
        <v>9.6999999999999993</v>
      </c>
      <c r="AT6" s="61" t="str">
        <f>IF(AT8="-","",IF(AT8="-","【-】","【"&amp;SUBSTITUTE(TEXT(AT8,"#,##0.0"),"-","△")&amp;"】"))</f>
        <v>【5.3】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48</v>
      </c>
      <c r="BA6" s="65">
        <f t="shared" si="4"/>
        <v>48</v>
      </c>
      <c r="BB6" s="65">
        <f t="shared" si="4"/>
        <v>54</v>
      </c>
      <c r="BC6" s="65">
        <f t="shared" si="4"/>
        <v>33</v>
      </c>
      <c r="BD6" s="65">
        <f t="shared" si="4"/>
        <v>14</v>
      </c>
      <c r="BE6" s="63" t="str">
        <f>IF(BE8="-","",IF(BE8="-","【-】","【"&amp;SUBSTITUTE(TEXT(BE8,"#,##0"),"-","△")&amp;"】"))</f>
        <v>【30】</v>
      </c>
      <c r="BF6" s="64">
        <f>IF(BF8="-",NA(),BF8)</f>
        <v>51.6</v>
      </c>
      <c r="BG6" s="64">
        <f t="shared" ref="BG6:BO6" si="5">IF(BG8="-",NA(),BG8)</f>
        <v>67.8</v>
      </c>
      <c r="BH6" s="64">
        <f t="shared" si="5"/>
        <v>68.7</v>
      </c>
      <c r="BI6" s="64">
        <f t="shared" si="5"/>
        <v>75</v>
      </c>
      <c r="BJ6" s="64">
        <f t="shared" si="5"/>
        <v>65.2</v>
      </c>
      <c r="BK6" s="64">
        <f t="shared" si="5"/>
        <v>32.299999999999997</v>
      </c>
      <c r="BL6" s="64">
        <f t="shared" si="5"/>
        <v>33.4</v>
      </c>
      <c r="BM6" s="64">
        <f t="shared" si="5"/>
        <v>32.299999999999997</v>
      </c>
      <c r="BN6" s="64">
        <f t="shared" si="5"/>
        <v>22.3</v>
      </c>
      <c r="BO6" s="64">
        <f t="shared" si="5"/>
        <v>27.1</v>
      </c>
      <c r="BP6" s="61" t="str">
        <f>IF(BP8="-","",IF(BP8="-","【-】","【"&amp;SUBSTITUTE(TEXT(BP8,"#,##0.0"),"-","△")&amp;"】"))</f>
        <v>【26.3】</v>
      </c>
      <c r="BQ6" s="65">
        <f>IF(BQ8="-",NA(),BQ8)</f>
        <v>5349</v>
      </c>
      <c r="BR6" s="65">
        <f t="shared" ref="BR6:BZ6" si="6">IF(BR8="-",NA(),BR8)</f>
        <v>7262</v>
      </c>
      <c r="BS6" s="65">
        <f t="shared" si="6"/>
        <v>8785</v>
      </c>
      <c r="BT6" s="65">
        <f t="shared" si="6"/>
        <v>12283</v>
      </c>
      <c r="BU6" s="65">
        <f t="shared" si="6"/>
        <v>11443</v>
      </c>
      <c r="BV6" s="65">
        <f t="shared" si="6"/>
        <v>7497</v>
      </c>
      <c r="BW6" s="65">
        <f t="shared" si="6"/>
        <v>9663</v>
      </c>
      <c r="BX6" s="65">
        <f t="shared" si="6"/>
        <v>9019</v>
      </c>
      <c r="BY6" s="65">
        <f t="shared" si="6"/>
        <v>8406</v>
      </c>
      <c r="BZ6" s="65">
        <f t="shared" si="6"/>
        <v>9239</v>
      </c>
      <c r="CA6" s="63" t="str">
        <f>IF(CA8="-","",IF(CA8="-","【-】","【"&amp;SUBSTITUTE(TEXT(CA8,"#,##0"),"-","△")&amp;"】"))</f>
        <v>【16,102】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118</v>
      </c>
      <c r="CM6" s="63">
        <f t="shared" ref="CM6:CN6" si="7">CM8</f>
        <v>34299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118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45.6</v>
      </c>
      <c r="DF6" s="64">
        <f t="shared" si="8"/>
        <v>85.4</v>
      </c>
      <c r="DG6" s="64">
        <f t="shared" si="8"/>
        <v>69.900000000000006</v>
      </c>
      <c r="DH6" s="64">
        <f t="shared" si="8"/>
        <v>59.6</v>
      </c>
      <c r="DI6" s="64">
        <f t="shared" si="8"/>
        <v>51.8</v>
      </c>
      <c r="DJ6" s="61" t="str">
        <f>IF(DJ8="-","",IF(DJ8="-","【-】","【"&amp;SUBSTITUTE(TEXT(DJ8,"#,##0.0"),"-","△")&amp;"】"))</f>
        <v>【103.6】</v>
      </c>
      <c r="DK6" s="64">
        <f>IF(DK8="-",NA(),DK8)</f>
        <v>51.2</v>
      </c>
      <c r="DL6" s="64">
        <f t="shared" ref="DL6:DT6" si="9">IF(DL8="-",NA(),DL8)</f>
        <v>53.1</v>
      </c>
      <c r="DM6" s="64">
        <f t="shared" si="9"/>
        <v>50.4</v>
      </c>
      <c r="DN6" s="64">
        <f t="shared" si="9"/>
        <v>60.7</v>
      </c>
      <c r="DO6" s="64">
        <f t="shared" si="9"/>
        <v>65</v>
      </c>
      <c r="DP6" s="64">
        <f t="shared" si="9"/>
        <v>149.5</v>
      </c>
      <c r="DQ6" s="64">
        <f t="shared" si="9"/>
        <v>154.1</v>
      </c>
      <c r="DR6" s="64">
        <f t="shared" si="9"/>
        <v>151.6</v>
      </c>
      <c r="DS6" s="64">
        <f t="shared" si="9"/>
        <v>151.19999999999999</v>
      </c>
      <c r="DT6" s="64">
        <f t="shared" si="9"/>
        <v>153.80000000000001</v>
      </c>
      <c r="DU6" s="61" t="str">
        <f>IF(DU8="-","",IF(DU8="-","【-】","【"&amp;SUBSTITUTE(TEXT(DU8,"#,##0.0"),"-","△")&amp;"】"))</f>
        <v>【199.3】</v>
      </c>
    </row>
    <row r="7" spans="1:125" s="66" customFormat="1" x14ac:dyDescent="0.15">
      <c r="A7" s="49" t="s">
        <v>119</v>
      </c>
      <c r="B7" s="60">
        <f t="shared" ref="B7:X7" si="10">B8</f>
        <v>2018</v>
      </c>
      <c r="C7" s="60">
        <f t="shared" si="10"/>
        <v>22063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2</v>
      </c>
      <c r="H7" s="60" t="str">
        <f t="shared" si="10"/>
        <v>青森県　十和田市</v>
      </c>
      <c r="I7" s="60" t="str">
        <f t="shared" si="10"/>
        <v>十和田市北園駐車場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</v>
      </c>
      <c r="Q7" s="62" t="str">
        <f t="shared" si="10"/>
        <v>広場式</v>
      </c>
      <c r="R7" s="63">
        <f t="shared" si="10"/>
        <v>6</v>
      </c>
      <c r="S7" s="62" t="str">
        <f t="shared" si="10"/>
        <v>公共施設</v>
      </c>
      <c r="T7" s="62" t="str">
        <f t="shared" si="10"/>
        <v>無</v>
      </c>
      <c r="U7" s="63">
        <f t="shared" si="10"/>
        <v>9468</v>
      </c>
      <c r="V7" s="63">
        <f t="shared" si="10"/>
        <v>369</v>
      </c>
      <c r="W7" s="63">
        <f t="shared" si="10"/>
        <v>720</v>
      </c>
      <c r="X7" s="62" t="str">
        <f t="shared" si="10"/>
        <v>導入なし</v>
      </c>
      <c r="Y7" s="64">
        <f>Y8</f>
        <v>206.8</v>
      </c>
      <c r="Z7" s="64">
        <f t="shared" ref="Z7:AH7" si="11">Z8</f>
        <v>310.2</v>
      </c>
      <c r="AA7" s="64">
        <f t="shared" si="11"/>
        <v>320.2</v>
      </c>
      <c r="AB7" s="64">
        <f t="shared" si="11"/>
        <v>399.5</v>
      </c>
      <c r="AC7" s="64">
        <f t="shared" si="11"/>
        <v>287.60000000000002</v>
      </c>
      <c r="AD7" s="64">
        <f t="shared" si="11"/>
        <v>277.8</v>
      </c>
      <c r="AE7" s="64">
        <f t="shared" si="11"/>
        <v>443.6</v>
      </c>
      <c r="AF7" s="64">
        <f t="shared" si="11"/>
        <v>355.6</v>
      </c>
      <c r="AG7" s="64">
        <f t="shared" si="11"/>
        <v>358.6</v>
      </c>
      <c r="AH7" s="64">
        <f t="shared" si="11"/>
        <v>298.39999999999998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2.1</v>
      </c>
      <c r="AP7" s="64">
        <f t="shared" si="12"/>
        <v>2.2999999999999998</v>
      </c>
      <c r="AQ7" s="64">
        <f t="shared" si="12"/>
        <v>2.7</v>
      </c>
      <c r="AR7" s="64">
        <f t="shared" si="12"/>
        <v>2.2999999999999998</v>
      </c>
      <c r="AS7" s="64">
        <f t="shared" si="12"/>
        <v>9.6999999999999993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48</v>
      </c>
      <c r="BA7" s="65">
        <f t="shared" si="13"/>
        <v>48</v>
      </c>
      <c r="BB7" s="65">
        <f t="shared" si="13"/>
        <v>54</v>
      </c>
      <c r="BC7" s="65">
        <f t="shared" si="13"/>
        <v>33</v>
      </c>
      <c r="BD7" s="65">
        <f t="shared" si="13"/>
        <v>14</v>
      </c>
      <c r="BE7" s="63"/>
      <c r="BF7" s="64">
        <f>BF8</f>
        <v>51.6</v>
      </c>
      <c r="BG7" s="64">
        <f t="shared" ref="BG7:BO7" si="14">BG8</f>
        <v>67.8</v>
      </c>
      <c r="BH7" s="64">
        <f t="shared" si="14"/>
        <v>68.7</v>
      </c>
      <c r="BI7" s="64">
        <f t="shared" si="14"/>
        <v>75</v>
      </c>
      <c r="BJ7" s="64">
        <f t="shared" si="14"/>
        <v>65.2</v>
      </c>
      <c r="BK7" s="64">
        <f t="shared" si="14"/>
        <v>32.299999999999997</v>
      </c>
      <c r="BL7" s="64">
        <f t="shared" si="14"/>
        <v>33.4</v>
      </c>
      <c r="BM7" s="64">
        <f t="shared" si="14"/>
        <v>32.299999999999997</v>
      </c>
      <c r="BN7" s="64">
        <f t="shared" si="14"/>
        <v>22.3</v>
      </c>
      <c r="BO7" s="64">
        <f t="shared" si="14"/>
        <v>27.1</v>
      </c>
      <c r="BP7" s="61"/>
      <c r="BQ7" s="65">
        <f>BQ8</f>
        <v>5349</v>
      </c>
      <c r="BR7" s="65">
        <f t="shared" ref="BR7:BZ7" si="15">BR8</f>
        <v>7262</v>
      </c>
      <c r="BS7" s="65">
        <f t="shared" si="15"/>
        <v>8785</v>
      </c>
      <c r="BT7" s="65">
        <f t="shared" si="15"/>
        <v>12283</v>
      </c>
      <c r="BU7" s="65">
        <f t="shared" si="15"/>
        <v>11443</v>
      </c>
      <c r="BV7" s="65">
        <f t="shared" si="15"/>
        <v>7497</v>
      </c>
      <c r="BW7" s="65">
        <f t="shared" si="15"/>
        <v>9663</v>
      </c>
      <c r="BX7" s="65">
        <f t="shared" si="15"/>
        <v>9019</v>
      </c>
      <c r="BY7" s="65">
        <f t="shared" si="15"/>
        <v>8406</v>
      </c>
      <c r="BZ7" s="65">
        <f t="shared" si="15"/>
        <v>9239</v>
      </c>
      <c r="CA7" s="63"/>
      <c r="CB7" s="64" t="s">
        <v>120</v>
      </c>
      <c r="CC7" s="64" t="s">
        <v>120</v>
      </c>
      <c r="CD7" s="64" t="s">
        <v>120</v>
      </c>
      <c r="CE7" s="64" t="s">
        <v>120</v>
      </c>
      <c r="CF7" s="64" t="s">
        <v>120</v>
      </c>
      <c r="CG7" s="64" t="s">
        <v>120</v>
      </c>
      <c r="CH7" s="64" t="s">
        <v>120</v>
      </c>
      <c r="CI7" s="64" t="s">
        <v>120</v>
      </c>
      <c r="CJ7" s="64" t="s">
        <v>120</v>
      </c>
      <c r="CK7" s="64" t="s">
        <v>121</v>
      </c>
      <c r="CL7" s="61"/>
      <c r="CM7" s="63">
        <f>CM8</f>
        <v>34299</v>
      </c>
      <c r="CN7" s="63">
        <f>CN8</f>
        <v>0</v>
      </c>
      <c r="CO7" s="64" t="s">
        <v>120</v>
      </c>
      <c r="CP7" s="64" t="s">
        <v>120</v>
      </c>
      <c r="CQ7" s="64" t="s">
        <v>120</v>
      </c>
      <c r="CR7" s="64" t="s">
        <v>120</v>
      </c>
      <c r="CS7" s="64" t="s">
        <v>120</v>
      </c>
      <c r="CT7" s="64" t="s">
        <v>120</v>
      </c>
      <c r="CU7" s="64" t="s">
        <v>120</v>
      </c>
      <c r="CV7" s="64" t="s">
        <v>120</v>
      </c>
      <c r="CW7" s="64" t="s">
        <v>120</v>
      </c>
      <c r="CX7" s="64" t="s">
        <v>122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45.6</v>
      </c>
      <c r="DF7" s="64">
        <f t="shared" si="16"/>
        <v>85.4</v>
      </c>
      <c r="DG7" s="64">
        <f t="shared" si="16"/>
        <v>69.900000000000006</v>
      </c>
      <c r="DH7" s="64">
        <f t="shared" si="16"/>
        <v>59.6</v>
      </c>
      <c r="DI7" s="64">
        <f t="shared" si="16"/>
        <v>51.8</v>
      </c>
      <c r="DJ7" s="61"/>
      <c r="DK7" s="64">
        <f>DK8</f>
        <v>51.2</v>
      </c>
      <c r="DL7" s="64">
        <f t="shared" ref="DL7:DT7" si="17">DL8</f>
        <v>53.1</v>
      </c>
      <c r="DM7" s="64">
        <f t="shared" si="17"/>
        <v>50.4</v>
      </c>
      <c r="DN7" s="64">
        <f t="shared" si="17"/>
        <v>60.7</v>
      </c>
      <c r="DO7" s="64">
        <f t="shared" si="17"/>
        <v>65</v>
      </c>
      <c r="DP7" s="64">
        <f t="shared" si="17"/>
        <v>149.5</v>
      </c>
      <c r="DQ7" s="64">
        <f t="shared" si="17"/>
        <v>154.1</v>
      </c>
      <c r="DR7" s="64">
        <f t="shared" si="17"/>
        <v>151.6</v>
      </c>
      <c r="DS7" s="64">
        <f t="shared" si="17"/>
        <v>151.19999999999999</v>
      </c>
      <c r="DT7" s="64">
        <f t="shared" si="17"/>
        <v>153.80000000000001</v>
      </c>
      <c r="DU7" s="61"/>
    </row>
    <row r="8" spans="1:125" s="66" customFormat="1" x14ac:dyDescent="0.15">
      <c r="A8" s="49"/>
      <c r="B8" s="67">
        <v>2018</v>
      </c>
      <c r="C8" s="67">
        <v>22063</v>
      </c>
      <c r="D8" s="67">
        <v>47</v>
      </c>
      <c r="E8" s="67">
        <v>14</v>
      </c>
      <c r="F8" s="67">
        <v>0</v>
      </c>
      <c r="G8" s="67">
        <v>2</v>
      </c>
      <c r="H8" s="67" t="s">
        <v>123</v>
      </c>
      <c r="I8" s="67" t="s">
        <v>124</v>
      </c>
      <c r="J8" s="67" t="s">
        <v>125</v>
      </c>
      <c r="K8" s="67" t="s">
        <v>126</v>
      </c>
      <c r="L8" s="67" t="s">
        <v>127</v>
      </c>
      <c r="M8" s="67" t="s">
        <v>128</v>
      </c>
      <c r="N8" s="67" t="s">
        <v>129</v>
      </c>
      <c r="O8" s="68" t="s">
        <v>130</v>
      </c>
      <c r="P8" s="69" t="s">
        <v>131</v>
      </c>
      <c r="Q8" s="69" t="s">
        <v>132</v>
      </c>
      <c r="R8" s="70">
        <v>6</v>
      </c>
      <c r="S8" s="69" t="s">
        <v>133</v>
      </c>
      <c r="T8" s="69" t="s">
        <v>134</v>
      </c>
      <c r="U8" s="70">
        <v>9468</v>
      </c>
      <c r="V8" s="70">
        <v>369</v>
      </c>
      <c r="W8" s="70">
        <v>720</v>
      </c>
      <c r="X8" s="69" t="s">
        <v>135</v>
      </c>
      <c r="Y8" s="71">
        <v>206.8</v>
      </c>
      <c r="Z8" s="71">
        <v>310.2</v>
      </c>
      <c r="AA8" s="71">
        <v>320.2</v>
      </c>
      <c r="AB8" s="71">
        <v>399.5</v>
      </c>
      <c r="AC8" s="71">
        <v>287.60000000000002</v>
      </c>
      <c r="AD8" s="71">
        <v>277.8</v>
      </c>
      <c r="AE8" s="71">
        <v>443.6</v>
      </c>
      <c r="AF8" s="71">
        <v>355.6</v>
      </c>
      <c r="AG8" s="71">
        <v>358.6</v>
      </c>
      <c r="AH8" s="71">
        <v>298.39999999999998</v>
      </c>
      <c r="AI8" s="68">
        <v>297.10000000000002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2.1</v>
      </c>
      <c r="AP8" s="71">
        <v>2.2999999999999998</v>
      </c>
      <c r="AQ8" s="71">
        <v>2.7</v>
      </c>
      <c r="AR8" s="71">
        <v>2.2999999999999998</v>
      </c>
      <c r="AS8" s="71">
        <v>9.6999999999999993</v>
      </c>
      <c r="AT8" s="68">
        <v>5.3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48</v>
      </c>
      <c r="BA8" s="72">
        <v>48</v>
      </c>
      <c r="BB8" s="72">
        <v>54</v>
      </c>
      <c r="BC8" s="72">
        <v>33</v>
      </c>
      <c r="BD8" s="72">
        <v>14</v>
      </c>
      <c r="BE8" s="72">
        <v>30</v>
      </c>
      <c r="BF8" s="71">
        <v>51.6</v>
      </c>
      <c r="BG8" s="71">
        <v>67.8</v>
      </c>
      <c r="BH8" s="71">
        <v>68.7</v>
      </c>
      <c r="BI8" s="71">
        <v>75</v>
      </c>
      <c r="BJ8" s="71">
        <v>65.2</v>
      </c>
      <c r="BK8" s="71">
        <v>32.299999999999997</v>
      </c>
      <c r="BL8" s="71">
        <v>33.4</v>
      </c>
      <c r="BM8" s="71">
        <v>32.299999999999997</v>
      </c>
      <c r="BN8" s="71">
        <v>22.3</v>
      </c>
      <c r="BO8" s="71">
        <v>27.1</v>
      </c>
      <c r="BP8" s="68">
        <v>26.3</v>
      </c>
      <c r="BQ8" s="72">
        <v>5349</v>
      </c>
      <c r="BR8" s="72">
        <v>7262</v>
      </c>
      <c r="BS8" s="72">
        <v>8785</v>
      </c>
      <c r="BT8" s="73">
        <v>12283</v>
      </c>
      <c r="BU8" s="73">
        <v>11443</v>
      </c>
      <c r="BV8" s="72">
        <v>7497</v>
      </c>
      <c r="BW8" s="72">
        <v>9663</v>
      </c>
      <c r="BX8" s="72">
        <v>9019</v>
      </c>
      <c r="BY8" s="72">
        <v>8406</v>
      </c>
      <c r="BZ8" s="72">
        <v>9239</v>
      </c>
      <c r="CA8" s="70">
        <v>16102</v>
      </c>
      <c r="CB8" s="71" t="s">
        <v>127</v>
      </c>
      <c r="CC8" s="71" t="s">
        <v>127</v>
      </c>
      <c r="CD8" s="71" t="s">
        <v>127</v>
      </c>
      <c r="CE8" s="71" t="s">
        <v>127</v>
      </c>
      <c r="CF8" s="71" t="s">
        <v>127</v>
      </c>
      <c r="CG8" s="71" t="s">
        <v>127</v>
      </c>
      <c r="CH8" s="71" t="s">
        <v>127</v>
      </c>
      <c r="CI8" s="71" t="s">
        <v>127</v>
      </c>
      <c r="CJ8" s="71" t="s">
        <v>127</v>
      </c>
      <c r="CK8" s="71" t="s">
        <v>127</v>
      </c>
      <c r="CL8" s="68" t="s">
        <v>127</v>
      </c>
      <c r="CM8" s="70">
        <v>34299</v>
      </c>
      <c r="CN8" s="70">
        <v>0</v>
      </c>
      <c r="CO8" s="71" t="s">
        <v>127</v>
      </c>
      <c r="CP8" s="71" t="s">
        <v>127</v>
      </c>
      <c r="CQ8" s="71" t="s">
        <v>127</v>
      </c>
      <c r="CR8" s="71" t="s">
        <v>127</v>
      </c>
      <c r="CS8" s="71" t="s">
        <v>127</v>
      </c>
      <c r="CT8" s="71" t="s">
        <v>127</v>
      </c>
      <c r="CU8" s="71" t="s">
        <v>127</v>
      </c>
      <c r="CV8" s="71" t="s">
        <v>127</v>
      </c>
      <c r="CW8" s="71" t="s">
        <v>127</v>
      </c>
      <c r="CX8" s="71" t="s">
        <v>127</v>
      </c>
      <c r="CY8" s="68" t="s">
        <v>127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45.6</v>
      </c>
      <c r="DF8" s="71">
        <v>85.4</v>
      </c>
      <c r="DG8" s="71">
        <v>69.900000000000006</v>
      </c>
      <c r="DH8" s="71">
        <v>59.6</v>
      </c>
      <c r="DI8" s="71">
        <v>51.8</v>
      </c>
      <c r="DJ8" s="68">
        <v>103.6</v>
      </c>
      <c r="DK8" s="71">
        <v>51.2</v>
      </c>
      <c r="DL8" s="71">
        <v>53.1</v>
      </c>
      <c r="DM8" s="71">
        <v>50.4</v>
      </c>
      <c r="DN8" s="71">
        <v>60.7</v>
      </c>
      <c r="DO8" s="71">
        <v>65</v>
      </c>
      <c r="DP8" s="71">
        <v>149.5</v>
      </c>
      <c r="DQ8" s="71">
        <v>154.1</v>
      </c>
      <c r="DR8" s="71">
        <v>151.6</v>
      </c>
      <c r="DS8" s="71">
        <v>151.19999999999999</v>
      </c>
      <c r="DT8" s="71">
        <v>153.80000000000001</v>
      </c>
      <c r="DU8" s="68">
        <v>199.3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136</v>
      </c>
      <c r="C10" s="78" t="s">
        <v>137</v>
      </c>
      <c r="D10" s="78" t="s">
        <v>138</v>
      </c>
      <c r="E10" s="78" t="s">
        <v>139</v>
      </c>
      <c r="F10" s="78" t="s">
        <v>140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>
        <f>DATEVALUE($B$6-4&amp;"年1月1日")</f>
        <v>41640</v>
      </c>
      <c r="C11" s="79">
        <f>DATEVALUE($B$6-3&amp;"年1月1日")</f>
        <v>42005</v>
      </c>
      <c r="D11" s="79">
        <f>DATEVALUE($B$6-2&amp;"年1月1日")</f>
        <v>42370</v>
      </c>
      <c r="E11" s="79">
        <f>DATEVALUE($B$6-1&amp;"年1月1日")</f>
        <v>42736</v>
      </c>
      <c r="F11" s="79">
        <f>DATEVALUE($B$6&amp;"年1月1日")</f>
        <v>43101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twpc541</cp:lastModifiedBy>
  <cp:lastPrinted>2020-01-22T05:04:35Z</cp:lastPrinted>
  <dcterms:created xsi:type="dcterms:W3CDTF">2019-12-05T07:20:18Z</dcterms:created>
  <dcterms:modified xsi:type="dcterms:W3CDTF">2020-01-22T05:04:35Z</dcterms:modified>
  <cp:category/>
</cp:coreProperties>
</file>