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D:\仕事関係\経営比較分析表\H30決算\提出\"/>
    </mc:Choice>
  </mc:AlternateContent>
  <xr:revisionPtr revIDLastSave="0" documentId="13_ncr:1_{D2055C9B-D41A-4854-8029-2671B782C88B}" xr6:coauthVersionLast="45" xr6:coauthVersionMax="45" xr10:uidLastSave="{00000000-0000-0000-0000-000000000000}"/>
  <workbookProtection workbookAlgorithmName="SHA-512" workbookHashValue="XfH6VIby97et+8q+7/G7sFDN1HI+4EHZpHE9VWD9gxHHlvVnNbCMqHH1cGBwXdYlMiU4tyooYpSYfATR/AvRTg==" workbookSaltValue="17V2QFE4W4kLCWN86ziZP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<sst xmlns="http://schemas.openxmlformats.org/spreadsheetml/2006/main" count="223" uniqueCount="111">
  <si>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</si>
  <si>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</si>
  <si>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</si>
  <si>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</si>
  <si>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</si>
  <si>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</si>
  <si>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</si>
  <si>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</si>
  <si>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</si>
  <si>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</si>
  <si>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</si>
  <si>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</si>
  <si>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</si>
  <si>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</si>
  <si>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</si>
  <si>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</si>
  <si>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</si>
  <si>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</si>
  <si>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</si>
  <si>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</si>
  <si>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</si>
  <si>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</si>
  <si>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</si>
  <si>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</si>
  <si>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</si>
  <si>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</si>
  <si>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</si>
  <si>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</si>
  <si>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</si>
  <si>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</si>
  <si>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</si>
  <si>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</si>
  <si>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</si>
  <si>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</si>
  <si>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</si>
  <si>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</si>
  <si>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</si>
  <si>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</si>
  <si>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</si>
  <si>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</si>
  <si>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</si>
  <si>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</si>
  <si>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</si>
  <si>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</si>
  <si>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</si>
  <si>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</si>
  <si>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</si>
  <si>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</si>
  <si>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</si>
  <si>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</si>
  <si>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</si>
  <si>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</si>
  <si>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</si>
  <si>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</si>
  <si>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</si>
  <si>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</si>
  <si>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</si>
  <si>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</si>
  <si>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</si>
  <si>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</si>
  <si>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</si>
  <si>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</si>
  <si>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</si>
  <si>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</si>
  <si>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</si>
  <si>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</si>
  <si>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</si>
  <si>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</si>
  <si>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</si>
  <si>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</si>
  <si>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</si>
  <si>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</si>
  <si>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</si>
  <si>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</si>
  <si>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</si>
  <si>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</si>
  <si>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</si>
  <si>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</si>
  <si>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</si>
  <si>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</si>
  <si>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</si>
  <si>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</si>
  <si>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</si>
  <si>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</si>
  <si>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</si>
  <si>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</si>
  <si>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</si>
  <si>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</si>
  <si>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</si>
  <si>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</si>
  <si>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</si>
  <si>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</si>
  <si>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</si>
  <si>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</si>
  <si>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</si>
  <si>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</si>
  <si>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</si>
  <si>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</si>
  <si>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</si>
  <si>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</si>
  <si>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</si>
  <si>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</si>
  <si>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</si>
  <si>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</si>
  <si>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</si>
  <si>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</si>
  <si>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</si>
  <si>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</si>
  <si>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では、経常収支比率は類似団体と比較して低く、累積欠損金比率は類似団体と比較して高い傾向にある。しかし、下水道事業全体で見ると平成28年度に累積欠損金が解消され、収支は安定している。
  企業債残高については、平成27年度から新規に未整備地区の整備を開始したため企業債残高が増加し比率が上昇している。今後は比率は横ばいで推移すると考えられるが、投資対象の費用対効果の精査と効率的な施設整備を基本として、可能な限り費用を抑制し、更なる将来の投資に備える財源確保に努めたい。
　また当市では事業ごとの経営状況により、使用料をそれぞれに設定するのでは結果的に実施された事業の不採算部分の責任を地域住民が負わされ、料金格差が生じることで住居地域による不公平感が否めないため、統一の料金設定を採用している。
　そのため事業ごとに分析すると経営状況はあまり好ましくないが、下水道事業全体で考えると概ね健全な経営状況にあると言える。</t>
    <rPh sb="24" eb="26">
      <t>ルイジ</t>
    </rPh>
    <rPh sb="26" eb="28">
      <t>ダンタイ</t>
    </rPh>
    <rPh sb="29" eb="31">
      <t>ヒカク</t>
    </rPh>
    <rPh sb="33" eb="34">
      <t>ヒク</t>
    </rPh>
    <phoneticPr fontId="4"/>
  </si>
  <si>
    <t>　老朽化の状況については、類似団体と比較すると有形固定資産減価償却率は減少傾向にあり、管渠老朽化率についても対象となる管渠が発生していないことから、現状では施設等の改築・更新は必要ないと考える。
　しかし、今後施設等の老朽化が進み改築・更新が必要となった際には一気に費用が増加しないように計画的に更新していく必要がある。</t>
    <rPh sb="35" eb="37">
      <t>ゲンショウ</t>
    </rPh>
    <rPh sb="37" eb="39">
      <t>ケイコウ</t>
    </rPh>
    <rPh sb="154" eb="156">
      <t>ヒツヨウ</t>
    </rPh>
    <phoneticPr fontId="4"/>
  </si>
  <si>
    <t>　今後は人口減少に伴い使用料収入も減少していくことから、公共下水道事業の負担とならないようにできる限りの維持管理費用の削減と老朽化した施設等についても、適正な維持管理を行いながら計画的に更新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</si>
</sst>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C9-40C8-8CE6-DA97F41A4D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A4C9-40C8-8CE6-DA97F41A4D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57.45</c:v>
                </c:pt>
                <c:pt idx="1">
                  <c:v>53.64</c:v>
                </c:pt>
                <c:pt idx="2">
                  <c:v>52.55</c:v>
                </c:pt>
                <c:pt idx="3">
                  <c:v>60.55</c:v>
                </c:pt>
                <c:pt idx="4">
                  <c:v>68.09</c:v>
                </c:pt>
              </c:numCache>
            </c:numRef>
          </c:val>
          <c:extLst>
            <c:ext xmlns:c16="http://schemas.microsoft.com/office/drawing/2014/chart" uri="{C3380CC4-5D6E-409C-BE32-E72D297353CC}">
              <c16:uniqueId val="{00000000-2DC2-40B7-ACAC-8EB328CB5A3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2DC2-40B7-ACAC-8EB328CB5A3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93.01</c:v>
                </c:pt>
                <c:pt idx="1">
                  <c:v>93.8</c:v>
                </c:pt>
                <c:pt idx="2">
                  <c:v>94.2</c:v>
                </c:pt>
                <c:pt idx="3">
                  <c:v>94.28</c:v>
                </c:pt>
                <c:pt idx="4">
                  <c:v>94.69</c:v>
                </c:pt>
              </c:numCache>
            </c:numRef>
          </c:val>
          <c:extLst>
            <c:ext xmlns:c16="http://schemas.microsoft.com/office/drawing/2014/chart" uri="{C3380CC4-5D6E-409C-BE32-E72D297353CC}">
              <c16:uniqueId val="{00000000-C021-4A76-A6F8-769159E6CB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C021-4A76-A6F8-769159E6CB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97.73</c:v>
                </c:pt>
                <c:pt idx="1">
                  <c:v>86.88</c:v>
                </c:pt>
                <c:pt idx="2">
                  <c:v>92.8</c:v>
                </c:pt>
                <c:pt idx="3">
                  <c:v>79.260000000000005</c:v>
                </c:pt>
                <c:pt idx="4">
                  <c:v>81.31</c:v>
                </c:pt>
              </c:numCache>
            </c:numRef>
          </c:val>
          <c:extLst>
            <c:ext xmlns:c16="http://schemas.microsoft.com/office/drawing/2014/chart" uri="{C3380CC4-5D6E-409C-BE32-E72D297353CC}">
              <c16:uniqueId val="{00000000-257E-43ED-9B10-F7E08903CC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257E-43ED-9B10-F7E08903CC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30.74</c:v>
                </c:pt>
                <c:pt idx="1">
                  <c:v>31.29</c:v>
                </c:pt>
                <c:pt idx="2">
                  <c:v>30.04</c:v>
                </c:pt>
                <c:pt idx="3">
                  <c:v>28.29</c:v>
                </c:pt>
                <c:pt idx="4">
                  <c:v>24.56</c:v>
                </c:pt>
              </c:numCache>
            </c:numRef>
          </c:val>
          <c:extLst>
            <c:ext xmlns:c16="http://schemas.microsoft.com/office/drawing/2014/chart" uri="{C3380CC4-5D6E-409C-BE32-E72D297353CC}">
              <c16:uniqueId val="{00000000-F5DA-4C97-BD52-46B4242A92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F5DA-4C97-BD52-46B4242A92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E0-44B3-809A-114DAC6B84F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91E0-44B3-809A-114DAC6B84F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361.71</c:v>
                </c:pt>
                <c:pt idx="1">
                  <c:v>426.8</c:v>
                </c:pt>
                <c:pt idx="2">
                  <c:v>469.54</c:v>
                </c:pt>
                <c:pt idx="3">
                  <c:v>539</c:v>
                </c:pt>
                <c:pt idx="4">
                  <c:v>611.53</c:v>
                </c:pt>
              </c:numCache>
            </c:numRef>
          </c:val>
          <c:extLst>
            <c:ext xmlns:c16="http://schemas.microsoft.com/office/drawing/2014/chart" uri="{C3380CC4-5D6E-409C-BE32-E72D297353CC}">
              <c16:uniqueId val="{00000000-7579-481D-B795-02F1C545839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7579-481D-B795-02F1C545839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3.06</c:v>
                </c:pt>
                <c:pt idx="1">
                  <c:v>2.0099999999999998</c:v>
                </c:pt>
                <c:pt idx="2">
                  <c:v>3.95</c:v>
                </c:pt>
                <c:pt idx="3">
                  <c:v>5.16</c:v>
                </c:pt>
                <c:pt idx="4">
                  <c:v>7.44</c:v>
                </c:pt>
              </c:numCache>
            </c:numRef>
          </c:val>
          <c:extLst>
            <c:ext xmlns:c16="http://schemas.microsoft.com/office/drawing/2014/chart" uri="{C3380CC4-5D6E-409C-BE32-E72D297353CC}">
              <c16:uniqueId val="{00000000-F050-4321-B449-A9B729CDDBD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F050-4321-B449-A9B729CDDBD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703.48</c:v>
                </c:pt>
                <c:pt idx="1">
                  <c:v>1595.01</c:v>
                </c:pt>
                <c:pt idx="2">
                  <c:v>1950.63</c:v>
                </c:pt>
                <c:pt idx="3">
                  <c:v>2620.8200000000002</c:v>
                </c:pt>
                <c:pt idx="4">
                  <c:v>3202.38</c:v>
                </c:pt>
              </c:numCache>
            </c:numRef>
          </c:val>
          <c:extLst>
            <c:ext xmlns:c16="http://schemas.microsoft.com/office/drawing/2014/chart" uri="{C3380CC4-5D6E-409C-BE32-E72D297353CC}">
              <c16:uniqueId val="{00000000-1921-4E28-A055-F5A5FF0DCC1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1921-4E28-A055-F5A5FF0DCC1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106.64</c:v>
                </c:pt>
                <c:pt idx="1">
                  <c:v>82.36</c:v>
                </c:pt>
                <c:pt idx="2">
                  <c:v>95.58</c:v>
                </c:pt>
                <c:pt idx="3">
                  <c:v>69.209999999999994</c:v>
                </c:pt>
                <c:pt idx="4">
                  <c:v>70.599999999999994</c:v>
                </c:pt>
              </c:numCache>
            </c:numRef>
          </c:val>
          <c:extLst>
            <c:ext xmlns:c16="http://schemas.microsoft.com/office/drawing/2014/chart" uri="{C3380CC4-5D6E-409C-BE32-E72D297353CC}">
              <c16:uniqueId val="{00000000-1211-4F18-B3B8-9C5569B8DF2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1211-4F18-B3B8-9C5569B8DF2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171.74</c:v>
                </c:pt>
                <c:pt idx="1">
                  <c:v>203.58</c:v>
                </c:pt>
                <c:pt idx="2">
                  <c:v>171.87</c:v>
                </c:pt>
                <c:pt idx="3">
                  <c:v>233.3</c:v>
                </c:pt>
                <c:pt idx="4">
                  <c:v>226.66</c:v>
                </c:pt>
              </c:numCache>
            </c:numRef>
          </c:val>
          <c:extLst>
            <c:ext xmlns:c16="http://schemas.microsoft.com/office/drawing/2014/chart" uri="{C3380CC4-5D6E-409C-BE32-E72D297353CC}">
              <c16:uniqueId val="{00000000-2CF5-4DBF-9075-5593069C27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2CF5-4DBF-9075-5593069C27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弘前市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172031</v>
      </c>
      <c r="AM8" s="50"/>
      <c r="AN8" s="50"/>
      <c r="AO8" s="50"/>
      <c r="AP8" s="50"/>
      <c r="AQ8" s="50"/>
      <c r="AR8" s="50"/>
      <c r="AS8" s="50"/>
      <c r="AT8" s="45">
        <f>データ!T6</f>
        <v>524.20000000000005</v>
      </c>
      <c r="AU8" s="45"/>
      <c r="AV8" s="45"/>
      <c r="AW8" s="45"/>
      <c r="AX8" s="45"/>
      <c r="AY8" s="45"/>
      <c r="AZ8" s="45"/>
      <c r="BA8" s="45"/>
      <c r="BB8" s="45">
        <f>データ!U6</f>
        <v>328.18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42.39</v>
      </c>
      <c r="J10" s="45"/>
      <c r="K10" s="45"/>
      <c r="L10" s="45"/>
      <c r="M10" s="45"/>
      <c r="N10" s="45"/>
      <c r="O10" s="45"/>
      <c r="P10" s="45">
        <f>データ!P6</f>
        <v>1.1599999999999999</v>
      </c>
      <c r="Q10" s="45"/>
      <c r="R10" s="45"/>
      <c r="S10" s="45"/>
      <c r="T10" s="45"/>
      <c r="U10" s="45"/>
      <c r="V10" s="45"/>
      <c r="W10" s="45">
        <f>データ!Q6</f>
        <v>68.47</v>
      </c>
      <c r="X10" s="45"/>
      <c r="Y10" s="45"/>
      <c r="Z10" s="45"/>
      <c r="AA10" s="45"/>
      <c r="AB10" s="45"/>
      <c r="AC10" s="45"/>
      <c r="AD10" s="50">
        <f>データ!R6</f>
        <v>3090</v>
      </c>
      <c r="AE10" s="50"/>
      <c r="AF10" s="50"/>
      <c r="AG10" s="50"/>
      <c r="AH10" s="50"/>
      <c r="AI10" s="50"/>
      <c r="AJ10" s="50"/>
      <c r="AK10" s="2"/>
      <c r="AL10" s="50">
        <f>データ!V6</f>
        <v>1977</v>
      </c>
      <c r="AM10" s="50"/>
      <c r="AN10" s="50"/>
      <c r="AO10" s="50"/>
      <c r="AP10" s="50"/>
      <c r="AQ10" s="50"/>
      <c r="AR10" s="50"/>
      <c r="AS10" s="50"/>
      <c r="AT10" s="45">
        <f>データ!W6</f>
        <v>0.56999999999999995</v>
      </c>
      <c r="AU10" s="45"/>
      <c r="AV10" s="45"/>
      <c r="AW10" s="45"/>
      <c r="AX10" s="45"/>
      <c r="AY10" s="45"/>
      <c r="AZ10" s="45"/>
      <c r="BA10" s="45"/>
      <c r="BB10" s="45">
        <f>データ!X6</f>
        <v>3468.42</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1" t="s">
        <v>27</v>
      </c>
      <c r="BM45" s="82"/>
      <c r="BN45" s="82"/>
      <c r="BO45" s="82"/>
      <c r="BP45" s="82"/>
      <c r="BQ45" s="82"/>
      <c r="BR45" s="82"/>
      <c r="BS45" s="82"/>
      <c r="BT45" s="82"/>
      <c r="BU45" s="82"/>
      <c r="BV45" s="82"/>
      <c r="BW45" s="82"/>
      <c r="BX45" s="82"/>
      <c r="BY45" s="82"/>
      <c r="BZ45" s="8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4"/>
      <c r="BM46" s="85"/>
      <c r="BN46" s="85"/>
      <c r="BO46" s="85"/>
      <c r="BP46" s="85"/>
      <c r="BQ46" s="85"/>
      <c r="BR46" s="85"/>
      <c r="BS46" s="85"/>
      <c r="BT46" s="85"/>
      <c r="BU46" s="85"/>
      <c r="BV46" s="85"/>
      <c r="BW46" s="85"/>
      <c r="BX46" s="85"/>
      <c r="BY46" s="85"/>
      <c r="BZ46" s="8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110</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PX6ry1rvnjuEI4vLg6G/72tKFiFqq+RRX1aot9aYxzIBQFxXtaFlDmZiaTITWMnm9ssV85eCgAdG7C8jlTtdlA==" saltValue="RsUkDv0jlvOIkcSJ/ajGB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8" t="s">
        <v>52</v>
      </c>
      <c r="I3" s="89"/>
      <c r="J3" s="89"/>
      <c r="K3" s="89"/>
      <c r="L3" s="89"/>
      <c r="M3" s="89"/>
      <c r="N3" s="89"/>
      <c r="O3" s="89"/>
      <c r="P3" s="89"/>
      <c r="Q3" s="89"/>
      <c r="R3" s="89"/>
      <c r="S3" s="89"/>
      <c r="T3" s="89"/>
      <c r="U3" s="89"/>
      <c r="V3" s="89"/>
      <c r="W3" s="89"/>
      <c r="X3" s="90"/>
      <c r="Y3" s="94" t="s">
        <v>53</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54</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x14ac:dyDescent="0.15">
      <c r="A4" s="28" t="s">
        <v>55</v>
      </c>
      <c r="B4" s="30"/>
      <c r="C4" s="30"/>
      <c r="D4" s="30"/>
      <c r="E4" s="30"/>
      <c r="F4" s="30"/>
      <c r="G4" s="30"/>
      <c r="H4" s="91"/>
      <c r="I4" s="92"/>
      <c r="J4" s="92"/>
      <c r="K4" s="92"/>
      <c r="L4" s="92"/>
      <c r="M4" s="92"/>
      <c r="N4" s="92"/>
      <c r="O4" s="92"/>
      <c r="P4" s="92"/>
      <c r="Q4" s="92"/>
      <c r="R4" s="92"/>
      <c r="S4" s="92"/>
      <c r="T4" s="92"/>
      <c r="U4" s="92"/>
      <c r="V4" s="92"/>
      <c r="W4" s="92"/>
      <c r="X4" s="93"/>
      <c r="Y4" s="87" t="s">
        <v>56</v>
      </c>
      <c r="Z4" s="87"/>
      <c r="AA4" s="87"/>
      <c r="AB4" s="87"/>
      <c r="AC4" s="87"/>
      <c r="AD4" s="87"/>
      <c r="AE4" s="87"/>
      <c r="AF4" s="87"/>
      <c r="AG4" s="87"/>
      <c r="AH4" s="87"/>
      <c r="AI4" s="87"/>
      <c r="AJ4" s="87" t="s">
        <v>57</v>
      </c>
      <c r="AK4" s="87"/>
      <c r="AL4" s="87"/>
      <c r="AM4" s="87"/>
      <c r="AN4" s="87"/>
      <c r="AO4" s="87"/>
      <c r="AP4" s="87"/>
      <c r="AQ4" s="87"/>
      <c r="AR4" s="87"/>
      <c r="AS4" s="87"/>
      <c r="AT4" s="87"/>
      <c r="AU4" s="87" t="s">
        <v>58</v>
      </c>
      <c r="AV4" s="87"/>
      <c r="AW4" s="87"/>
      <c r="AX4" s="87"/>
      <c r="AY4" s="87"/>
      <c r="AZ4" s="87"/>
      <c r="BA4" s="87"/>
      <c r="BB4" s="87"/>
      <c r="BC4" s="87"/>
      <c r="BD4" s="87"/>
      <c r="BE4" s="87"/>
      <c r="BF4" s="87" t="s">
        <v>59</v>
      </c>
      <c r="BG4" s="87"/>
      <c r="BH4" s="87"/>
      <c r="BI4" s="87"/>
      <c r="BJ4" s="87"/>
      <c r="BK4" s="87"/>
      <c r="BL4" s="87"/>
      <c r="BM4" s="87"/>
      <c r="BN4" s="87"/>
      <c r="BO4" s="87"/>
      <c r="BP4" s="87"/>
      <c r="BQ4" s="87" t="s">
        <v>60</v>
      </c>
      <c r="BR4" s="87"/>
      <c r="BS4" s="87"/>
      <c r="BT4" s="87"/>
      <c r="BU4" s="87"/>
      <c r="BV4" s="87"/>
      <c r="BW4" s="87"/>
      <c r="BX4" s="87"/>
      <c r="BY4" s="87"/>
      <c r="BZ4" s="87"/>
      <c r="CA4" s="87"/>
      <c r="CB4" s="87" t="s">
        <v>61</v>
      </c>
      <c r="CC4" s="87"/>
      <c r="CD4" s="87"/>
      <c r="CE4" s="87"/>
      <c r="CF4" s="87"/>
      <c r="CG4" s="87"/>
      <c r="CH4" s="87"/>
      <c r="CI4" s="87"/>
      <c r="CJ4" s="87"/>
      <c r="CK4" s="87"/>
      <c r="CL4" s="87"/>
      <c r="CM4" s="87" t="s">
        <v>62</v>
      </c>
      <c r="CN4" s="87"/>
      <c r="CO4" s="87"/>
      <c r="CP4" s="87"/>
      <c r="CQ4" s="87"/>
      <c r="CR4" s="87"/>
      <c r="CS4" s="87"/>
      <c r="CT4" s="87"/>
      <c r="CU4" s="87"/>
      <c r="CV4" s="87"/>
      <c r="CW4" s="87"/>
      <c r="CX4" s="87" t="s">
        <v>63</v>
      </c>
      <c r="CY4" s="87"/>
      <c r="CZ4" s="87"/>
      <c r="DA4" s="87"/>
      <c r="DB4" s="87"/>
      <c r="DC4" s="87"/>
      <c r="DD4" s="87"/>
      <c r="DE4" s="87"/>
      <c r="DF4" s="87"/>
      <c r="DG4" s="87"/>
      <c r="DH4" s="87"/>
      <c r="DI4" s="87" t="s">
        <v>64</v>
      </c>
      <c r="DJ4" s="87"/>
      <c r="DK4" s="87"/>
      <c r="DL4" s="87"/>
      <c r="DM4" s="87"/>
      <c r="DN4" s="87"/>
      <c r="DO4" s="87"/>
      <c r="DP4" s="87"/>
      <c r="DQ4" s="87"/>
      <c r="DR4" s="87"/>
      <c r="DS4" s="87"/>
      <c r="DT4" s="87" t="s">
        <v>65</v>
      </c>
      <c r="DU4" s="87"/>
      <c r="DV4" s="87"/>
      <c r="DW4" s="87"/>
      <c r="DX4" s="87"/>
      <c r="DY4" s="87"/>
      <c r="DZ4" s="87"/>
      <c r="EA4" s="87"/>
      <c r="EB4" s="87"/>
      <c r="EC4" s="87"/>
      <c r="ED4" s="87"/>
      <c r="EE4" s="87" t="s">
        <v>66</v>
      </c>
      <c r="EF4" s="87"/>
      <c r="EG4" s="87"/>
      <c r="EH4" s="87"/>
      <c r="EI4" s="87"/>
      <c r="EJ4" s="87"/>
      <c r="EK4" s="87"/>
      <c r="EL4" s="87"/>
      <c r="EM4" s="87"/>
      <c r="EN4" s="87"/>
      <c r="EO4" s="8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22021</v>
      </c>
      <c r="D6" s="33">
        <f t="shared" si="3"/>
        <v>46</v>
      </c>
      <c r="E6" s="33">
        <f t="shared" si="3"/>
        <v>17</v>
      </c>
      <c r="F6" s="33">
        <f t="shared" si="3"/>
        <v>4</v>
      </c>
      <c r="G6" s="33">
        <f t="shared" si="3"/>
        <v>0</v>
      </c>
      <c r="H6" s="33" t="str">
        <f t="shared" si="3"/>
        <v>青森県　弘前市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42.39</v>
      </c>
      <c r="P6" s="34">
        <f t="shared" si="3"/>
        <v>1.1599999999999999</v>
      </c>
      <c r="Q6" s="34">
        <f t="shared" si="3"/>
        <v>68.47</v>
      </c>
      <c r="R6" s="34">
        <f t="shared" si="3"/>
        <v>3090</v>
      </c>
      <c r="S6" s="34">
        <f t="shared" si="3"/>
        <v>172031</v>
      </c>
      <c r="T6" s="34">
        <f t="shared" si="3"/>
        <v>524.20000000000005</v>
      </c>
      <c r="U6" s="34">
        <f t="shared" si="3"/>
        <v>328.18</v>
      </c>
      <c r="V6" s="34">
        <f t="shared" si="3"/>
        <v>1977</v>
      </c>
      <c r="W6" s="34">
        <f t="shared" si="3"/>
        <v>0.56999999999999995</v>
      </c>
      <c r="X6" s="34">
        <f t="shared" si="3"/>
        <v>3468.42</v>
      </c>
      <c r="Y6" s="35">
        <f>IF(Y7="",NA(),Y7)</f>
        <v>97.73</v>
      </c>
      <c r="Z6" s="35">
        <f t="shared" ref="Z6:AH6" si="4">IF(Z7="",NA(),Z7)</f>
        <v>86.88</v>
      </c>
      <c r="AA6" s="35">
        <f t="shared" si="4"/>
        <v>92.8</v>
      </c>
      <c r="AB6" s="35">
        <f t="shared" si="4"/>
        <v>79.260000000000005</v>
      </c>
      <c r="AC6" s="35">
        <f t="shared" si="4"/>
        <v>81.31</v>
      </c>
      <c r="AD6" s="35">
        <f t="shared" si="4"/>
        <v>101.24</v>
      </c>
      <c r="AE6" s="35">
        <f t="shared" si="4"/>
        <v>100.94</v>
      </c>
      <c r="AF6" s="35">
        <f t="shared" si="4"/>
        <v>100.85</v>
      </c>
      <c r="AG6" s="35">
        <f t="shared" si="4"/>
        <v>102.13</v>
      </c>
      <c r="AH6" s="35">
        <f t="shared" si="4"/>
        <v>101.72</v>
      </c>
      <c r="AI6" s="34" t="str">
        <f>IF(AI7="","",IF(AI7="-","【-】","【"&amp;SUBSTITUTE(TEXT(AI7,"#,##0.00"),"-","△")&amp;"】"))</f>
        <v>【101.92】</v>
      </c>
      <c r="AJ6" s="35">
        <f>IF(AJ7="",NA(),AJ7)</f>
        <v>361.71</v>
      </c>
      <c r="AK6" s="35">
        <f t="shared" ref="AK6:AS6" si="5">IF(AK7="",NA(),AK7)</f>
        <v>426.8</v>
      </c>
      <c r="AL6" s="35">
        <f t="shared" si="5"/>
        <v>469.54</v>
      </c>
      <c r="AM6" s="35">
        <f t="shared" si="5"/>
        <v>539</v>
      </c>
      <c r="AN6" s="35">
        <f t="shared" si="5"/>
        <v>611.53</v>
      </c>
      <c r="AO6" s="35">
        <f t="shared" si="5"/>
        <v>184.13</v>
      </c>
      <c r="AP6" s="35">
        <f t="shared" si="5"/>
        <v>101.85</v>
      </c>
      <c r="AQ6" s="35">
        <f t="shared" si="5"/>
        <v>110.77</v>
      </c>
      <c r="AR6" s="35">
        <f t="shared" si="5"/>
        <v>109.51</v>
      </c>
      <c r="AS6" s="35">
        <f t="shared" si="5"/>
        <v>112.88</v>
      </c>
      <c r="AT6" s="34" t="str">
        <f>IF(AT7="","",IF(AT7="-","【-】","【"&amp;SUBSTITUTE(TEXT(AT7,"#,##0.00"),"-","△")&amp;"】"))</f>
        <v>【88.06】</v>
      </c>
      <c r="AU6" s="35">
        <f>IF(AU7="",NA(),AU7)</f>
        <v>3.06</v>
      </c>
      <c r="AV6" s="35">
        <f t="shared" ref="AV6:BD6" si="6">IF(AV7="",NA(),AV7)</f>
        <v>2.0099999999999998</v>
      </c>
      <c r="AW6" s="35">
        <f t="shared" si="6"/>
        <v>3.95</v>
      </c>
      <c r="AX6" s="35">
        <f t="shared" si="6"/>
        <v>5.16</v>
      </c>
      <c r="AY6" s="35">
        <f t="shared" si="6"/>
        <v>7.44</v>
      </c>
      <c r="AZ6" s="35">
        <f t="shared" si="6"/>
        <v>63.22</v>
      </c>
      <c r="BA6" s="35">
        <f t="shared" si="6"/>
        <v>49.07</v>
      </c>
      <c r="BB6" s="35">
        <f t="shared" si="6"/>
        <v>46.78</v>
      </c>
      <c r="BC6" s="35">
        <f t="shared" si="6"/>
        <v>47.44</v>
      </c>
      <c r="BD6" s="35">
        <f t="shared" si="6"/>
        <v>49.18</v>
      </c>
      <c r="BE6" s="34" t="str">
        <f>IF(BE7="","",IF(BE7="-","【-】","【"&amp;SUBSTITUTE(TEXT(BE7,"#,##0.00"),"-","△")&amp;"】"))</f>
        <v>【54.23】</v>
      </c>
      <c r="BF6" s="35">
        <f>IF(BF7="",NA(),BF7)</f>
        <v>703.48</v>
      </c>
      <c r="BG6" s="35">
        <f t="shared" ref="BG6:BO6" si="7">IF(BG7="",NA(),BG7)</f>
        <v>1595.01</v>
      </c>
      <c r="BH6" s="35">
        <f t="shared" si="7"/>
        <v>1950.63</v>
      </c>
      <c r="BI6" s="35">
        <f t="shared" si="7"/>
        <v>2620.8200000000002</v>
      </c>
      <c r="BJ6" s="35">
        <f t="shared" si="7"/>
        <v>3202.38</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106.64</v>
      </c>
      <c r="BR6" s="35">
        <f t="shared" ref="BR6:BZ6" si="8">IF(BR7="",NA(),BR7)</f>
        <v>82.36</v>
      </c>
      <c r="BS6" s="35">
        <f t="shared" si="8"/>
        <v>95.58</v>
      </c>
      <c r="BT6" s="35">
        <f t="shared" si="8"/>
        <v>69.209999999999994</v>
      </c>
      <c r="BU6" s="35">
        <f t="shared" si="8"/>
        <v>70.599999999999994</v>
      </c>
      <c r="BV6" s="35">
        <f t="shared" si="8"/>
        <v>66.56</v>
      </c>
      <c r="BW6" s="35">
        <f t="shared" si="8"/>
        <v>66.22</v>
      </c>
      <c r="BX6" s="35">
        <f t="shared" si="8"/>
        <v>69.87</v>
      </c>
      <c r="BY6" s="35">
        <f t="shared" si="8"/>
        <v>74.3</v>
      </c>
      <c r="BZ6" s="35">
        <f t="shared" si="8"/>
        <v>72.260000000000005</v>
      </c>
      <c r="CA6" s="34" t="str">
        <f>IF(CA7="","",IF(CA7="-","【-】","【"&amp;SUBSTITUTE(TEXT(CA7,"#,##0.00"),"-","△")&amp;"】"))</f>
        <v>【74.48】</v>
      </c>
      <c r="CB6" s="35">
        <f>IF(CB7="",NA(),CB7)</f>
        <v>171.74</v>
      </c>
      <c r="CC6" s="35">
        <f t="shared" ref="CC6:CK6" si="9">IF(CC7="",NA(),CC7)</f>
        <v>203.58</v>
      </c>
      <c r="CD6" s="35">
        <f t="shared" si="9"/>
        <v>171.87</v>
      </c>
      <c r="CE6" s="35">
        <f t="shared" si="9"/>
        <v>233.3</v>
      </c>
      <c r="CF6" s="35">
        <f t="shared" si="9"/>
        <v>226.66</v>
      </c>
      <c r="CG6" s="35">
        <f t="shared" si="9"/>
        <v>244.29</v>
      </c>
      <c r="CH6" s="35">
        <f t="shared" si="9"/>
        <v>246.72</v>
      </c>
      <c r="CI6" s="35">
        <f t="shared" si="9"/>
        <v>234.96</v>
      </c>
      <c r="CJ6" s="35">
        <f t="shared" si="9"/>
        <v>221.81</v>
      </c>
      <c r="CK6" s="35">
        <f t="shared" si="9"/>
        <v>230.02</v>
      </c>
      <c r="CL6" s="34" t="str">
        <f>IF(CL7="","",IF(CL7="-","【-】","【"&amp;SUBSTITUTE(TEXT(CL7,"#,##0.00"),"-","△")&amp;"】"))</f>
        <v>【219.46】</v>
      </c>
      <c r="CM6" s="35">
        <f>IF(CM7="",NA(),CM7)</f>
        <v>57.45</v>
      </c>
      <c r="CN6" s="35">
        <f t="shared" ref="CN6:CV6" si="10">IF(CN7="",NA(),CN7)</f>
        <v>53.64</v>
      </c>
      <c r="CO6" s="35">
        <f t="shared" si="10"/>
        <v>52.55</v>
      </c>
      <c r="CP6" s="35">
        <f t="shared" si="10"/>
        <v>60.55</v>
      </c>
      <c r="CQ6" s="35">
        <f t="shared" si="10"/>
        <v>68.09</v>
      </c>
      <c r="CR6" s="35">
        <f t="shared" si="10"/>
        <v>43.58</v>
      </c>
      <c r="CS6" s="35">
        <f t="shared" si="10"/>
        <v>41.35</v>
      </c>
      <c r="CT6" s="35">
        <f t="shared" si="10"/>
        <v>42.9</v>
      </c>
      <c r="CU6" s="35">
        <f t="shared" si="10"/>
        <v>43.36</v>
      </c>
      <c r="CV6" s="35">
        <f t="shared" si="10"/>
        <v>42.56</v>
      </c>
      <c r="CW6" s="34" t="str">
        <f>IF(CW7="","",IF(CW7="-","【-】","【"&amp;SUBSTITUTE(TEXT(CW7,"#,##0.00"),"-","△")&amp;"】"))</f>
        <v>【42.82】</v>
      </c>
      <c r="CX6" s="35">
        <f>IF(CX7="",NA(),CX7)</f>
        <v>93.01</v>
      </c>
      <c r="CY6" s="35">
        <f t="shared" ref="CY6:DG6" si="11">IF(CY7="",NA(),CY7)</f>
        <v>93.8</v>
      </c>
      <c r="CZ6" s="35">
        <f t="shared" si="11"/>
        <v>94.2</v>
      </c>
      <c r="DA6" s="35">
        <f t="shared" si="11"/>
        <v>94.28</v>
      </c>
      <c r="DB6" s="35">
        <f t="shared" si="11"/>
        <v>94.69</v>
      </c>
      <c r="DC6" s="35">
        <f t="shared" si="11"/>
        <v>82.35</v>
      </c>
      <c r="DD6" s="35">
        <f t="shared" si="11"/>
        <v>82.9</v>
      </c>
      <c r="DE6" s="35">
        <f t="shared" si="11"/>
        <v>83.5</v>
      </c>
      <c r="DF6" s="35">
        <f t="shared" si="11"/>
        <v>83.06</v>
      </c>
      <c r="DG6" s="35">
        <f t="shared" si="11"/>
        <v>83.32</v>
      </c>
      <c r="DH6" s="34" t="str">
        <f>IF(DH7="","",IF(DH7="-","【-】","【"&amp;SUBSTITUTE(TEXT(DH7,"#,##0.00"),"-","△")&amp;"】"))</f>
        <v>【83.36】</v>
      </c>
      <c r="DI6" s="35">
        <f>IF(DI7="",NA(),DI7)</f>
        <v>30.74</v>
      </c>
      <c r="DJ6" s="35">
        <f t="shared" ref="DJ6:DR6" si="12">IF(DJ7="",NA(),DJ7)</f>
        <v>31.29</v>
      </c>
      <c r="DK6" s="35">
        <f t="shared" si="12"/>
        <v>30.04</v>
      </c>
      <c r="DL6" s="35">
        <f t="shared" si="12"/>
        <v>28.29</v>
      </c>
      <c r="DM6" s="35">
        <f t="shared" si="12"/>
        <v>24.56</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22021</v>
      </c>
      <c r="D7" s="37">
        <v>46</v>
      </c>
      <c r="E7" s="37">
        <v>17</v>
      </c>
      <c r="F7" s="37">
        <v>4</v>
      </c>
      <c r="G7" s="37">
        <v>0</v>
      </c>
      <c r="H7" s="37" t="s">
        <v>96</v>
      </c>
      <c r="I7" s="37" t="s">
        <v>97</v>
      </c>
      <c r="J7" s="37" t="s">
        <v>98</v>
      </c>
      <c r="K7" s="37" t="s">
        <v>99</v>
      </c>
      <c r="L7" s="37" t="s">
        <v>100</v>
      </c>
      <c r="M7" s="37" t="s">
        <v>101</v>
      </c>
      <c r="N7" s="38" t="s">
        <v>102</v>
      </c>
      <c r="O7" s="38">
        <v>42.39</v>
      </c>
      <c r="P7" s="38">
        <v>1.1599999999999999</v>
      </c>
      <c r="Q7" s="38">
        <v>68.47</v>
      </c>
      <c r="R7" s="38">
        <v>3090</v>
      </c>
      <c r="S7" s="38">
        <v>172031</v>
      </c>
      <c r="T7" s="38">
        <v>524.20000000000005</v>
      </c>
      <c r="U7" s="38">
        <v>328.18</v>
      </c>
      <c r="V7" s="38">
        <v>1977</v>
      </c>
      <c r="W7" s="38">
        <v>0.56999999999999995</v>
      </c>
      <c r="X7" s="38">
        <v>3468.42</v>
      </c>
      <c r="Y7" s="38">
        <v>97.73</v>
      </c>
      <c r="Z7" s="38">
        <v>86.88</v>
      </c>
      <c r="AA7" s="38">
        <v>92.8</v>
      </c>
      <c r="AB7" s="38">
        <v>79.260000000000005</v>
      </c>
      <c r="AC7" s="38">
        <v>81.31</v>
      </c>
      <c r="AD7" s="38">
        <v>101.24</v>
      </c>
      <c r="AE7" s="38">
        <v>100.94</v>
      </c>
      <c r="AF7" s="38">
        <v>100.85</v>
      </c>
      <c r="AG7" s="38">
        <v>102.13</v>
      </c>
      <c r="AH7" s="38">
        <v>101.72</v>
      </c>
      <c r="AI7" s="38">
        <v>101.92</v>
      </c>
      <c r="AJ7" s="38">
        <v>361.71</v>
      </c>
      <c r="AK7" s="38">
        <v>426.8</v>
      </c>
      <c r="AL7" s="38">
        <v>469.54</v>
      </c>
      <c r="AM7" s="38">
        <v>539</v>
      </c>
      <c r="AN7" s="38">
        <v>611.53</v>
      </c>
      <c r="AO7" s="38">
        <v>184.13</v>
      </c>
      <c r="AP7" s="38">
        <v>101.85</v>
      </c>
      <c r="AQ7" s="38">
        <v>110.77</v>
      </c>
      <c r="AR7" s="38">
        <v>109.51</v>
      </c>
      <c r="AS7" s="38">
        <v>112.88</v>
      </c>
      <c r="AT7" s="38">
        <v>88.06</v>
      </c>
      <c r="AU7" s="38">
        <v>3.06</v>
      </c>
      <c r="AV7" s="38">
        <v>2.0099999999999998</v>
      </c>
      <c r="AW7" s="38">
        <v>3.95</v>
      </c>
      <c r="AX7" s="38">
        <v>5.16</v>
      </c>
      <c r="AY7" s="38">
        <v>7.44</v>
      </c>
      <c r="AZ7" s="38">
        <v>63.22</v>
      </c>
      <c r="BA7" s="38">
        <v>49.07</v>
      </c>
      <c r="BB7" s="38">
        <v>46.78</v>
      </c>
      <c r="BC7" s="38">
        <v>47.44</v>
      </c>
      <c r="BD7" s="38">
        <v>49.18</v>
      </c>
      <c r="BE7" s="38">
        <v>54.23</v>
      </c>
      <c r="BF7" s="38">
        <v>703.48</v>
      </c>
      <c r="BG7" s="38">
        <v>1595.01</v>
      </c>
      <c r="BH7" s="38">
        <v>1950.63</v>
      </c>
      <c r="BI7" s="38">
        <v>2620.8200000000002</v>
      </c>
      <c r="BJ7" s="38">
        <v>3202.38</v>
      </c>
      <c r="BK7" s="38">
        <v>1436</v>
      </c>
      <c r="BL7" s="38">
        <v>1434.89</v>
      </c>
      <c r="BM7" s="38">
        <v>1298.9100000000001</v>
      </c>
      <c r="BN7" s="38">
        <v>1243.71</v>
      </c>
      <c r="BO7" s="38">
        <v>1194.1500000000001</v>
      </c>
      <c r="BP7" s="38">
        <v>1209.4000000000001</v>
      </c>
      <c r="BQ7" s="38">
        <v>106.64</v>
      </c>
      <c r="BR7" s="38">
        <v>82.36</v>
      </c>
      <c r="BS7" s="38">
        <v>95.58</v>
      </c>
      <c r="BT7" s="38">
        <v>69.209999999999994</v>
      </c>
      <c r="BU7" s="38">
        <v>70.599999999999994</v>
      </c>
      <c r="BV7" s="38">
        <v>66.56</v>
      </c>
      <c r="BW7" s="38">
        <v>66.22</v>
      </c>
      <c r="BX7" s="38">
        <v>69.87</v>
      </c>
      <c r="BY7" s="38">
        <v>74.3</v>
      </c>
      <c r="BZ7" s="38">
        <v>72.260000000000005</v>
      </c>
      <c r="CA7" s="38">
        <v>74.48</v>
      </c>
      <c r="CB7" s="38">
        <v>171.74</v>
      </c>
      <c r="CC7" s="38">
        <v>203.58</v>
      </c>
      <c r="CD7" s="38">
        <v>171.87</v>
      </c>
      <c r="CE7" s="38">
        <v>233.3</v>
      </c>
      <c r="CF7" s="38">
        <v>226.66</v>
      </c>
      <c r="CG7" s="38">
        <v>244.29</v>
      </c>
      <c r="CH7" s="38">
        <v>246.72</v>
      </c>
      <c r="CI7" s="38">
        <v>234.96</v>
      </c>
      <c r="CJ7" s="38">
        <v>221.81</v>
      </c>
      <c r="CK7" s="38">
        <v>230.02</v>
      </c>
      <c r="CL7" s="38">
        <v>219.46</v>
      </c>
      <c r="CM7" s="38">
        <v>57.45</v>
      </c>
      <c r="CN7" s="38">
        <v>53.64</v>
      </c>
      <c r="CO7" s="38">
        <v>52.55</v>
      </c>
      <c r="CP7" s="38">
        <v>60.55</v>
      </c>
      <c r="CQ7" s="38">
        <v>68.09</v>
      </c>
      <c r="CR7" s="38">
        <v>43.58</v>
      </c>
      <c r="CS7" s="38">
        <v>41.35</v>
      </c>
      <c r="CT7" s="38">
        <v>42.9</v>
      </c>
      <c r="CU7" s="38">
        <v>43.36</v>
      </c>
      <c r="CV7" s="38">
        <v>42.56</v>
      </c>
      <c r="CW7" s="38">
        <v>42.82</v>
      </c>
      <c r="CX7" s="38">
        <v>93.01</v>
      </c>
      <c r="CY7" s="38">
        <v>93.8</v>
      </c>
      <c r="CZ7" s="38">
        <v>94.2</v>
      </c>
      <c r="DA7" s="38">
        <v>94.28</v>
      </c>
      <c r="DB7" s="38">
        <v>94.69</v>
      </c>
      <c r="DC7" s="38">
        <v>82.35</v>
      </c>
      <c r="DD7" s="38">
        <v>82.9</v>
      </c>
      <c r="DE7" s="38">
        <v>83.5</v>
      </c>
      <c r="DF7" s="38">
        <v>83.06</v>
      </c>
      <c r="DG7" s="38">
        <v>83.32</v>
      </c>
      <c r="DH7" s="38">
        <v>83.36</v>
      </c>
      <c r="DI7" s="38">
        <v>30.74</v>
      </c>
      <c r="DJ7" s="38">
        <v>31.29</v>
      </c>
      <c r="DK7" s="38">
        <v>30.04</v>
      </c>
      <c r="DL7" s="38">
        <v>28.29</v>
      </c>
      <c r="DM7" s="38">
        <v>24.56</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