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OUGESUIDOU-1\disk1\jougesuidou1\jougesuidou\共有\R07\14_県市町村課\260115_（済）令和８年１月29 日（木）〆17 時公営企業に係る経営比較分析表（令和６年度決算）の分析等について\2　回答\"/>
    </mc:Choice>
  </mc:AlternateContent>
  <xr:revisionPtr revIDLastSave="0" documentId="13_ncr:1_{1C7B056E-4D76-4A91-A59C-F63FABB0CD0A}" xr6:coauthVersionLast="47" xr6:coauthVersionMax="47" xr10:uidLastSave="{00000000-0000-0000-0000-000000000000}"/>
  <workbookProtection workbookAlgorithmName="SHA-512" workbookHashValue="SzEoPbD4AcUBYSoHZakh3Sp/xrQCq9Mz8sxmaYnCWTpl8aZSjy3F7RZS832+uvc1N9m9o5sDm+RQFAiT4i/BmA==" workbookSaltValue="Yv93rff+o7erW66Kfwwf0w==" workbookSpinCount="100000" lockStructure="1"/>
  <bookViews>
    <workbookView xWindow="2340" yWindow="1110" windowWidth="22470" windowHeight="150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F85" i="4"/>
  <c r="E85"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<sst xmlns="http://schemas.openxmlformats.org/spreadsheetml/2006/main" count="231" uniqueCount="115">
  <si>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</si>
  <si>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</si>
  <si>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</si>
  <si>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</si>
  <si>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</si>
  <si>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</si>
  <si>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</si>
  <si>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</si>
  <si>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</si>
  <si>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</si>
  <si>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</si>
  <si>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</si>
  <si>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</si>
  <si>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</si>
  <si>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</si>
  <si>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</si>
  <si>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</si>
  <si>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</si>
  <si>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</si>
  <si>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</si>
  <si>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</si>
  <si>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</si>
  <si>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</si>
  <si>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</si>
  <si>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</si>
  <si>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</si>
  <si>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</si>
  <si>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</si>
  <si>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</si>
  <si>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</si>
  <si>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</si>
  <si>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</si>
  <si>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</si>
  <si>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</si>
  <si>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</si>
  <si>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</si>
  <si>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</si>
  <si>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</si>
  <si>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</si>
  <si>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</si>
  <si>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</si>
  <si>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</si>
  <si>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</si>
  <si>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</si>
  <si>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</si>
  <si>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</si>
  <si>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</si>
  <si>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</si>
  <si>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</si>
  <si>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</si>
  <si>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</si>
  <si>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</si>
  <si>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</si>
  <si>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</si>
  <si>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</si>
  <si>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</si>
  <si>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</si>
  <si>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</si>
  <si>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</si>
  <si>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</si>
  <si>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</si>
  <si>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</si>
  <si>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</si>
  <si>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</si>
  <si>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</si>
  <si>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</si>
  <si>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</si>
  <si>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</si>
  <si>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</si>
  <si>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</si>
  <si>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</si>
  <si>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</si>
  <si>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</si>
  <si>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</si>
  <si>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</si>
  <si>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</si>
  <si>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</si>
  <si>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</si>
  <si>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</si>
  <si>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</si>
  <si>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</si>
  <si>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</si>
  <si>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</si>
  <si>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</si>
  <si>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</si>
  <si>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</si>
  <si>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</si>
  <si>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</si>
  <si>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</si>
  <si>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</si>
  <si>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</si>
  <si>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</si>
  <si>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</si>
  <si>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</si>
  <si>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</si>
  <si>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六ケ所村</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</si>
  <si>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</si>
  <si>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</si>
  <si>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</si>
  <si>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</si>
  <si>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</si>
  <si>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</si>
  <si>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</si>
  <si>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</si>
  <si>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</si>
  <si>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</si>
  <si>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</si>
  <si>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</si>
  <si>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</si>
  <si>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</si>
  <si>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</si>
  <si>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</si>
  <si>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農業集落排水処理施設の供用開始は平成6年からであり、有形固定資産減価償却率は類似団体と比較すると高い水準を示しており、老朽化及び耐用年数の経過が進んでいる状況であるが、大規模な管渠・施設の更新の必要性に迫られてはいない。
　新城平地区及び出戸地区における農業集落排水処理施設を公共下水道へ接続する統合整備事業の実施や、施設の再編・集約等を検討するため維持管理適正化計画の策定を行い、更新費用及び維持管理費の抑制を図る。</t>
    <rPh sb="1" eb="5">
      <t>ノウギョウシュウラク</t>
    </rPh>
    <rPh sb="5" eb="9">
      <t>ハイスイショリ</t>
    </rPh>
    <rPh sb="9" eb="11">
      <t>シセツ</t>
    </rPh>
    <rPh sb="27" eb="38">
      <t>ユウケイコテイシサンゲンカショウキャクリツ</t>
    </rPh>
    <rPh sb="39" eb="43">
      <t>ルイジダンタイ</t>
    </rPh>
    <rPh sb="44" eb="46">
      <t>ヒカク</t>
    </rPh>
    <rPh sb="49" eb="50">
      <t>タカ</t>
    </rPh>
    <rPh sb="51" eb="53">
      <t>スイジュン</t>
    </rPh>
    <rPh sb="54" eb="55">
      <t>シメ</t>
    </rPh>
    <rPh sb="70" eb="72">
      <t>ケイカ</t>
    </rPh>
    <rPh sb="73" eb="74">
      <t>スス</t>
    </rPh>
    <rPh sb="78" eb="80">
      <t>ジョウキョウ</t>
    </rPh>
    <rPh sb="85" eb="88">
      <t>ダイキボ</t>
    </rPh>
    <rPh sb="89" eb="91">
      <t>カンキョ</t>
    </rPh>
    <rPh sb="92" eb="94">
      <t>シセツ</t>
    </rPh>
    <rPh sb="95" eb="97">
      <t>コウシン</t>
    </rPh>
    <rPh sb="98" eb="101">
      <t>ヒツヨウセイ</t>
    </rPh>
    <rPh sb="102" eb="103">
      <t>セマ</t>
    </rPh>
    <rPh sb="113" eb="118">
      <t>シンジョウタイラチク</t>
    </rPh>
    <rPh sb="118" eb="119">
      <t>オヨ</t>
    </rPh>
    <rPh sb="120" eb="124">
      <t>デトチク</t>
    </rPh>
    <rPh sb="128" eb="138">
      <t>ノウギョウシュウラクハイスイショリシセツ</t>
    </rPh>
    <rPh sb="139" eb="141">
      <t>コウキョウ</t>
    </rPh>
    <rPh sb="141" eb="144">
      <t>ゲスイドウ</t>
    </rPh>
    <rPh sb="145" eb="147">
      <t>セツゾク</t>
    </rPh>
    <rPh sb="149" eb="151">
      <t>トウゴウ</t>
    </rPh>
    <rPh sb="151" eb="155">
      <t>セイビジギョウ</t>
    </rPh>
    <rPh sb="156" eb="158">
      <t>ジッシ</t>
    </rPh>
    <rPh sb="160" eb="162">
      <t>シセツ</t>
    </rPh>
    <rPh sb="163" eb="165">
      <t>サイヘン</t>
    </rPh>
    <rPh sb="166" eb="169">
      <t>シュウヤクトウ</t>
    </rPh>
    <rPh sb="170" eb="172">
      <t>ケントウ</t>
    </rPh>
    <rPh sb="176" eb="183">
      <t>イジカンリテキセイカ</t>
    </rPh>
    <rPh sb="183" eb="185">
      <t>ケイカク</t>
    </rPh>
    <rPh sb="186" eb="188">
      <t>サクテイ</t>
    </rPh>
    <rPh sb="189" eb="190">
      <t>オコナ</t>
    </rPh>
    <rPh sb="192" eb="196">
      <t>コウシンヒヨウ</t>
    </rPh>
    <rPh sb="196" eb="197">
      <t>オヨ</t>
    </rPh>
    <rPh sb="198" eb="203">
      <t>イジカンリヒ</t>
    </rPh>
    <rPh sb="204" eb="206">
      <t>ヨクセイ</t>
    </rPh>
    <rPh sb="207" eb="208">
      <t>ハカ</t>
    </rPh>
    <phoneticPr fontId="4"/>
  </si>
  <si>
    <t>　整備が概ね完了し、水洗化率も高い水準となっているが、経費の回収を使用料で賄うことができず、一般会計からの繰入金に依存している状況である。
　令和７年度策定予定である維持管理適正化計画を基に、施設の再編・集約、最適な施設規模や処理方法の選定を行い、維持管理の効率化及びコストの低減化を図る。また、人口減少により使用料の減少が見込まれることから、使用料の改定についても検討を行い、持続可能な事業運営を目指す。</t>
    <rPh sb="71" eb="73">
      <t>レイワ</t>
    </rPh>
    <rPh sb="74" eb="76">
      <t>ネンド</t>
    </rPh>
    <rPh sb="76" eb="80">
      <t>サクテイヨテイ</t>
    </rPh>
    <rPh sb="83" eb="87">
      <t>イジカンリ</t>
    </rPh>
    <rPh sb="87" eb="90">
      <t>テキセイカ</t>
    </rPh>
    <rPh sb="90" eb="92">
      <t>ケイカク</t>
    </rPh>
    <rPh sb="93" eb="94">
      <t>モト</t>
    </rPh>
    <rPh sb="96" eb="98">
      <t>シセツ</t>
    </rPh>
    <rPh sb="99" eb="101">
      <t>サイヘン</t>
    </rPh>
    <rPh sb="102" eb="104">
      <t>シュウヤク</t>
    </rPh>
    <rPh sb="105" eb="107">
      <t>サイテキ</t>
    </rPh>
    <rPh sb="108" eb="112">
      <t>シセツキボ</t>
    </rPh>
    <rPh sb="113" eb="117">
      <t>ショリホウホウ</t>
    </rPh>
    <rPh sb="118" eb="120">
      <t>センテイ</t>
    </rPh>
    <rPh sb="121" eb="122">
      <t>オコナ</t>
    </rPh>
    <phoneticPr fontId="4"/>
  </si>
  <si>
    <t>　経常収支比率は、単年度の収支が黒字であることを示す100％以上となっているが、近年ほぼ横ばいであり、経費回収率は平均値を大きく下回る20％以下となっている。使用料が低額であるため、使用料によって必要な経費を賄うことができず、不足を一般会計からの繰入金に依存している状況である。
　汚水処理原価は、類似団体と比較して高い水準であり、各処理施設における有収率や汚水処理費について、適切な数値となっているか検討し、効率的な処理を目指す。
 農業集落排水処理施設の供用開始は平成6年度からであるが、水洗化率は類似団体と比較して高く、100％に近い水準であり、水洗化がほぼ進んでいる状況である。
　施設利用率は類似団体と比較して高い水準であるが、今後、施設の老朽化や人口減少に伴う処理量の減少を考慮し、維持管理適正化計画を策定し、施設の再編・集約化等を検討していく。</t>
    <rPh sb="64" eb="66">
      <t>シタマワ</t>
    </rPh>
    <rPh sb="70" eb="72">
      <t>イカ</t>
    </rPh>
    <rPh sb="270" eb="271">
      <t>チカ</t>
    </rPh>
    <rPh sb="278" eb="281">
      <t>スイセンカ</t>
    </rPh>
    <rPh sb="284" eb="285">
      <t>スス</t>
    </rPh>
    <rPh sb="289" eb="291">
      <t>ジョウキョウ</t>
    </rPh>
    <rPh sb="350" eb="357">
      <t>イジカンリテキセイカ</t>
    </rPh>
    <rPh sb="357" eb="359">
      <t>ケイカク</t>
    </rPh>
    <rPh sb="360" eb="362">
      <t>サクテイ</t>
    </rPh>
    <rPh sb="364" eb="366">
      <t>シセツ</t>
    </rPh>
    <rPh sb="367" eb="369">
      <t>サイヘン</t>
    </rPh>
    <rPh sb="370" eb="374">
      <t>シュウヤクカトウ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</si>
</sst>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9E-4B6A-AB8E-0412E5CD43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819E-4B6A-AB8E-0412E5CD43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71.16</c:v>
                </c:pt>
                <c:pt idx="1">
                  <c:v>78.510000000000005</c:v>
                </c:pt>
                <c:pt idx="2">
                  <c:v>72.41</c:v>
                </c:pt>
                <c:pt idx="3">
                  <c:v>76.66</c:v>
                </c:pt>
                <c:pt idx="4">
                  <c:v>69.23</c:v>
                </c:pt>
              </c:numCache>
            </c:numRef>
          </c:val>
          <c:extLst>
            <c:ext xmlns:c16="http://schemas.microsoft.com/office/drawing/2014/chart" uri="{C3380CC4-5D6E-409C-BE32-E72D297353CC}">
              <c16:uniqueId val="{00000000-6F67-4C64-83B9-6991154C62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6F67-4C64-83B9-6991154C62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96.4</c:v>
                </c:pt>
                <c:pt idx="1">
                  <c:v>96.17</c:v>
                </c:pt>
                <c:pt idx="2">
                  <c:v>96.34</c:v>
                </c:pt>
                <c:pt idx="3">
                  <c:v>94.77</c:v>
                </c:pt>
                <c:pt idx="4">
                  <c:v>96.37</c:v>
                </c:pt>
              </c:numCache>
            </c:numRef>
          </c:val>
          <c:extLst>
            <c:ext xmlns:c16="http://schemas.microsoft.com/office/drawing/2014/chart" uri="{C3380CC4-5D6E-409C-BE32-E72D297353CC}">
              <c16:uniqueId val="{00000000-43DD-440A-BFD0-DB05C9A108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43DD-440A-BFD0-DB05C9A108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102.85</c:v>
                </c:pt>
                <c:pt idx="1">
                  <c:v>103.17</c:v>
                </c:pt>
                <c:pt idx="2">
                  <c:v>103.24</c:v>
                </c:pt>
                <c:pt idx="3">
                  <c:v>104.02</c:v>
                </c:pt>
                <c:pt idx="4">
                  <c:v>102.63</c:v>
                </c:pt>
              </c:numCache>
            </c:numRef>
          </c:val>
          <c:extLst>
            <c:ext xmlns:c16="http://schemas.microsoft.com/office/drawing/2014/chart" uri="{C3380CC4-5D6E-409C-BE32-E72D297353CC}">
              <c16:uniqueId val="{00000000-FC0A-436F-B9DF-048A186146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FC0A-436F-B9DF-048A186146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50.42</c:v>
                </c:pt>
                <c:pt idx="1">
                  <c:v>52.43</c:v>
                </c:pt>
                <c:pt idx="2">
                  <c:v>54.28</c:v>
                </c:pt>
                <c:pt idx="3">
                  <c:v>56.18</c:v>
                </c:pt>
                <c:pt idx="4">
                  <c:v>58.09</c:v>
                </c:pt>
              </c:numCache>
            </c:numRef>
          </c:val>
          <c:extLst>
            <c:ext xmlns:c16="http://schemas.microsoft.com/office/drawing/2014/chart" uri="{C3380CC4-5D6E-409C-BE32-E72D297353CC}">
              <c16:uniqueId val="{00000000-5BEC-4F66-AABF-E3A323441B1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5BEC-4F66-AABF-E3A323441B1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B6-4BCA-A34A-18D6DE82B2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8AB6-4BCA-A34A-18D6DE82B2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A4-4EF8-9F7F-BAA113F26D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8DA4-4EF8-9F7F-BAA113F26D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54.22</c:v>
                </c:pt>
                <c:pt idx="1">
                  <c:v>53.47</c:v>
                </c:pt>
                <c:pt idx="2">
                  <c:v>62.17</c:v>
                </c:pt>
                <c:pt idx="3">
                  <c:v>86.07</c:v>
                </c:pt>
                <c:pt idx="4">
                  <c:v>124.3</c:v>
                </c:pt>
              </c:numCache>
            </c:numRef>
          </c:val>
          <c:extLst>
            <c:ext xmlns:c16="http://schemas.microsoft.com/office/drawing/2014/chart" uri="{C3380CC4-5D6E-409C-BE32-E72D297353CC}">
              <c16:uniqueId val="{00000000-66F0-477A-9E1F-A4902F9EFF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66F0-477A-9E1F-A4902F9EFF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E8-4169-813A-413E0E7154A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5FE8-4169-813A-413E0E7154A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15.12</c:v>
                </c:pt>
                <c:pt idx="1">
                  <c:v>16.54</c:v>
                </c:pt>
                <c:pt idx="2">
                  <c:v>16.09</c:v>
                </c:pt>
                <c:pt idx="3">
                  <c:v>17.93</c:v>
                </c:pt>
                <c:pt idx="4">
                  <c:v>14.27</c:v>
                </c:pt>
              </c:numCache>
            </c:numRef>
          </c:val>
          <c:extLst>
            <c:ext xmlns:c16="http://schemas.microsoft.com/office/drawing/2014/chart" uri="{C3380CC4-5D6E-409C-BE32-E72D297353CC}">
              <c16:uniqueId val="{00000000-B4A2-4DD2-849D-5EAEE7648FE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B4A2-4DD2-849D-5EAEE7648FE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452.65</c:v>
                </c:pt>
                <c:pt idx="1">
                  <c:v>419.07</c:v>
                </c:pt>
                <c:pt idx="2">
                  <c:v>431.25</c:v>
                </c:pt>
                <c:pt idx="3">
                  <c:v>388.7</c:v>
                </c:pt>
                <c:pt idx="4">
                  <c:v>484.65</c:v>
                </c:pt>
              </c:numCache>
            </c:numRef>
          </c:val>
          <c:extLst>
            <c:ext xmlns:c16="http://schemas.microsoft.com/office/drawing/2014/chart" uri="{C3380CC4-5D6E-409C-BE32-E72D297353CC}">
              <c16:uniqueId val="{00000000-546A-4474-A09C-00EB351D0FC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546A-4474-A09C-00EB351D0FC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六ケ所村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9628</v>
      </c>
      <c r="AM8" s="36"/>
      <c r="AN8" s="36"/>
      <c r="AO8" s="36"/>
      <c r="AP8" s="36"/>
      <c r="AQ8" s="36"/>
      <c r="AR8" s="36"/>
      <c r="AS8" s="36"/>
      <c r="AT8" s="37">
        <f>データ!T6</f>
        <v>252.58</v>
      </c>
      <c r="AU8" s="37"/>
      <c r="AV8" s="37"/>
      <c r="AW8" s="37"/>
      <c r="AX8" s="37"/>
      <c r="AY8" s="37"/>
      <c r="AZ8" s="37"/>
      <c r="BA8" s="37"/>
      <c r="BB8" s="37">
        <f>データ!U6</f>
        <v>38.119999999999997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88.56</v>
      </c>
      <c r="J10" s="37"/>
      <c r="K10" s="37"/>
      <c r="L10" s="37"/>
      <c r="M10" s="37"/>
      <c r="N10" s="37"/>
      <c r="O10" s="37"/>
      <c r="P10" s="37">
        <f>データ!P6</f>
        <v>6.92</v>
      </c>
      <c r="Q10" s="37"/>
      <c r="R10" s="37"/>
      <c r="S10" s="37"/>
      <c r="T10" s="37"/>
      <c r="U10" s="37"/>
      <c r="V10" s="37"/>
      <c r="W10" s="37">
        <f>データ!Q6</f>
        <v>83.38</v>
      </c>
      <c r="X10" s="37"/>
      <c r="Y10" s="37"/>
      <c r="Z10" s="37"/>
      <c r="AA10" s="37"/>
      <c r="AB10" s="37"/>
      <c r="AC10" s="37"/>
      <c r="AD10" s="36">
        <f>データ!R6</f>
        <v>1397</v>
      </c>
      <c r="AE10" s="36"/>
      <c r="AF10" s="36"/>
      <c r="AG10" s="36"/>
      <c r="AH10" s="36"/>
      <c r="AI10" s="36"/>
      <c r="AJ10" s="36"/>
      <c r="AK10" s="2"/>
      <c r="AL10" s="36">
        <f>データ!V6</f>
        <v>662</v>
      </c>
      <c r="AM10" s="36"/>
      <c r="AN10" s="36"/>
      <c r="AO10" s="36"/>
      <c r="AP10" s="36"/>
      <c r="AQ10" s="36"/>
      <c r="AR10" s="36"/>
      <c r="AS10" s="36"/>
      <c r="AT10" s="37">
        <f>データ!W6</f>
        <v>0.97</v>
      </c>
      <c r="AU10" s="37"/>
      <c r="AV10" s="37"/>
      <c r="AW10" s="37"/>
      <c r="AX10" s="37"/>
      <c r="AY10" s="37"/>
      <c r="AZ10" s="37"/>
      <c r="BA10" s="37"/>
      <c r="BB10" s="37">
        <f>データ!X6</f>
        <v>682.47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9tI+ibgEdJStEk8y4hifuWr15AFo1AatPZJeg5Lmcqqag46EZ9nMwNe38krFUvaU7PpoDbJ94v/sN6T/TUHvIw==" saltValue="okimbFN0OHEFjO/0bVcv3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24112</v>
      </c>
      <c r="D6" s="19">
        <f t="shared" si="3"/>
        <v>46</v>
      </c>
      <c r="E6" s="19">
        <f t="shared" si="3"/>
        <v>17</v>
      </c>
      <c r="F6" s="19">
        <f t="shared" si="3"/>
        <v>5</v>
      </c>
      <c r="G6" s="19">
        <f t="shared" si="3"/>
        <v>0</v>
      </c>
      <c r="H6" s="19" t="str">
        <f t="shared" si="3"/>
        <v>青森県　六ケ所村</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88.56</v>
      </c>
      <c r="P6" s="20">
        <f t="shared" si="3"/>
        <v>6.92</v>
      </c>
      <c r="Q6" s="20">
        <f t="shared" si="3"/>
        <v>83.38</v>
      </c>
      <c r="R6" s="20">
        <f t="shared" si="3"/>
        <v>1397</v>
      </c>
      <c r="S6" s="20">
        <f t="shared" si="3"/>
        <v>9628</v>
      </c>
      <c r="T6" s="20">
        <f t="shared" si="3"/>
        <v>252.58</v>
      </c>
      <c r="U6" s="20">
        <f t="shared" si="3"/>
        <v>38.119999999999997</v>
      </c>
      <c r="V6" s="20">
        <f t="shared" si="3"/>
        <v>662</v>
      </c>
      <c r="W6" s="20">
        <f t="shared" si="3"/>
        <v>0.97</v>
      </c>
      <c r="X6" s="20">
        <f t="shared" si="3"/>
        <v>682.47</v>
      </c>
      <c r="Y6" s="21">
        <f>IF(Y7="",NA(),Y7)</f>
        <v>102.85</v>
      </c>
      <c r="Z6" s="21">
        <f t="shared" ref="Z6:AH6" si="4">IF(Z7="",NA(),Z7)</f>
        <v>103.17</v>
      </c>
      <c r="AA6" s="21">
        <f t="shared" si="4"/>
        <v>103.24</v>
      </c>
      <c r="AB6" s="21">
        <f t="shared" si="4"/>
        <v>104.02</v>
      </c>
      <c r="AC6" s="21">
        <f t="shared" si="4"/>
        <v>102.63</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54.22</v>
      </c>
      <c r="AV6" s="21">
        <f t="shared" ref="AV6:BD6" si="6">IF(AV7="",NA(),AV7)</f>
        <v>53.47</v>
      </c>
      <c r="AW6" s="21">
        <f t="shared" si="6"/>
        <v>62.17</v>
      </c>
      <c r="AX6" s="21">
        <f t="shared" si="6"/>
        <v>86.07</v>
      </c>
      <c r="AY6" s="21">
        <f t="shared" si="6"/>
        <v>124.3</v>
      </c>
      <c r="AZ6" s="21">
        <f t="shared" si="6"/>
        <v>29.13</v>
      </c>
      <c r="BA6" s="21">
        <f t="shared" si="6"/>
        <v>35.69</v>
      </c>
      <c r="BB6" s="21">
        <f t="shared" si="6"/>
        <v>38.4</v>
      </c>
      <c r="BC6" s="21">
        <f t="shared" si="6"/>
        <v>44.04</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796.8</v>
      </c>
      <c r="BP6" s="20" t="str">
        <f>IF(BP7="","",IF(BP7="-","【-】","【"&amp;SUBSTITUTE(TEXT(BP7,"#,##0.00"),"-","△")&amp;"】"))</f>
        <v>【798.10】</v>
      </c>
      <c r="BQ6" s="21">
        <f>IF(BQ7="",NA(),BQ7)</f>
        <v>15.12</v>
      </c>
      <c r="BR6" s="21">
        <f t="shared" ref="BR6:BZ6" si="8">IF(BR7="",NA(),BR7)</f>
        <v>16.54</v>
      </c>
      <c r="BS6" s="21">
        <f t="shared" si="8"/>
        <v>16.09</v>
      </c>
      <c r="BT6" s="21">
        <f t="shared" si="8"/>
        <v>17.93</v>
      </c>
      <c r="BU6" s="21">
        <f t="shared" si="8"/>
        <v>14.27</v>
      </c>
      <c r="BV6" s="21">
        <f t="shared" si="8"/>
        <v>57.08</v>
      </c>
      <c r="BW6" s="21">
        <f t="shared" si="8"/>
        <v>56.26</v>
      </c>
      <c r="BX6" s="21">
        <f t="shared" si="8"/>
        <v>52.94</v>
      </c>
      <c r="BY6" s="21">
        <f t="shared" si="8"/>
        <v>52.05</v>
      </c>
      <c r="BZ6" s="21">
        <f t="shared" si="8"/>
        <v>58.41</v>
      </c>
      <c r="CA6" s="20" t="str">
        <f>IF(CA7="","",IF(CA7="-","【-】","【"&amp;SUBSTITUTE(TEXT(CA7,"#,##0.00"),"-","△")&amp;"】"))</f>
        <v>【54.51】</v>
      </c>
      <c r="CB6" s="21">
        <f>IF(CB7="",NA(),CB7)</f>
        <v>452.65</v>
      </c>
      <c r="CC6" s="21">
        <f t="shared" ref="CC6:CK6" si="9">IF(CC7="",NA(),CC7)</f>
        <v>419.07</v>
      </c>
      <c r="CD6" s="21">
        <f t="shared" si="9"/>
        <v>431.25</v>
      </c>
      <c r="CE6" s="21">
        <f t="shared" si="9"/>
        <v>388.7</v>
      </c>
      <c r="CF6" s="21">
        <f t="shared" si="9"/>
        <v>484.65</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71.16</v>
      </c>
      <c r="CN6" s="21">
        <f t="shared" ref="CN6:CV6" si="10">IF(CN7="",NA(),CN7)</f>
        <v>78.510000000000005</v>
      </c>
      <c r="CO6" s="21">
        <f t="shared" si="10"/>
        <v>72.41</v>
      </c>
      <c r="CP6" s="21">
        <f t="shared" si="10"/>
        <v>76.66</v>
      </c>
      <c r="CQ6" s="21">
        <f t="shared" si="10"/>
        <v>69.23</v>
      </c>
      <c r="CR6" s="21">
        <f t="shared" si="10"/>
        <v>54.83</v>
      </c>
      <c r="CS6" s="21">
        <f t="shared" si="10"/>
        <v>66.53</v>
      </c>
      <c r="CT6" s="21">
        <f t="shared" si="10"/>
        <v>52.35</v>
      </c>
      <c r="CU6" s="21">
        <f t="shared" si="10"/>
        <v>46.25</v>
      </c>
      <c r="CV6" s="21">
        <f t="shared" si="10"/>
        <v>52.34</v>
      </c>
      <c r="CW6" s="20" t="str">
        <f>IF(CW7="","",IF(CW7="-","【-】","【"&amp;SUBSTITUTE(TEXT(CW7,"#,##0.00"),"-","△")&amp;"】"))</f>
        <v>【49.92】</v>
      </c>
      <c r="CX6" s="21">
        <f>IF(CX7="",NA(),CX7)</f>
        <v>96.4</v>
      </c>
      <c r="CY6" s="21">
        <f t="shared" ref="CY6:DG6" si="11">IF(CY7="",NA(),CY7)</f>
        <v>96.17</v>
      </c>
      <c r="CZ6" s="21">
        <f t="shared" si="11"/>
        <v>96.34</v>
      </c>
      <c r="DA6" s="21">
        <f t="shared" si="11"/>
        <v>94.77</v>
      </c>
      <c r="DB6" s="21">
        <f t="shared" si="11"/>
        <v>96.37</v>
      </c>
      <c r="DC6" s="21">
        <f t="shared" si="11"/>
        <v>84.7</v>
      </c>
      <c r="DD6" s="21">
        <f t="shared" si="11"/>
        <v>84.67</v>
      </c>
      <c r="DE6" s="21">
        <f t="shared" si="11"/>
        <v>84.39</v>
      </c>
      <c r="DF6" s="21">
        <f t="shared" si="11"/>
        <v>83.96</v>
      </c>
      <c r="DG6" s="21">
        <f t="shared" si="11"/>
        <v>90.05</v>
      </c>
      <c r="DH6" s="20" t="str">
        <f>IF(DH7="","",IF(DH7="-","【-】","【"&amp;SUBSTITUTE(TEXT(DH7,"#,##0.00"),"-","△")&amp;"】"))</f>
        <v>【87.80】</v>
      </c>
      <c r="DI6" s="21">
        <f>IF(DI7="",NA(),DI7)</f>
        <v>50.42</v>
      </c>
      <c r="DJ6" s="21">
        <f t="shared" ref="DJ6:DR6" si="12">IF(DJ7="",NA(),DJ7)</f>
        <v>52.43</v>
      </c>
      <c r="DK6" s="21">
        <f t="shared" si="12"/>
        <v>54.28</v>
      </c>
      <c r="DL6" s="21">
        <f t="shared" si="12"/>
        <v>56.18</v>
      </c>
      <c r="DM6" s="21">
        <f t="shared" si="12"/>
        <v>58.09</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24112</v>
      </c>
      <c r="D7" s="23">
        <v>46</v>
      </c>
      <c r="E7" s="23">
        <v>17</v>
      </c>
      <c r="F7" s="23">
        <v>5</v>
      </c>
      <c r="G7" s="23">
        <v>0</v>
      </c>
      <c r="H7" s="23" t="s">
        <v>95</v>
      </c>
      <c r="I7" s="23" t="s">
        <v>96</v>
      </c>
      <c r="J7" s="23" t="s">
        <v>97</v>
      </c>
      <c r="K7" s="23" t="s">
        <v>98</v>
      </c>
      <c r="L7" s="23" t="s">
        <v>99</v>
      </c>
      <c r="M7" s="23" t="s">
        <v>100</v>
      </c>
      <c r="N7" s="24" t="s">
        <v>101</v>
      </c>
      <c r="O7" s="24">
        <v>88.56</v>
      </c>
      <c r="P7" s="24">
        <v>6.92</v>
      </c>
      <c r="Q7" s="24">
        <v>83.38</v>
      </c>
      <c r="R7" s="24">
        <v>1397</v>
      </c>
      <c r="S7" s="24">
        <v>9628</v>
      </c>
      <c r="T7" s="24">
        <v>252.58</v>
      </c>
      <c r="U7" s="24">
        <v>38.119999999999997</v>
      </c>
      <c r="V7" s="24">
        <v>662</v>
      </c>
      <c r="W7" s="24">
        <v>0.97</v>
      </c>
      <c r="X7" s="24">
        <v>682.47</v>
      </c>
      <c r="Y7" s="24">
        <v>102.85</v>
      </c>
      <c r="Z7" s="24">
        <v>103.17</v>
      </c>
      <c r="AA7" s="24">
        <v>103.24</v>
      </c>
      <c r="AB7" s="24">
        <v>104.02</v>
      </c>
      <c r="AC7" s="24">
        <v>102.63</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54.22</v>
      </c>
      <c r="AV7" s="24">
        <v>53.47</v>
      </c>
      <c r="AW7" s="24">
        <v>62.17</v>
      </c>
      <c r="AX7" s="24">
        <v>86.07</v>
      </c>
      <c r="AY7" s="24">
        <v>124.3</v>
      </c>
      <c r="AZ7" s="24">
        <v>29.13</v>
      </c>
      <c r="BA7" s="24">
        <v>35.69</v>
      </c>
      <c r="BB7" s="24">
        <v>38.4</v>
      </c>
      <c r="BC7" s="24">
        <v>44.04</v>
      </c>
      <c r="BD7" s="24">
        <v>41.03</v>
      </c>
      <c r="BE7" s="24">
        <v>47.19</v>
      </c>
      <c r="BF7" s="24">
        <v>0</v>
      </c>
      <c r="BG7" s="24">
        <v>0</v>
      </c>
      <c r="BH7" s="24">
        <v>0</v>
      </c>
      <c r="BI7" s="24">
        <v>0</v>
      </c>
      <c r="BJ7" s="24">
        <v>0</v>
      </c>
      <c r="BK7" s="24">
        <v>867.83</v>
      </c>
      <c r="BL7" s="24">
        <v>791.76</v>
      </c>
      <c r="BM7" s="24">
        <v>900.82</v>
      </c>
      <c r="BN7" s="24">
        <v>839.21</v>
      </c>
      <c r="BO7" s="24">
        <v>796.8</v>
      </c>
      <c r="BP7" s="24">
        <v>798.1</v>
      </c>
      <c r="BQ7" s="24">
        <v>15.12</v>
      </c>
      <c r="BR7" s="24">
        <v>16.54</v>
      </c>
      <c r="BS7" s="24">
        <v>16.09</v>
      </c>
      <c r="BT7" s="24">
        <v>17.93</v>
      </c>
      <c r="BU7" s="24">
        <v>14.27</v>
      </c>
      <c r="BV7" s="24">
        <v>57.08</v>
      </c>
      <c r="BW7" s="24">
        <v>56.26</v>
      </c>
      <c r="BX7" s="24">
        <v>52.94</v>
      </c>
      <c r="BY7" s="24">
        <v>52.05</v>
      </c>
      <c r="BZ7" s="24">
        <v>58.41</v>
      </c>
      <c r="CA7" s="24">
        <v>54.51</v>
      </c>
      <c r="CB7" s="24">
        <v>452.65</v>
      </c>
      <c r="CC7" s="24">
        <v>419.07</v>
      </c>
      <c r="CD7" s="24">
        <v>431.25</v>
      </c>
      <c r="CE7" s="24">
        <v>388.7</v>
      </c>
      <c r="CF7" s="24">
        <v>484.65</v>
      </c>
      <c r="CG7" s="24">
        <v>274.99</v>
      </c>
      <c r="CH7" s="24">
        <v>282.08999999999997</v>
      </c>
      <c r="CI7" s="24">
        <v>303.27999999999997</v>
      </c>
      <c r="CJ7" s="24">
        <v>301.86</v>
      </c>
      <c r="CK7" s="24">
        <v>267.33999999999997</v>
      </c>
      <c r="CL7" s="24">
        <v>286.33</v>
      </c>
      <c r="CM7" s="24">
        <v>71.16</v>
      </c>
      <c r="CN7" s="24">
        <v>78.510000000000005</v>
      </c>
      <c r="CO7" s="24">
        <v>72.41</v>
      </c>
      <c r="CP7" s="24">
        <v>76.66</v>
      </c>
      <c r="CQ7" s="24">
        <v>69.23</v>
      </c>
      <c r="CR7" s="24">
        <v>54.83</v>
      </c>
      <c r="CS7" s="24">
        <v>66.53</v>
      </c>
      <c r="CT7" s="24">
        <v>52.35</v>
      </c>
      <c r="CU7" s="24">
        <v>46.25</v>
      </c>
      <c r="CV7" s="24">
        <v>52.34</v>
      </c>
      <c r="CW7" s="24">
        <v>49.92</v>
      </c>
      <c r="CX7" s="24">
        <v>96.4</v>
      </c>
      <c r="CY7" s="24">
        <v>96.17</v>
      </c>
      <c r="CZ7" s="24">
        <v>96.34</v>
      </c>
      <c r="DA7" s="24">
        <v>94.77</v>
      </c>
      <c r="DB7" s="24">
        <v>96.37</v>
      </c>
      <c r="DC7" s="24">
        <v>84.7</v>
      </c>
      <c r="DD7" s="24">
        <v>84.67</v>
      </c>
      <c r="DE7" s="24">
        <v>84.39</v>
      </c>
      <c r="DF7" s="24">
        <v>83.96</v>
      </c>
      <c r="DG7" s="24">
        <v>90.05</v>
      </c>
      <c r="DH7" s="24">
        <v>87.8</v>
      </c>
      <c r="DI7" s="24">
        <v>50.42</v>
      </c>
      <c r="DJ7" s="24">
        <v>52.43</v>
      </c>
      <c r="DK7" s="24">
        <v>54.28</v>
      </c>
      <c r="DL7" s="24">
        <v>56.18</v>
      </c>
      <c r="DM7" s="24">
        <v>58.09</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