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N:\地方公営企業\経営比較分析表\R7\【経営比較分析表】2024_024066_46_010\"/>
    </mc:Choice>
  </mc:AlternateContent>
  <xr:revisionPtr revIDLastSave="0" documentId="8_{BB8E609C-A080-46C4-B51D-2E21884914D8}" xr6:coauthVersionLast="47" xr6:coauthVersionMax="47" xr10:uidLastSave="{00000000-0000-0000-0000-000000000000}"/>
  <workbookProtection workbookAlgorithmName="SHA-512" workbookHashValue="/meEX82Pmf3OUBR47Ekopa2rZ45+bQUbqpYWUQ2t8+ve7uVAhV0ai7JwVpH3OfGfu/1Og3KUEVW5ueokDlcL0A==" workbookSaltValue="O4SFKICQBwW9tBtra2OEt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<sst xmlns="http://schemas.openxmlformats.org/spreadsheetml/2006/main" count="228" uniqueCount="112">
  <si>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</si>
  <si>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</si>
  <si>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</si>
  <si>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</si>
  <si>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</si>
  <si>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</si>
  <si>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</si>
  <si>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</si>
  <si>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</si>
  <si>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</si>
  <si>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</si>
  <si>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</si>
  <si>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</si>
  <si>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</si>
  <si>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</si>
  <si>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</si>
  <si>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</si>
  <si>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</si>
  <si>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</si>
  <si>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</si>
  <si>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</si>
  <si>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</si>
  <si>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</si>
  <si>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</si>
  <si>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</si>
  <si>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</si>
  <si>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</si>
  <si>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</si>
  <si>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</si>
  <si>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</si>
  <si>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</si>
  <si>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</si>
  <si>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</si>
  <si>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</si>
  <si>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</si>
  <si>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</si>
  <si>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</si>
  <si>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</si>
  <si>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</si>
  <si>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</si>
  <si>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</si>
  <si>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</si>
  <si>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</si>
  <si>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</si>
  <si>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</si>
  <si>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</si>
  <si>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</si>
  <si>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</si>
  <si>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</si>
  <si>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</si>
  <si>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</si>
  <si>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</si>
  <si>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</si>
  <si>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</si>
  <si>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</si>
  <si>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</si>
  <si>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</si>
  <si>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</si>
  <si>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</si>
  <si>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</si>
  <si>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</si>
  <si>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</si>
  <si>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</si>
  <si>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</si>
  <si>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</si>
  <si>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</si>
  <si>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</si>
  <si>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</si>
  <si>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</si>
  <si>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</si>
  <si>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</si>
  <si>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</si>
  <si>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</si>
  <si>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</si>
  <si>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</si>
  <si>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</si>
  <si>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</si>
  <si>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</si>
  <si>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</si>
  <si>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</si>
  <si>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</si>
  <si>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</si>
  <si>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</si>
  <si>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</si>
  <si>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</si>
  <si>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</si>
  <si>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</si>
  <si>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</si>
  <si>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</si>
  <si>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</si>
  <si>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</si>
  <si>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</si>
  <si>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</si>
  <si>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横浜町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</si>
  <si>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</si>
  <si>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</si>
  <si>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</si>
  <si>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</si>
  <si>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</si>
  <si>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</si>
  <si>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</si>
  <si>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</si>
  <si>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</si>
  <si>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</si>
  <si>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</si>
  <si>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</si>
  <si>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</si>
  <si>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</si>
  <si>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</si>
  <si>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流動比率、料金回収率が、類似団体平均値と比べても高く推移しており、経営の健全化、図られている。しかし、施設利用率が低いため、水道の加入促進に努めてさらに給水収益の増加を増やすことにより、経営の健全性をより一層高めることができる。</t>
    <phoneticPr fontId="4"/>
  </si>
  <si>
    <t>　現在老朽化資産はないが、これから更新時期を迎える資産割合が多く、新規の管路布設が少ないため、年々有形固定資産原価償却率が上昇してきている。
　近い将来である約10年後には、資産の法定耐用年数を迎える経年劣化資産が出てくるので、更新工事における単年度での経費を平準化し、計画通りに実施する必要がある。</t>
    <phoneticPr fontId="4"/>
  </si>
  <si>
    <t xml:space="preserve">　現在は経常収支比率及び料金回収率、流動比率が高いため、経営の健全化が図られている。
　しかし、今後迎える管路更新及び施設更新が控えているため、工事に要する財源の確保が必要とされている。
　施設・管路の更新は、単年度の経費を平準化することによって、極力水道加入者への負担を課さずに国庫補助金や交付金等を活用し、経営の健全化を図りつつ、管路や施設の更新を実施していきたい。
　また、近年は施設の老朽化による更新費用や物価高騰による営業費用が増加しているが、反対に人口減少による需要の減少により、料金回収額は減少していくことが見込まれるため、将来的には料金改定を検討する必要もある。
</t>
    <rPh sb="190" eb="192">
      <t>キンネン</t>
    </rPh>
    <rPh sb="227" eb="229">
      <t>ハンタイ</t>
    </rPh>
    <rPh sb="230" eb="234">
      <t>ジンコウゲンショウ</t>
    </rPh>
    <rPh sb="237" eb="239">
      <t>ジュヨウ</t>
    </rPh>
    <rPh sb="240" eb="242">
      <t>ゲンショウ</t>
    </rPh>
    <rPh sb="246" eb="250">
      <t>リョウキンカイシュウ</t>
    </rPh>
    <rPh sb="250" eb="251">
      <t>ガク</t>
    </rPh>
    <rPh sb="252" eb="254">
      <t>ゲンショウ</t>
    </rPh>
    <rPh sb="261" eb="263">
      <t>ミコ</t>
    </rPh>
    <rPh sb="269" eb="272">
      <t>ショウライテキ</t>
    </rPh>
    <rPh sb="274" eb="278">
      <t>リョウキンカイテイ</t>
    </rPh>
    <rPh sb="279" eb="281">
      <t>ケントウ</t>
    </rPh>
    <rPh sb="283" eb="2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</si>
</sst>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4C-486C-915F-F443F910FCF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AF4C-486C-915F-F443F910FCF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26.69</c:v>
                </c:pt>
                <c:pt idx="1">
                  <c:v>26.34</c:v>
                </c:pt>
                <c:pt idx="2">
                  <c:v>26.26</c:v>
                </c:pt>
                <c:pt idx="3">
                  <c:v>25.42</c:v>
                </c:pt>
                <c:pt idx="4">
                  <c:v>24.78</c:v>
                </c:pt>
              </c:numCache>
            </c:numRef>
          </c:val>
          <c:extLst>
            <c:ext xmlns:c16="http://schemas.microsoft.com/office/drawing/2014/chart" uri="{C3380CC4-5D6E-409C-BE32-E72D297353CC}">
              <c16:uniqueId val="{00000000-CB5E-4E3A-9074-9B5223F6BA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CB5E-4E3A-9074-9B5223F6BA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83.21</c:v>
                </c:pt>
                <c:pt idx="1">
                  <c:v>84.46</c:v>
                </c:pt>
                <c:pt idx="2">
                  <c:v>83.66</c:v>
                </c:pt>
                <c:pt idx="3">
                  <c:v>85.57</c:v>
                </c:pt>
                <c:pt idx="4">
                  <c:v>85.04</c:v>
                </c:pt>
              </c:numCache>
            </c:numRef>
          </c:val>
          <c:extLst>
            <c:ext xmlns:c16="http://schemas.microsoft.com/office/drawing/2014/chart" uri="{C3380CC4-5D6E-409C-BE32-E72D297353CC}">
              <c16:uniqueId val="{00000000-3725-4A1D-BEA4-EB7EAE2B55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3725-4A1D-BEA4-EB7EAE2B55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123.87</c:v>
                </c:pt>
                <c:pt idx="1">
                  <c:v>114.6</c:v>
                </c:pt>
                <c:pt idx="2">
                  <c:v>114.05</c:v>
                </c:pt>
                <c:pt idx="3">
                  <c:v>113.09</c:v>
                </c:pt>
                <c:pt idx="4">
                  <c:v>103.87</c:v>
                </c:pt>
              </c:numCache>
            </c:numRef>
          </c:val>
          <c:extLst>
            <c:ext xmlns:c16="http://schemas.microsoft.com/office/drawing/2014/chart" uri="{C3380CC4-5D6E-409C-BE32-E72D297353CC}">
              <c16:uniqueId val="{00000000-3F56-4489-A1A1-152FF66ED39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3F56-4489-A1A1-152FF66ED39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71.900000000000006</c:v>
                </c:pt>
                <c:pt idx="1">
                  <c:v>73.989999999999995</c:v>
                </c:pt>
                <c:pt idx="2">
                  <c:v>73.91</c:v>
                </c:pt>
                <c:pt idx="3">
                  <c:v>73.819999999999993</c:v>
                </c:pt>
                <c:pt idx="4">
                  <c:v>75.94</c:v>
                </c:pt>
              </c:numCache>
            </c:numRef>
          </c:val>
          <c:extLst>
            <c:ext xmlns:c16="http://schemas.microsoft.com/office/drawing/2014/chart" uri="{C3380CC4-5D6E-409C-BE32-E72D297353CC}">
              <c16:uniqueId val="{00000000-96CF-4CFC-8D92-78612D11F90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96CF-4CFC-8D92-78612D11F90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24-46B3-AA14-A3A1A50C34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7424-46B3-AA14-A3A1A50C34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9B-46E8-BDEF-F31B818F28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959B-46E8-BDEF-F31B818F28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2460.92</c:v>
                </c:pt>
                <c:pt idx="1">
                  <c:v>3040.34</c:v>
                </c:pt>
                <c:pt idx="2">
                  <c:v>3016.57</c:v>
                </c:pt>
                <c:pt idx="3">
                  <c:v>2386.92</c:v>
                </c:pt>
                <c:pt idx="4">
                  <c:v>1685.1</c:v>
                </c:pt>
              </c:numCache>
            </c:numRef>
          </c:val>
          <c:extLst>
            <c:ext xmlns:c16="http://schemas.microsoft.com/office/drawing/2014/chart" uri="{C3380CC4-5D6E-409C-BE32-E72D297353CC}">
              <c16:uniqueId val="{00000000-C78E-477E-BC47-264084CF989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C78E-477E-BC47-264084CF989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56.58</c:v>
                </c:pt>
                <c:pt idx="1">
                  <c:v>72.63</c:v>
                </c:pt>
                <c:pt idx="2">
                  <c:v>83.07</c:v>
                </c:pt>
                <c:pt idx="3">
                  <c:v>79.44</c:v>
                </c:pt>
                <c:pt idx="4">
                  <c:v>74.069999999999993</c:v>
                </c:pt>
              </c:numCache>
            </c:numRef>
          </c:val>
          <c:extLst>
            <c:ext xmlns:c16="http://schemas.microsoft.com/office/drawing/2014/chart" uri="{C3380CC4-5D6E-409C-BE32-E72D297353CC}">
              <c16:uniqueId val="{00000000-DF1D-43AC-AA06-74561D1315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DF1D-43AC-AA06-74561D1315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128.4</c:v>
                </c:pt>
                <c:pt idx="1">
                  <c:v>117.21</c:v>
                </c:pt>
                <c:pt idx="2">
                  <c:v>116.21</c:v>
                </c:pt>
                <c:pt idx="3">
                  <c:v>108.26</c:v>
                </c:pt>
                <c:pt idx="4">
                  <c:v>99.33</c:v>
                </c:pt>
              </c:numCache>
            </c:numRef>
          </c:val>
          <c:extLst>
            <c:ext xmlns:c16="http://schemas.microsoft.com/office/drawing/2014/chart" uri="{C3380CC4-5D6E-409C-BE32-E72D297353CC}">
              <c16:uniqueId val="{00000000-8FA6-497F-AB50-D0882D690E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8FA6-497F-AB50-D0882D690E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221.5</c:v>
                </c:pt>
                <c:pt idx="1">
                  <c:v>243.43</c:v>
                </c:pt>
                <c:pt idx="2">
                  <c:v>246.32</c:v>
                </c:pt>
                <c:pt idx="3">
                  <c:v>264.27</c:v>
                </c:pt>
                <c:pt idx="4">
                  <c:v>292.13</c:v>
                </c:pt>
              </c:numCache>
            </c:numRef>
          </c:val>
          <c:extLst>
            <c:ext xmlns:c16="http://schemas.microsoft.com/office/drawing/2014/chart" uri="{C3380CC4-5D6E-409C-BE32-E72D297353CC}">
              <c16:uniqueId val="{00000000-77BF-4523-B078-C5F7BF91211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77BF-4523-B078-C5F7BF91211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6" t="str">
        <f>データ!H6</f>
        <v>青森県　横浜町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4048</v>
      </c>
      <c r="AM8" s="65"/>
      <c r="AN8" s="65"/>
      <c r="AO8" s="65"/>
      <c r="AP8" s="65"/>
      <c r="AQ8" s="65"/>
      <c r="AR8" s="65"/>
      <c r="AS8" s="65"/>
      <c r="AT8" s="36">
        <f>データ!$S$6</f>
        <v>126.38</v>
      </c>
      <c r="AU8" s="37"/>
      <c r="AV8" s="37"/>
      <c r="AW8" s="37"/>
      <c r="AX8" s="37"/>
      <c r="AY8" s="37"/>
      <c r="AZ8" s="37"/>
      <c r="BA8" s="37"/>
      <c r="BB8" s="54">
        <f>データ!$T$6</f>
        <v>32.03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c r="A10" s="2"/>
      <c r="B10" s="36" t="str">
        <f>データ!$N$6</f>
        <v>-</v>
      </c>
      <c r="C10" s="37"/>
      <c r="D10" s="37"/>
      <c r="E10" s="37"/>
      <c r="F10" s="37"/>
      <c r="G10" s="37"/>
      <c r="H10" s="37"/>
      <c r="I10" s="36">
        <f>データ!$O$6</f>
        <v>90.83</v>
      </c>
      <c r="J10" s="37"/>
      <c r="K10" s="37"/>
      <c r="L10" s="37"/>
      <c r="M10" s="37"/>
      <c r="N10" s="37"/>
      <c r="O10" s="64"/>
      <c r="P10" s="54">
        <f>データ!$P$6</f>
        <v>80.459999999999994</v>
      </c>
      <c r="Q10" s="54"/>
      <c r="R10" s="54"/>
      <c r="S10" s="54"/>
      <c r="T10" s="54"/>
      <c r="U10" s="54"/>
      <c r="V10" s="54"/>
      <c r="W10" s="65">
        <f>データ!$Q$6</f>
        <v>4944</v>
      </c>
      <c r="X10" s="65"/>
      <c r="Y10" s="65"/>
      <c r="Z10" s="65"/>
      <c r="AA10" s="65"/>
      <c r="AB10" s="65"/>
      <c r="AC10" s="65"/>
      <c r="AD10" s="2"/>
      <c r="AE10" s="2"/>
      <c r="AF10" s="2"/>
      <c r="AG10" s="2"/>
      <c r="AH10" s="2"/>
      <c r="AI10" s="2"/>
      <c r="AJ10" s="2"/>
      <c r="AK10" s="2"/>
      <c r="AL10" s="65">
        <f>データ!$U$6</f>
        <v>3221</v>
      </c>
      <c r="AM10" s="65"/>
      <c r="AN10" s="65"/>
      <c r="AO10" s="65"/>
      <c r="AP10" s="65"/>
      <c r="AQ10" s="65"/>
      <c r="AR10" s="65"/>
      <c r="AS10" s="65"/>
      <c r="AT10" s="36">
        <f>データ!$V$6</f>
        <v>19.600000000000001</v>
      </c>
      <c r="AU10" s="37"/>
      <c r="AV10" s="37"/>
      <c r="AW10" s="37"/>
      <c r="AX10" s="37"/>
      <c r="AY10" s="37"/>
      <c r="AZ10" s="37"/>
      <c r="BA10" s="37"/>
      <c r="BB10" s="54">
        <f>データ!$W$6</f>
        <v>164.34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3pzfnD08rkOXZwkNEsxZlxykKkK+fYogbaQF01JPjE8XMJBMKIdwTOo5l3ll3/8kVbjwzsAdIHVhMjBsdIPvmw==" saltValue="kqq3igs4YEjfYkZ1XgUx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2024</v>
      </c>
      <c r="C6" s="20">
        <f t="shared" ref="C6:W6" si="3">C7</f>
        <v>24066</v>
      </c>
      <c r="D6" s="20">
        <f t="shared" si="3"/>
        <v>46</v>
      </c>
      <c r="E6" s="20">
        <f t="shared" si="3"/>
        <v>1</v>
      </c>
      <c r="F6" s="20">
        <f t="shared" si="3"/>
        <v>0</v>
      </c>
      <c r="G6" s="20">
        <f t="shared" si="3"/>
        <v>5</v>
      </c>
      <c r="H6" s="20" t="str">
        <f t="shared" si="3"/>
        <v>青森県　横浜町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90.83</v>
      </c>
      <c r="P6" s="21">
        <f t="shared" si="3"/>
        <v>80.459999999999994</v>
      </c>
      <c r="Q6" s="21">
        <f t="shared" si="3"/>
        <v>4944</v>
      </c>
      <c r="R6" s="21">
        <f t="shared" si="3"/>
        <v>4048</v>
      </c>
      <c r="S6" s="21">
        <f t="shared" si="3"/>
        <v>126.38</v>
      </c>
      <c r="T6" s="21">
        <f t="shared" si="3"/>
        <v>32.03</v>
      </c>
      <c r="U6" s="21">
        <f t="shared" si="3"/>
        <v>3221</v>
      </c>
      <c r="V6" s="21">
        <f t="shared" si="3"/>
        <v>19.600000000000001</v>
      </c>
      <c r="W6" s="21">
        <f t="shared" si="3"/>
        <v>164.34</v>
      </c>
      <c r="X6" s="22">
        <f>IF(X7="",NA(),X7)</f>
        <v>123.87</v>
      </c>
      <c r="Y6" s="22">
        <f t="shared" ref="Y6:AG6" si="4">IF(Y7="",NA(),Y7)</f>
        <v>114.6</v>
      </c>
      <c r="Z6" s="22">
        <f t="shared" si="4"/>
        <v>114.05</v>
      </c>
      <c r="AA6" s="22">
        <f t="shared" si="4"/>
        <v>113.09</v>
      </c>
      <c r="AB6" s="22">
        <f t="shared" si="4"/>
        <v>103.87</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2460.92</v>
      </c>
      <c r="AU6" s="22">
        <f t="shared" ref="AU6:BC6" si="6">IF(AU7="",NA(),AU7)</f>
        <v>3040.34</v>
      </c>
      <c r="AV6" s="22">
        <f t="shared" si="6"/>
        <v>3016.57</v>
      </c>
      <c r="AW6" s="22">
        <f t="shared" si="6"/>
        <v>2386.92</v>
      </c>
      <c r="AX6" s="22">
        <f t="shared" si="6"/>
        <v>1685.1</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56.58</v>
      </c>
      <c r="BF6" s="22">
        <f t="shared" ref="BF6:BN6" si="7">IF(BF7="",NA(),BF7)</f>
        <v>72.63</v>
      </c>
      <c r="BG6" s="22">
        <f t="shared" si="7"/>
        <v>83.07</v>
      </c>
      <c r="BH6" s="22">
        <f t="shared" si="7"/>
        <v>79.44</v>
      </c>
      <c r="BI6" s="22">
        <f t="shared" si="7"/>
        <v>74.069999999999993</v>
      </c>
      <c r="BJ6" s="22">
        <f t="shared" si="7"/>
        <v>970.36</v>
      </c>
      <c r="BK6" s="22">
        <f t="shared" si="7"/>
        <v>940.22</v>
      </c>
      <c r="BL6" s="22">
        <f t="shared" si="7"/>
        <v>922.05</v>
      </c>
      <c r="BM6" s="22">
        <f t="shared" si="7"/>
        <v>916.17</v>
      </c>
      <c r="BN6" s="22">
        <f t="shared" si="7"/>
        <v>958.97</v>
      </c>
      <c r="BO6" s="21" t="str">
        <f>IF(BO7="","",IF(BO7="-","【-】","【"&amp;SUBSTITUTE(TEXT(BO7,"#,##0.00"),"-","△")&amp;"】"))</f>
        <v>【1,043.36】</v>
      </c>
      <c r="BP6" s="22">
        <f>IF(BP7="",NA(),BP7)</f>
        <v>128.4</v>
      </c>
      <c r="BQ6" s="22">
        <f t="shared" ref="BQ6:BY6" si="8">IF(BQ7="",NA(),BQ7)</f>
        <v>117.21</v>
      </c>
      <c r="BR6" s="22">
        <f t="shared" si="8"/>
        <v>116.21</v>
      </c>
      <c r="BS6" s="22">
        <f t="shared" si="8"/>
        <v>108.26</v>
      </c>
      <c r="BT6" s="22">
        <f t="shared" si="8"/>
        <v>99.33</v>
      </c>
      <c r="BU6" s="22">
        <f t="shared" si="8"/>
        <v>64.52</v>
      </c>
      <c r="BV6" s="22">
        <f t="shared" si="8"/>
        <v>66.8</v>
      </c>
      <c r="BW6" s="22">
        <f t="shared" si="8"/>
        <v>64.39</v>
      </c>
      <c r="BX6" s="22">
        <f t="shared" si="8"/>
        <v>63.95</v>
      </c>
      <c r="BY6" s="22">
        <f t="shared" si="8"/>
        <v>61.25</v>
      </c>
      <c r="BZ6" s="21" t="str">
        <f>IF(BZ7="","",IF(BZ7="-","【-】","【"&amp;SUBSTITUTE(TEXT(BZ7,"#,##0.00"),"-","△")&amp;"】"))</f>
        <v>【56.19】</v>
      </c>
      <c r="CA6" s="22">
        <f>IF(CA7="",NA(),CA7)</f>
        <v>221.5</v>
      </c>
      <c r="CB6" s="22">
        <f t="shared" ref="CB6:CJ6" si="9">IF(CB7="",NA(),CB7)</f>
        <v>243.43</v>
      </c>
      <c r="CC6" s="22">
        <f t="shared" si="9"/>
        <v>246.32</v>
      </c>
      <c r="CD6" s="22">
        <f t="shared" si="9"/>
        <v>264.27</v>
      </c>
      <c r="CE6" s="22">
        <f t="shared" si="9"/>
        <v>292.13</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26.69</v>
      </c>
      <c r="CM6" s="22">
        <f t="shared" ref="CM6:CU6" si="10">IF(CM7="",NA(),CM7)</f>
        <v>26.34</v>
      </c>
      <c r="CN6" s="22">
        <f t="shared" si="10"/>
        <v>26.26</v>
      </c>
      <c r="CO6" s="22">
        <f t="shared" si="10"/>
        <v>25.42</v>
      </c>
      <c r="CP6" s="22">
        <f t="shared" si="10"/>
        <v>24.78</v>
      </c>
      <c r="CQ6" s="22">
        <f t="shared" si="10"/>
        <v>48.86</v>
      </c>
      <c r="CR6" s="22">
        <f t="shared" si="10"/>
        <v>49</v>
      </c>
      <c r="CS6" s="22">
        <f t="shared" si="10"/>
        <v>50.07</v>
      </c>
      <c r="CT6" s="22">
        <f t="shared" si="10"/>
        <v>53.4</v>
      </c>
      <c r="CU6" s="22">
        <f t="shared" si="10"/>
        <v>54.69</v>
      </c>
      <c r="CV6" s="21" t="str">
        <f>IF(CV7="","",IF(CV7="-","【-】","【"&amp;SUBSTITUTE(TEXT(CV7,"#,##0.00"),"-","△")&amp;"】"))</f>
        <v>【48.33】</v>
      </c>
      <c r="CW6" s="22">
        <f>IF(CW7="",NA(),CW7)</f>
        <v>83.21</v>
      </c>
      <c r="CX6" s="22">
        <f t="shared" ref="CX6:DF6" si="11">IF(CX7="",NA(),CX7)</f>
        <v>84.46</v>
      </c>
      <c r="CY6" s="22">
        <f t="shared" si="11"/>
        <v>83.66</v>
      </c>
      <c r="CZ6" s="22">
        <f t="shared" si="11"/>
        <v>85.57</v>
      </c>
      <c r="DA6" s="22">
        <f t="shared" si="11"/>
        <v>85.04</v>
      </c>
      <c r="DB6" s="22">
        <f t="shared" si="11"/>
        <v>76.48</v>
      </c>
      <c r="DC6" s="22">
        <f t="shared" si="11"/>
        <v>75.64</v>
      </c>
      <c r="DD6" s="22">
        <f t="shared" si="11"/>
        <v>75.7</v>
      </c>
      <c r="DE6" s="22">
        <f t="shared" si="11"/>
        <v>72.53</v>
      </c>
      <c r="DF6" s="22">
        <f t="shared" si="11"/>
        <v>71.44</v>
      </c>
      <c r="DG6" s="21" t="str">
        <f>IF(DG7="","",IF(DG7="-","【-】","【"&amp;SUBSTITUTE(TEXT(DG7,"#,##0.00"),"-","△")&amp;"】"))</f>
        <v>【70.34】</v>
      </c>
      <c r="DH6" s="22">
        <f>IF(DH7="",NA(),DH7)</f>
        <v>71.900000000000006</v>
      </c>
      <c r="DI6" s="22">
        <f t="shared" ref="DI6:DQ6" si="12">IF(DI7="",NA(),DI7)</f>
        <v>73.989999999999995</v>
      </c>
      <c r="DJ6" s="22">
        <f t="shared" si="12"/>
        <v>73.91</v>
      </c>
      <c r="DK6" s="22">
        <f t="shared" si="12"/>
        <v>73.819999999999993</v>
      </c>
      <c r="DL6" s="22">
        <f t="shared" si="12"/>
        <v>75.94</v>
      </c>
      <c r="DM6" s="22">
        <f t="shared" si="12"/>
        <v>39.409999999999997</v>
      </c>
      <c r="DN6" s="22">
        <f t="shared" si="12"/>
        <v>41.18</v>
      </c>
      <c r="DO6" s="22">
        <f t="shared" si="12"/>
        <v>42.98</v>
      </c>
      <c r="DP6" s="22">
        <f t="shared" si="12"/>
        <v>40.46</v>
      </c>
      <c r="DQ6" s="22">
        <f t="shared" si="12"/>
        <v>37.1</v>
      </c>
      <c r="DR6" s="21" t="str">
        <f>IF(DR7="","",IF(DR7="-","【-】","【"&amp;SUBSTITUTE(TEXT(DR7,"#,##0.00"),"-","△")&amp;"】"))</f>
        <v>【35.50】</v>
      </c>
      <c r="DS6" s="21">
        <f>IF(DS7="",NA(),DS7)</f>
        <v>0</v>
      </c>
      <c r="DT6" s="21">
        <f t="shared" ref="DT6:EB6" si="13">IF(DT7="",NA(),DT7)</f>
        <v>0</v>
      </c>
      <c r="DU6" s="21">
        <f t="shared" si="13"/>
        <v>0</v>
      </c>
      <c r="DV6" s="21">
        <f t="shared" si="13"/>
        <v>0</v>
      </c>
      <c r="DW6" s="21">
        <f t="shared" si="13"/>
        <v>0</v>
      </c>
      <c r="DX6" s="22">
        <f t="shared" si="13"/>
        <v>20.97</v>
      </c>
      <c r="DY6" s="22">
        <f t="shared" si="13"/>
        <v>21.65</v>
      </c>
      <c r="DZ6" s="22">
        <f t="shared" si="13"/>
        <v>23.24</v>
      </c>
      <c r="EA6" s="22">
        <f t="shared" si="13"/>
        <v>22.77</v>
      </c>
      <c r="EB6" s="22">
        <f t="shared" si="13"/>
        <v>18.22</v>
      </c>
      <c r="EC6" s="21" t="str">
        <f>IF(EC7="","",IF(EC7="-","【-】","【"&amp;SUBSTITUTE(TEXT(EC7,"#,##0.00"),"-","△")&amp;"】"))</f>
        <v>【16.16】</v>
      </c>
      <c r="ED6" s="21">
        <f>IF(ED7="",NA(),ED7)</f>
        <v>0</v>
      </c>
      <c r="EE6" s="21">
        <f t="shared" ref="EE6:EM6" si="14">IF(EE7="",NA(),EE7)</f>
        <v>0</v>
      </c>
      <c r="EF6" s="21">
        <f t="shared" si="14"/>
        <v>0</v>
      </c>
      <c r="EG6" s="21">
        <f t="shared" si="14"/>
        <v>0</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c r="A7" s="15"/>
      <c r="B7" s="24">
        <v>2024</v>
      </c>
      <c r="C7" s="24">
        <v>24066</v>
      </c>
      <c r="D7" s="24">
        <v>46</v>
      </c>
      <c r="E7" s="24">
        <v>1</v>
      </c>
      <c r="F7" s="24">
        <v>0</v>
      </c>
      <c r="G7" s="24">
        <v>5</v>
      </c>
      <c r="H7" s="24" t="s">
        <v>93</v>
      </c>
      <c r="I7" s="24" t="s">
        <v>94</v>
      </c>
      <c r="J7" s="24" t="s">
        <v>95</v>
      </c>
      <c r="K7" s="24" t="s">
        <v>96</v>
      </c>
      <c r="L7" s="24" t="s">
        <v>97</v>
      </c>
      <c r="M7" s="24" t="s">
        <v>98</v>
      </c>
      <c r="N7" s="25" t="s">
        <v>99</v>
      </c>
      <c r="O7" s="25">
        <v>90.83</v>
      </c>
      <c r="P7" s="25">
        <v>80.459999999999994</v>
      </c>
      <c r="Q7" s="25">
        <v>4944</v>
      </c>
      <c r="R7" s="25">
        <v>4048</v>
      </c>
      <c r="S7" s="25">
        <v>126.38</v>
      </c>
      <c r="T7" s="25">
        <v>32.03</v>
      </c>
      <c r="U7" s="25">
        <v>3221</v>
      </c>
      <c r="V7" s="25">
        <v>19.600000000000001</v>
      </c>
      <c r="W7" s="25">
        <v>164.34</v>
      </c>
      <c r="X7" s="25">
        <v>123.87</v>
      </c>
      <c r="Y7" s="25">
        <v>114.6</v>
      </c>
      <c r="Z7" s="25">
        <v>114.05</v>
      </c>
      <c r="AA7" s="25">
        <v>113.09</v>
      </c>
      <c r="AB7" s="25">
        <v>103.87</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2460.92</v>
      </c>
      <c r="AU7" s="25">
        <v>3040.34</v>
      </c>
      <c r="AV7" s="25">
        <v>3016.57</v>
      </c>
      <c r="AW7" s="25">
        <v>2386.92</v>
      </c>
      <c r="AX7" s="25">
        <v>1685.1</v>
      </c>
      <c r="AY7" s="25">
        <v>302.22000000000003</v>
      </c>
      <c r="AZ7" s="25">
        <v>263.45</v>
      </c>
      <c r="BA7" s="25">
        <v>249.43</v>
      </c>
      <c r="BB7" s="25">
        <v>217.55</v>
      </c>
      <c r="BC7" s="25">
        <v>157.71</v>
      </c>
      <c r="BD7" s="25">
        <v>142.38999999999999</v>
      </c>
      <c r="BE7" s="25">
        <v>56.58</v>
      </c>
      <c r="BF7" s="25">
        <v>72.63</v>
      </c>
      <c r="BG7" s="25">
        <v>83.07</v>
      </c>
      <c r="BH7" s="25">
        <v>79.44</v>
      </c>
      <c r="BI7" s="25">
        <v>74.069999999999993</v>
      </c>
      <c r="BJ7" s="25">
        <v>970.36</v>
      </c>
      <c r="BK7" s="25">
        <v>940.22</v>
      </c>
      <c r="BL7" s="25">
        <v>922.05</v>
      </c>
      <c r="BM7" s="25">
        <v>916.17</v>
      </c>
      <c r="BN7" s="25">
        <v>958.97</v>
      </c>
      <c r="BO7" s="25">
        <v>1043.3599999999999</v>
      </c>
      <c r="BP7" s="25">
        <v>128.4</v>
      </c>
      <c r="BQ7" s="25">
        <v>117.21</v>
      </c>
      <c r="BR7" s="25">
        <v>116.21</v>
      </c>
      <c r="BS7" s="25">
        <v>108.26</v>
      </c>
      <c r="BT7" s="25">
        <v>99.33</v>
      </c>
      <c r="BU7" s="25">
        <v>64.52</v>
      </c>
      <c r="BV7" s="25">
        <v>66.8</v>
      </c>
      <c r="BW7" s="25">
        <v>64.39</v>
      </c>
      <c r="BX7" s="25">
        <v>63.95</v>
      </c>
      <c r="BY7" s="25">
        <v>61.25</v>
      </c>
      <c r="BZ7" s="25">
        <v>56.19</v>
      </c>
      <c r="CA7" s="25">
        <v>221.5</v>
      </c>
      <c r="CB7" s="25">
        <v>243.43</v>
      </c>
      <c r="CC7" s="25">
        <v>246.32</v>
      </c>
      <c r="CD7" s="25">
        <v>264.27</v>
      </c>
      <c r="CE7" s="25">
        <v>292.13</v>
      </c>
      <c r="CF7" s="25">
        <v>270.68</v>
      </c>
      <c r="CG7" s="25">
        <v>268.88</v>
      </c>
      <c r="CH7" s="25">
        <v>258.89999999999998</v>
      </c>
      <c r="CI7" s="25">
        <v>263.56</v>
      </c>
      <c r="CJ7" s="25">
        <v>279.83</v>
      </c>
      <c r="CK7" s="25">
        <v>285.60000000000002</v>
      </c>
      <c r="CL7" s="25">
        <v>26.69</v>
      </c>
      <c r="CM7" s="25">
        <v>26.34</v>
      </c>
      <c r="CN7" s="25">
        <v>26.26</v>
      </c>
      <c r="CO7" s="25">
        <v>25.42</v>
      </c>
      <c r="CP7" s="25">
        <v>24.78</v>
      </c>
      <c r="CQ7" s="25">
        <v>48.86</v>
      </c>
      <c r="CR7" s="25">
        <v>49</v>
      </c>
      <c r="CS7" s="25">
        <v>50.07</v>
      </c>
      <c r="CT7" s="25">
        <v>53.4</v>
      </c>
      <c r="CU7" s="25">
        <v>54.69</v>
      </c>
      <c r="CV7" s="25">
        <v>48.33</v>
      </c>
      <c r="CW7" s="25">
        <v>83.21</v>
      </c>
      <c r="CX7" s="25">
        <v>84.46</v>
      </c>
      <c r="CY7" s="25">
        <v>83.66</v>
      </c>
      <c r="CZ7" s="25">
        <v>85.57</v>
      </c>
      <c r="DA7" s="25">
        <v>85.04</v>
      </c>
      <c r="DB7" s="25">
        <v>76.48</v>
      </c>
      <c r="DC7" s="25">
        <v>75.64</v>
      </c>
      <c r="DD7" s="25">
        <v>75.7</v>
      </c>
      <c r="DE7" s="25">
        <v>72.53</v>
      </c>
      <c r="DF7" s="25">
        <v>71.44</v>
      </c>
      <c r="DG7" s="25">
        <v>70.34</v>
      </c>
      <c r="DH7" s="25">
        <v>71.900000000000006</v>
      </c>
      <c r="DI7" s="25">
        <v>73.989999999999995</v>
      </c>
      <c r="DJ7" s="25">
        <v>73.91</v>
      </c>
      <c r="DK7" s="25">
        <v>73.819999999999993</v>
      </c>
      <c r="DL7" s="25">
        <v>75.94</v>
      </c>
      <c r="DM7" s="25">
        <v>39.409999999999997</v>
      </c>
      <c r="DN7" s="25">
        <v>41.18</v>
      </c>
      <c r="DO7" s="25">
        <v>42.98</v>
      </c>
      <c r="DP7" s="25">
        <v>40.46</v>
      </c>
      <c r="DQ7" s="25">
        <v>37.1</v>
      </c>
      <c r="DR7" s="25">
        <v>35.5</v>
      </c>
      <c r="DS7" s="25">
        <v>0</v>
      </c>
      <c r="DT7" s="25">
        <v>0</v>
      </c>
      <c r="DU7" s="25">
        <v>0</v>
      </c>
      <c r="DV7" s="25">
        <v>0</v>
      </c>
      <c r="DW7" s="25">
        <v>0</v>
      </c>
      <c r="DX7" s="25">
        <v>20.97</v>
      </c>
      <c r="DY7" s="25">
        <v>21.65</v>
      </c>
      <c r="DZ7" s="25">
        <v>23.24</v>
      </c>
      <c r="EA7" s="25">
        <v>22.77</v>
      </c>
      <c r="EB7" s="25">
        <v>18.22</v>
      </c>
      <c r="EC7" s="25">
        <v>16.16</v>
      </c>
      <c r="ED7" s="25">
        <v>0</v>
      </c>
      <c r="EE7" s="25">
        <v>0</v>
      </c>
      <c r="EF7" s="25">
        <v>0</v>
      </c>
      <c r="EG7" s="25">
        <v>0</v>
      </c>
      <c r="EH7" s="25">
        <v>0</v>
      </c>
      <c r="EI7" s="25">
        <v>1.1499999999999999</v>
      </c>
      <c r="EJ7" s="25">
        <v>0.28999999999999998</v>
      </c>
      <c r="EK7" s="25">
        <v>0.39</v>
      </c>
      <c r="EL7" s="25">
        <v>0.49</v>
      </c>
      <c r="EM7" s="25">
        <v>0.32</v>
      </c>
      <c r="EN7" s="25">
        <v>0.28000000000000003</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37257</v>
      </c>
      <c r="C10" s="29">
        <f t="shared" ref="C10:F10" si="15">DATEVALUE($B7-C11&amp;"/1/"&amp;C12)</f>
        <v>37622</v>
      </c>
      <c r="D10" s="29">
        <f t="shared" si="15"/>
        <v>37987</v>
      </c>
      <c r="E10" s="29">
        <f t="shared" si="15"/>
        <v>38353</v>
      </c>
      <c r="F10" s="29">
        <f t="shared" si="15"/>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2025-12-12T09:10:47Z</dcterms:created>
  <dcterms:modified xsi:type="dcterms:W3CDTF">2026-02-09T23:34:38Z</dcterms:modified>
  <cp:category/>
</cp:coreProperties>
</file>