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0.133.111\share\1上水道係\け_経営分析\R06経営比較分析表\"/>
    </mc:Choice>
  </mc:AlternateContent>
  <xr:revisionPtr revIDLastSave="0" documentId="13_ncr:1_{87993347-7647-4F26-8ED6-92768CC0BC0F}" xr6:coauthVersionLast="47" xr6:coauthVersionMax="47" xr10:uidLastSave="{00000000-0000-0000-0000-000000000000}"/>
  <workbookProtection workbookAlgorithmName="SHA-512" workbookHashValue="xgWB1lFGZXAm1avsItaagqQo83KnWtXKPCQcF12umvpl/ujUnnL6J8D2b7A2Hc4VQOpAOrdgINnDrO9SAB+QUQ==" workbookSaltValue="1DPZE3K8O0L7mZQtOFSD1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BB10" i="4"/>
  <c r="AT10" i="4"/>
  <c r="AL10" i="4"/>
  <c r="I10" i="4"/>
  <c r="B10" i="4"/>
  <c r="BB8" i="4"/>
  <c r="AT8" i="4"/>
  <c r="AL8"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<sst xmlns="http://schemas.openxmlformats.org/spreadsheetml/2006/main" count="228" uniqueCount="112">
  <si>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</si>
  <si>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</si>
  <si>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</si>
  <si>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</si>
  <si>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</si>
  <si>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</si>
  <si>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</si>
  <si>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</si>
  <si>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</si>
  <si>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</si>
  <si>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</si>
  <si>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</si>
  <si>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</si>
  <si>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</si>
  <si>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</si>
  <si>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</si>
  <si>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</si>
  <si>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</si>
  <si>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</si>
  <si>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</si>
  <si>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</si>
  <si>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</si>
  <si>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</si>
  <si>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</si>
  <si>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</si>
  <si>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</si>
  <si>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</si>
  <si>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</si>
  <si>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</si>
  <si>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</si>
  <si>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</si>
  <si>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</si>
  <si>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</si>
  <si>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</si>
  <si>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</si>
  <si>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</si>
  <si>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</si>
  <si>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</si>
  <si>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</si>
  <si>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</si>
  <si>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</si>
  <si>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</si>
  <si>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</si>
  <si>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</si>
  <si>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</si>
  <si>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</si>
  <si>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</si>
  <si>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</si>
  <si>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</si>
  <si>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</si>
  <si>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</si>
  <si>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</si>
  <si>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</si>
  <si>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</si>
  <si>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</si>
  <si>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</si>
  <si>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</si>
  <si>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</si>
  <si>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</si>
  <si>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</si>
  <si>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</si>
  <si>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</si>
  <si>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</si>
  <si>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</si>
  <si>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</si>
  <si>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</si>
  <si>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</si>
  <si>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</si>
  <si>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</si>
  <si>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</si>
  <si>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</si>
  <si>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</si>
  <si>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</si>
  <si>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</si>
  <si>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</si>
  <si>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</si>
  <si>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</si>
  <si>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</si>
  <si>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</si>
  <si>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</si>
  <si>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</si>
  <si>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</si>
  <si>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</si>
  <si>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</si>
  <si>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</si>
  <si>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</si>
  <si>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</si>
  <si>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</si>
  <si>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</si>
  <si>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</si>
  <si>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</si>
  <si>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</si>
  <si>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</si>
  <si>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板柳町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</si>
  <si>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</si>
  <si>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</si>
  <si>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</si>
  <si>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</si>
  <si>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</si>
  <si>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</si>
  <si>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</si>
  <si>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</si>
  <si>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</si>
  <si>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</si>
  <si>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</si>
  <si>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</si>
  <si>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</si>
  <si>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</si>
  <si>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</si>
  <si>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営健全化を図ったことで、平成20年度以降は常に黒字であり、経常収支比率は100％を上回っている。また、累積欠損金もなく、料金回収率を100％以上維持している。流動比率は類似団体に比べ高い傾向であり、短期的な債務に対する資力を確保している。
　しかし、昭和63年に建設された配水場の施設利用率については、給水人口が減少傾向であることから、今後は水需要の減少を想定し中長期的な経営計画を再編する必要がある。</t>
    <rPh sb="54" eb="56">
      <t>ルイセキ</t>
    </rPh>
    <rPh sb="56" eb="59">
      <t>ケッソンキン</t>
    </rPh>
    <rPh sb="63" eb="65">
      <t>リョウキン</t>
    </rPh>
    <rPh sb="65" eb="68">
      <t>カイシュウリツ</t>
    </rPh>
    <rPh sb="73" eb="75">
      <t>イジョウ</t>
    </rPh>
    <rPh sb="75" eb="77">
      <t>イジ</t>
    </rPh>
    <rPh sb="87" eb="89">
      <t>ルイジ</t>
    </rPh>
    <rPh sb="89" eb="91">
      <t>ダンタイ</t>
    </rPh>
    <rPh sb="92" eb="93">
      <t>クラ</t>
    </rPh>
    <rPh sb="94" eb="95">
      <t>タカ</t>
    </rPh>
    <rPh sb="96" eb="98">
      <t>ケイコウ</t>
    </rPh>
    <rPh sb="102" eb="105">
      <t>タンキテキ</t>
    </rPh>
    <rPh sb="106" eb="108">
      <t>サイム</t>
    </rPh>
    <rPh sb="109" eb="110">
      <t>タイ</t>
    </rPh>
    <rPh sb="112" eb="114">
      <t>シリョク</t>
    </rPh>
    <rPh sb="115" eb="117">
      <t>カクホ</t>
    </rPh>
    <phoneticPr fontId="4"/>
  </si>
  <si>
    <t>　経営健全化を優先し、平成16年度以降は一部を除き更新工事を中断した。そのため管路老朽化が進行していたが、現在は国庫補助制度(交付金)を導入し更新工事を進めたことで、管路更新率は類似団体平均値を上回っている。
　今後も経営に負担をかけず適正に管路更新（耐震化）を進めていく。</t>
    <rPh sb="126" eb="129">
      <t>タイシンカ</t>
    </rPh>
    <phoneticPr fontId="4"/>
  </si>
  <si>
    <t xml:space="preserve">  現在のところ、経営状況は安定しているが、給水人口の減少に伴う料金収入の減少、物価高騰による経常費用の増、施設及び管路等の更新工事（耐震化）を遂行するにあたり投資的費用の増が見込まれる中で、経営戦略の改定、その他の計画を十分に活用し、将来的に安全、安定、効率的な事業を運営する手法等を十分に検討していく必要がある。</t>
    <rPh sb="40" eb="44">
      <t>ブッカコウトウ</t>
    </rPh>
    <rPh sb="47" eb="49">
      <t>ケイジョウ</t>
    </rPh>
    <rPh sb="49" eb="51">
      <t>ヒヨウ</t>
    </rPh>
    <rPh sb="52" eb="53">
      <t>ゾウ</t>
    </rPh>
    <rPh sb="67" eb="70">
      <t>タイシンカ</t>
    </rPh>
    <rPh sb="80" eb="83">
      <t>トウシテキ</t>
    </rPh>
    <rPh sb="83" eb="85">
      <t>ヒヨウ</t>
    </rPh>
    <rPh sb="86" eb="87">
      <t>ゾウ</t>
    </rPh>
    <rPh sb="88" eb="90">
      <t>ミコ</t>
    </rPh>
    <rPh sb="93" eb="94">
      <t>ナカ</t>
    </rPh>
    <rPh sb="96" eb="98">
      <t>ケイエイ</t>
    </rPh>
    <rPh sb="98" eb="100">
      <t>センリャク</t>
    </rPh>
    <rPh sb="101" eb="103">
      <t>カイテイ</t>
    </rPh>
    <rPh sb="106" eb="107">
      <t>タ</t>
    </rPh>
    <rPh sb="108" eb="110">
      <t>ケイカク</t>
    </rPh>
    <rPh sb="111" eb="113">
      <t>ジュウブン</t>
    </rPh>
    <rPh sb="114" eb="116">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</si>
</sst>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1.66</c:v>
                </c:pt>
                <c:pt idx="1">
                  <c:v>1.1000000000000001</c:v>
                </c:pt>
                <c:pt idx="2">
                  <c:v>1.46</c:v>
                </c:pt>
                <c:pt idx="3">
                  <c:v>1.26</c:v>
                </c:pt>
                <c:pt idx="4">
                  <c:v>1.53</c:v>
                </c:pt>
              </c:numCache>
            </c:numRef>
          </c:val>
          <c:extLst>
            <c:ext xmlns:c16="http://schemas.microsoft.com/office/drawing/2014/chart" uri="{C3380CC4-5D6E-409C-BE32-E72D297353CC}">
              <c16:uniqueId val="{00000000-14F5-4F9F-BA0F-F3E623541D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4F5-4F9F-BA0F-F3E623541D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52.11</c:v>
                </c:pt>
                <c:pt idx="1">
                  <c:v>50.59</c:v>
                </c:pt>
                <c:pt idx="2">
                  <c:v>51.03</c:v>
                </c:pt>
                <c:pt idx="3">
                  <c:v>50.72</c:v>
                </c:pt>
                <c:pt idx="4">
                  <c:v>49.85</c:v>
                </c:pt>
              </c:numCache>
            </c:numRef>
          </c:val>
          <c:extLst>
            <c:ext xmlns:c16="http://schemas.microsoft.com/office/drawing/2014/chart" uri="{C3380CC4-5D6E-409C-BE32-E72D297353CC}">
              <c16:uniqueId val="{00000000-93F9-4094-B0B7-45FF2B35B5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93F9-4094-B0B7-45FF2B35B5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87.31</c:v>
                </c:pt>
                <c:pt idx="1">
                  <c:v>89.91</c:v>
                </c:pt>
                <c:pt idx="2">
                  <c:v>89.6</c:v>
                </c:pt>
                <c:pt idx="3">
                  <c:v>87.16</c:v>
                </c:pt>
                <c:pt idx="4">
                  <c:v>88.34</c:v>
                </c:pt>
              </c:numCache>
            </c:numRef>
          </c:val>
          <c:extLst>
            <c:ext xmlns:c16="http://schemas.microsoft.com/office/drawing/2014/chart" uri="{C3380CC4-5D6E-409C-BE32-E72D297353CC}">
              <c16:uniqueId val="{00000000-090D-4776-8C53-3787CC9BA2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90D-4776-8C53-3787CC9BA2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133.79</c:v>
                </c:pt>
                <c:pt idx="1">
                  <c:v>126.22</c:v>
                </c:pt>
                <c:pt idx="2">
                  <c:v>120.52</c:v>
                </c:pt>
                <c:pt idx="3">
                  <c:v>117.31</c:v>
                </c:pt>
                <c:pt idx="4">
                  <c:v>105.1</c:v>
                </c:pt>
              </c:numCache>
            </c:numRef>
          </c:val>
          <c:extLst>
            <c:ext xmlns:c16="http://schemas.microsoft.com/office/drawing/2014/chart" uri="{C3380CC4-5D6E-409C-BE32-E72D297353CC}">
              <c16:uniqueId val="{00000000-C55D-4DA3-8352-601C105CCF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55D-4DA3-8352-601C105CCF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59.66</c:v>
                </c:pt>
                <c:pt idx="1">
                  <c:v>59.8</c:v>
                </c:pt>
                <c:pt idx="2">
                  <c:v>59.62</c:v>
                </c:pt>
                <c:pt idx="3">
                  <c:v>59.52</c:v>
                </c:pt>
                <c:pt idx="4">
                  <c:v>59.25</c:v>
                </c:pt>
              </c:numCache>
            </c:numRef>
          </c:val>
          <c:extLst>
            <c:ext xmlns:c16="http://schemas.microsoft.com/office/drawing/2014/chart" uri="{C3380CC4-5D6E-409C-BE32-E72D297353CC}">
              <c16:uniqueId val="{00000000-A7BB-4EBD-B017-6CBA147FB6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A7BB-4EBD-B017-6CBA147FB6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12.35</c:v>
                </c:pt>
                <c:pt idx="1">
                  <c:v>11.12</c:v>
                </c:pt>
                <c:pt idx="2">
                  <c:v>9.7799999999999994</c:v>
                </c:pt>
                <c:pt idx="3">
                  <c:v>8.52</c:v>
                </c:pt>
                <c:pt idx="4">
                  <c:v>6.99</c:v>
                </c:pt>
              </c:numCache>
            </c:numRef>
          </c:val>
          <c:extLst>
            <c:ext xmlns:c16="http://schemas.microsoft.com/office/drawing/2014/chart" uri="{C3380CC4-5D6E-409C-BE32-E72D297353CC}">
              <c16:uniqueId val="{00000000-0424-4A29-9E77-9FD0E74ABB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424-4A29-9E77-9FD0E74ABB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70-42E8-A3A5-9E94633DE9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CD70-42E8-A3A5-9E94633DE9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743.33</c:v>
                </c:pt>
                <c:pt idx="1">
                  <c:v>624.98</c:v>
                </c:pt>
                <c:pt idx="2">
                  <c:v>520.35</c:v>
                </c:pt>
                <c:pt idx="3">
                  <c:v>1004.93</c:v>
                </c:pt>
                <c:pt idx="4">
                  <c:v>532.54999999999995</c:v>
                </c:pt>
              </c:numCache>
            </c:numRef>
          </c:val>
          <c:extLst>
            <c:ext xmlns:c16="http://schemas.microsoft.com/office/drawing/2014/chart" uri="{C3380CC4-5D6E-409C-BE32-E72D297353CC}">
              <c16:uniqueId val="{00000000-DD89-4E11-BC72-33D4F1076C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D89-4E11-BC72-33D4F1076C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159.36000000000001</c:v>
                </c:pt>
                <c:pt idx="1">
                  <c:v>156.08000000000001</c:v>
                </c:pt>
                <c:pt idx="2">
                  <c:v>151.58000000000001</c:v>
                </c:pt>
                <c:pt idx="3">
                  <c:v>149.5</c:v>
                </c:pt>
                <c:pt idx="4">
                  <c:v>144.26</c:v>
                </c:pt>
              </c:numCache>
            </c:numRef>
          </c:val>
          <c:extLst>
            <c:ext xmlns:c16="http://schemas.microsoft.com/office/drawing/2014/chart" uri="{C3380CC4-5D6E-409C-BE32-E72D297353CC}">
              <c16:uniqueId val="{00000000-49B1-4352-9955-33256CACB7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9B1-4352-9955-33256CACB7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121.98</c:v>
                </c:pt>
                <c:pt idx="1">
                  <c:v>125.96</c:v>
                </c:pt>
                <c:pt idx="2">
                  <c:v>119.67</c:v>
                </c:pt>
                <c:pt idx="3">
                  <c:v>115.85</c:v>
                </c:pt>
                <c:pt idx="4">
                  <c:v>102.55</c:v>
                </c:pt>
              </c:numCache>
            </c:numRef>
          </c:val>
          <c:extLst>
            <c:ext xmlns:c16="http://schemas.microsoft.com/office/drawing/2014/chart" uri="{C3380CC4-5D6E-409C-BE32-E72D297353CC}">
              <c16:uniqueId val="{00000000-6982-4816-B427-38B7D7394B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6982-4816-B427-38B7D7394B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195.39</c:v>
                </c:pt>
                <c:pt idx="1">
                  <c:v>187.2</c:v>
                </c:pt>
                <c:pt idx="2">
                  <c:v>195.15</c:v>
                </c:pt>
                <c:pt idx="3">
                  <c:v>203.97</c:v>
                </c:pt>
                <c:pt idx="4">
                  <c:v>230.92</c:v>
                </c:pt>
              </c:numCache>
            </c:numRef>
          </c:val>
          <c:extLst>
            <c:ext xmlns:c16="http://schemas.microsoft.com/office/drawing/2014/chart" uri="{C3380CC4-5D6E-409C-BE32-E72D297353CC}">
              <c16:uniqueId val="{00000000-A679-4868-A395-93A637C7D25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679-4868-A395-93A637C7D25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板柳町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12198</v>
      </c>
      <c r="AM8" s="44"/>
      <c r="AN8" s="44"/>
      <c r="AO8" s="44"/>
      <c r="AP8" s="44"/>
      <c r="AQ8" s="44"/>
      <c r="AR8" s="44"/>
      <c r="AS8" s="44"/>
      <c r="AT8" s="45">
        <f>データ!$S$6</f>
        <v>41.88</v>
      </c>
      <c r="AU8" s="46"/>
      <c r="AV8" s="46"/>
      <c r="AW8" s="46"/>
      <c r="AX8" s="46"/>
      <c r="AY8" s="46"/>
      <c r="AZ8" s="46"/>
      <c r="BA8" s="46"/>
      <c r="BB8" s="47">
        <f>データ!$T$6</f>
        <v>291.26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83.05</v>
      </c>
      <c r="J10" s="46"/>
      <c r="K10" s="46"/>
      <c r="L10" s="46"/>
      <c r="M10" s="46"/>
      <c r="N10" s="46"/>
      <c r="O10" s="80"/>
      <c r="P10" s="47">
        <f>データ!$P$6</f>
        <v>98.17</v>
      </c>
      <c r="Q10" s="47"/>
      <c r="R10" s="47"/>
      <c r="S10" s="47"/>
      <c r="T10" s="47"/>
      <c r="U10" s="47"/>
      <c r="V10" s="47"/>
      <c r="W10" s="44">
        <f>データ!$Q$6</f>
        <v>4925</v>
      </c>
      <c r="X10" s="44"/>
      <c r="Y10" s="44"/>
      <c r="Z10" s="44"/>
      <c r="AA10" s="44"/>
      <c r="AB10" s="44"/>
      <c r="AC10" s="44"/>
      <c r="AD10" s="2"/>
      <c r="AE10" s="2"/>
      <c r="AF10" s="2"/>
      <c r="AG10" s="2"/>
      <c r="AH10" s="2"/>
      <c r="AI10" s="2"/>
      <c r="AJ10" s="2"/>
      <c r="AK10" s="2"/>
      <c r="AL10" s="44">
        <f>データ!$U$6</f>
        <v>11887</v>
      </c>
      <c r="AM10" s="44"/>
      <c r="AN10" s="44"/>
      <c r="AO10" s="44"/>
      <c r="AP10" s="44"/>
      <c r="AQ10" s="44"/>
      <c r="AR10" s="44"/>
      <c r="AS10" s="44"/>
      <c r="AT10" s="45">
        <f>データ!$V$6</f>
        <v>41.81</v>
      </c>
      <c r="AU10" s="46"/>
      <c r="AV10" s="46"/>
      <c r="AW10" s="46"/>
      <c r="AX10" s="46"/>
      <c r="AY10" s="46"/>
      <c r="AZ10" s="46"/>
      <c r="BA10" s="46"/>
      <c r="BB10" s="47">
        <f>データ!$W$6</f>
        <v>284.31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G9ejX8nzXhq92JMTVOsWDS5RUJ9N92DdyIVTbRg/kfwLQT+fB8gVBDZOtBU3m2u7WpdMVj+GVn2YELbih7ZRA==" saltValue="Ubj0pNr3xKpc20N2pArO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23817</v>
      </c>
      <c r="D6" s="20">
        <f t="shared" si="3"/>
        <v>46</v>
      </c>
      <c r="E6" s="20">
        <f t="shared" si="3"/>
        <v>1</v>
      </c>
      <c r="F6" s="20">
        <f t="shared" si="3"/>
        <v>0</v>
      </c>
      <c r="G6" s="20">
        <f t="shared" si="3"/>
        <v>1</v>
      </c>
      <c r="H6" s="20" t="str">
        <f t="shared" si="3"/>
        <v>青森県　板柳町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83.05</v>
      </c>
      <c r="P6" s="21">
        <f t="shared" si="3"/>
        <v>98.17</v>
      </c>
      <c r="Q6" s="21">
        <f t="shared" si="3"/>
        <v>4925</v>
      </c>
      <c r="R6" s="21">
        <f t="shared" si="3"/>
        <v>12198</v>
      </c>
      <c r="S6" s="21">
        <f t="shared" si="3"/>
        <v>41.88</v>
      </c>
      <c r="T6" s="21">
        <f t="shared" si="3"/>
        <v>291.26</v>
      </c>
      <c r="U6" s="21">
        <f t="shared" si="3"/>
        <v>11887</v>
      </c>
      <c r="V6" s="21">
        <f t="shared" si="3"/>
        <v>41.81</v>
      </c>
      <c r="W6" s="21">
        <f t="shared" si="3"/>
        <v>284.31</v>
      </c>
      <c r="X6" s="22">
        <f>IF(X7="",NA(),X7)</f>
        <v>133.79</v>
      </c>
      <c r="Y6" s="22">
        <f t="shared" ref="Y6:AG6" si="4">IF(Y7="",NA(),Y7)</f>
        <v>126.22</v>
      </c>
      <c r="Z6" s="22">
        <f t="shared" si="4"/>
        <v>120.52</v>
      </c>
      <c r="AA6" s="22">
        <f t="shared" si="4"/>
        <v>117.31</v>
      </c>
      <c r="AB6" s="22">
        <f t="shared" si="4"/>
        <v>105.1</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743.33</v>
      </c>
      <c r="AU6" s="22">
        <f t="shared" ref="AU6:BC6" si="6">IF(AU7="",NA(),AU7)</f>
        <v>624.98</v>
      </c>
      <c r="AV6" s="22">
        <f t="shared" si="6"/>
        <v>520.35</v>
      </c>
      <c r="AW6" s="22">
        <f t="shared" si="6"/>
        <v>1004.93</v>
      </c>
      <c r="AX6" s="22">
        <f t="shared" si="6"/>
        <v>532.54999999999995</v>
      </c>
      <c r="AY6" s="22">
        <f t="shared" si="6"/>
        <v>371.81</v>
      </c>
      <c r="AZ6" s="22">
        <f t="shared" si="6"/>
        <v>384.23</v>
      </c>
      <c r="BA6" s="22">
        <f t="shared" si="6"/>
        <v>364.3</v>
      </c>
      <c r="BB6" s="22">
        <f t="shared" si="6"/>
        <v>378.87</v>
      </c>
      <c r="BC6" s="22">
        <f t="shared" si="6"/>
        <v>362.35</v>
      </c>
      <c r="BD6" s="21" t="str">
        <f>IF(BD7="","",IF(BD7="-","【-】","【"&amp;SUBSTITUTE(TEXT(BD7,"#,##0.00"),"-","△")&amp;"】"))</f>
        <v>【239.69】</v>
      </c>
      <c r="BE6" s="22">
        <f>IF(BE7="",NA(),BE7)</f>
        <v>159.36000000000001</v>
      </c>
      <c r="BF6" s="22">
        <f t="shared" ref="BF6:BN6" si="7">IF(BF7="",NA(),BF7)</f>
        <v>156.08000000000001</v>
      </c>
      <c r="BG6" s="22">
        <f t="shared" si="7"/>
        <v>151.58000000000001</v>
      </c>
      <c r="BH6" s="22">
        <f t="shared" si="7"/>
        <v>149.5</v>
      </c>
      <c r="BI6" s="22">
        <f t="shared" si="7"/>
        <v>144.26</v>
      </c>
      <c r="BJ6" s="22">
        <f t="shared" si="7"/>
        <v>465.85</v>
      </c>
      <c r="BK6" s="22">
        <f t="shared" si="7"/>
        <v>439.43</v>
      </c>
      <c r="BL6" s="22">
        <f t="shared" si="7"/>
        <v>438.41</v>
      </c>
      <c r="BM6" s="22">
        <f t="shared" si="7"/>
        <v>430.23</v>
      </c>
      <c r="BN6" s="22">
        <f t="shared" si="7"/>
        <v>429.24</v>
      </c>
      <c r="BO6" s="21" t="str">
        <f>IF(BO7="","",IF(BO7="-","【-】","【"&amp;SUBSTITUTE(TEXT(BO7,"#,##0.00"),"-","△")&amp;"】"))</f>
        <v>【264.86】</v>
      </c>
      <c r="BP6" s="22">
        <f>IF(BP7="",NA(),BP7)</f>
        <v>121.98</v>
      </c>
      <c r="BQ6" s="22">
        <f t="shared" ref="BQ6:BY6" si="8">IF(BQ7="",NA(),BQ7)</f>
        <v>125.96</v>
      </c>
      <c r="BR6" s="22">
        <f t="shared" si="8"/>
        <v>119.67</v>
      </c>
      <c r="BS6" s="22">
        <f t="shared" si="8"/>
        <v>115.85</v>
      </c>
      <c r="BT6" s="22">
        <f t="shared" si="8"/>
        <v>102.55</v>
      </c>
      <c r="BU6" s="22">
        <f t="shared" si="8"/>
        <v>92.39</v>
      </c>
      <c r="BV6" s="22">
        <f t="shared" si="8"/>
        <v>94.41</v>
      </c>
      <c r="BW6" s="22">
        <f t="shared" si="8"/>
        <v>90.96</v>
      </c>
      <c r="BX6" s="22">
        <f t="shared" si="8"/>
        <v>90.66</v>
      </c>
      <c r="BY6" s="22">
        <f t="shared" si="8"/>
        <v>90.78</v>
      </c>
      <c r="BZ6" s="21" t="str">
        <f>IF(BZ7="","",IF(BZ7="-","【-】","【"&amp;SUBSTITUTE(TEXT(BZ7,"#,##0.00"),"-","△")&amp;"】"))</f>
        <v>【97.59】</v>
      </c>
      <c r="CA6" s="22">
        <f>IF(CA7="",NA(),CA7)</f>
        <v>195.39</v>
      </c>
      <c r="CB6" s="22">
        <f t="shared" ref="CB6:CJ6" si="9">IF(CB7="",NA(),CB7)</f>
        <v>187.2</v>
      </c>
      <c r="CC6" s="22">
        <f t="shared" si="9"/>
        <v>195.15</v>
      </c>
      <c r="CD6" s="22">
        <f t="shared" si="9"/>
        <v>203.97</v>
      </c>
      <c r="CE6" s="22">
        <f t="shared" si="9"/>
        <v>230.92</v>
      </c>
      <c r="CF6" s="22">
        <f t="shared" si="9"/>
        <v>192.98</v>
      </c>
      <c r="CG6" s="22">
        <f t="shared" si="9"/>
        <v>192.13</v>
      </c>
      <c r="CH6" s="22">
        <f t="shared" si="9"/>
        <v>197.04</v>
      </c>
      <c r="CI6" s="22">
        <f t="shared" si="9"/>
        <v>199.33</v>
      </c>
      <c r="CJ6" s="22">
        <f t="shared" si="9"/>
        <v>202.75</v>
      </c>
      <c r="CK6" s="21" t="str">
        <f>IF(CK7="","",IF(CK7="-","【-】","【"&amp;SUBSTITUTE(TEXT(CK7,"#,##0.00"),"-","△")&amp;"】"))</f>
        <v>【181.66】</v>
      </c>
      <c r="CL6" s="22">
        <f>IF(CL7="",NA(),CL7)</f>
        <v>52.11</v>
      </c>
      <c r="CM6" s="22">
        <f t="shared" ref="CM6:CU6" si="10">IF(CM7="",NA(),CM7)</f>
        <v>50.59</v>
      </c>
      <c r="CN6" s="22">
        <f t="shared" si="10"/>
        <v>51.03</v>
      </c>
      <c r="CO6" s="22">
        <f t="shared" si="10"/>
        <v>50.72</v>
      </c>
      <c r="CP6" s="22">
        <f t="shared" si="10"/>
        <v>49.85</v>
      </c>
      <c r="CQ6" s="22">
        <f t="shared" si="10"/>
        <v>54.43</v>
      </c>
      <c r="CR6" s="22">
        <f t="shared" si="10"/>
        <v>53.87</v>
      </c>
      <c r="CS6" s="22">
        <f t="shared" si="10"/>
        <v>54.49</v>
      </c>
      <c r="CT6" s="22">
        <f t="shared" si="10"/>
        <v>54.8</v>
      </c>
      <c r="CU6" s="22">
        <f t="shared" si="10"/>
        <v>55.47</v>
      </c>
      <c r="CV6" s="21" t="str">
        <f>IF(CV7="","",IF(CV7="-","【-】","【"&amp;SUBSTITUTE(TEXT(CV7,"#,##0.00"),"-","△")&amp;"】"))</f>
        <v>【60.21】</v>
      </c>
      <c r="CW6" s="22">
        <f>IF(CW7="",NA(),CW7)</f>
        <v>87.31</v>
      </c>
      <c r="CX6" s="22">
        <f t="shared" ref="CX6:DF6" si="11">IF(CX7="",NA(),CX7)</f>
        <v>89.91</v>
      </c>
      <c r="CY6" s="22">
        <f t="shared" si="11"/>
        <v>89.6</v>
      </c>
      <c r="CZ6" s="22">
        <f t="shared" si="11"/>
        <v>87.16</v>
      </c>
      <c r="DA6" s="22">
        <f t="shared" si="11"/>
        <v>88.34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59.66</v>
      </c>
      <c r="DI6" s="22">
        <f t="shared" ref="DI6:DQ6" si="12">IF(DI7="",NA(),DI7)</f>
        <v>59.8</v>
      </c>
      <c r="DJ6" s="22">
        <f t="shared" si="12"/>
        <v>59.62</v>
      </c>
      <c r="DK6" s="22">
        <f t="shared" si="12"/>
        <v>59.52</v>
      </c>
      <c r="DL6" s="22">
        <f t="shared" si="12"/>
        <v>59.25</v>
      </c>
      <c r="DM6" s="22">
        <f t="shared" si="12"/>
        <v>49.39</v>
      </c>
      <c r="DN6" s="22">
        <f t="shared" si="12"/>
        <v>50.75</v>
      </c>
      <c r="DO6" s="22">
        <f t="shared" si="12"/>
        <v>51.72</v>
      </c>
      <c r="DP6" s="22">
        <f t="shared" si="12"/>
        <v>52.27</v>
      </c>
      <c r="DQ6" s="22">
        <f t="shared" si="12"/>
        <v>52.87</v>
      </c>
      <c r="DR6" s="21" t="str">
        <f>IF(DR7="","",IF(DR7="-","【-】","【"&amp;SUBSTITUTE(TEXT(DR7,"#,##0.00"),"-","△")&amp;"】"))</f>
        <v>【52.41】</v>
      </c>
      <c r="DS6" s="22">
        <f>IF(DS7="",NA(),DS7)</f>
        <v>12.35</v>
      </c>
      <c r="DT6" s="22">
        <f t="shared" ref="DT6:EB6" si="13">IF(DT7="",NA(),DT7)</f>
        <v>11.12</v>
      </c>
      <c r="DU6" s="22">
        <f t="shared" si="13"/>
        <v>9.7799999999999994</v>
      </c>
      <c r="DV6" s="22">
        <f t="shared" si="13"/>
        <v>8.52</v>
      </c>
      <c r="DW6" s="22">
        <f t="shared" si="13"/>
        <v>6.99</v>
      </c>
      <c r="DX6" s="22">
        <f t="shared" si="13"/>
        <v>18.57</v>
      </c>
      <c r="DY6" s="22">
        <f t="shared" si="13"/>
        <v>21.14</v>
      </c>
      <c r="DZ6" s="22">
        <f t="shared" si="13"/>
        <v>22.12</v>
      </c>
      <c r="EA6" s="22">
        <f t="shared" si="13"/>
        <v>25.67</v>
      </c>
      <c r="EB6" s="22">
        <f t="shared" si="13"/>
        <v>26.86</v>
      </c>
      <c r="EC6" s="21" t="str">
        <f>IF(EC7="","",IF(EC7="-","【-】","【"&amp;SUBSTITUTE(TEXT(EC7,"#,##0.00"),"-","△")&amp;"】"))</f>
        <v>【26.78】</v>
      </c>
      <c r="ED6" s="22">
        <f>IF(ED7="",NA(),ED7)</f>
        <v>1.66</v>
      </c>
      <c r="EE6" s="22">
        <f t="shared" ref="EE6:EM6" si="14">IF(EE7="",NA(),EE7)</f>
        <v>1.1000000000000001</v>
      </c>
      <c r="EF6" s="22">
        <f t="shared" si="14"/>
        <v>1.46</v>
      </c>
      <c r="EG6" s="22">
        <f t="shared" si="14"/>
        <v>1.26</v>
      </c>
      <c r="EH6" s="22">
        <f t="shared" si="14"/>
        <v>1.53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23817</v>
      </c>
      <c r="D7" s="24">
        <v>46</v>
      </c>
      <c r="E7" s="24">
        <v>1</v>
      </c>
      <c r="F7" s="24">
        <v>0</v>
      </c>
      <c r="G7" s="24">
        <v>1</v>
      </c>
      <c r="H7" s="24" t="s">
        <v>93</v>
      </c>
      <c r="I7" s="24" t="s">
        <v>94</v>
      </c>
      <c r="J7" s="24" t="s">
        <v>95</v>
      </c>
      <c r="K7" s="24" t="s">
        <v>96</v>
      </c>
      <c r="L7" s="24" t="s">
        <v>97</v>
      </c>
      <c r="M7" s="24" t="s">
        <v>98</v>
      </c>
      <c r="N7" s="25" t="s">
        <v>99</v>
      </c>
      <c r="O7" s="25">
        <v>83.05</v>
      </c>
      <c r="P7" s="25">
        <v>98.17</v>
      </c>
      <c r="Q7" s="25">
        <v>4925</v>
      </c>
      <c r="R7" s="25">
        <v>12198</v>
      </c>
      <c r="S7" s="25">
        <v>41.88</v>
      </c>
      <c r="T7" s="25">
        <v>291.26</v>
      </c>
      <c r="U7" s="25">
        <v>11887</v>
      </c>
      <c r="V7" s="25">
        <v>41.81</v>
      </c>
      <c r="W7" s="25">
        <v>284.31</v>
      </c>
      <c r="X7" s="25">
        <v>133.79</v>
      </c>
      <c r="Y7" s="25">
        <v>126.22</v>
      </c>
      <c r="Z7" s="25">
        <v>120.52</v>
      </c>
      <c r="AA7" s="25">
        <v>117.31</v>
      </c>
      <c r="AB7" s="25">
        <v>105.1</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743.33</v>
      </c>
      <c r="AU7" s="25">
        <v>624.98</v>
      </c>
      <c r="AV7" s="25">
        <v>520.35</v>
      </c>
      <c r="AW7" s="25">
        <v>1004.93</v>
      </c>
      <c r="AX7" s="25">
        <v>532.54999999999995</v>
      </c>
      <c r="AY7" s="25">
        <v>371.81</v>
      </c>
      <c r="AZ7" s="25">
        <v>384.23</v>
      </c>
      <c r="BA7" s="25">
        <v>364.3</v>
      </c>
      <c r="BB7" s="25">
        <v>378.87</v>
      </c>
      <c r="BC7" s="25">
        <v>362.35</v>
      </c>
      <c r="BD7" s="25">
        <v>239.69</v>
      </c>
      <c r="BE7" s="25">
        <v>159.36000000000001</v>
      </c>
      <c r="BF7" s="25">
        <v>156.08000000000001</v>
      </c>
      <c r="BG7" s="25">
        <v>151.58000000000001</v>
      </c>
      <c r="BH7" s="25">
        <v>149.5</v>
      </c>
      <c r="BI7" s="25">
        <v>144.26</v>
      </c>
      <c r="BJ7" s="25">
        <v>465.85</v>
      </c>
      <c r="BK7" s="25">
        <v>439.43</v>
      </c>
      <c r="BL7" s="25">
        <v>438.41</v>
      </c>
      <c r="BM7" s="25">
        <v>430.23</v>
      </c>
      <c r="BN7" s="25">
        <v>429.24</v>
      </c>
      <c r="BO7" s="25">
        <v>264.86</v>
      </c>
      <c r="BP7" s="25">
        <v>121.98</v>
      </c>
      <c r="BQ7" s="25">
        <v>125.96</v>
      </c>
      <c r="BR7" s="25">
        <v>119.67</v>
      </c>
      <c r="BS7" s="25">
        <v>115.85</v>
      </c>
      <c r="BT7" s="25">
        <v>102.55</v>
      </c>
      <c r="BU7" s="25">
        <v>92.39</v>
      </c>
      <c r="BV7" s="25">
        <v>94.41</v>
      </c>
      <c r="BW7" s="25">
        <v>90.96</v>
      </c>
      <c r="BX7" s="25">
        <v>90.66</v>
      </c>
      <c r="BY7" s="25">
        <v>90.78</v>
      </c>
      <c r="BZ7" s="25">
        <v>97.59</v>
      </c>
      <c r="CA7" s="25">
        <v>195.39</v>
      </c>
      <c r="CB7" s="25">
        <v>187.2</v>
      </c>
      <c r="CC7" s="25">
        <v>195.15</v>
      </c>
      <c r="CD7" s="25">
        <v>203.97</v>
      </c>
      <c r="CE7" s="25">
        <v>230.92</v>
      </c>
      <c r="CF7" s="25">
        <v>192.98</v>
      </c>
      <c r="CG7" s="25">
        <v>192.13</v>
      </c>
      <c r="CH7" s="25">
        <v>197.04</v>
      </c>
      <c r="CI7" s="25">
        <v>199.33</v>
      </c>
      <c r="CJ7" s="25">
        <v>202.75</v>
      </c>
      <c r="CK7" s="25">
        <v>181.66</v>
      </c>
      <c r="CL7" s="25">
        <v>52.11</v>
      </c>
      <c r="CM7" s="25">
        <v>50.59</v>
      </c>
      <c r="CN7" s="25">
        <v>51.03</v>
      </c>
      <c r="CO7" s="25">
        <v>50.72</v>
      </c>
      <c r="CP7" s="25">
        <v>49.85</v>
      </c>
      <c r="CQ7" s="25">
        <v>54.43</v>
      </c>
      <c r="CR7" s="25">
        <v>53.87</v>
      </c>
      <c r="CS7" s="25">
        <v>54.49</v>
      </c>
      <c r="CT7" s="25">
        <v>54.8</v>
      </c>
      <c r="CU7" s="25">
        <v>55.47</v>
      </c>
      <c r="CV7" s="25">
        <v>60.21</v>
      </c>
      <c r="CW7" s="25">
        <v>87.31</v>
      </c>
      <c r="CX7" s="25">
        <v>89.91</v>
      </c>
      <c r="CY7" s="25">
        <v>89.6</v>
      </c>
      <c r="CZ7" s="25">
        <v>87.16</v>
      </c>
      <c r="DA7" s="25">
        <v>88.34</v>
      </c>
      <c r="DB7" s="25">
        <v>79.44</v>
      </c>
      <c r="DC7" s="25">
        <v>79.489999999999995</v>
      </c>
      <c r="DD7" s="25">
        <v>78.8</v>
      </c>
      <c r="DE7" s="25">
        <v>77.98</v>
      </c>
      <c r="DF7" s="25">
        <v>76.97</v>
      </c>
      <c r="DG7" s="25">
        <v>89.21</v>
      </c>
      <c r="DH7" s="25">
        <v>59.66</v>
      </c>
      <c r="DI7" s="25">
        <v>59.8</v>
      </c>
      <c r="DJ7" s="25">
        <v>59.62</v>
      </c>
      <c r="DK7" s="25">
        <v>59.52</v>
      </c>
      <c r="DL7" s="25">
        <v>59.25</v>
      </c>
      <c r="DM7" s="25">
        <v>49.39</v>
      </c>
      <c r="DN7" s="25">
        <v>50.75</v>
      </c>
      <c r="DO7" s="25">
        <v>51.72</v>
      </c>
      <c r="DP7" s="25">
        <v>52.27</v>
      </c>
      <c r="DQ7" s="25">
        <v>52.87</v>
      </c>
      <c r="DR7" s="25">
        <v>52.41</v>
      </c>
      <c r="DS7" s="25">
        <v>12.35</v>
      </c>
      <c r="DT7" s="25">
        <v>11.12</v>
      </c>
      <c r="DU7" s="25">
        <v>9.7799999999999994</v>
      </c>
      <c r="DV7" s="25">
        <v>8.52</v>
      </c>
      <c r="DW7" s="25">
        <v>6.99</v>
      </c>
      <c r="DX7" s="25">
        <v>18.57</v>
      </c>
      <c r="DY7" s="25">
        <v>21.14</v>
      </c>
      <c r="DZ7" s="25">
        <v>22.12</v>
      </c>
      <c r="EA7" s="25">
        <v>25.67</v>
      </c>
      <c r="EB7" s="25">
        <v>26.86</v>
      </c>
      <c r="EC7" s="25">
        <v>26.78</v>
      </c>
      <c r="ED7" s="25">
        <v>1.66</v>
      </c>
      <c r="EE7" s="25">
        <v>1.1000000000000001</v>
      </c>
      <c r="EF7" s="25">
        <v>1.46</v>
      </c>
      <c r="EG7" s="25">
        <v>1.26</v>
      </c>
      <c r="EH7" s="25">
        <v>1.53</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