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oho.FUJISAKI-DOMAIN\Desktop\経営比較分析票\"/>
    </mc:Choice>
  </mc:AlternateContent>
  <xr:revisionPtr revIDLastSave="0" documentId="13_ncr:1_{A3B74188-C303-4903-B9A1-7E3637CC9B72}" xr6:coauthVersionLast="47" xr6:coauthVersionMax="47" xr10:uidLastSave="{00000000-0000-0000-0000-000000000000}"/>
  <workbookProtection workbookAlgorithmName="SHA-512" workbookHashValue="H5qkZ/YRWdmMEB7260dhGAGTwNRTT3VHGcrCPF7la3+Wzr43+sxGg2+mXDpUeIDA4w5jSYHmUG/7ZyhtAU5MKA==" workbookSaltValue="XZXW7qk70fMwqXIFPlLiJg==" workbookSpinCount="100000" lockStructure="1"/>
  <bookViews>
    <workbookView xWindow="-120" yWindow="-120" windowWidth="20730" windowHeight="117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E85" i="4"/>
  <c r="AL10"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<sst xmlns="http://schemas.openxmlformats.org/spreadsheetml/2006/main" count="231" uniqueCount="116">
  <si>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</si>
  <si>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</si>
  <si>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</si>
  <si>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</si>
  <si>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</si>
  <si>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</si>
  <si>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</si>
  <si>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</si>
  <si>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</si>
  <si>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</si>
  <si>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</si>
  <si>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</si>
  <si>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</si>
  <si>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</si>
  <si>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</si>
  <si>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</si>
  <si>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</si>
  <si>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</si>
  <si>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</si>
  <si>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</si>
  <si>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</si>
  <si>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</si>
  <si>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</si>
  <si>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</si>
  <si>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</si>
  <si>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</si>
  <si>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</si>
  <si>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</si>
  <si>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</si>
  <si>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</si>
  <si>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</si>
  <si>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</si>
  <si>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</si>
  <si>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</si>
  <si>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</si>
  <si>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</si>
  <si>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</si>
  <si>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</si>
  <si>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</si>
  <si>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</si>
  <si>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</si>
  <si>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</si>
  <si>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</si>
  <si>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</si>
  <si>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</si>
  <si>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</si>
  <si>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</si>
  <si>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</si>
  <si>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</si>
  <si>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</si>
  <si>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</si>
  <si>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</si>
  <si>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</si>
  <si>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</si>
  <si>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</si>
  <si>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</si>
  <si>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</si>
  <si>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</si>
  <si>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</si>
  <si>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</si>
  <si>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</si>
  <si>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</si>
  <si>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</si>
  <si>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</si>
  <si>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</si>
  <si>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</si>
  <si>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</si>
  <si>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</si>
  <si>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</si>
  <si>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</si>
  <si>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</si>
  <si>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</si>
  <si>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</si>
  <si>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</si>
  <si>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</si>
  <si>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</si>
  <si>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</si>
  <si>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</si>
  <si>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</si>
  <si>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</si>
  <si>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</si>
  <si>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</si>
  <si>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</si>
  <si>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</si>
  <si>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</si>
  <si>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</si>
  <si>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</si>
  <si>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</si>
  <si>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</si>
  <si>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</si>
  <si>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</si>
  <si>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</si>
  <si>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</si>
  <si>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</si>
  <si>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</si>
  <si>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</si>
  <si>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藤崎町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</si>
  <si>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</si>
  <si>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</si>
  <si>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</si>
  <si>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</si>
  <si>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</si>
  <si>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</si>
  <si>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</si>
  <si>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</si>
  <si>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</si>
  <si>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</si>
  <si>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</si>
  <si>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</si>
  <si>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</si>
  <si>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</si>
  <si>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</si>
  <si>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</si>
  <si>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処理施設等に係る維持管理費が逓増状況にあり、経常収支比率が悪化していたのが、経費削減等の効果により平成28年度以降は改善傾向にあり、令和5年度は徴収対策等の結果、使用料の増収により一時的に高くなりましたが、令和6年度においても改善の傾向が続いています。
　令和6年度については、処理施設延命に要する点検整備に加え、近年の電気料金の高騰による動力費の増額の影響などがあり、経費回収率、汚水処理原価ともに悪化しましたが、その他類似団体平均に比べると未だ良い水準にあると考えられます。
　しかしながら、現在の処理施設利用率や水洗化率は改善しているとはいえ他団体と比較しても低い状況にあり、加えて今後の人口減による使用料収入の減少や施設の老朽化等に伴い、各種経営指標が悪化すると推計されることから、汚水処理施設の広域化による岩木川流域下水道への接続、処理区及び処理施設の統廃合、使用料単価を含めた経営方針の検討、更なる水洗化率の向上等を目指す必要があります。</t>
    <rPh sb="129" eb="131">
      <t>レイワ</t>
    </rPh>
    <rPh sb="132" eb="134">
      <t>ネンド</t>
    </rPh>
    <rPh sb="158" eb="160">
      <t>キンネン</t>
    </rPh>
    <rPh sb="178" eb="180">
      <t>エイキョウ</t>
    </rPh>
    <rPh sb="201" eb="203">
      <t>アッカ</t>
    </rPh>
    <rPh sb="211" eb="212">
      <t>ホカ</t>
    </rPh>
    <rPh sb="265" eb="267">
      <t>カイゼン</t>
    </rPh>
    <rPh sb="346" eb="348">
      <t>オスイ</t>
    </rPh>
    <rPh sb="348" eb="350">
      <t>ショリ</t>
    </rPh>
    <rPh sb="350" eb="352">
      <t>シセツ</t>
    </rPh>
    <rPh sb="353" eb="356">
      <t>コウイキカ</t>
    </rPh>
    <phoneticPr fontId="4"/>
  </si>
  <si>
    <t xml:space="preserve"> 現時点で耐用年数を過ぎた管渠等は存在していないため、更新投資はまだ行っていませんが、経年劣化した汚水管については、定期的にカメラ調査等を行っており、それらを踏まえたうえで更新及び耐震化計画を早急に策定し、効率の良い更新工事を施行していく予定であります。</t>
    <rPh sb="43" eb="45">
      <t>ケイネン</t>
    </rPh>
    <rPh sb="45" eb="47">
      <t>レッカ</t>
    </rPh>
    <rPh sb="49" eb="52">
      <t>オスイカン</t>
    </rPh>
    <phoneticPr fontId="4"/>
  </si>
  <si>
    <t>　現時点で経営状況は良好ではありますが、水洗化率が平均と比べても低い状況にあるため、住民への啓蒙活動や適切な使用料徴収、包括的な民間委託及び事務の広域化、そしてより一層の経費削減等に努める必要があると思われます。
　加えて、将来の人口減少による使用料収入の減少が想定されることから、適正な料金収入の算定・改定により経営改善を図り、持続可能的な事業展開を検討していきます。
　施設の老朽化等については、処理施設の維持管理費の増加等による経営の逼迫化を避けるため、汚水処理施設の広域化による流域下水道への接続や処理区及び処理施設の統廃合を含めた検討を行い、老朽化してくる管渠の更新を効率的に実施するための基本計画の見直しや耐震化計画及び下水道ビジョン等の策定、経営戦略の見直し・改定を進める予定であります。</t>
    <rPh sb="230" eb="232">
      <t>オスイ</t>
    </rPh>
    <rPh sb="232" eb="234">
      <t>ショリ</t>
    </rPh>
    <rPh sb="234" eb="236">
      <t>シセツ</t>
    </rPh>
    <rPh sb="237" eb="240">
      <t>コウイキカ</t>
    </rPh>
    <rPh sb="273" eb="274">
      <t>オコナ</t>
    </rPh>
    <rPh sb="300" eb="302">
      <t>キホン</t>
    </rPh>
    <rPh sb="302" eb="304">
      <t>ケイカク</t>
    </rPh>
    <rPh sb="305" eb="307">
      <t>ミナオ</t>
    </rPh>
    <rPh sb="309" eb="312">
      <t>タイシンカ</t>
    </rPh>
    <rPh sb="312" eb="314">
      <t>ケイカク</t>
    </rPh>
    <rPh sb="314" eb="315">
      <t>オヨ</t>
    </rPh>
    <rPh sb="340" eb="34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</si>
</sst>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08-48F2-95D9-9147EF0750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9108-48F2-95D9-9147EF0750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39.630000000000003</c:v>
                </c:pt>
                <c:pt idx="1">
                  <c:v>38.799999999999997</c:v>
                </c:pt>
                <c:pt idx="2">
                  <c:v>40.58</c:v>
                </c:pt>
                <c:pt idx="3">
                  <c:v>40.11</c:v>
                </c:pt>
                <c:pt idx="4">
                  <c:v>38.409999999999997</c:v>
                </c:pt>
              </c:numCache>
            </c:numRef>
          </c:val>
          <c:extLst>
            <c:ext xmlns:c16="http://schemas.microsoft.com/office/drawing/2014/chart" uri="{C3380CC4-5D6E-409C-BE32-E72D297353CC}">
              <c16:uniqueId val="{00000000-EF37-4CE9-8C86-5B45335F60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EF37-4CE9-8C86-5B45335F60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75.58</c:v>
                </c:pt>
                <c:pt idx="1">
                  <c:v>76.88</c:v>
                </c:pt>
                <c:pt idx="2">
                  <c:v>77.36</c:v>
                </c:pt>
                <c:pt idx="3">
                  <c:v>79.03</c:v>
                </c:pt>
                <c:pt idx="4">
                  <c:v>79.95</c:v>
                </c:pt>
              </c:numCache>
            </c:numRef>
          </c:val>
          <c:extLst>
            <c:ext xmlns:c16="http://schemas.microsoft.com/office/drawing/2014/chart" uri="{C3380CC4-5D6E-409C-BE32-E72D297353CC}">
              <c16:uniqueId val="{00000000-A0D7-4F7D-AAE8-832AE5D222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A0D7-4F7D-AAE8-832AE5D222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104.75</c:v>
                </c:pt>
                <c:pt idx="1">
                  <c:v>104.91</c:v>
                </c:pt>
                <c:pt idx="2">
                  <c:v>103.93</c:v>
                </c:pt>
                <c:pt idx="3">
                  <c:v>110.07</c:v>
                </c:pt>
                <c:pt idx="4">
                  <c:v>106.05</c:v>
                </c:pt>
              </c:numCache>
            </c:numRef>
          </c:val>
          <c:extLst>
            <c:ext xmlns:c16="http://schemas.microsoft.com/office/drawing/2014/chart" uri="{C3380CC4-5D6E-409C-BE32-E72D297353CC}">
              <c16:uniqueId val="{00000000-15B2-49F5-A0B4-3A9C71E9F67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15B2-49F5-A0B4-3A9C71E9F67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47.9</c:v>
                </c:pt>
                <c:pt idx="1">
                  <c:v>49.55</c:v>
                </c:pt>
                <c:pt idx="2">
                  <c:v>51.28</c:v>
                </c:pt>
                <c:pt idx="3">
                  <c:v>52.9</c:v>
                </c:pt>
                <c:pt idx="4">
                  <c:v>54.48</c:v>
                </c:pt>
              </c:numCache>
            </c:numRef>
          </c:val>
          <c:extLst>
            <c:ext xmlns:c16="http://schemas.microsoft.com/office/drawing/2014/chart" uri="{C3380CC4-5D6E-409C-BE32-E72D297353CC}">
              <c16:uniqueId val="{00000000-B184-40EC-8CE7-C4A90C2FA6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B184-40EC-8CE7-C4A90C2FA6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AF-4AF5-8F55-C299B8DDB56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47AF-4AF5-8F55-C299B8DDB56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173.91</c:v>
                </c:pt>
                <c:pt idx="1">
                  <c:v>159.55000000000001</c:v>
                </c:pt>
                <c:pt idx="2">
                  <c:v>155.41999999999999</c:v>
                </c:pt>
                <c:pt idx="3">
                  <c:v>127.7</c:v>
                </c:pt>
                <c:pt idx="4">
                  <c:v>112.84</c:v>
                </c:pt>
              </c:numCache>
            </c:numRef>
          </c:val>
          <c:extLst>
            <c:ext xmlns:c16="http://schemas.microsoft.com/office/drawing/2014/chart" uri="{C3380CC4-5D6E-409C-BE32-E72D297353CC}">
              <c16:uniqueId val="{00000000-3ECC-4B1D-B66E-63CC93714B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3ECC-4B1D-B66E-63CC93714B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30.26</c:v>
                </c:pt>
                <c:pt idx="1">
                  <c:v>32.83</c:v>
                </c:pt>
                <c:pt idx="2">
                  <c:v>33.75</c:v>
                </c:pt>
                <c:pt idx="3">
                  <c:v>38.76</c:v>
                </c:pt>
                <c:pt idx="4">
                  <c:v>42.88</c:v>
                </c:pt>
              </c:numCache>
            </c:numRef>
          </c:val>
          <c:extLst>
            <c:ext xmlns:c16="http://schemas.microsoft.com/office/drawing/2014/chart" uri="{C3380CC4-5D6E-409C-BE32-E72D297353CC}">
              <c16:uniqueId val="{00000000-08C0-4B74-B5AD-B7AD49EA6D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08C0-4B74-B5AD-B7AD49EA6D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101.28</c:v>
                </c:pt>
                <c:pt idx="1">
                  <c:v>221.06</c:v>
                </c:pt>
                <c:pt idx="2">
                  <c:v>51.51</c:v>
                </c:pt>
                <c:pt idx="3">
                  <c:v>48.92</c:v>
                </c:pt>
                <c:pt idx="4">
                  <c:v>134.74</c:v>
                </c:pt>
              </c:numCache>
            </c:numRef>
          </c:val>
          <c:extLst>
            <c:ext xmlns:c16="http://schemas.microsoft.com/office/drawing/2014/chart" uri="{C3380CC4-5D6E-409C-BE32-E72D297353CC}">
              <c16:uniqueId val="{00000000-DC0B-4B44-8F23-96526499BB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DC0B-4B44-8F23-96526499BB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84.52</c:v>
                </c:pt>
                <c:pt idx="3">
                  <c:v>89.57</c:v>
                </c:pt>
                <c:pt idx="4">
                  <c:v>85.6</c:v>
                </c:pt>
              </c:numCache>
            </c:numRef>
          </c:val>
          <c:extLst>
            <c:ext xmlns:c16="http://schemas.microsoft.com/office/drawing/2014/chart" uri="{C3380CC4-5D6E-409C-BE32-E72D297353CC}">
              <c16:uniqueId val="{00000000-4AC5-45F4-BEF7-A909E87667D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4AC5-45F4-BEF7-A909E87667D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191.6</c:v>
                </c:pt>
                <c:pt idx="1">
                  <c:v>191.76</c:v>
                </c:pt>
                <c:pt idx="2">
                  <c:v>226.85</c:v>
                </c:pt>
                <c:pt idx="3">
                  <c:v>215.25</c:v>
                </c:pt>
                <c:pt idx="4">
                  <c:v>225.54</c:v>
                </c:pt>
              </c:numCache>
            </c:numRef>
          </c:val>
          <c:extLst>
            <c:ext xmlns:c16="http://schemas.microsoft.com/office/drawing/2014/chart" uri="{C3380CC4-5D6E-409C-BE32-E72D297353CC}">
              <c16:uniqueId val="{00000000-4DBA-4C84-88D1-EE9B14EF52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4DBA-4C84-88D1-EE9B14EF52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CB75" sqref="CB7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青森県　藤崎町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14300</v>
      </c>
      <c r="AM8" s="54"/>
      <c r="AN8" s="54"/>
      <c r="AO8" s="54"/>
      <c r="AP8" s="54"/>
      <c r="AQ8" s="54"/>
      <c r="AR8" s="54"/>
      <c r="AS8" s="54"/>
      <c r="AT8" s="53">
        <f>データ!T6</f>
        <v>37.29</v>
      </c>
      <c r="AU8" s="53"/>
      <c r="AV8" s="53"/>
      <c r="AW8" s="53"/>
      <c r="AX8" s="53"/>
      <c r="AY8" s="53"/>
      <c r="AZ8" s="53"/>
      <c r="BA8" s="53"/>
      <c r="BB8" s="53">
        <f>データ!U6</f>
        <v>383.48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58.68</v>
      </c>
      <c r="J10" s="53"/>
      <c r="K10" s="53"/>
      <c r="L10" s="53"/>
      <c r="M10" s="53"/>
      <c r="N10" s="53"/>
      <c r="O10" s="53"/>
      <c r="P10" s="53">
        <f>データ!P6</f>
        <v>47.91</v>
      </c>
      <c r="Q10" s="53"/>
      <c r="R10" s="53"/>
      <c r="S10" s="53"/>
      <c r="T10" s="53"/>
      <c r="U10" s="53"/>
      <c r="V10" s="53"/>
      <c r="W10" s="53">
        <f>データ!Q6</f>
        <v>97.91</v>
      </c>
      <c r="X10" s="53"/>
      <c r="Y10" s="53"/>
      <c r="Z10" s="53"/>
      <c r="AA10" s="53"/>
      <c r="AB10" s="53"/>
      <c r="AC10" s="53"/>
      <c r="AD10" s="54">
        <f>データ!R6</f>
        <v>3626</v>
      </c>
      <c r="AE10" s="54"/>
      <c r="AF10" s="54"/>
      <c r="AG10" s="54"/>
      <c r="AH10" s="54"/>
      <c r="AI10" s="54"/>
      <c r="AJ10" s="54"/>
      <c r="AK10" s="2"/>
      <c r="AL10" s="54">
        <f>データ!V6</f>
        <v>6808</v>
      </c>
      <c r="AM10" s="54"/>
      <c r="AN10" s="54"/>
      <c r="AO10" s="54"/>
      <c r="AP10" s="54"/>
      <c r="AQ10" s="54"/>
      <c r="AR10" s="54"/>
      <c r="AS10" s="54"/>
      <c r="AT10" s="53">
        <f>データ!W6</f>
        <v>3.35</v>
      </c>
      <c r="AU10" s="53"/>
      <c r="AV10" s="53"/>
      <c r="AW10" s="53"/>
      <c r="AX10" s="53"/>
      <c r="AY10" s="53"/>
      <c r="AZ10" s="53"/>
      <c r="BA10" s="53"/>
      <c r="BB10" s="53">
        <f>データ!X6</f>
        <v>2032.24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E3p+yh40xQ6Y/JDG981+LYgFWC1PK/sGrjdlDgtjuX8FJx5DUPar7yyPxnn+clJ8HgJYpBLcJmarAZDAYKvLA==" saltValue="T9VTu7KnIkH9TJ2tIlx15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23612</v>
      </c>
      <c r="D6" s="19">
        <f t="shared" si="3"/>
        <v>46</v>
      </c>
      <c r="E6" s="19">
        <f t="shared" si="3"/>
        <v>17</v>
      </c>
      <c r="F6" s="19">
        <f t="shared" si="3"/>
        <v>5</v>
      </c>
      <c r="G6" s="19">
        <f t="shared" si="3"/>
        <v>0</v>
      </c>
      <c r="H6" s="19" t="str">
        <f t="shared" si="3"/>
        <v>青森県　藤崎町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58.68</v>
      </c>
      <c r="P6" s="20">
        <f t="shared" si="3"/>
        <v>47.91</v>
      </c>
      <c r="Q6" s="20">
        <f t="shared" si="3"/>
        <v>97.91</v>
      </c>
      <c r="R6" s="20">
        <f t="shared" si="3"/>
        <v>3626</v>
      </c>
      <c r="S6" s="20">
        <f t="shared" si="3"/>
        <v>14300</v>
      </c>
      <c r="T6" s="20">
        <f t="shared" si="3"/>
        <v>37.29</v>
      </c>
      <c r="U6" s="20">
        <f t="shared" si="3"/>
        <v>383.48</v>
      </c>
      <c r="V6" s="20">
        <f t="shared" si="3"/>
        <v>6808</v>
      </c>
      <c r="W6" s="20">
        <f t="shared" si="3"/>
        <v>3.35</v>
      </c>
      <c r="X6" s="20">
        <f t="shared" si="3"/>
        <v>2032.24</v>
      </c>
      <c r="Y6" s="21">
        <f>IF(Y7="",NA(),Y7)</f>
        <v>104.75</v>
      </c>
      <c r="Z6" s="21">
        <f t="shared" ref="Z6:AH6" si="4">IF(Z7="",NA(),Z7)</f>
        <v>104.91</v>
      </c>
      <c r="AA6" s="21">
        <f t="shared" si="4"/>
        <v>103.93</v>
      </c>
      <c r="AB6" s="21">
        <f t="shared" si="4"/>
        <v>110.07</v>
      </c>
      <c r="AC6" s="21">
        <f t="shared" si="4"/>
        <v>106.05</v>
      </c>
      <c r="AD6" s="21">
        <f t="shared" si="4"/>
        <v>103.09</v>
      </c>
      <c r="AE6" s="21">
        <f t="shared" si="4"/>
        <v>102.11</v>
      </c>
      <c r="AF6" s="21">
        <f t="shared" si="4"/>
        <v>101.91</v>
      </c>
      <c r="AG6" s="21">
        <f t="shared" si="4"/>
        <v>103.07</v>
      </c>
      <c r="AH6" s="21">
        <f t="shared" si="4"/>
        <v>103.04</v>
      </c>
      <c r="AI6" s="20" t="str">
        <f>IF(AI7="","",IF(AI7="-","【-】","【"&amp;SUBSTITUTE(TEXT(AI7,"#,##0.00"),"-","△")&amp;"】"))</f>
        <v>【104.30】</v>
      </c>
      <c r="AJ6" s="21">
        <f>IF(AJ7="",NA(),AJ7)</f>
        <v>173.91</v>
      </c>
      <c r="AK6" s="21">
        <f t="shared" ref="AK6:AS6" si="5">IF(AK7="",NA(),AK7)</f>
        <v>159.55000000000001</v>
      </c>
      <c r="AL6" s="21">
        <f t="shared" si="5"/>
        <v>155.41999999999999</v>
      </c>
      <c r="AM6" s="21">
        <f t="shared" si="5"/>
        <v>127.7</v>
      </c>
      <c r="AN6" s="21">
        <f t="shared" si="5"/>
        <v>112.84</v>
      </c>
      <c r="AO6" s="21">
        <f t="shared" si="5"/>
        <v>101.24</v>
      </c>
      <c r="AP6" s="21">
        <f t="shared" si="5"/>
        <v>124.9</v>
      </c>
      <c r="AQ6" s="21">
        <f t="shared" si="5"/>
        <v>124.8</v>
      </c>
      <c r="AR6" s="21">
        <f t="shared" si="5"/>
        <v>120.64</v>
      </c>
      <c r="AS6" s="21">
        <f t="shared" si="5"/>
        <v>100.31</v>
      </c>
      <c r="AT6" s="20" t="str">
        <f>IF(AT7="","",IF(AT7="-","【-】","【"&amp;SUBSTITUTE(TEXT(AT7,"#,##0.00"),"-","△")&amp;"】"))</f>
        <v>【102.74】</v>
      </c>
      <c r="AU6" s="21">
        <f>IF(AU7="",NA(),AU7)</f>
        <v>30.26</v>
      </c>
      <c r="AV6" s="21">
        <f t="shared" ref="AV6:BD6" si="6">IF(AV7="",NA(),AV7)</f>
        <v>32.83</v>
      </c>
      <c r="AW6" s="21">
        <f t="shared" si="6"/>
        <v>33.75</v>
      </c>
      <c r="AX6" s="21">
        <f t="shared" si="6"/>
        <v>38.76</v>
      </c>
      <c r="AY6" s="21">
        <f t="shared" si="6"/>
        <v>42.88</v>
      </c>
      <c r="AZ6" s="21">
        <f t="shared" si="6"/>
        <v>37.24</v>
      </c>
      <c r="BA6" s="21">
        <f t="shared" si="6"/>
        <v>33.58</v>
      </c>
      <c r="BB6" s="21">
        <f t="shared" si="6"/>
        <v>35.42</v>
      </c>
      <c r="BC6" s="21">
        <f t="shared" si="6"/>
        <v>39.82</v>
      </c>
      <c r="BD6" s="21">
        <f t="shared" si="6"/>
        <v>41.03</v>
      </c>
      <c r="BE6" s="20" t="str">
        <f>IF(BE7="","",IF(BE7="-","【-】","【"&amp;SUBSTITUTE(TEXT(BE7,"#,##0.00"),"-","△")&amp;"】"))</f>
        <v>【47.19】</v>
      </c>
      <c r="BF6" s="21">
        <f>IF(BF7="",NA(),BF7)</f>
        <v>101.28</v>
      </c>
      <c r="BG6" s="21">
        <f t="shared" ref="BG6:BO6" si="7">IF(BG7="",NA(),BG7)</f>
        <v>221.06</v>
      </c>
      <c r="BH6" s="21">
        <f t="shared" si="7"/>
        <v>51.51</v>
      </c>
      <c r="BI6" s="21">
        <f t="shared" si="7"/>
        <v>48.92</v>
      </c>
      <c r="BJ6" s="21">
        <f t="shared" si="7"/>
        <v>134.74</v>
      </c>
      <c r="BK6" s="21">
        <f t="shared" si="7"/>
        <v>783.8</v>
      </c>
      <c r="BL6" s="21">
        <f t="shared" si="7"/>
        <v>778.81</v>
      </c>
      <c r="BM6" s="21">
        <f t="shared" si="7"/>
        <v>718.49</v>
      </c>
      <c r="BN6" s="21">
        <f t="shared" si="7"/>
        <v>743.31</v>
      </c>
      <c r="BO6" s="21">
        <f t="shared" si="7"/>
        <v>796.8</v>
      </c>
      <c r="BP6" s="20" t="str">
        <f>IF(BP7="","",IF(BP7="-","【-】","【"&amp;SUBSTITUTE(TEXT(BP7,"#,##0.00"),"-","△")&amp;"】"))</f>
        <v>【798.10】</v>
      </c>
      <c r="BQ6" s="21">
        <f>IF(BQ7="",NA(),BQ7)</f>
        <v>100</v>
      </c>
      <c r="BR6" s="21">
        <f t="shared" ref="BR6:BZ6" si="8">IF(BR7="",NA(),BR7)</f>
        <v>100</v>
      </c>
      <c r="BS6" s="21">
        <f t="shared" si="8"/>
        <v>84.52</v>
      </c>
      <c r="BT6" s="21">
        <f t="shared" si="8"/>
        <v>89.57</v>
      </c>
      <c r="BU6" s="21">
        <f t="shared" si="8"/>
        <v>85.6</v>
      </c>
      <c r="BV6" s="21">
        <f t="shared" si="8"/>
        <v>68.11</v>
      </c>
      <c r="BW6" s="21">
        <f t="shared" si="8"/>
        <v>67.23</v>
      </c>
      <c r="BX6" s="21">
        <f t="shared" si="8"/>
        <v>61.82</v>
      </c>
      <c r="BY6" s="21">
        <f t="shared" si="8"/>
        <v>61.15</v>
      </c>
      <c r="BZ6" s="21">
        <f t="shared" si="8"/>
        <v>58.41</v>
      </c>
      <c r="CA6" s="20" t="str">
        <f>IF(CA7="","",IF(CA7="-","【-】","【"&amp;SUBSTITUTE(TEXT(CA7,"#,##0.00"),"-","△")&amp;"】"))</f>
        <v>【54.51】</v>
      </c>
      <c r="CB6" s="21">
        <f>IF(CB7="",NA(),CB7)</f>
        <v>191.6</v>
      </c>
      <c r="CC6" s="21">
        <f t="shared" ref="CC6:CK6" si="9">IF(CC7="",NA(),CC7)</f>
        <v>191.76</v>
      </c>
      <c r="CD6" s="21">
        <f t="shared" si="9"/>
        <v>226.85</v>
      </c>
      <c r="CE6" s="21">
        <f t="shared" si="9"/>
        <v>215.25</v>
      </c>
      <c r="CF6" s="21">
        <f t="shared" si="9"/>
        <v>225.54</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39.630000000000003</v>
      </c>
      <c r="CN6" s="21">
        <f t="shared" ref="CN6:CV6" si="10">IF(CN7="",NA(),CN7)</f>
        <v>38.799999999999997</v>
      </c>
      <c r="CO6" s="21">
        <f t="shared" si="10"/>
        <v>40.58</v>
      </c>
      <c r="CP6" s="21">
        <f t="shared" si="10"/>
        <v>40.11</v>
      </c>
      <c r="CQ6" s="21">
        <f t="shared" si="10"/>
        <v>38.409999999999997</v>
      </c>
      <c r="CR6" s="21">
        <f t="shared" si="10"/>
        <v>55.26</v>
      </c>
      <c r="CS6" s="21">
        <f t="shared" si="10"/>
        <v>54.54</v>
      </c>
      <c r="CT6" s="21">
        <f t="shared" si="10"/>
        <v>52.9</v>
      </c>
      <c r="CU6" s="21">
        <f t="shared" si="10"/>
        <v>52.63</v>
      </c>
      <c r="CV6" s="21">
        <f t="shared" si="10"/>
        <v>52.34</v>
      </c>
      <c r="CW6" s="20" t="str">
        <f>IF(CW7="","",IF(CW7="-","【-】","【"&amp;SUBSTITUTE(TEXT(CW7,"#,##0.00"),"-","△")&amp;"】"))</f>
        <v>【49.92】</v>
      </c>
      <c r="CX6" s="21">
        <f>IF(CX7="",NA(),CX7)</f>
        <v>75.58</v>
      </c>
      <c r="CY6" s="21">
        <f t="shared" ref="CY6:DG6" si="11">IF(CY7="",NA(),CY7)</f>
        <v>76.88</v>
      </c>
      <c r="CZ6" s="21">
        <f t="shared" si="11"/>
        <v>77.36</v>
      </c>
      <c r="DA6" s="21">
        <f t="shared" si="11"/>
        <v>79.03</v>
      </c>
      <c r="DB6" s="21">
        <f t="shared" si="11"/>
        <v>79.95</v>
      </c>
      <c r="DC6" s="21">
        <f t="shared" si="11"/>
        <v>90.52</v>
      </c>
      <c r="DD6" s="21">
        <f t="shared" si="11"/>
        <v>90.3</v>
      </c>
      <c r="DE6" s="21">
        <f t="shared" si="11"/>
        <v>90.3</v>
      </c>
      <c r="DF6" s="21">
        <f t="shared" si="11"/>
        <v>90.32</v>
      </c>
      <c r="DG6" s="21">
        <f t="shared" si="11"/>
        <v>90.05</v>
      </c>
      <c r="DH6" s="20" t="str">
        <f>IF(DH7="","",IF(DH7="-","【-】","【"&amp;SUBSTITUTE(TEXT(DH7,"#,##0.00"),"-","△")&amp;"】"))</f>
        <v>【87.80】</v>
      </c>
      <c r="DI6" s="21">
        <f>IF(DI7="",NA(),DI7)</f>
        <v>47.9</v>
      </c>
      <c r="DJ6" s="21">
        <f t="shared" ref="DJ6:DR6" si="12">IF(DJ7="",NA(),DJ7)</f>
        <v>49.55</v>
      </c>
      <c r="DK6" s="21">
        <f t="shared" si="12"/>
        <v>51.28</v>
      </c>
      <c r="DL6" s="21">
        <f t="shared" si="12"/>
        <v>52.9</v>
      </c>
      <c r="DM6" s="21">
        <f t="shared" si="12"/>
        <v>54.48</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23612</v>
      </c>
      <c r="D7" s="23">
        <v>46</v>
      </c>
      <c r="E7" s="23">
        <v>17</v>
      </c>
      <c r="F7" s="23">
        <v>5</v>
      </c>
      <c r="G7" s="23">
        <v>0</v>
      </c>
      <c r="H7" s="23" t="s">
        <v>96</v>
      </c>
      <c r="I7" s="23" t="s">
        <v>97</v>
      </c>
      <c r="J7" s="23" t="s">
        <v>98</v>
      </c>
      <c r="K7" s="23" t="s">
        <v>99</v>
      </c>
      <c r="L7" s="23" t="s">
        <v>100</v>
      </c>
      <c r="M7" s="23" t="s">
        <v>101</v>
      </c>
      <c r="N7" s="24" t="s">
        <v>102</v>
      </c>
      <c r="O7" s="24">
        <v>58.68</v>
      </c>
      <c r="P7" s="24">
        <v>47.91</v>
      </c>
      <c r="Q7" s="24">
        <v>97.91</v>
      </c>
      <c r="R7" s="24">
        <v>3626</v>
      </c>
      <c r="S7" s="24">
        <v>14300</v>
      </c>
      <c r="T7" s="24">
        <v>37.29</v>
      </c>
      <c r="U7" s="24">
        <v>383.48</v>
      </c>
      <c r="V7" s="24">
        <v>6808</v>
      </c>
      <c r="W7" s="24">
        <v>3.35</v>
      </c>
      <c r="X7" s="24">
        <v>2032.24</v>
      </c>
      <c r="Y7" s="24">
        <v>104.75</v>
      </c>
      <c r="Z7" s="24">
        <v>104.91</v>
      </c>
      <c r="AA7" s="24">
        <v>103.93</v>
      </c>
      <c r="AB7" s="24">
        <v>110.07</v>
      </c>
      <c r="AC7" s="24">
        <v>106.05</v>
      </c>
      <c r="AD7" s="24">
        <v>103.09</v>
      </c>
      <c r="AE7" s="24">
        <v>102.11</v>
      </c>
      <c r="AF7" s="24">
        <v>101.91</v>
      </c>
      <c r="AG7" s="24">
        <v>103.07</v>
      </c>
      <c r="AH7" s="24">
        <v>103.04</v>
      </c>
      <c r="AI7" s="24">
        <v>104.3</v>
      </c>
      <c r="AJ7" s="24">
        <v>173.91</v>
      </c>
      <c r="AK7" s="24">
        <v>159.55000000000001</v>
      </c>
      <c r="AL7" s="24">
        <v>155.41999999999999</v>
      </c>
      <c r="AM7" s="24">
        <v>127.7</v>
      </c>
      <c r="AN7" s="24">
        <v>112.84</v>
      </c>
      <c r="AO7" s="24">
        <v>101.24</v>
      </c>
      <c r="AP7" s="24">
        <v>124.9</v>
      </c>
      <c r="AQ7" s="24">
        <v>124.8</v>
      </c>
      <c r="AR7" s="24">
        <v>120.64</v>
      </c>
      <c r="AS7" s="24">
        <v>100.31</v>
      </c>
      <c r="AT7" s="24">
        <v>102.74</v>
      </c>
      <c r="AU7" s="24">
        <v>30.26</v>
      </c>
      <c r="AV7" s="24">
        <v>32.83</v>
      </c>
      <c r="AW7" s="24">
        <v>33.75</v>
      </c>
      <c r="AX7" s="24">
        <v>38.76</v>
      </c>
      <c r="AY7" s="24">
        <v>42.88</v>
      </c>
      <c r="AZ7" s="24">
        <v>37.24</v>
      </c>
      <c r="BA7" s="24">
        <v>33.58</v>
      </c>
      <c r="BB7" s="24">
        <v>35.42</v>
      </c>
      <c r="BC7" s="24">
        <v>39.82</v>
      </c>
      <c r="BD7" s="24">
        <v>41.03</v>
      </c>
      <c r="BE7" s="24">
        <v>47.19</v>
      </c>
      <c r="BF7" s="24">
        <v>101.28</v>
      </c>
      <c r="BG7" s="24">
        <v>221.06</v>
      </c>
      <c r="BH7" s="24">
        <v>51.51</v>
      </c>
      <c r="BI7" s="24">
        <v>48.92</v>
      </c>
      <c r="BJ7" s="24">
        <v>134.74</v>
      </c>
      <c r="BK7" s="24">
        <v>783.8</v>
      </c>
      <c r="BL7" s="24">
        <v>778.81</v>
      </c>
      <c r="BM7" s="24">
        <v>718.49</v>
      </c>
      <c r="BN7" s="24">
        <v>743.31</v>
      </c>
      <c r="BO7" s="24">
        <v>796.8</v>
      </c>
      <c r="BP7" s="24">
        <v>798.1</v>
      </c>
      <c r="BQ7" s="24">
        <v>100</v>
      </c>
      <c r="BR7" s="24">
        <v>100</v>
      </c>
      <c r="BS7" s="24">
        <v>84.52</v>
      </c>
      <c r="BT7" s="24">
        <v>89.57</v>
      </c>
      <c r="BU7" s="24">
        <v>85.6</v>
      </c>
      <c r="BV7" s="24">
        <v>68.11</v>
      </c>
      <c r="BW7" s="24">
        <v>67.23</v>
      </c>
      <c r="BX7" s="24">
        <v>61.82</v>
      </c>
      <c r="BY7" s="24">
        <v>61.15</v>
      </c>
      <c r="BZ7" s="24">
        <v>58.41</v>
      </c>
      <c r="CA7" s="24">
        <v>54.51</v>
      </c>
      <c r="CB7" s="24">
        <v>191.6</v>
      </c>
      <c r="CC7" s="24">
        <v>191.76</v>
      </c>
      <c r="CD7" s="24">
        <v>226.85</v>
      </c>
      <c r="CE7" s="24">
        <v>215.25</v>
      </c>
      <c r="CF7" s="24">
        <v>225.54</v>
      </c>
      <c r="CG7" s="24">
        <v>222.41</v>
      </c>
      <c r="CH7" s="24">
        <v>228.21</v>
      </c>
      <c r="CI7" s="24">
        <v>246.9</v>
      </c>
      <c r="CJ7" s="24">
        <v>250.43</v>
      </c>
      <c r="CK7" s="24">
        <v>267.33999999999997</v>
      </c>
      <c r="CL7" s="24">
        <v>286.33</v>
      </c>
      <c r="CM7" s="24">
        <v>39.630000000000003</v>
      </c>
      <c r="CN7" s="24">
        <v>38.799999999999997</v>
      </c>
      <c r="CO7" s="24">
        <v>40.58</v>
      </c>
      <c r="CP7" s="24">
        <v>40.11</v>
      </c>
      <c r="CQ7" s="24">
        <v>38.409999999999997</v>
      </c>
      <c r="CR7" s="24">
        <v>55.26</v>
      </c>
      <c r="CS7" s="24">
        <v>54.54</v>
      </c>
      <c r="CT7" s="24">
        <v>52.9</v>
      </c>
      <c r="CU7" s="24">
        <v>52.63</v>
      </c>
      <c r="CV7" s="24">
        <v>52.34</v>
      </c>
      <c r="CW7" s="24">
        <v>49.92</v>
      </c>
      <c r="CX7" s="24">
        <v>75.58</v>
      </c>
      <c r="CY7" s="24">
        <v>76.88</v>
      </c>
      <c r="CZ7" s="24">
        <v>77.36</v>
      </c>
      <c r="DA7" s="24">
        <v>79.03</v>
      </c>
      <c r="DB7" s="24">
        <v>79.95</v>
      </c>
      <c r="DC7" s="24">
        <v>90.52</v>
      </c>
      <c r="DD7" s="24">
        <v>90.3</v>
      </c>
      <c r="DE7" s="24">
        <v>90.3</v>
      </c>
      <c r="DF7" s="24">
        <v>90.32</v>
      </c>
      <c r="DG7" s="24">
        <v>90.05</v>
      </c>
      <c r="DH7" s="24">
        <v>87.8</v>
      </c>
      <c r="DI7" s="24">
        <v>47.9</v>
      </c>
      <c r="DJ7" s="24">
        <v>49.55</v>
      </c>
      <c r="DK7" s="24">
        <v>51.28</v>
      </c>
      <c r="DL7" s="24">
        <v>52.9</v>
      </c>
      <c r="DM7" s="24">
        <v>54.48</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情報系ユーザ</cp:lastModifiedBy>
  <cp:lastPrinted>2026-01-22T04:06:05Z</cp:lastPrinted>
  <dcterms:created xsi:type="dcterms:W3CDTF">2025-12-23T06:15:59Z</dcterms:created>
  <dcterms:modified xsi:type="dcterms:W3CDTF">2026-01-22T04:47:50Z</dcterms:modified>
  <cp:category/>
</cp:coreProperties>
</file>