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72.17.100.190\nas\水道課\おぐデータ※R5.8.15時点\おぐデータ\全データ\おぐ仕事\④調査・報告\R7_調査・報告\R8.1.15_公営企業に係る経営比較分析表(令和6年度決算)の分析等について 1.29〆切\【経営比較分析表】2024_023213_46_010\【経営比較分析表】2024_023213_46_010\"/>
    </mc:Choice>
  </mc:AlternateContent>
  <xr:revisionPtr revIDLastSave="0" documentId="13_ncr:1_{D9B02502-3136-4FFF-B97D-5E6ED25FB448}" xr6:coauthVersionLast="47" xr6:coauthVersionMax="47" xr10:uidLastSave="{00000000-0000-0000-0000-000000000000}"/>
  <workbookProtection workbookAlgorithmName="SHA-512" workbookHashValue="XwxI5qlAhogSO/yaRUkWfWIEuoXMDMW89FpMGVfDaDHRn6Dte6Qjwc/7qIGvnV5HpzVr6Kfv+pWP5Vjiw/kZ1g==" workbookSaltValue="xbzhBBsh4J4skW5IpvZl7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E85" i="4"/>
  <c r="AT10" i="4"/>
  <c r="AL10" i="4"/>
  <c r="W10" i="4"/>
  <c r="B10" i="4"/>
  <c r="BB8" i="4"/>
  <c r="AT8" i="4"/>
  <c r="AL8"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<sst xmlns="http://schemas.openxmlformats.org/spreadsheetml/2006/main" count="228" uniqueCount="112">
  <si>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</si>
  <si>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</si>
  <si>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</si>
  <si>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</si>
  <si>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</si>
  <si>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</si>
  <si>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</si>
  <si>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</si>
  <si>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</si>
  <si>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</si>
  <si>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</si>
  <si>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</si>
  <si>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</si>
  <si>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</si>
  <si>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</si>
  <si>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</si>
  <si>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</si>
  <si>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</si>
  <si>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</si>
  <si>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</si>
  <si>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</si>
  <si>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</si>
  <si>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</si>
  <si>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</si>
  <si>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</si>
  <si>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</si>
  <si>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</si>
  <si>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</si>
  <si>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</si>
  <si>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</si>
  <si>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</si>
  <si>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</si>
  <si>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</si>
  <si>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</si>
  <si>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</si>
  <si>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</si>
  <si>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</si>
  <si>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</si>
  <si>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</si>
  <si>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</si>
  <si>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</si>
  <si>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</si>
  <si>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</si>
  <si>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</si>
  <si>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</si>
  <si>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</si>
  <si>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</si>
  <si>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</si>
  <si>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</si>
  <si>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</si>
  <si>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</si>
  <si>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</si>
  <si>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</si>
  <si>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</si>
  <si>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</si>
  <si>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</si>
  <si>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</si>
  <si>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</si>
  <si>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</si>
  <si>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</si>
  <si>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</si>
  <si>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</si>
  <si>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</si>
  <si>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</si>
  <si>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</si>
  <si>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</si>
  <si>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</si>
  <si>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</si>
  <si>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</si>
  <si>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</si>
  <si>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</si>
  <si>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</si>
  <si>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</si>
  <si>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</si>
  <si>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</si>
  <si>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</si>
  <si>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</si>
  <si>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</si>
  <si>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</si>
  <si>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</si>
  <si>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</si>
  <si>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</si>
  <si>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</si>
  <si>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</si>
  <si>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</si>
  <si>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</si>
  <si>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</si>
  <si>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</si>
  <si>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</si>
  <si>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</si>
  <si>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</si>
  <si>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</si>
  <si>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</si>
  <si>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鰺ケ沢町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</si>
  <si>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</si>
  <si>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</si>
  <si>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</si>
  <si>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</si>
  <si>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</si>
  <si>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</si>
  <si>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</si>
  <si>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</si>
  <si>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</si>
  <si>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</si>
  <si>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</si>
  <si>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</si>
  <si>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</si>
  <si>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</si>
  <si>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</si>
  <si>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経常収支比率について、過去５年間において100％以上で経営黒字ではあるが減少傾向にあり、料金回収率も100％以下で給水収益以外の収入に依存していることから、経営改善に向けた取組が必要である。
　累積欠損金比率について、累積欠損金が発生していないことを示しており健全性を維持している。
　流動比率について、ほぼ横ばいで100％を僅かながら上回り収支均衡を保っている。また、企業債の償還額も年々減少することから100％以上は維持できるものと考えられる。
　企業債残高対給水収益比率について、年々減少し企業債の償還が進んでおり、R10年度頃までが償還のピークとなっている。今後、施設の老朽化による大規模更新等で多額の起債が予想され、増加傾向に転じる恐れもある。
　料金回収率について、100％を下回る傾向にあるため、給水収益だけでは給水費用を賄うことが難しい状況となっていることから、適切な料金水準の検討が必要である。
　給水原価について、300円前半と類似団体平均と比べ高い水準である。H29年度に旧簡水との経営統合により給水原価が高騰、山間部にある浄水場（膜ろ過施設）の維持管理費や全施設の電気料の高騰が原因と思われる。
　施設利用率について、類似団体平均より低い水準で推移しており、今後も横ばい状態が続くものと推測される。特に鰺ヶ沢町浄水場は利用率が低く、更新の際はダウンサイジング化を図り、適切な規模にする必要がある。
　有収率について、低い状態が続いており、配水管支管・給水管（特に塩ビ管）の漏水が多くなっていることが原因と考えられる。今後も漏水調査を実施し、有収率の向上に努める。</t>
    <rPh sb="37" eb="41">
      <t>ゲンショウケイコウ</t>
    </rPh>
    <rPh sb="638" eb="641">
      <t>キュウスイカン</t>
    </rPh>
    <rPh sb="665" eb="666">
      <t>カンガ</t>
    </rPh>
    <phoneticPr fontId="4"/>
  </si>
  <si>
    <t>　有形固定資産減価償却率について、類似団体に比べ約5.5％、全国平均に比べ約5.3％高く、耐用年数に近い資産が多い状況である。鰺ヶ沢町浄水場、大和田配水池は45年を経過しているなど、建物・機械設備・電気設備等は全体的に老朽化が進んでおり、耐震・浸水対策も含め施設の更新の必要性が高い状況にある。
　管路経年化率については、耐用年数を超える管路が増加傾向にある。今後も施設の更新に係る財源の確保や経営に与える影響も踏まえながら、計画的かつ効率的に取り組む必要がある。
　管路更新率については、施設の機械設備、電気設備等の修繕などを優先し、管路の更新を一時中断していることから、今後、更新率は低くなるものと思われる。</t>
    <phoneticPr fontId="4"/>
  </si>
  <si>
    <t>　小規模事業体で地理的条件も悪く、過疎化の進行による人口減少等に伴い経営状況が悪化するものと推測されるが、経常収支は黒字を維持している。また、類似団体と比べて水道管や施設の老朽化も著しく進んでおり、有収率の指標のとおり配水管からの漏水が多く、ムダな経費を生む原因の一つとなっていると考えられる。R4には経営戦略を改定、財政計画に記した施設整備を重点的に行い、その後投資試算計画を計画的に推進し、施設の更新率及び耐震化率の向上を目標とします。緊急性を要する課題として、鰺ヶ沢町浄水場、大和田配水池の更新事業を最優先とし、その後、管路の耐震化及び更新を行い、管路経年化率の減少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</si>
</sst>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0.61</c:v>
                </c:pt>
                <c:pt idx="1">
                  <c:v>0.61</c:v>
                </c:pt>
                <c:pt idx="2">
                  <c:v>0.52</c:v>
                </c:pt>
                <c:pt idx="3">
                  <c:v>0.6</c:v>
                </c:pt>
                <c:pt idx="4" formatCode="#,##0.00;&quot;△&quot;#,##0.00">
                  <c:v>0</c:v>
                </c:pt>
              </c:numCache>
            </c:numRef>
          </c:val>
          <c:extLst>
            <c:ext xmlns:c16="http://schemas.microsoft.com/office/drawing/2014/chart" uri="{C3380CC4-5D6E-409C-BE32-E72D297353CC}">
              <c16:uniqueId val="{00000000-7E94-4033-B8F9-AE2DEEF2C3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E94-4033-B8F9-AE2DEEF2C3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36.4</c:v>
                </c:pt>
                <c:pt idx="1">
                  <c:v>37.25</c:v>
                </c:pt>
                <c:pt idx="2">
                  <c:v>36.07</c:v>
                </c:pt>
                <c:pt idx="3">
                  <c:v>35.64</c:v>
                </c:pt>
                <c:pt idx="4">
                  <c:v>36.21</c:v>
                </c:pt>
              </c:numCache>
            </c:numRef>
          </c:val>
          <c:extLst>
            <c:ext xmlns:c16="http://schemas.microsoft.com/office/drawing/2014/chart" uri="{C3380CC4-5D6E-409C-BE32-E72D297353CC}">
              <c16:uniqueId val="{00000000-AA01-4F00-9B18-E22ACFD1A6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AA01-4F00-9B18-E22ACFD1A6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67.69</c:v>
                </c:pt>
                <c:pt idx="1">
                  <c:v>64.599999999999994</c:v>
                </c:pt>
                <c:pt idx="2">
                  <c:v>64.569999999999993</c:v>
                </c:pt>
                <c:pt idx="3">
                  <c:v>65.91</c:v>
                </c:pt>
                <c:pt idx="4">
                  <c:v>63.13</c:v>
                </c:pt>
              </c:numCache>
            </c:numRef>
          </c:val>
          <c:extLst>
            <c:ext xmlns:c16="http://schemas.microsoft.com/office/drawing/2014/chart" uri="{C3380CC4-5D6E-409C-BE32-E72D297353CC}">
              <c16:uniqueId val="{00000000-D77F-4401-B717-515E68F033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D77F-4401-B717-515E68F033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112.99</c:v>
                </c:pt>
                <c:pt idx="1">
                  <c:v>110.66</c:v>
                </c:pt>
                <c:pt idx="2">
                  <c:v>111.41</c:v>
                </c:pt>
                <c:pt idx="3">
                  <c:v>106.61</c:v>
                </c:pt>
                <c:pt idx="4">
                  <c:v>103.21</c:v>
                </c:pt>
              </c:numCache>
            </c:numRef>
          </c:val>
          <c:extLst>
            <c:ext xmlns:c16="http://schemas.microsoft.com/office/drawing/2014/chart" uri="{C3380CC4-5D6E-409C-BE32-E72D297353CC}">
              <c16:uniqueId val="{00000000-72AC-4CA2-A36F-6855F078BCF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72AC-4CA2-A36F-6855F078BCF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53.71</c:v>
                </c:pt>
                <c:pt idx="1">
                  <c:v>54.59</c:v>
                </c:pt>
                <c:pt idx="2">
                  <c:v>55.47</c:v>
                </c:pt>
                <c:pt idx="3">
                  <c:v>56.15</c:v>
                </c:pt>
                <c:pt idx="4">
                  <c:v>57.75</c:v>
                </c:pt>
              </c:numCache>
            </c:numRef>
          </c:val>
          <c:extLst>
            <c:ext xmlns:c16="http://schemas.microsoft.com/office/drawing/2014/chart" uri="{C3380CC4-5D6E-409C-BE32-E72D297353CC}">
              <c16:uniqueId val="{00000000-98C8-4D2E-8A3E-C27335A2E2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98C8-4D2E-8A3E-C27335A2E2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21.32</c:v>
                </c:pt>
                <c:pt idx="1">
                  <c:v>20.7</c:v>
                </c:pt>
                <c:pt idx="2">
                  <c:v>23.08</c:v>
                </c:pt>
                <c:pt idx="3">
                  <c:v>22.48</c:v>
                </c:pt>
                <c:pt idx="4">
                  <c:v>22.48</c:v>
                </c:pt>
              </c:numCache>
            </c:numRef>
          </c:val>
          <c:extLst>
            <c:ext xmlns:c16="http://schemas.microsoft.com/office/drawing/2014/chart" uri="{C3380CC4-5D6E-409C-BE32-E72D297353CC}">
              <c16:uniqueId val="{00000000-0DF4-471E-86A9-E2FE987C10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0DF4-471E-86A9-E2FE987C10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CB-4756-B49F-4846B4BB8F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47CB-4756-B49F-4846B4BB8F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119.63</c:v>
                </c:pt>
                <c:pt idx="1">
                  <c:v>117.21</c:v>
                </c:pt>
                <c:pt idx="2">
                  <c:v>120.31</c:v>
                </c:pt>
                <c:pt idx="3">
                  <c:v>115.47</c:v>
                </c:pt>
                <c:pt idx="4">
                  <c:v>105.86</c:v>
                </c:pt>
              </c:numCache>
            </c:numRef>
          </c:val>
          <c:extLst>
            <c:ext xmlns:c16="http://schemas.microsoft.com/office/drawing/2014/chart" uri="{C3380CC4-5D6E-409C-BE32-E72D297353CC}">
              <c16:uniqueId val="{00000000-870C-47A8-B7D8-CF889D7A6A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870C-47A8-B7D8-CF889D7A6A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710.13</c:v>
                </c:pt>
                <c:pt idx="1">
                  <c:v>685.73</c:v>
                </c:pt>
                <c:pt idx="2">
                  <c:v>662.15</c:v>
                </c:pt>
                <c:pt idx="3">
                  <c:v>622.91</c:v>
                </c:pt>
                <c:pt idx="4">
                  <c:v>562.79999999999995</c:v>
                </c:pt>
              </c:numCache>
            </c:numRef>
          </c:val>
          <c:extLst>
            <c:ext xmlns:c16="http://schemas.microsoft.com/office/drawing/2014/chart" uri="{C3380CC4-5D6E-409C-BE32-E72D297353CC}">
              <c16:uniqueId val="{00000000-A89E-424E-AE0C-6B674DC394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A89E-424E-AE0C-6B674DC394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100.78</c:v>
                </c:pt>
                <c:pt idx="1">
                  <c:v>99.6</c:v>
                </c:pt>
                <c:pt idx="2">
                  <c:v>94.91</c:v>
                </c:pt>
                <c:pt idx="3">
                  <c:v>94.62</c:v>
                </c:pt>
                <c:pt idx="4">
                  <c:v>93.78</c:v>
                </c:pt>
              </c:numCache>
            </c:numRef>
          </c:val>
          <c:extLst>
            <c:ext xmlns:c16="http://schemas.microsoft.com/office/drawing/2014/chart" uri="{C3380CC4-5D6E-409C-BE32-E72D297353CC}">
              <c16:uniqueId val="{00000000-41F4-46E2-9554-8EB80F14F7B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41F4-46E2-9554-8EB80F14F7B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295.73</c:v>
                </c:pt>
                <c:pt idx="1">
                  <c:v>300.36</c:v>
                </c:pt>
                <c:pt idx="2">
                  <c:v>316.87</c:v>
                </c:pt>
                <c:pt idx="3">
                  <c:v>316.61</c:v>
                </c:pt>
                <c:pt idx="4">
                  <c:v>321.07</c:v>
                </c:pt>
              </c:numCache>
            </c:numRef>
          </c:val>
          <c:extLst>
            <c:ext xmlns:c16="http://schemas.microsoft.com/office/drawing/2014/chart" uri="{C3380CC4-5D6E-409C-BE32-E72D297353CC}">
              <c16:uniqueId val="{00000000-1FF3-46EE-8B4A-14688C67B04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1FF3-46EE-8B4A-14688C67B04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鰺ケ沢町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8505</v>
      </c>
      <c r="AM8" s="44"/>
      <c r="AN8" s="44"/>
      <c r="AO8" s="44"/>
      <c r="AP8" s="44"/>
      <c r="AQ8" s="44"/>
      <c r="AR8" s="44"/>
      <c r="AS8" s="44"/>
      <c r="AT8" s="45">
        <f>データ!$S$6</f>
        <v>343.08</v>
      </c>
      <c r="AU8" s="46"/>
      <c r="AV8" s="46"/>
      <c r="AW8" s="46"/>
      <c r="AX8" s="46"/>
      <c r="AY8" s="46"/>
      <c r="AZ8" s="46"/>
      <c r="BA8" s="46"/>
      <c r="BB8" s="47">
        <f>データ!$T$6</f>
        <v>24.79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62.78</v>
      </c>
      <c r="J10" s="46"/>
      <c r="K10" s="46"/>
      <c r="L10" s="46"/>
      <c r="M10" s="46"/>
      <c r="N10" s="46"/>
      <c r="O10" s="74"/>
      <c r="P10" s="47">
        <f>データ!$P$6</f>
        <v>83.68</v>
      </c>
      <c r="Q10" s="47"/>
      <c r="R10" s="47"/>
      <c r="S10" s="47"/>
      <c r="T10" s="47"/>
      <c r="U10" s="47"/>
      <c r="V10" s="47"/>
      <c r="W10" s="44">
        <f>データ!$Q$6</f>
        <v>5643</v>
      </c>
      <c r="X10" s="44"/>
      <c r="Y10" s="44"/>
      <c r="Z10" s="44"/>
      <c r="AA10" s="44"/>
      <c r="AB10" s="44"/>
      <c r="AC10" s="44"/>
      <c r="AD10" s="2"/>
      <c r="AE10" s="2"/>
      <c r="AF10" s="2"/>
      <c r="AG10" s="2"/>
      <c r="AH10" s="2"/>
      <c r="AI10" s="2"/>
      <c r="AJ10" s="2"/>
      <c r="AK10" s="2"/>
      <c r="AL10" s="44">
        <f>データ!$U$6</f>
        <v>6957</v>
      </c>
      <c r="AM10" s="44"/>
      <c r="AN10" s="44"/>
      <c r="AO10" s="44"/>
      <c r="AP10" s="44"/>
      <c r="AQ10" s="44"/>
      <c r="AR10" s="44"/>
      <c r="AS10" s="44"/>
      <c r="AT10" s="45">
        <f>データ!$V$6</f>
        <v>91.86</v>
      </c>
      <c r="AU10" s="46"/>
      <c r="AV10" s="46"/>
      <c r="AW10" s="46"/>
      <c r="AX10" s="46"/>
      <c r="AY10" s="46"/>
      <c r="AZ10" s="46"/>
      <c r="BA10" s="46"/>
      <c r="BB10" s="47">
        <f>データ!$W$6</f>
        <v>75.73</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109</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110</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83"/>
      <c r="BM60" s="84"/>
      <c r="BN60" s="84"/>
      <c r="BO60" s="84"/>
      <c r="BP60" s="84"/>
      <c r="BQ60" s="84"/>
      <c r="BR60" s="84"/>
      <c r="BS60" s="84"/>
      <c r="BT60" s="84"/>
      <c r="BU60" s="84"/>
      <c r="BV60" s="84"/>
      <c r="BW60" s="84"/>
      <c r="BX60" s="84"/>
      <c r="BY60" s="84"/>
      <c r="BZ60" s="85"/>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LYA0K8H9G1hJqFFal4H6Ddw8AKb8fLhD3AT+8uTZBWWPaYMQxIvLEluzaZMqp36Vs2gbfTCxoiup7qdEvJdnA==" saltValue="uRxBcXk0UROwZqzGADogX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23213</v>
      </c>
      <c r="D6" s="20">
        <f t="shared" si="3"/>
        <v>46</v>
      </c>
      <c r="E6" s="20">
        <f t="shared" si="3"/>
        <v>1</v>
      </c>
      <c r="F6" s="20">
        <f t="shared" si="3"/>
        <v>0</v>
      </c>
      <c r="G6" s="20">
        <f t="shared" si="3"/>
        <v>1</v>
      </c>
      <c r="H6" s="20" t="str">
        <f t="shared" si="3"/>
        <v>青森県　鰺ケ沢町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62.78</v>
      </c>
      <c r="P6" s="21">
        <f t="shared" si="3"/>
        <v>83.68</v>
      </c>
      <c r="Q6" s="21">
        <f t="shared" si="3"/>
        <v>5643</v>
      </c>
      <c r="R6" s="21">
        <f t="shared" si="3"/>
        <v>8505</v>
      </c>
      <c r="S6" s="21">
        <f t="shared" si="3"/>
        <v>343.08</v>
      </c>
      <c r="T6" s="21">
        <f t="shared" si="3"/>
        <v>24.79</v>
      </c>
      <c r="U6" s="21">
        <f t="shared" si="3"/>
        <v>6957</v>
      </c>
      <c r="V6" s="21">
        <f t="shared" si="3"/>
        <v>91.86</v>
      </c>
      <c r="W6" s="21">
        <f t="shared" si="3"/>
        <v>75.73</v>
      </c>
      <c r="X6" s="22">
        <f>IF(X7="",NA(),X7)</f>
        <v>112.99</v>
      </c>
      <c r="Y6" s="22">
        <f t="shared" ref="Y6:AG6" si="4">IF(Y7="",NA(),Y7)</f>
        <v>110.66</v>
      </c>
      <c r="Z6" s="22">
        <f t="shared" si="4"/>
        <v>111.41</v>
      </c>
      <c r="AA6" s="22">
        <f t="shared" si="4"/>
        <v>106.61</v>
      </c>
      <c r="AB6" s="22">
        <f t="shared" si="4"/>
        <v>103.21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119.63</v>
      </c>
      <c r="AU6" s="22">
        <f t="shared" ref="AU6:BC6" si="6">IF(AU7="",NA(),AU7)</f>
        <v>117.21</v>
      </c>
      <c r="AV6" s="22">
        <f t="shared" si="6"/>
        <v>120.31</v>
      </c>
      <c r="AW6" s="22">
        <f t="shared" si="6"/>
        <v>115.47</v>
      </c>
      <c r="AX6" s="22">
        <f t="shared" si="6"/>
        <v>105.86</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710.13</v>
      </c>
      <c r="BF6" s="22">
        <f t="shared" ref="BF6:BN6" si="7">IF(BF7="",NA(),BF7)</f>
        <v>685.73</v>
      </c>
      <c r="BG6" s="22">
        <f t="shared" si="7"/>
        <v>662.15</v>
      </c>
      <c r="BH6" s="22">
        <f t="shared" si="7"/>
        <v>622.91</v>
      </c>
      <c r="BI6" s="22">
        <f t="shared" si="7"/>
        <v>562.79999999999995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100.78</v>
      </c>
      <c r="BQ6" s="22">
        <f t="shared" ref="BQ6:BY6" si="8">IF(BQ7="",NA(),BQ7)</f>
        <v>99.6</v>
      </c>
      <c r="BR6" s="22">
        <f t="shared" si="8"/>
        <v>94.91</v>
      </c>
      <c r="BS6" s="22">
        <f t="shared" si="8"/>
        <v>94.62</v>
      </c>
      <c r="BT6" s="22">
        <f t="shared" si="8"/>
        <v>93.78</v>
      </c>
      <c r="BU6" s="22">
        <f t="shared" si="8"/>
        <v>82.78</v>
      </c>
      <c r="BV6" s="22">
        <f t="shared" si="8"/>
        <v>84.82</v>
      </c>
      <c r="BW6" s="22">
        <f t="shared" si="8"/>
        <v>82.29</v>
      </c>
      <c r="BX6" s="22">
        <f t="shared" si="8"/>
        <v>84.16</v>
      </c>
      <c r="BY6" s="22">
        <f t="shared" si="8"/>
        <v>81.45</v>
      </c>
      <c r="BZ6" s="21" t="str">
        <f>IF(BZ7="","",IF(BZ7="-","【-】","【"&amp;SUBSTITUTE(TEXT(BZ7,"#,##0.00"),"-","△")&amp;"】"))</f>
        <v>【97.59】</v>
      </c>
      <c r="CA6" s="22">
        <f>IF(CA7="",NA(),CA7)</f>
        <v>295.73</v>
      </c>
      <c r="CB6" s="22">
        <f t="shared" ref="CB6:CJ6" si="9">IF(CB7="",NA(),CB7)</f>
        <v>300.36</v>
      </c>
      <c r="CC6" s="22">
        <f t="shared" si="9"/>
        <v>316.87</v>
      </c>
      <c r="CD6" s="22">
        <f t="shared" si="9"/>
        <v>316.61</v>
      </c>
      <c r="CE6" s="22">
        <f t="shared" si="9"/>
        <v>321.07</v>
      </c>
      <c r="CF6" s="22">
        <f t="shared" si="9"/>
        <v>225.09</v>
      </c>
      <c r="CG6" s="22">
        <f t="shared" si="9"/>
        <v>224.82</v>
      </c>
      <c r="CH6" s="22">
        <f t="shared" si="9"/>
        <v>230.85</v>
      </c>
      <c r="CI6" s="22">
        <f t="shared" si="9"/>
        <v>230.21</v>
      </c>
      <c r="CJ6" s="22">
        <f t="shared" si="9"/>
        <v>240.31</v>
      </c>
      <c r="CK6" s="21" t="str">
        <f>IF(CK7="","",IF(CK7="-","【-】","【"&amp;SUBSTITUTE(TEXT(CK7,"#,##0.00"),"-","△")&amp;"】"))</f>
        <v>【181.66】</v>
      </c>
      <c r="CL6" s="22">
        <f>IF(CL7="",NA(),CL7)</f>
        <v>36.4</v>
      </c>
      <c r="CM6" s="22">
        <f t="shared" ref="CM6:CU6" si="10">IF(CM7="",NA(),CM7)</f>
        <v>37.25</v>
      </c>
      <c r="CN6" s="22">
        <f t="shared" si="10"/>
        <v>36.07</v>
      </c>
      <c r="CO6" s="22">
        <f t="shared" si="10"/>
        <v>35.64</v>
      </c>
      <c r="CP6" s="22">
        <f t="shared" si="10"/>
        <v>36.21</v>
      </c>
      <c r="CQ6" s="22">
        <f t="shared" si="10"/>
        <v>49.38</v>
      </c>
      <c r="CR6" s="22">
        <f t="shared" si="10"/>
        <v>50.09</v>
      </c>
      <c r="CS6" s="22">
        <f t="shared" si="10"/>
        <v>50.1</v>
      </c>
      <c r="CT6" s="22">
        <f t="shared" si="10"/>
        <v>49.76</v>
      </c>
      <c r="CU6" s="22">
        <f t="shared" si="10"/>
        <v>49.74</v>
      </c>
      <c r="CV6" s="21" t="str">
        <f>IF(CV7="","",IF(CV7="-","【-】","【"&amp;SUBSTITUTE(TEXT(CV7,"#,##0.00"),"-","△")&amp;"】"))</f>
        <v>【60.21】</v>
      </c>
      <c r="CW6" s="22">
        <f>IF(CW7="",NA(),CW7)</f>
        <v>67.69</v>
      </c>
      <c r="CX6" s="22">
        <f t="shared" ref="CX6:DF6" si="11">IF(CX7="",NA(),CX7)</f>
        <v>64.599999999999994</v>
      </c>
      <c r="CY6" s="22">
        <f t="shared" si="11"/>
        <v>64.569999999999993</v>
      </c>
      <c r="CZ6" s="22">
        <f t="shared" si="11"/>
        <v>65.91</v>
      </c>
      <c r="DA6" s="22">
        <f t="shared" si="11"/>
        <v>63.13</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53.71</v>
      </c>
      <c r="DI6" s="22">
        <f t="shared" ref="DI6:DQ6" si="12">IF(DI7="",NA(),DI7)</f>
        <v>54.59</v>
      </c>
      <c r="DJ6" s="22">
        <f t="shared" si="12"/>
        <v>55.47</v>
      </c>
      <c r="DK6" s="22">
        <f t="shared" si="12"/>
        <v>56.15</v>
      </c>
      <c r="DL6" s="22">
        <f t="shared" si="12"/>
        <v>57.75</v>
      </c>
      <c r="DM6" s="22">
        <f t="shared" si="12"/>
        <v>47.5</v>
      </c>
      <c r="DN6" s="22">
        <f t="shared" si="12"/>
        <v>48.41</v>
      </c>
      <c r="DO6" s="22">
        <f t="shared" si="12"/>
        <v>50.02</v>
      </c>
      <c r="DP6" s="22">
        <f t="shared" si="12"/>
        <v>51.38</v>
      </c>
      <c r="DQ6" s="22">
        <f t="shared" si="12"/>
        <v>52.3</v>
      </c>
      <c r="DR6" s="21" t="str">
        <f>IF(DR7="","",IF(DR7="-","【-】","【"&amp;SUBSTITUTE(TEXT(DR7,"#,##0.00"),"-","△")&amp;"】"))</f>
        <v>【52.41】</v>
      </c>
      <c r="DS6" s="22">
        <f>IF(DS7="",NA(),DS7)</f>
        <v>21.32</v>
      </c>
      <c r="DT6" s="22">
        <f t="shared" ref="DT6:EB6" si="13">IF(DT7="",NA(),DT7)</f>
        <v>20.7</v>
      </c>
      <c r="DU6" s="22">
        <f t="shared" si="13"/>
        <v>23.08</v>
      </c>
      <c r="DV6" s="22">
        <f t="shared" si="13"/>
        <v>22.48</v>
      </c>
      <c r="DW6" s="22">
        <f t="shared" si="13"/>
        <v>22.48</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0.61</v>
      </c>
      <c r="EE6" s="22">
        <f t="shared" ref="EE6:EM6" si="14">IF(EE7="",NA(),EE7)</f>
        <v>0.61</v>
      </c>
      <c r="EF6" s="22">
        <f t="shared" si="14"/>
        <v>0.52</v>
      </c>
      <c r="EG6" s="22">
        <f t="shared" si="14"/>
        <v>0.6</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23213</v>
      </c>
      <c r="D7" s="24">
        <v>46</v>
      </c>
      <c r="E7" s="24">
        <v>1</v>
      </c>
      <c r="F7" s="24">
        <v>0</v>
      </c>
      <c r="G7" s="24">
        <v>1</v>
      </c>
      <c r="H7" s="24" t="s">
        <v>93</v>
      </c>
      <c r="I7" s="24" t="s">
        <v>94</v>
      </c>
      <c r="J7" s="24" t="s">
        <v>95</v>
      </c>
      <c r="K7" s="24" t="s">
        <v>96</v>
      </c>
      <c r="L7" s="24" t="s">
        <v>97</v>
      </c>
      <c r="M7" s="24" t="s">
        <v>98</v>
      </c>
      <c r="N7" s="25" t="s">
        <v>99</v>
      </c>
      <c r="O7" s="25">
        <v>62.78</v>
      </c>
      <c r="P7" s="25">
        <v>83.68</v>
      </c>
      <c r="Q7" s="25">
        <v>5643</v>
      </c>
      <c r="R7" s="25">
        <v>8505</v>
      </c>
      <c r="S7" s="25">
        <v>343.08</v>
      </c>
      <c r="T7" s="25">
        <v>24.79</v>
      </c>
      <c r="U7" s="25">
        <v>6957</v>
      </c>
      <c r="V7" s="25">
        <v>91.86</v>
      </c>
      <c r="W7" s="25">
        <v>75.73</v>
      </c>
      <c r="X7" s="25">
        <v>112.99</v>
      </c>
      <c r="Y7" s="25">
        <v>110.66</v>
      </c>
      <c r="Z7" s="25">
        <v>111.41</v>
      </c>
      <c r="AA7" s="25">
        <v>106.61</v>
      </c>
      <c r="AB7" s="25">
        <v>103.21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119.63</v>
      </c>
      <c r="AU7" s="25">
        <v>117.21</v>
      </c>
      <c r="AV7" s="25">
        <v>120.31</v>
      </c>
      <c r="AW7" s="25">
        <v>115.47</v>
      </c>
      <c r="AX7" s="25">
        <v>105.86</v>
      </c>
      <c r="AY7" s="25">
        <v>305.08</v>
      </c>
      <c r="AZ7" s="25">
        <v>305.33999999999997</v>
      </c>
      <c r="BA7" s="25">
        <v>310.01</v>
      </c>
      <c r="BB7" s="25">
        <v>311.12</v>
      </c>
      <c r="BC7" s="25">
        <v>293.51</v>
      </c>
      <c r="BD7" s="25">
        <v>239.69</v>
      </c>
      <c r="BE7" s="25">
        <v>710.13</v>
      </c>
      <c r="BF7" s="25">
        <v>685.73</v>
      </c>
      <c r="BG7" s="25">
        <v>662.15</v>
      </c>
      <c r="BH7" s="25">
        <v>622.91</v>
      </c>
      <c r="BI7" s="25">
        <v>562.79999999999995</v>
      </c>
      <c r="BJ7" s="25">
        <v>585.59</v>
      </c>
      <c r="BK7" s="25">
        <v>561.34</v>
      </c>
      <c r="BL7" s="25">
        <v>538.33000000000004</v>
      </c>
      <c r="BM7" s="25">
        <v>515.14</v>
      </c>
      <c r="BN7" s="25">
        <v>498.34</v>
      </c>
      <c r="BO7" s="25">
        <v>264.86</v>
      </c>
      <c r="BP7" s="25">
        <v>100.78</v>
      </c>
      <c r="BQ7" s="25">
        <v>99.6</v>
      </c>
      <c r="BR7" s="25">
        <v>94.91</v>
      </c>
      <c r="BS7" s="25">
        <v>94.62</v>
      </c>
      <c r="BT7" s="25">
        <v>93.78</v>
      </c>
      <c r="BU7" s="25">
        <v>82.78</v>
      </c>
      <c r="BV7" s="25">
        <v>84.82</v>
      </c>
      <c r="BW7" s="25">
        <v>82.29</v>
      </c>
      <c r="BX7" s="25">
        <v>84.16</v>
      </c>
      <c r="BY7" s="25">
        <v>81.45</v>
      </c>
      <c r="BZ7" s="25">
        <v>97.59</v>
      </c>
      <c r="CA7" s="25">
        <v>295.73</v>
      </c>
      <c r="CB7" s="25">
        <v>300.36</v>
      </c>
      <c r="CC7" s="25">
        <v>316.87</v>
      </c>
      <c r="CD7" s="25">
        <v>316.61</v>
      </c>
      <c r="CE7" s="25">
        <v>321.07</v>
      </c>
      <c r="CF7" s="25">
        <v>225.09</v>
      </c>
      <c r="CG7" s="25">
        <v>224.82</v>
      </c>
      <c r="CH7" s="25">
        <v>230.85</v>
      </c>
      <c r="CI7" s="25">
        <v>230.21</v>
      </c>
      <c r="CJ7" s="25">
        <v>240.31</v>
      </c>
      <c r="CK7" s="25">
        <v>181.66</v>
      </c>
      <c r="CL7" s="25">
        <v>36.4</v>
      </c>
      <c r="CM7" s="25">
        <v>37.25</v>
      </c>
      <c r="CN7" s="25">
        <v>36.07</v>
      </c>
      <c r="CO7" s="25">
        <v>35.64</v>
      </c>
      <c r="CP7" s="25">
        <v>36.21</v>
      </c>
      <c r="CQ7" s="25">
        <v>49.38</v>
      </c>
      <c r="CR7" s="25">
        <v>50.09</v>
      </c>
      <c r="CS7" s="25">
        <v>50.1</v>
      </c>
      <c r="CT7" s="25">
        <v>49.76</v>
      </c>
      <c r="CU7" s="25">
        <v>49.74</v>
      </c>
      <c r="CV7" s="25">
        <v>60.21</v>
      </c>
      <c r="CW7" s="25">
        <v>67.69</v>
      </c>
      <c r="CX7" s="25">
        <v>64.599999999999994</v>
      </c>
      <c r="CY7" s="25">
        <v>64.569999999999993</v>
      </c>
      <c r="CZ7" s="25">
        <v>65.91</v>
      </c>
      <c r="DA7" s="25">
        <v>63.13</v>
      </c>
      <c r="DB7" s="25">
        <v>78.010000000000005</v>
      </c>
      <c r="DC7" s="25">
        <v>77.599999999999994</v>
      </c>
      <c r="DD7" s="25">
        <v>77.3</v>
      </c>
      <c r="DE7" s="25">
        <v>76.64</v>
      </c>
      <c r="DF7" s="25">
        <v>75.37</v>
      </c>
      <c r="DG7" s="25">
        <v>89.21</v>
      </c>
      <c r="DH7" s="25">
        <v>53.71</v>
      </c>
      <c r="DI7" s="25">
        <v>54.59</v>
      </c>
      <c r="DJ7" s="25">
        <v>55.47</v>
      </c>
      <c r="DK7" s="25">
        <v>56.15</v>
      </c>
      <c r="DL7" s="25">
        <v>57.75</v>
      </c>
      <c r="DM7" s="25">
        <v>47.5</v>
      </c>
      <c r="DN7" s="25">
        <v>48.41</v>
      </c>
      <c r="DO7" s="25">
        <v>50.02</v>
      </c>
      <c r="DP7" s="25">
        <v>51.38</v>
      </c>
      <c r="DQ7" s="25">
        <v>52.3</v>
      </c>
      <c r="DR7" s="25">
        <v>52.41</v>
      </c>
      <c r="DS7" s="25">
        <v>21.32</v>
      </c>
      <c r="DT7" s="25">
        <v>20.7</v>
      </c>
      <c r="DU7" s="25">
        <v>23.08</v>
      </c>
      <c r="DV7" s="25">
        <v>22.48</v>
      </c>
      <c r="DW7" s="25">
        <v>22.48</v>
      </c>
      <c r="DX7" s="25">
        <v>17.399999999999999</v>
      </c>
      <c r="DY7" s="25">
        <v>18.64</v>
      </c>
      <c r="DZ7" s="25">
        <v>19.510000000000002</v>
      </c>
      <c r="EA7" s="25">
        <v>21.6</v>
      </c>
      <c r="EB7" s="25">
        <v>23.36</v>
      </c>
      <c r="EC7" s="25">
        <v>26.78</v>
      </c>
      <c r="ED7" s="25">
        <v>0.61</v>
      </c>
      <c r="EE7" s="25">
        <v>0.61</v>
      </c>
      <c r="EF7" s="25">
        <v>0.52</v>
      </c>
      <c r="EG7" s="25">
        <v>0.6</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R4PC28</cp:lastModifiedBy>
  <cp:lastPrinted>2026-01-16T04:33:59Z</cp:lastPrinted>
  <dcterms:created xsi:type="dcterms:W3CDTF">2025-12-12T09:10:41Z</dcterms:created>
  <dcterms:modified xsi:type="dcterms:W3CDTF">2026-01-16T04:34:02Z</dcterms:modified>
  <cp:category/>
</cp:coreProperties>
</file>