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92.168.14.52\FileServer\下水道課\101_財務会計\51_経営比較分析表\2025(令和6年度分)\提出\"/>
    </mc:Choice>
  </mc:AlternateContent>
  <xr:revisionPtr revIDLastSave="0" documentId="13_ncr:1_{5AF8E392-08B8-46B5-96E2-F9229419270F}" xr6:coauthVersionLast="44" xr6:coauthVersionMax="44" xr10:uidLastSave="{00000000-0000-0000-0000-000000000000}"/>
  <workbookProtection workbookAlgorithmName="SHA-512" workbookHashValue="x8V9kazUhHycy80wbFpqkxwYAFeeoXWwFt0P+5Vp1YJeJ6MfVpkiQYfvGL7PgtPo+YCqwyqrEf++FeYOvNudew==" workbookSaltValue="BDUKg/pu5MKX29kqNLDM4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I85" i="4"/>
  <c r="G85" i="4"/>
  <c r="AT10" i="4"/>
  <c r="AL10"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<sst xmlns="http://schemas.openxmlformats.org/spreadsheetml/2006/main" count="231" uniqueCount="116">
  <si>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</si>
  <si>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</si>
  <si>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</si>
  <si>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</si>
  <si>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</si>
  <si>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</si>
  <si>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</si>
  <si>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</si>
  <si>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</si>
  <si>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</si>
  <si>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</si>
  <si>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</si>
  <si>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</si>
  <si>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</si>
  <si>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</si>
  <si>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</si>
  <si>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</si>
  <si>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</si>
  <si>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</si>
  <si>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</si>
  <si>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</si>
  <si>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</si>
  <si>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</si>
  <si>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</si>
  <si>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</si>
  <si>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</si>
  <si>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</si>
  <si>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</si>
  <si>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</si>
  <si>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</si>
  <si>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</si>
  <si>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</si>
  <si>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</si>
  <si>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</si>
  <si>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</si>
  <si>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</si>
  <si>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</si>
  <si>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</si>
  <si>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</si>
  <si>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</si>
  <si>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</si>
  <si>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</si>
  <si>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</si>
  <si>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</si>
  <si>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</si>
  <si>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</si>
  <si>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</si>
  <si>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</si>
  <si>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</si>
  <si>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</si>
  <si>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</si>
  <si>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</si>
  <si>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</si>
  <si>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</si>
  <si>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</si>
  <si>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</si>
  <si>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</si>
  <si>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</si>
  <si>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</si>
  <si>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</si>
  <si>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</si>
  <si>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</si>
  <si>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</si>
  <si>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</si>
  <si>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</si>
  <si>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</si>
  <si>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</si>
  <si>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</si>
  <si>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</si>
  <si>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</si>
  <si>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</si>
  <si>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</si>
  <si>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</si>
  <si>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</si>
  <si>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</si>
  <si>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</si>
  <si>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</si>
  <si>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</si>
  <si>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</si>
  <si>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</si>
  <si>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</si>
  <si>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</si>
  <si>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</si>
  <si>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</si>
  <si>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</si>
  <si>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</si>
  <si>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</si>
  <si>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</si>
  <si>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</si>
  <si>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</si>
  <si>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</si>
  <si>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</si>
  <si>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</si>
  <si>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</si>
  <si>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</si>
  <si>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</si>
  <si>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つがる市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</si>
  <si>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</si>
  <si>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</si>
  <si>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</si>
  <si>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</si>
  <si>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</si>
  <si>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</si>
  <si>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</si>
  <si>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</si>
  <si>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</si>
  <si>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</si>
  <si>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</si>
  <si>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</si>
  <si>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</si>
  <si>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</si>
  <si>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</si>
  <si>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</si>
  <si>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有形固定資産減価償却率が類似団体を大きく下回るのは、企業会計へ移行した際に各固定資産の取得価格を、その時点での残存価格で計上したことによるものである。
②管渠老朽化率、③管渠改善率
平成10年度に供用開始し、26年経過している。地方公営企業法上の管渠の耐用年数50年に達していないため、老朽化率は算出されていない。今後の設備投資の平準化を考え、ストックマネジメント計画を活用し、順次管路更生を実施する予定である。</t>
    <phoneticPr fontId="4"/>
  </si>
  <si>
    <t>①経常収支比率、②累積欠損金比率
全国平均及び類似団体平均と比較し良好な結果である。一般会計繰入金が多額となっているため、今後も収支改善を図る必要がある。
③流動比率
前年度より改善し全国平均を上回った。法適用5年目であり、運転資金がある程度確保できる状況になったと考えられる。
④企業債残高対事業規模比率
企業債償還に対して一般会計が負担することになっているため当該値は0となっている。今後の企業債残高については、効率的な施設整備を基本として、可能な限り費用を抑制し、将来の投資に備える財源確保に努めたい。
⑤経費回収率
全国平均及び類似団体平均と比較し上回る結果となった。使用料収入の増や人件費の減によることが考えられる。
⑥汚水処理原価
全国平均及び類似団体平均値と比較し低く抑えられているが、今後は設備の老朽化に伴う維持管理費や設備投資の増大が見込まれるため、注視する必要がある。
⑦施設利用率
前年度より改善し全国平均を上回った。現在整備中の地区の供用開始により、今後増加していくと見込まれる。
⑧水洗化率
全国平均、類似団体を大幅に下回っている。老年世帯の率が高く、水洗化に踏み切れない家庭が多く存在することが原因と考えられる。今後も水洗化率向上のため普及促進に取り組んでいく。</t>
    <rPh sb="84" eb="87">
      <t>ゼンネンド</t>
    </rPh>
    <rPh sb="89" eb="91">
      <t>カイゼン</t>
    </rPh>
    <rPh sb="92" eb="94">
      <t>ゼンコク</t>
    </rPh>
    <rPh sb="94" eb="96">
      <t>ヘイキン</t>
    </rPh>
    <rPh sb="97" eb="99">
      <t>ウワマワ</t>
    </rPh>
    <rPh sb="281" eb="283">
      <t>ケッカ</t>
    </rPh>
    <rPh sb="288" eb="293">
      <t>シヨウリョウシュウニュウ</t>
    </rPh>
    <rPh sb="294" eb="295">
      <t>ゾウ</t>
    </rPh>
    <rPh sb="296" eb="299">
      <t>ジンケンヒ</t>
    </rPh>
    <rPh sb="300" eb="301">
      <t>ゲン</t>
    </rPh>
    <rPh sb="307" eb="308">
      <t>カンガ</t>
    </rPh>
    <rPh sb="322" eb="324">
      <t>ゼンコク</t>
    </rPh>
    <rPh sb="324" eb="326">
      <t>ヘイキン</t>
    </rPh>
    <rPh sb="326" eb="327">
      <t>オヨ</t>
    </rPh>
    <rPh sb="328" eb="332">
      <t>ルイジダンタイ</t>
    </rPh>
    <rPh sb="332" eb="335">
      <t>ヘイキンチ</t>
    </rPh>
    <rPh sb="336" eb="338">
      <t>ヒカク</t>
    </rPh>
    <rPh sb="339" eb="340">
      <t>ヒク</t>
    </rPh>
    <rPh sb="341" eb="342">
      <t>オサ</t>
    </rPh>
    <rPh sb="408" eb="410">
      <t>カイゼン</t>
    </rPh>
    <rPh sb="411" eb="413">
      <t>ゼンコク</t>
    </rPh>
    <rPh sb="413" eb="415">
      <t>ヘイキン</t>
    </rPh>
    <rPh sb="416" eb="418">
      <t>ウワマワ</t>
    </rPh>
    <rPh sb="512" eb="514">
      <t>ゲンイン</t>
    </rPh>
    <phoneticPr fontId="4"/>
  </si>
  <si>
    <t>地域の人口減少や少子高齢化に伴い、有収水量の減少、使用料収入の減少が見込まれる中、処理場機器の更新や、管渠の更新を控え、収支や一般会計からの繰入金に多大な影響をもたらすことが考えられる。
そのため、処理施設の能力見直しや統廃合、維持管理の共同化を推進するとともに、ストックマネジメント計画や経営戦略、汚水処理構想を鑑み、計画的に設備投資を行い事業を継続していく。</t>
    <rPh sb="123" eb="125">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</si>
</sst>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0.68</c:v>
                </c:pt>
                <c:pt idx="2" formatCode="#,##0.00;&quot;△&quot;#,##0.00">
                  <c:v>0</c:v>
                </c:pt>
                <c:pt idx="3">
                  <c:v>0.17</c:v>
                </c:pt>
                <c:pt idx="4">
                  <c:v>0.19</c:v>
                </c:pt>
              </c:numCache>
            </c:numRef>
          </c:val>
          <c:extLst>
            <c:ext xmlns:c16="http://schemas.microsoft.com/office/drawing/2014/chart" uri="{C3380CC4-5D6E-409C-BE32-E72D297353CC}">
              <c16:uniqueId val="{00000000-CEF8-4D00-BEC3-4EEBBD5EE9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CEF8-4D00-BEC3-4EEBBD5EE9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44.84</c:v>
                </c:pt>
                <c:pt idx="1">
                  <c:v>50.33</c:v>
                </c:pt>
                <c:pt idx="2">
                  <c:v>52.89</c:v>
                </c:pt>
                <c:pt idx="3">
                  <c:v>52.6</c:v>
                </c:pt>
                <c:pt idx="4">
                  <c:v>57.24</c:v>
                </c:pt>
              </c:numCache>
            </c:numRef>
          </c:val>
          <c:extLst>
            <c:ext xmlns:c16="http://schemas.microsoft.com/office/drawing/2014/chart" uri="{C3380CC4-5D6E-409C-BE32-E72D297353CC}">
              <c16:uniqueId val="{00000000-9E78-48BE-8BDA-910A2A3291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9E78-48BE-8BDA-910A2A3291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62.26</c:v>
                </c:pt>
                <c:pt idx="1">
                  <c:v>60.42</c:v>
                </c:pt>
                <c:pt idx="2">
                  <c:v>55.86</c:v>
                </c:pt>
                <c:pt idx="3">
                  <c:v>58.09</c:v>
                </c:pt>
                <c:pt idx="4">
                  <c:v>58.57</c:v>
                </c:pt>
              </c:numCache>
            </c:numRef>
          </c:val>
          <c:extLst>
            <c:ext xmlns:c16="http://schemas.microsoft.com/office/drawing/2014/chart" uri="{C3380CC4-5D6E-409C-BE32-E72D297353CC}">
              <c16:uniqueId val="{00000000-9FB7-4AA5-A4F3-3F67554BC9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9FB7-4AA5-A4F3-3F67554BC9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95.43</c:v>
                </c:pt>
                <c:pt idx="1">
                  <c:v>109.29</c:v>
                </c:pt>
                <c:pt idx="2">
                  <c:v>107.69</c:v>
                </c:pt>
                <c:pt idx="3">
                  <c:v>107.29</c:v>
                </c:pt>
                <c:pt idx="4">
                  <c:v>107.28</c:v>
                </c:pt>
              </c:numCache>
            </c:numRef>
          </c:val>
          <c:extLst>
            <c:ext xmlns:c16="http://schemas.microsoft.com/office/drawing/2014/chart" uri="{C3380CC4-5D6E-409C-BE32-E72D297353CC}">
              <c16:uniqueId val="{00000000-6E22-45B9-B575-72E0FE16BE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6E22-45B9-B575-72E0FE16BE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c:v>
                </c:pt>
                <c:pt idx="1">
                  <c:v>6.13</c:v>
                </c:pt>
                <c:pt idx="2">
                  <c:v>8.86</c:v>
                </c:pt>
                <c:pt idx="3">
                  <c:v>11.52</c:v>
                </c:pt>
                <c:pt idx="4">
                  <c:v>14.15</c:v>
                </c:pt>
              </c:numCache>
            </c:numRef>
          </c:val>
          <c:extLst>
            <c:ext xmlns:c16="http://schemas.microsoft.com/office/drawing/2014/chart" uri="{C3380CC4-5D6E-409C-BE32-E72D297353CC}">
              <c16:uniqueId val="{00000000-AB58-4FA0-A2D9-117FDC32D9E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AB58-4FA0-A2D9-117FDC32D9E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D2-4FC6-ABEA-B16C8C561D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FD2-4FC6-ABEA-B16C8C561D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21.71</c:v>
                </c:pt>
                <c:pt idx="1">
                  <c:v>0</c:v>
                </c:pt>
                <c:pt idx="2">
                  <c:v>0</c:v>
                </c:pt>
                <c:pt idx="3">
                  <c:v>0</c:v>
                </c:pt>
                <c:pt idx="4">
                  <c:v>0</c:v>
                </c:pt>
              </c:numCache>
            </c:numRef>
          </c:val>
          <c:extLst>
            <c:ext xmlns:c16="http://schemas.microsoft.com/office/drawing/2014/chart" uri="{C3380CC4-5D6E-409C-BE32-E72D297353CC}">
              <c16:uniqueId val="{00000000-1912-4DDD-9968-14413BFBF1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1912-4DDD-9968-14413BFBF1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26.52</c:v>
                </c:pt>
                <c:pt idx="1">
                  <c:v>39.5</c:v>
                </c:pt>
                <c:pt idx="2">
                  <c:v>70.2</c:v>
                </c:pt>
                <c:pt idx="3">
                  <c:v>84.67</c:v>
                </c:pt>
                <c:pt idx="4">
                  <c:v>98.55</c:v>
                </c:pt>
              </c:numCache>
            </c:numRef>
          </c:val>
          <c:extLst>
            <c:ext xmlns:c16="http://schemas.microsoft.com/office/drawing/2014/chart" uri="{C3380CC4-5D6E-409C-BE32-E72D297353CC}">
              <c16:uniqueId val="{00000000-AA4D-49BD-8145-70742EAC0A8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AA4D-49BD-8145-70742EAC0A8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D5-4C64-9B04-BBF2660D11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8DD5-4C64-9B04-BBF2660D11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73.28</c:v>
                </c:pt>
                <c:pt idx="1">
                  <c:v>137.75</c:v>
                </c:pt>
                <c:pt idx="2">
                  <c:v>125.78</c:v>
                </c:pt>
                <c:pt idx="3">
                  <c:v>100</c:v>
                </c:pt>
                <c:pt idx="4">
                  <c:v>110.81</c:v>
                </c:pt>
              </c:numCache>
            </c:numRef>
          </c:val>
          <c:extLst>
            <c:ext xmlns:c16="http://schemas.microsoft.com/office/drawing/2014/chart" uri="{C3380CC4-5D6E-409C-BE32-E72D297353CC}">
              <c16:uniqueId val="{00000000-70B7-4A74-A703-FF41DB5DE37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70B7-4A74-A703-FF41DB5DE37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202.07</c:v>
                </c:pt>
                <c:pt idx="1">
                  <c:v>112.82</c:v>
                </c:pt>
                <c:pt idx="2">
                  <c:v>124.15</c:v>
                </c:pt>
                <c:pt idx="3">
                  <c:v>156.74</c:v>
                </c:pt>
                <c:pt idx="4">
                  <c:v>142.07</c:v>
                </c:pt>
              </c:numCache>
            </c:numRef>
          </c:val>
          <c:extLst>
            <c:ext xmlns:c16="http://schemas.microsoft.com/office/drawing/2014/chart" uri="{C3380CC4-5D6E-409C-BE32-E72D297353CC}">
              <c16:uniqueId val="{00000000-5DCF-4657-94B8-C1209B4A0AF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5DCF-4657-94B8-C1209B4A0AF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C26" sqref="CC2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つがる市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44">
        <f>データ!S6</f>
        <v>28806</v>
      </c>
      <c r="AM8" s="44"/>
      <c r="AN8" s="44"/>
      <c r="AO8" s="44"/>
      <c r="AP8" s="44"/>
      <c r="AQ8" s="44"/>
      <c r="AR8" s="44"/>
      <c r="AS8" s="44"/>
      <c r="AT8" s="45">
        <f>データ!T6</f>
        <v>253.55</v>
      </c>
      <c r="AU8" s="45"/>
      <c r="AV8" s="45"/>
      <c r="AW8" s="45"/>
      <c r="AX8" s="45"/>
      <c r="AY8" s="45"/>
      <c r="AZ8" s="45"/>
      <c r="BA8" s="45"/>
      <c r="BB8" s="45">
        <f>データ!U6</f>
        <v>113.61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56.9</v>
      </c>
      <c r="J10" s="45"/>
      <c r="K10" s="45"/>
      <c r="L10" s="45"/>
      <c r="M10" s="45"/>
      <c r="N10" s="45"/>
      <c r="O10" s="45"/>
      <c r="P10" s="45">
        <f>データ!P6</f>
        <v>25.94</v>
      </c>
      <c r="Q10" s="45"/>
      <c r="R10" s="45"/>
      <c r="S10" s="45"/>
      <c r="T10" s="45"/>
      <c r="U10" s="45"/>
      <c r="V10" s="45"/>
      <c r="W10" s="45">
        <f>データ!Q6</f>
        <v>71.34</v>
      </c>
      <c r="X10" s="45"/>
      <c r="Y10" s="45"/>
      <c r="Z10" s="45"/>
      <c r="AA10" s="45"/>
      <c r="AB10" s="45"/>
      <c r="AC10" s="45"/>
      <c r="AD10" s="44">
        <f>データ!R6</f>
        <v>3410</v>
      </c>
      <c r="AE10" s="44"/>
      <c r="AF10" s="44"/>
      <c r="AG10" s="44"/>
      <c r="AH10" s="44"/>
      <c r="AI10" s="44"/>
      <c r="AJ10" s="44"/>
      <c r="AK10" s="2"/>
      <c r="AL10" s="44">
        <f>データ!V6</f>
        <v>7400</v>
      </c>
      <c r="AM10" s="44"/>
      <c r="AN10" s="44"/>
      <c r="AO10" s="44"/>
      <c r="AP10" s="44"/>
      <c r="AQ10" s="44"/>
      <c r="AR10" s="44"/>
      <c r="AS10" s="44"/>
      <c r="AT10" s="45">
        <f>データ!W6</f>
        <v>3.23</v>
      </c>
      <c r="AU10" s="45"/>
      <c r="AV10" s="45"/>
      <c r="AW10" s="45"/>
      <c r="AX10" s="45"/>
      <c r="AY10" s="45"/>
      <c r="AZ10" s="45"/>
      <c r="BA10" s="45"/>
      <c r="BB10" s="45">
        <f>データ!X6</f>
        <v>2291.02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iVxhSH5zrTcRYZHTb85A3Kb9biKy2oYbdtVGujX45Ii84wRIyrdBoT9FpeDi5B/CNTQcT1T89NatM/StXPxbw==" saltValue="IiFEui/63pRlDRsAE2l+k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22098</v>
      </c>
      <c r="D6" s="19">
        <f t="shared" si="3"/>
        <v>46</v>
      </c>
      <c r="E6" s="19">
        <f t="shared" si="3"/>
        <v>17</v>
      </c>
      <c r="F6" s="19">
        <f t="shared" si="3"/>
        <v>1</v>
      </c>
      <c r="G6" s="19">
        <f t="shared" si="3"/>
        <v>0</v>
      </c>
      <c r="H6" s="19" t="str">
        <f t="shared" si="3"/>
        <v>青森県　つがる市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56.9</v>
      </c>
      <c r="P6" s="20">
        <f t="shared" si="3"/>
        <v>25.94</v>
      </c>
      <c r="Q6" s="20">
        <f t="shared" si="3"/>
        <v>71.34</v>
      </c>
      <c r="R6" s="20">
        <f t="shared" si="3"/>
        <v>3410</v>
      </c>
      <c r="S6" s="20">
        <f t="shared" si="3"/>
        <v>28806</v>
      </c>
      <c r="T6" s="20">
        <f t="shared" si="3"/>
        <v>253.55</v>
      </c>
      <c r="U6" s="20">
        <f t="shared" si="3"/>
        <v>113.61</v>
      </c>
      <c r="V6" s="20">
        <f t="shared" si="3"/>
        <v>7400</v>
      </c>
      <c r="W6" s="20">
        <f t="shared" si="3"/>
        <v>3.23</v>
      </c>
      <c r="X6" s="20">
        <f t="shared" si="3"/>
        <v>2291.02</v>
      </c>
      <c r="Y6" s="21">
        <f>IF(Y7="",NA(),Y7)</f>
        <v>95.43</v>
      </c>
      <c r="Z6" s="21">
        <f t="shared" ref="Z6:AH6" si="4">IF(Z7="",NA(),Z7)</f>
        <v>109.29</v>
      </c>
      <c r="AA6" s="21">
        <f t="shared" si="4"/>
        <v>107.69</v>
      </c>
      <c r="AB6" s="21">
        <f t="shared" si="4"/>
        <v>107.29</v>
      </c>
      <c r="AC6" s="21">
        <f t="shared" si="4"/>
        <v>107.28</v>
      </c>
      <c r="AD6" s="21">
        <f t="shared" si="4"/>
        <v>107.81</v>
      </c>
      <c r="AE6" s="21">
        <f t="shared" si="4"/>
        <v>107.54</v>
      </c>
      <c r="AF6" s="21">
        <f t="shared" si="4"/>
        <v>107.19</v>
      </c>
      <c r="AG6" s="21">
        <f t="shared" si="4"/>
        <v>107.04</v>
      </c>
      <c r="AH6" s="21">
        <f t="shared" si="4"/>
        <v>107.83</v>
      </c>
      <c r="AI6" s="20" t="str">
        <f>IF(AI7="","",IF(AI7="-","【-】","【"&amp;SUBSTITUTE(TEXT(AI7,"#,##0.00"),"-","△")&amp;"】"))</f>
        <v>【105.36】</v>
      </c>
      <c r="AJ6" s="21">
        <f>IF(AJ7="",NA(),AJ7)</f>
        <v>21.71</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26.52</v>
      </c>
      <c r="AV6" s="21">
        <f t="shared" ref="AV6:BD6" si="6">IF(AV7="",NA(),AV7)</f>
        <v>39.5</v>
      </c>
      <c r="AW6" s="21">
        <f t="shared" si="6"/>
        <v>70.2</v>
      </c>
      <c r="AX6" s="21">
        <f t="shared" si="6"/>
        <v>84.67</v>
      </c>
      <c r="AY6" s="21">
        <f t="shared" si="6"/>
        <v>98.55</v>
      </c>
      <c r="AZ6" s="21">
        <f t="shared" si="6"/>
        <v>48.56</v>
      </c>
      <c r="BA6" s="21">
        <f t="shared" si="6"/>
        <v>47.58</v>
      </c>
      <c r="BB6" s="21">
        <f t="shared" si="6"/>
        <v>51.09</v>
      </c>
      <c r="BC6" s="21">
        <f t="shared" si="6"/>
        <v>57.42</v>
      </c>
      <c r="BD6" s="21">
        <f t="shared" si="6"/>
        <v>56.13</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73.28</v>
      </c>
      <c r="BR6" s="21">
        <f t="shared" ref="BR6:BZ6" si="8">IF(BR7="",NA(),BR7)</f>
        <v>137.75</v>
      </c>
      <c r="BS6" s="21">
        <f t="shared" si="8"/>
        <v>125.78</v>
      </c>
      <c r="BT6" s="21">
        <f t="shared" si="8"/>
        <v>100</v>
      </c>
      <c r="BU6" s="21">
        <f t="shared" si="8"/>
        <v>110.81</v>
      </c>
      <c r="BV6" s="21">
        <f t="shared" si="8"/>
        <v>79.77</v>
      </c>
      <c r="BW6" s="21">
        <f t="shared" si="8"/>
        <v>79.63</v>
      </c>
      <c r="BX6" s="21">
        <f t="shared" si="8"/>
        <v>76.78</v>
      </c>
      <c r="BY6" s="21">
        <f t="shared" si="8"/>
        <v>75.41</v>
      </c>
      <c r="BZ6" s="21">
        <f t="shared" si="8"/>
        <v>72.84</v>
      </c>
      <c r="CA6" s="20" t="str">
        <f>IF(CA7="","",IF(CA7="-","【-】","【"&amp;SUBSTITUTE(TEXT(CA7,"#,##0.00"),"-","△")&amp;"】"))</f>
        <v>【97.94】</v>
      </c>
      <c r="CB6" s="21">
        <f>IF(CB7="",NA(),CB7)</f>
        <v>202.07</v>
      </c>
      <c r="CC6" s="21">
        <f t="shared" ref="CC6:CK6" si="9">IF(CC7="",NA(),CC7)</f>
        <v>112.82</v>
      </c>
      <c r="CD6" s="21">
        <f t="shared" si="9"/>
        <v>124.15</v>
      </c>
      <c r="CE6" s="21">
        <f t="shared" si="9"/>
        <v>156.74</v>
      </c>
      <c r="CF6" s="21">
        <f t="shared" si="9"/>
        <v>142.07</v>
      </c>
      <c r="CG6" s="21">
        <f t="shared" si="9"/>
        <v>214.56</v>
      </c>
      <c r="CH6" s="21">
        <f t="shared" si="9"/>
        <v>213.66</v>
      </c>
      <c r="CI6" s="21">
        <f t="shared" si="9"/>
        <v>224.31</v>
      </c>
      <c r="CJ6" s="21">
        <f t="shared" si="9"/>
        <v>223.48</v>
      </c>
      <c r="CK6" s="21">
        <f t="shared" si="9"/>
        <v>232.33</v>
      </c>
      <c r="CL6" s="20" t="str">
        <f>IF(CL7="","",IF(CL7="-","【-】","【"&amp;SUBSTITUTE(TEXT(CL7,"#,##0.00"),"-","△")&amp;"】"))</f>
        <v>【140.98】</v>
      </c>
      <c r="CM6" s="21">
        <f>IF(CM7="",NA(),CM7)</f>
        <v>44.84</v>
      </c>
      <c r="CN6" s="21">
        <f t="shared" ref="CN6:CV6" si="10">IF(CN7="",NA(),CN7)</f>
        <v>50.33</v>
      </c>
      <c r="CO6" s="21">
        <f t="shared" si="10"/>
        <v>52.89</v>
      </c>
      <c r="CP6" s="21">
        <f t="shared" si="10"/>
        <v>52.6</v>
      </c>
      <c r="CQ6" s="21">
        <f t="shared" si="10"/>
        <v>57.24</v>
      </c>
      <c r="CR6" s="21">
        <f t="shared" si="10"/>
        <v>49.47</v>
      </c>
      <c r="CS6" s="21">
        <f t="shared" si="10"/>
        <v>48.19</v>
      </c>
      <c r="CT6" s="21">
        <f t="shared" si="10"/>
        <v>47.32</v>
      </c>
      <c r="CU6" s="21">
        <f t="shared" si="10"/>
        <v>48.03</v>
      </c>
      <c r="CV6" s="21">
        <f t="shared" si="10"/>
        <v>48.92</v>
      </c>
      <c r="CW6" s="20" t="str">
        <f>IF(CW7="","",IF(CW7="-","【-】","【"&amp;SUBSTITUTE(TEXT(CW7,"#,##0.00"),"-","△")&amp;"】"))</f>
        <v>【60.13】</v>
      </c>
      <c r="CX6" s="21">
        <f>IF(CX7="",NA(),CX7)</f>
        <v>62.26</v>
      </c>
      <c r="CY6" s="21">
        <f t="shared" ref="CY6:DG6" si="11">IF(CY7="",NA(),CY7)</f>
        <v>60.42</v>
      </c>
      <c r="CZ6" s="21">
        <f t="shared" si="11"/>
        <v>55.86</v>
      </c>
      <c r="DA6" s="21">
        <f t="shared" si="11"/>
        <v>58.09</v>
      </c>
      <c r="DB6" s="21">
        <f t="shared" si="11"/>
        <v>58.57</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3.2</v>
      </c>
      <c r="DJ6" s="21">
        <f t="shared" ref="DJ6:DR6" si="12">IF(DJ7="",NA(),DJ7)</f>
        <v>6.13</v>
      </c>
      <c r="DK6" s="21">
        <f t="shared" si="12"/>
        <v>8.86</v>
      </c>
      <c r="DL6" s="21">
        <f t="shared" si="12"/>
        <v>11.52</v>
      </c>
      <c r="DM6" s="21">
        <f t="shared" si="12"/>
        <v>14.15</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1">
        <f t="shared" ref="EF6:EN6" si="14">IF(EF7="",NA(),EF7)</f>
        <v>0.68</v>
      </c>
      <c r="EG6" s="20">
        <f t="shared" si="14"/>
        <v>0</v>
      </c>
      <c r="EH6" s="21">
        <f t="shared" si="14"/>
        <v>0.17</v>
      </c>
      <c r="EI6" s="21">
        <f t="shared" si="14"/>
        <v>0.19</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22098</v>
      </c>
      <c r="D7" s="23">
        <v>46</v>
      </c>
      <c r="E7" s="23">
        <v>17</v>
      </c>
      <c r="F7" s="23">
        <v>1</v>
      </c>
      <c r="G7" s="23">
        <v>0</v>
      </c>
      <c r="H7" s="23" t="s">
        <v>96</v>
      </c>
      <c r="I7" s="23" t="s">
        <v>97</v>
      </c>
      <c r="J7" s="23" t="s">
        <v>98</v>
      </c>
      <c r="K7" s="23" t="s">
        <v>99</v>
      </c>
      <c r="L7" s="23" t="s">
        <v>100</v>
      </c>
      <c r="M7" s="23" t="s">
        <v>101</v>
      </c>
      <c r="N7" s="24" t="s">
        <v>102</v>
      </c>
      <c r="O7" s="24">
        <v>56.9</v>
      </c>
      <c r="P7" s="24">
        <v>25.94</v>
      </c>
      <c r="Q7" s="24">
        <v>71.34</v>
      </c>
      <c r="R7" s="24">
        <v>3410</v>
      </c>
      <c r="S7" s="24">
        <v>28806</v>
      </c>
      <c r="T7" s="24">
        <v>253.55</v>
      </c>
      <c r="U7" s="24">
        <v>113.61</v>
      </c>
      <c r="V7" s="24">
        <v>7400</v>
      </c>
      <c r="W7" s="24">
        <v>3.23</v>
      </c>
      <c r="X7" s="24">
        <v>2291.02</v>
      </c>
      <c r="Y7" s="24">
        <v>95.43</v>
      </c>
      <c r="Z7" s="24">
        <v>109.29</v>
      </c>
      <c r="AA7" s="24">
        <v>107.69</v>
      </c>
      <c r="AB7" s="24">
        <v>107.29</v>
      </c>
      <c r="AC7" s="24">
        <v>107.28</v>
      </c>
      <c r="AD7" s="24">
        <v>107.81</v>
      </c>
      <c r="AE7" s="24">
        <v>107.54</v>
      </c>
      <c r="AF7" s="24">
        <v>107.19</v>
      </c>
      <c r="AG7" s="24">
        <v>107.04</v>
      </c>
      <c r="AH7" s="24">
        <v>107.83</v>
      </c>
      <c r="AI7" s="24">
        <v>105.36</v>
      </c>
      <c r="AJ7" s="24">
        <v>21.71</v>
      </c>
      <c r="AK7" s="24">
        <v>0</v>
      </c>
      <c r="AL7" s="24">
        <v>0</v>
      </c>
      <c r="AM7" s="24">
        <v>0</v>
      </c>
      <c r="AN7" s="24">
        <v>0</v>
      </c>
      <c r="AO7" s="24">
        <v>18.2</v>
      </c>
      <c r="AP7" s="24">
        <v>19.059999999999999</v>
      </c>
      <c r="AQ7" s="24">
        <v>31.07</v>
      </c>
      <c r="AR7" s="24">
        <v>37.43</v>
      </c>
      <c r="AS7" s="24">
        <v>30.17</v>
      </c>
      <c r="AT7" s="24">
        <v>3.12</v>
      </c>
      <c r="AU7" s="24">
        <v>26.52</v>
      </c>
      <c r="AV7" s="24">
        <v>39.5</v>
      </c>
      <c r="AW7" s="24">
        <v>70.2</v>
      </c>
      <c r="AX7" s="24">
        <v>84.67</v>
      </c>
      <c r="AY7" s="24">
        <v>98.55</v>
      </c>
      <c r="AZ7" s="24">
        <v>48.56</v>
      </c>
      <c r="BA7" s="24">
        <v>47.58</v>
      </c>
      <c r="BB7" s="24">
        <v>51.09</v>
      </c>
      <c r="BC7" s="24">
        <v>57.42</v>
      </c>
      <c r="BD7" s="24">
        <v>56.13</v>
      </c>
      <c r="BE7" s="24">
        <v>82.75</v>
      </c>
      <c r="BF7" s="24">
        <v>0</v>
      </c>
      <c r="BG7" s="24">
        <v>0</v>
      </c>
      <c r="BH7" s="24">
        <v>0</v>
      </c>
      <c r="BI7" s="24">
        <v>0</v>
      </c>
      <c r="BJ7" s="24">
        <v>0</v>
      </c>
      <c r="BK7" s="24">
        <v>1245.0999999999999</v>
      </c>
      <c r="BL7" s="24">
        <v>1108.8</v>
      </c>
      <c r="BM7" s="24">
        <v>1194.56</v>
      </c>
      <c r="BN7" s="24">
        <v>1174.6099999999999</v>
      </c>
      <c r="BO7" s="24">
        <v>1343.89</v>
      </c>
      <c r="BP7" s="24">
        <v>602.55999999999995</v>
      </c>
      <c r="BQ7" s="24">
        <v>73.28</v>
      </c>
      <c r="BR7" s="24">
        <v>137.75</v>
      </c>
      <c r="BS7" s="24">
        <v>125.78</v>
      </c>
      <c r="BT7" s="24">
        <v>100</v>
      </c>
      <c r="BU7" s="24">
        <v>110.81</v>
      </c>
      <c r="BV7" s="24">
        <v>79.77</v>
      </c>
      <c r="BW7" s="24">
        <v>79.63</v>
      </c>
      <c r="BX7" s="24">
        <v>76.78</v>
      </c>
      <c r="BY7" s="24">
        <v>75.41</v>
      </c>
      <c r="BZ7" s="24">
        <v>72.84</v>
      </c>
      <c r="CA7" s="24">
        <v>97.94</v>
      </c>
      <c r="CB7" s="24">
        <v>202.07</v>
      </c>
      <c r="CC7" s="24">
        <v>112.82</v>
      </c>
      <c r="CD7" s="24">
        <v>124.15</v>
      </c>
      <c r="CE7" s="24">
        <v>156.74</v>
      </c>
      <c r="CF7" s="24">
        <v>142.07</v>
      </c>
      <c r="CG7" s="24">
        <v>214.56</v>
      </c>
      <c r="CH7" s="24">
        <v>213.66</v>
      </c>
      <c r="CI7" s="24">
        <v>224.31</v>
      </c>
      <c r="CJ7" s="24">
        <v>223.48</v>
      </c>
      <c r="CK7" s="24">
        <v>232.33</v>
      </c>
      <c r="CL7" s="24">
        <v>140.97999999999999</v>
      </c>
      <c r="CM7" s="24">
        <v>44.84</v>
      </c>
      <c r="CN7" s="24">
        <v>50.33</v>
      </c>
      <c r="CO7" s="24">
        <v>52.89</v>
      </c>
      <c r="CP7" s="24">
        <v>52.6</v>
      </c>
      <c r="CQ7" s="24">
        <v>57.24</v>
      </c>
      <c r="CR7" s="24">
        <v>49.47</v>
      </c>
      <c r="CS7" s="24">
        <v>48.19</v>
      </c>
      <c r="CT7" s="24">
        <v>47.32</v>
      </c>
      <c r="CU7" s="24">
        <v>48.03</v>
      </c>
      <c r="CV7" s="24">
        <v>48.92</v>
      </c>
      <c r="CW7" s="24">
        <v>60.13</v>
      </c>
      <c r="CX7" s="24">
        <v>62.26</v>
      </c>
      <c r="CY7" s="24">
        <v>60.42</v>
      </c>
      <c r="CZ7" s="24">
        <v>55.86</v>
      </c>
      <c r="DA7" s="24">
        <v>58.09</v>
      </c>
      <c r="DB7" s="24">
        <v>58.57</v>
      </c>
      <c r="DC7" s="24">
        <v>82.06</v>
      </c>
      <c r="DD7" s="24">
        <v>82.26</v>
      </c>
      <c r="DE7" s="24">
        <v>81.33</v>
      </c>
      <c r="DF7" s="24">
        <v>80.95</v>
      </c>
      <c r="DG7" s="24">
        <v>80.760000000000005</v>
      </c>
      <c r="DH7" s="24">
        <v>96</v>
      </c>
      <c r="DI7" s="24">
        <v>3.2</v>
      </c>
      <c r="DJ7" s="24">
        <v>6.13</v>
      </c>
      <c r="DK7" s="24">
        <v>8.86</v>
      </c>
      <c r="DL7" s="24">
        <v>11.52</v>
      </c>
      <c r="DM7" s="24">
        <v>14.15</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0.68</v>
      </c>
      <c r="EG7" s="24">
        <v>0</v>
      </c>
      <c r="EH7" s="24">
        <v>0.17</v>
      </c>
      <c r="EI7" s="24">
        <v>0.19</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古川　樹生</cp:lastModifiedBy>
  <cp:lastPrinted>2026-01-27T05:49:37Z</cp:lastPrinted>
  <dcterms:created xsi:type="dcterms:W3CDTF">2025-12-23T05:56:14Z</dcterms:created>
  <dcterms:modified xsi:type="dcterms:W3CDTF">2026-01-27T05:49:54Z</dcterms:modified>
  <cp:category/>
</cp:coreProperties>
</file>