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中西(下水）\公営企業に係る「経営比較分析表」の分析\令和6年度（令和５年度分）\R7.2.19再再提出\"/>
    </mc:Choice>
  </mc:AlternateContent>
  <xr:revisionPtr revIDLastSave="0" documentId="13_ncr:1_{97E555BF-97A7-4649-91D7-76689280FE21}" xr6:coauthVersionLast="47" xr6:coauthVersionMax="47" xr10:uidLastSave="{00000000-0000-0000-0000-000000000000}"/>
  <workbookProtection workbookAlgorithmName="SHA-512" workbookHashValue="fhfVK5OXWBuFiOaerQfFteRhJjPzIFpUU1+89dhkyAvUH21g7CjVa56oDohME9qUGjWqhTCIX61FYMZdzI+OHA==" workbookSaltValue="pXp3KHtSo9dRD1lTjtqUq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BB8" i="4"/>
  <c r="AD8" i="4"/>
  <c r="W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<sst xmlns="http://schemas.openxmlformats.org/spreadsheetml/2006/main" count="236" uniqueCount="119">
  <si>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</si>
  <si>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</si>
  <si>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</si>
  <si>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</si>
  <si>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</si>
  <si>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</si>
  <si>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</si>
  <si>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</si>
  <si>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</si>
  <si>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</si>
  <si>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</si>
  <si>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</si>
  <si>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</si>
  <si>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</si>
  <si>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</si>
  <si>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</si>
  <si>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</si>
  <si>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</si>
  <si>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</si>
  <si>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</si>
  <si>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</si>
  <si>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</si>
  <si>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</si>
  <si>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</si>
  <si>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</si>
  <si>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</si>
  <si>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</si>
  <si>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</si>
  <si>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</si>
  <si>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</si>
  <si>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</si>
  <si>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</si>
  <si>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</si>
  <si>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</si>
  <si>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</si>
  <si>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</si>
  <si>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</si>
  <si>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</si>
  <si>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</si>
  <si>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</si>
  <si>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</si>
  <si>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</si>
  <si>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</si>
  <si>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</si>
  <si>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</si>
  <si>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</si>
  <si>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</si>
  <si>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</si>
  <si>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</si>
  <si>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</si>
  <si>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</si>
  <si>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</si>
  <si>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</si>
  <si>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</si>
  <si>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</si>
  <si>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</si>
  <si>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</si>
  <si>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</si>
  <si>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</si>
  <si>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</si>
  <si>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</si>
  <si>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</si>
  <si>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</si>
  <si>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</si>
  <si>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</si>
  <si>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</si>
  <si>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</si>
  <si>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</si>
  <si>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</si>
  <si>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</si>
  <si>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</si>
  <si>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</si>
  <si>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</si>
  <si>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</si>
  <si>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</si>
  <si>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</si>
  <si>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</si>
  <si>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</si>
  <si>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</si>
  <si>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</si>
  <si>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</si>
  <si>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</si>
  <si>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</si>
  <si>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</si>
  <si>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</si>
  <si>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</si>
  <si>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</si>
  <si>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</si>
  <si>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</si>
  <si>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</si>
  <si>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</si>
  <si>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</si>
  <si>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</si>
  <si>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</si>
  <si>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</si>
  <si>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</si>
  <si>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</si>
  <si>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</si>
  <si>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</si>
  <si>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</si>
  <si>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</si>
  <si>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</si>
  <si>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</si>
  <si>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</si>
  <si>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</si>
  <si>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</si>
  <si>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</si>
  <si>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</si>
  <si>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</si>
  <si>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</si>
  <si>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</si>
  <si>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</si>
  <si>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</si>
  <si>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</si>
  <si>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</si>
  <si>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</si>
  <si>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当該下水処理区は供用開始から22年が経過し、処理場及び管路施設機器は、補助事業を活用した更新工事が計画的に進められています。毎年度の物価高騰による修繕費用等の高止まりが続いている状況ではありますが、耐用年数や老朽化の状況を踏まえ引続き計画的に更新していく予定である。</t>
    <rPh sb="1" eb="3">
      <t>トウガイ</t>
    </rPh>
    <rPh sb="3" eb="5">
      <t>ゲスイ</t>
    </rPh>
    <rPh sb="5" eb="7">
      <t>ショリ</t>
    </rPh>
    <rPh sb="7" eb="8">
      <t>ク</t>
    </rPh>
    <rPh sb="23" eb="26">
      <t>ショリジョウ</t>
    </rPh>
    <rPh sb="26" eb="27">
      <t>オヨ</t>
    </rPh>
    <rPh sb="28" eb="30">
      <t>カンロ</t>
    </rPh>
    <rPh sb="30" eb="32">
      <t>シセツ</t>
    </rPh>
    <rPh sb="32" eb="34">
      <t>キキ</t>
    </rPh>
    <rPh sb="36" eb="38">
      <t>ホジョ</t>
    </rPh>
    <rPh sb="38" eb="40">
      <t>ジギョウ</t>
    </rPh>
    <rPh sb="41" eb="43">
      <t>カツヨウ</t>
    </rPh>
    <rPh sb="45" eb="47">
      <t>コウシン</t>
    </rPh>
    <rPh sb="47" eb="49">
      <t>コウジ</t>
    </rPh>
    <rPh sb="50" eb="53">
      <t>ケイカクテキ</t>
    </rPh>
    <rPh sb="54" eb="55">
      <t>スス</t>
    </rPh>
    <rPh sb="67" eb="69">
      <t>ブッカ</t>
    </rPh>
    <rPh sb="69" eb="71">
      <t>コウトウ</t>
    </rPh>
    <rPh sb="74" eb="76">
      <t>シュウゼン</t>
    </rPh>
    <rPh sb="76" eb="78">
      <t>ヒヨウ</t>
    </rPh>
    <rPh sb="78" eb="79">
      <t>トウ</t>
    </rPh>
    <rPh sb="80" eb="82">
      <t>タカド</t>
    </rPh>
    <rPh sb="85" eb="86">
      <t>ツヅ</t>
    </rPh>
    <rPh sb="90" eb="92">
      <t>ジョウキョウ</t>
    </rPh>
    <rPh sb="100" eb="102">
      <t>タイヨウ</t>
    </rPh>
    <rPh sb="102" eb="104">
      <t>ネンスウ</t>
    </rPh>
    <rPh sb="115" eb="117">
      <t>ヒキツヅ</t>
    </rPh>
    <rPh sb="118" eb="121">
      <t>ケイカクテキ</t>
    </rPh>
    <rPh sb="122" eb="124">
      <t>コウシン</t>
    </rPh>
    <rPh sb="128" eb="130">
      <t>ヨテイ</t>
    </rPh>
    <phoneticPr fontId="4"/>
  </si>
  <si>
    <t xml:space="preserve">収益的収支比率及び経費回収率が減少している中で、人口及び使用水量の大幅な増加は困難であり、使用料金収入の大幅な改善は見込めない状況にある。地方債償還金は令和5年度は約65.6百万円であり、令和6年度以降も増加するものと見込まれている。
今後の経営の健全化を図るため、施設の維持管理のより一層の効率化を図るとともに、今後老朽化の進展に対応する改築事業の平準化と、収益の改善に向けた適正な使用料金への見直しについて検討が必要である。
</t>
    <rPh sb="76" eb="78">
      <t>レイワ</t>
    </rPh>
    <rPh sb="79" eb="81">
      <t>ネンド</t>
    </rPh>
    <rPh sb="82" eb="83">
      <t>ヤク</t>
    </rPh>
    <rPh sb="87" eb="90">
      <t>ヒャクマンエン</t>
    </rPh>
    <rPh sb="99" eb="101">
      <t>イコウ</t>
    </rPh>
    <rPh sb="102" eb="104">
      <t>ゾウカ</t>
    </rPh>
    <phoneticPr fontId="4"/>
  </si>
  <si>
    <t xml:space="preserve">　料金収入は前年比で減少し地方債償還金の増大により①収益的収支比率が低下傾向にある。
また、維持管理費を使用料収入で賄うことができず、⑤経費回収率は類似団体平均より約30ポイント低くなっている。令和5年度は維持管理費が令和4年度の約10％増となっており経費回収率がさらに低下している。
⑥汚水処理原価は維持管理費の増大により類似団体平均より約130円/m3高くなっている。
⑦施設利用率は類似団体平均よりやや高い50％程度となっているが、今後水を大量に使う事業所や住居棟などが開設予定であるため増加が見込まれ施設利用率の改善が期待される。
⑧水洗化率は約97％であり、比較的高い水洗化率となっている。
</t>
    <rPh sb="10" eb="12">
      <t>ゲンショウ</t>
    </rPh>
    <rPh sb="36" eb="38">
      <t>ケイコウ</t>
    </rPh>
    <rPh sb="82" eb="83">
      <t>ヤク</t>
    </rPh>
    <rPh sb="89" eb="90">
      <t>ヒク</t>
    </rPh>
    <rPh sb="119" eb="120">
      <t>ゾウ</t>
    </rPh>
    <rPh sb="164" eb="166">
      <t>ダンタイ</t>
    </rPh>
    <rPh sb="284" eb="286">
      <t>ヒカク</t>
    </rPh>
    <rPh sb="286" eb="287">
      <t>テキ</t>
    </rPh>
    <rPh sb="287" eb="288">
      <t>タカ</t>
    </rPh>
    <rPh sb="289" eb="293">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</si>
</sst>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06-4C01-9AEC-B0CCD7BD5D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E606-4C01-9AEC-B0CCD7BD5D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69.959999999999994</c:v>
                </c:pt>
                <c:pt idx="1">
                  <c:v>68.64</c:v>
                </c:pt>
                <c:pt idx="2">
                  <c:v>67.91</c:v>
                </c:pt>
                <c:pt idx="3">
                  <c:v>64.05</c:v>
                </c:pt>
                <c:pt idx="4">
                  <c:v>64.650000000000006</c:v>
                </c:pt>
              </c:numCache>
            </c:numRef>
          </c:val>
          <c:extLst>
            <c:ext xmlns:c16="http://schemas.microsoft.com/office/drawing/2014/chart" uri="{C3380CC4-5D6E-409C-BE32-E72D297353CC}">
              <c16:uniqueId val="{00000000-97C0-448C-9A2F-A6637B5FCA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0-448C-9A2F-A6637B5FCA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3F-47D9-B7D1-B421CAED88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F-47D9-B7D1-B421CAED88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F0-4346-B9E6-E426F0FB2C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F0-4346-B9E6-E426F0FB2C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2-4DB3-BB6D-095B47CACC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2-4DB3-BB6D-095B47CACC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A-43FA-9D9A-0F9CC05399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A-43FA-9D9A-0F9CC05399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E-4EC6-A331-2603DE6877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01E-4EC6-A331-2603DE6877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73.260000000000005</c:v>
                </c:pt>
                <c:pt idx="1">
                  <c:v>76.83</c:v>
                </c:pt>
                <c:pt idx="2">
                  <c:v>74.83</c:v>
                </c:pt>
                <c:pt idx="3">
                  <c:v>50.38</c:v>
                </c:pt>
                <c:pt idx="4">
                  <c:v>40.35</c:v>
                </c:pt>
              </c:numCache>
            </c:numRef>
          </c:val>
          <c:extLst>
            <c:ext xmlns:c16="http://schemas.microsoft.com/office/drawing/2014/chart" uri="{C3380CC4-5D6E-409C-BE32-E72D297353CC}">
              <c16:uniqueId val="{00000000-8094-4078-A667-9C8DC838DE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094-4078-A667-9C8DC838DE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238.48</c:v>
                </c:pt>
                <c:pt idx="1">
                  <c:v>228.14</c:v>
                </c:pt>
                <c:pt idx="2">
                  <c:v>237.01</c:v>
                </c:pt>
                <c:pt idx="3">
                  <c:v>351.45</c:v>
                </c:pt>
                <c:pt idx="4">
                  <c:v>369.59</c:v>
                </c:pt>
              </c:numCache>
            </c:numRef>
          </c:val>
          <c:extLst>
            <c:ext xmlns:c16="http://schemas.microsoft.com/office/drawing/2014/chart" uri="{C3380CC4-5D6E-409C-BE32-E72D297353CC}">
              <c16:uniqueId val="{00000000-B276-4169-A213-ED60633508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276-4169-A213-ED60633508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48.06</c:v>
                </c:pt>
                <c:pt idx="1">
                  <c:v>50.65</c:v>
                </c:pt>
                <c:pt idx="2">
                  <c:v>50.32</c:v>
                </c:pt>
                <c:pt idx="3">
                  <c:v>48.06</c:v>
                </c:pt>
                <c:pt idx="4">
                  <c:v>49.84</c:v>
                </c:pt>
              </c:numCache>
            </c:numRef>
          </c:val>
          <c:extLst>
            <c:ext xmlns:c16="http://schemas.microsoft.com/office/drawing/2014/chart" uri="{C3380CC4-5D6E-409C-BE32-E72D297353CC}">
              <c16:uniqueId val="{00000000-4080-4DE8-878C-94A69FA638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080-4DE8-878C-94A69FA638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96.97</c:v>
                </c:pt>
                <c:pt idx="1">
                  <c:v>97.08</c:v>
                </c:pt>
                <c:pt idx="2">
                  <c:v>97.13</c:v>
                </c:pt>
                <c:pt idx="3">
                  <c:v>96.98</c:v>
                </c:pt>
                <c:pt idx="4">
                  <c:v>97.82</c:v>
                </c:pt>
              </c:numCache>
            </c:numRef>
          </c:val>
          <c:extLst>
            <c:ext xmlns:c16="http://schemas.microsoft.com/office/drawing/2014/chart" uri="{C3380CC4-5D6E-409C-BE32-E72D297353CC}">
              <c16:uniqueId val="{00000000-020D-4618-B27B-F2D1C80988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20D-4618-B27B-F2D1C80988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東通村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5738</v>
      </c>
      <c r="AM8" s="44"/>
      <c r="AN8" s="44"/>
      <c r="AO8" s="44"/>
      <c r="AP8" s="44"/>
      <c r="AQ8" s="44"/>
      <c r="AR8" s="44"/>
      <c r="AS8" s="44"/>
      <c r="AT8" s="45">
        <f>データ!T6</f>
        <v>295.32</v>
      </c>
      <c r="AU8" s="45"/>
      <c r="AV8" s="45"/>
      <c r="AW8" s="45"/>
      <c r="AX8" s="45"/>
      <c r="AY8" s="45"/>
      <c r="AZ8" s="45"/>
      <c r="BA8" s="45"/>
      <c r="BB8" s="45">
        <f>データ!U6</f>
        <v>19.43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11.39</v>
      </c>
      <c r="Q10" s="45"/>
      <c r="R10" s="45"/>
      <c r="S10" s="45"/>
      <c r="T10" s="45"/>
      <c r="U10" s="45"/>
      <c r="V10" s="45"/>
      <c r="W10" s="45">
        <f>データ!Q6</f>
        <v>92.82</v>
      </c>
      <c r="X10" s="45"/>
      <c r="Y10" s="45"/>
      <c r="Z10" s="45"/>
      <c r="AA10" s="45"/>
      <c r="AB10" s="45"/>
      <c r="AC10" s="45"/>
      <c r="AD10" s="44">
        <f>データ!R6</f>
        <v>3080</v>
      </c>
      <c r="AE10" s="44"/>
      <c r="AF10" s="44"/>
      <c r="AG10" s="44"/>
      <c r="AH10" s="44"/>
      <c r="AI10" s="44"/>
      <c r="AJ10" s="44"/>
      <c r="AK10" s="2"/>
      <c r="AL10" s="44">
        <f>データ!V6</f>
        <v>643</v>
      </c>
      <c r="AM10" s="44"/>
      <c r="AN10" s="44"/>
      <c r="AO10" s="44"/>
      <c r="AP10" s="44"/>
      <c r="AQ10" s="44"/>
      <c r="AR10" s="44"/>
      <c r="AS10" s="44"/>
      <c r="AT10" s="45">
        <f>データ!W6</f>
        <v>0.75</v>
      </c>
      <c r="AU10" s="45"/>
      <c r="AV10" s="45"/>
      <c r="AW10" s="45"/>
      <c r="AX10" s="45"/>
      <c r="AY10" s="45"/>
      <c r="AZ10" s="45"/>
      <c r="BA10" s="45"/>
      <c r="BB10" s="45">
        <f>データ!X6</f>
        <v>857.33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Qsbcn8AGJgI0I2rz5qzFLLh2lsnbqxkvK1aO1tJ266Hr2GHiNrzY2wcZomet6Utz98DWAIKzfLMqXoBL+I0d4A==" saltValue="WCyISeqXhrYlkSSF6Zui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24244</v>
      </c>
      <c r="D6" s="19">
        <f t="shared" si="3"/>
        <v>47</v>
      </c>
      <c r="E6" s="19">
        <f t="shared" si="3"/>
        <v>17</v>
      </c>
      <c r="F6" s="19">
        <f t="shared" si="3"/>
        <v>4</v>
      </c>
      <c r="G6" s="19">
        <f t="shared" si="3"/>
        <v>0</v>
      </c>
      <c r="H6" s="19" t="str">
        <f t="shared" si="3"/>
        <v>青森県　東通村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11.39</v>
      </c>
      <c r="Q6" s="20">
        <f t="shared" si="3"/>
        <v>92.82</v>
      </c>
      <c r="R6" s="20">
        <f t="shared" si="3"/>
        <v>3080</v>
      </c>
      <c r="S6" s="20">
        <f t="shared" si="3"/>
        <v>5738</v>
      </c>
      <c r="T6" s="20">
        <f t="shared" si="3"/>
        <v>295.32</v>
      </c>
      <c r="U6" s="20">
        <f t="shared" si="3"/>
        <v>19.43</v>
      </c>
      <c r="V6" s="20">
        <f t="shared" si="3"/>
        <v>643</v>
      </c>
      <c r="W6" s="20">
        <f t="shared" si="3"/>
        <v>0.75</v>
      </c>
      <c r="X6" s="20">
        <f t="shared" si="3"/>
        <v>857.33</v>
      </c>
      <c r="Y6" s="21">
        <f>IF(Y7="",NA(),Y7)</f>
        <v>69.959999999999994</v>
      </c>
      <c r="Z6" s="21">
        <f t="shared" ref="Z6:AH6" si="4">IF(Z7="",NA(),Z7)</f>
        <v>68.64</v>
      </c>
      <c r="AA6" s="21">
        <f t="shared" si="4"/>
        <v>67.91</v>
      </c>
      <c r="AB6" s="21">
        <f t="shared" si="4"/>
        <v>64.05</v>
      </c>
      <c r="AC6" s="21">
        <f t="shared" si="4"/>
        <v>64.650000000000006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73.260000000000005</v>
      </c>
      <c r="BR6" s="21">
        <f t="shared" ref="BR6:BZ6" si="8">IF(BR7="",NA(),BR7)</f>
        <v>76.83</v>
      </c>
      <c r="BS6" s="21">
        <f t="shared" si="8"/>
        <v>74.83</v>
      </c>
      <c r="BT6" s="21">
        <f t="shared" si="8"/>
        <v>50.38</v>
      </c>
      <c r="BU6" s="21">
        <f t="shared" si="8"/>
        <v>40.35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238.48</v>
      </c>
      <c r="CC6" s="21">
        <f t="shared" ref="CC6:CK6" si="9">IF(CC7="",NA(),CC7)</f>
        <v>228.14</v>
      </c>
      <c r="CD6" s="21">
        <f t="shared" si="9"/>
        <v>237.01</v>
      </c>
      <c r="CE6" s="21">
        <f t="shared" si="9"/>
        <v>351.45</v>
      </c>
      <c r="CF6" s="21">
        <f t="shared" si="9"/>
        <v>369.59</v>
      </c>
      <c r="CG6" s="21">
        <f t="shared" si="9"/>
        <v>228.47</v>
      </c>
      <c r="CH6" s="21">
        <f t="shared" si="9"/>
        <v>224.88</v>
      </c>
      <c r="CI6" s="21">
        <f t="shared" si="9"/>
        <v>228.64</v>
      </c>
      <c r="CJ6" s="21">
        <f t="shared" si="9"/>
        <v>239.46</v>
      </c>
      <c r="CK6" s="21">
        <f t="shared" si="9"/>
        <v>233.15</v>
      </c>
      <c r="CL6" s="20" t="str">
        <f>IF(CL7="","",IF(CL7="-","【-】","【"&amp;SUBSTITUTE(TEXT(CL7,"#,##0.00"),"-","△")&amp;"】"))</f>
        <v>【215.73】</v>
      </c>
      <c r="CM6" s="21">
        <f>IF(CM7="",NA(),CM7)</f>
        <v>48.06</v>
      </c>
      <c r="CN6" s="21">
        <f t="shared" ref="CN6:CV6" si="10">IF(CN7="",NA(),CN7)</f>
        <v>50.65</v>
      </c>
      <c r="CO6" s="21">
        <f t="shared" si="10"/>
        <v>50.32</v>
      </c>
      <c r="CP6" s="21">
        <f t="shared" si="10"/>
        <v>48.06</v>
      </c>
      <c r="CQ6" s="21">
        <f t="shared" si="10"/>
        <v>49.84</v>
      </c>
      <c r="CR6" s="21">
        <f t="shared" si="10"/>
        <v>42.47</v>
      </c>
      <c r="CS6" s="21">
        <f t="shared" si="10"/>
        <v>42.4</v>
      </c>
      <c r="CT6" s="21">
        <f t="shared" si="10"/>
        <v>42.28</v>
      </c>
      <c r="CU6" s="21">
        <f t="shared" si="10"/>
        <v>41.06</v>
      </c>
      <c r="CV6" s="21">
        <f t="shared" si="10"/>
        <v>42.09</v>
      </c>
      <c r="CW6" s="20" t="str">
        <f>IF(CW7="","",IF(CW7="-","【-】","【"&amp;SUBSTITUTE(TEXT(CW7,"#,##0.00"),"-","△")&amp;"】"))</f>
        <v>【43.28】</v>
      </c>
      <c r="CX6" s="21">
        <f>IF(CX7="",NA(),CX7)</f>
        <v>96.97</v>
      </c>
      <c r="CY6" s="21">
        <f t="shared" ref="CY6:DG6" si="11">IF(CY7="",NA(),CY7)</f>
        <v>97.08</v>
      </c>
      <c r="CZ6" s="21">
        <f t="shared" si="11"/>
        <v>97.13</v>
      </c>
      <c r="DA6" s="21">
        <f t="shared" si="11"/>
        <v>96.98</v>
      </c>
      <c r="DB6" s="21">
        <f t="shared" si="11"/>
        <v>97.82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24244</v>
      </c>
      <c r="D7" s="23">
        <v>47</v>
      </c>
      <c r="E7" s="23">
        <v>17</v>
      </c>
      <c r="F7" s="23">
        <v>4</v>
      </c>
      <c r="G7" s="23">
        <v>0</v>
      </c>
      <c r="H7" s="23" t="s">
        <v>97</v>
      </c>
      <c r="I7" s="23" t="s">
        <v>98</v>
      </c>
      <c r="J7" s="23" t="s">
        <v>99</v>
      </c>
      <c r="K7" s="23" t="s">
        <v>100</v>
      </c>
      <c r="L7" s="23" t="s">
        <v>101</v>
      </c>
      <c r="M7" s="23" t="s">
        <v>102</v>
      </c>
      <c r="N7" s="24" t="s">
        <v>103</v>
      </c>
      <c r="O7" s="24" t="s">
        <v>104</v>
      </c>
      <c r="P7" s="24">
        <v>11.39</v>
      </c>
      <c r="Q7" s="24">
        <v>92.82</v>
      </c>
      <c r="R7" s="24">
        <v>3080</v>
      </c>
      <c r="S7" s="24">
        <v>5738</v>
      </c>
      <c r="T7" s="24">
        <v>295.32</v>
      </c>
      <c r="U7" s="24">
        <v>19.43</v>
      </c>
      <c r="V7" s="24">
        <v>643</v>
      </c>
      <c r="W7" s="24">
        <v>0.75</v>
      </c>
      <c r="X7" s="24">
        <v>857.33</v>
      </c>
      <c r="Y7" s="24">
        <v>69.959999999999994</v>
      </c>
      <c r="Z7" s="24">
        <v>68.64</v>
      </c>
      <c r="AA7" s="24">
        <v>67.91</v>
      </c>
      <c r="AB7" s="24">
        <v>64.05</v>
      </c>
      <c r="AC7" s="24">
        <v>64.650000000000006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73.260000000000005</v>
      </c>
      <c r="BR7" s="24">
        <v>76.83</v>
      </c>
      <c r="BS7" s="24">
        <v>74.83</v>
      </c>
      <c r="BT7" s="24">
        <v>50.38</v>
      </c>
      <c r="BU7" s="24">
        <v>40.35</v>
      </c>
      <c r="BV7" s="24">
        <v>71.84</v>
      </c>
      <c r="BW7" s="24">
        <v>73.36</v>
      </c>
      <c r="BX7" s="24">
        <v>72.599999999999994</v>
      </c>
      <c r="BY7" s="24">
        <v>69.430000000000007</v>
      </c>
      <c r="BZ7" s="24">
        <v>70.709999999999994</v>
      </c>
      <c r="CA7" s="24">
        <v>75.33</v>
      </c>
      <c r="CB7" s="24">
        <v>238.48</v>
      </c>
      <c r="CC7" s="24">
        <v>228.14</v>
      </c>
      <c r="CD7" s="24">
        <v>237.01</v>
      </c>
      <c r="CE7" s="24">
        <v>351.45</v>
      </c>
      <c r="CF7" s="24">
        <v>369.59</v>
      </c>
      <c r="CG7" s="24">
        <v>228.47</v>
      </c>
      <c r="CH7" s="24">
        <v>224.88</v>
      </c>
      <c r="CI7" s="24">
        <v>228.64</v>
      </c>
      <c r="CJ7" s="24">
        <v>239.46</v>
      </c>
      <c r="CK7" s="24">
        <v>233.15</v>
      </c>
      <c r="CL7" s="24">
        <v>215.73</v>
      </c>
      <c r="CM7" s="24">
        <v>48.06</v>
      </c>
      <c r="CN7" s="24">
        <v>50.65</v>
      </c>
      <c r="CO7" s="24">
        <v>50.32</v>
      </c>
      <c r="CP7" s="24">
        <v>48.06</v>
      </c>
      <c r="CQ7" s="24">
        <v>49.84</v>
      </c>
      <c r="CR7" s="24">
        <v>42.47</v>
      </c>
      <c r="CS7" s="24">
        <v>42.4</v>
      </c>
      <c r="CT7" s="24">
        <v>42.28</v>
      </c>
      <c r="CU7" s="24">
        <v>41.06</v>
      </c>
      <c r="CV7" s="24">
        <v>42.09</v>
      </c>
      <c r="CW7" s="24">
        <v>43.28</v>
      </c>
      <c r="CX7" s="24">
        <v>96.97</v>
      </c>
      <c r="CY7" s="24">
        <v>97.08</v>
      </c>
      <c r="CZ7" s="24">
        <v>97.13</v>
      </c>
      <c r="DA7" s="24">
        <v>96.98</v>
      </c>
      <c r="DB7" s="24">
        <v>97.82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daichou</cp:lastModifiedBy>
  <dcterms:created xsi:type="dcterms:W3CDTF">2024-12-19T01:39:52Z</dcterms:created>
  <dcterms:modified xsi:type="dcterms:W3CDTF">2025-02-19T04:06:56Z</dcterms:modified>
  <cp:category/>
</cp:coreProperties>
</file>