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JOUGESUIDOU-1\disk1\jougesuidou1\jougesuidou\共有(手動コピー)\R06\23_県市町村課\R07.02.04_公営企業に係る経営比較分析表（R5決算）の分析等について\提出用\"/>
    </mc:Choice>
  </mc:AlternateContent>
  <xr:revisionPtr revIDLastSave="0" documentId="13_ncr:1_{8708A1C0-B0E0-4E3B-B201-33A97FF0A275}" xr6:coauthVersionLast="47" xr6:coauthVersionMax="47" xr10:uidLastSave="{00000000-0000-0000-0000-000000000000}"/>
  <workbookProtection workbookAlgorithmName="SHA-512" workbookHashValue="8Zpi7ejIqWYwQXAIAqGlx+F8JWuF0uvLKP4lRay/ZMNXDuhklVUudYcFqdCD8DYUVCjyYItQW+POR8UagmSHEQ==" workbookSaltValue="iouX7p8OsPkInYuBkXwWS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G85" i="4"/>
  <c r="F85" i="4"/>
  <c r="E85" i="4"/>
  <c r="AT10" i="4"/>
  <c r="AL10" i="4"/>
  <c r="I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<sst xmlns="http://schemas.openxmlformats.org/spreadsheetml/2006/main" count="231" uniqueCount="116">
  <si>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</si>
  <si>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</si>
  <si>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</si>
  <si>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</si>
  <si>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</si>
  <si>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</si>
  <si>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</si>
  <si>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</si>
  <si>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</si>
  <si>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</si>
  <si>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</si>
  <si>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</si>
  <si>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</si>
  <si>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</si>
  <si>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</si>
  <si>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</si>
  <si>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</si>
  <si>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</si>
  <si>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</si>
  <si>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</si>
  <si>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</si>
  <si>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</si>
  <si>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</si>
  <si>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</si>
  <si>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</si>
  <si>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</si>
  <si>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</si>
  <si>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</si>
  <si>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</si>
  <si>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</si>
  <si>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</si>
  <si>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</si>
  <si>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</si>
  <si>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</si>
  <si>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</si>
  <si>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</si>
  <si>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</si>
  <si>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</si>
  <si>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</si>
  <si>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</si>
  <si>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</si>
  <si>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</si>
  <si>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</si>
  <si>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</si>
  <si>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</si>
  <si>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</si>
  <si>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</si>
  <si>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</si>
  <si>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</si>
  <si>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</si>
  <si>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</si>
  <si>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</si>
  <si>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</si>
  <si>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</si>
  <si>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</si>
  <si>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</si>
  <si>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</si>
  <si>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</si>
  <si>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</si>
  <si>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</si>
  <si>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</si>
  <si>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</si>
  <si>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</si>
  <si>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</si>
  <si>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</si>
  <si>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</si>
  <si>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</si>
  <si>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</si>
  <si>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</si>
  <si>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</si>
  <si>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</si>
  <si>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</si>
  <si>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</si>
  <si>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</si>
  <si>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</si>
  <si>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</si>
  <si>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</si>
  <si>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</si>
  <si>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</si>
  <si>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</si>
  <si>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</si>
  <si>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</si>
  <si>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</si>
  <si>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</si>
  <si>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</si>
  <si>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</si>
  <si>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</si>
  <si>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</si>
  <si>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</si>
  <si>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</si>
  <si>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</si>
  <si>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</si>
  <si>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</si>
  <si>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</si>
  <si>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</si>
  <si>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</si>
  <si>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</si>
  <si>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</si>
  <si>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</si>
  <si>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</si>
  <si>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</si>
  <si>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</si>
  <si>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</si>
  <si>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</si>
  <si>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</si>
  <si>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</si>
  <si>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</si>
  <si>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</si>
  <si>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</si>
  <si>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</si>
  <si>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</si>
  <si>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</si>
  <si>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</si>
  <si>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特定環境保全公共下水道の供用開始は平成14年からであり、比較的新しい施設だが、老朽化による設備の不具合が見受けられます。
　ストックマネジメント計画に沿った施設の点検、改築更新を進めていきます。</t>
    <rPh sb="1" eb="3">
      <t>トクテイ</t>
    </rPh>
    <rPh sb="3" eb="5">
      <t>カンキョウ</t>
    </rPh>
    <rPh sb="5" eb="7">
      <t>ホゼン</t>
    </rPh>
    <rPh sb="7" eb="9">
      <t>コウキョウ</t>
    </rPh>
    <rPh sb="9" eb="12">
      <t>ゲスイドウ</t>
    </rPh>
    <rPh sb="13" eb="15">
      <t>キョウヨウ</t>
    </rPh>
    <rPh sb="15" eb="17">
      <t>カイシ</t>
    </rPh>
    <rPh sb="18" eb="20">
      <t>ヘイセイ</t>
    </rPh>
    <rPh sb="22" eb="23">
      <t>ネン</t>
    </rPh>
    <rPh sb="29" eb="32">
      <t>ヒカクテキ</t>
    </rPh>
    <rPh sb="32" eb="33">
      <t>アタラ</t>
    </rPh>
    <rPh sb="35" eb="37">
      <t>シセツ</t>
    </rPh>
    <rPh sb="40" eb="43">
      <t>ロウキュウカ</t>
    </rPh>
    <rPh sb="46" eb="48">
      <t>セツビ</t>
    </rPh>
    <rPh sb="49" eb="52">
      <t>フグアイ</t>
    </rPh>
    <rPh sb="53" eb="55">
      <t>ミウ</t>
    </rPh>
    <rPh sb="74" eb="76">
      <t>ケイカク</t>
    </rPh>
    <rPh sb="77" eb="78">
      <t>ソ</t>
    </rPh>
    <rPh sb="80" eb="82">
      <t>シセツ</t>
    </rPh>
    <rPh sb="83" eb="85">
      <t>テンケン</t>
    </rPh>
    <rPh sb="86" eb="88">
      <t>カイチク</t>
    </rPh>
    <rPh sb="88" eb="90">
      <t>コウシン</t>
    </rPh>
    <rPh sb="91" eb="92">
      <t>スス</t>
    </rPh>
    <phoneticPr fontId="4"/>
  </si>
  <si>
    <t xml:space="preserve"> 整備が概ね完了し、水洗化率も高い水準となっているが、経費の回収を使用料で賄うことが出来ず、一般会計からの繰入金に依存している状況です。
　維持管理の効率化を図りコストの増加を抑制しつつ、人口減少による使用料の減少が見込まれるため、今後は使用料の改定についても検討を行っていきます。</t>
    <rPh sb="1" eb="3">
      <t>セイビ</t>
    </rPh>
    <rPh sb="4" eb="5">
      <t>オオム</t>
    </rPh>
    <rPh sb="6" eb="8">
      <t>カンリョウ</t>
    </rPh>
    <rPh sb="10" eb="13">
      <t>スイセンカ</t>
    </rPh>
    <rPh sb="13" eb="14">
      <t>リツ</t>
    </rPh>
    <rPh sb="15" eb="16">
      <t>タカ</t>
    </rPh>
    <rPh sb="17" eb="19">
      <t>スイジュン</t>
    </rPh>
    <rPh sb="27" eb="29">
      <t>ケイヒ</t>
    </rPh>
    <rPh sb="30" eb="32">
      <t>カイシュウ</t>
    </rPh>
    <rPh sb="33" eb="36">
      <t>シヨウリョウ</t>
    </rPh>
    <rPh sb="37" eb="38">
      <t>マカナ</t>
    </rPh>
    <rPh sb="42" eb="44">
      <t>デキ</t>
    </rPh>
    <rPh sb="46" eb="48">
      <t>イッパン</t>
    </rPh>
    <rPh sb="48" eb="50">
      <t>カイケイ</t>
    </rPh>
    <rPh sb="53" eb="56">
      <t>クリイレキン</t>
    </rPh>
    <rPh sb="57" eb="59">
      <t>イゾン</t>
    </rPh>
    <rPh sb="63" eb="65">
      <t>ジョウキョウ</t>
    </rPh>
    <rPh sb="71" eb="75">
      <t>イジカンリ</t>
    </rPh>
    <rPh sb="76" eb="79">
      <t>コウリツカ</t>
    </rPh>
    <rPh sb="80" eb="81">
      <t>ハカ</t>
    </rPh>
    <rPh sb="86" eb="88">
      <t>ゾウカ</t>
    </rPh>
    <rPh sb="89" eb="91">
      <t>ヨクセイ</t>
    </rPh>
    <rPh sb="95" eb="97">
      <t>ジンコウ</t>
    </rPh>
    <rPh sb="97" eb="99">
      <t>ゲンショウ</t>
    </rPh>
    <rPh sb="102" eb="105">
      <t>シヨウリョウ</t>
    </rPh>
    <rPh sb="106" eb="108">
      <t>ゲンショウ</t>
    </rPh>
    <rPh sb="109" eb="111">
      <t>ミコ</t>
    </rPh>
    <rPh sb="117" eb="119">
      <t>コンゴ</t>
    </rPh>
    <rPh sb="120" eb="123">
      <t>シヨウリョウ</t>
    </rPh>
    <rPh sb="124" eb="126">
      <t>カイテイ</t>
    </rPh>
    <rPh sb="131" eb="133">
      <t>ケントウ</t>
    </rPh>
    <rPh sb="134" eb="135">
      <t>オコナ</t>
    </rPh>
    <phoneticPr fontId="4"/>
  </si>
  <si>
    <t>　経常収支比率は100％を超えていいるが、ほぼ横ばいであり、経費回収率は徐々に増加傾向ではあるが、使用料が低額なため使用料によって必要経費を賄うことが出来ていない状況で、一般会計からの繰入金に依存している状況です。
　累積欠損比率は、公営企業会計へ移行した際の欠損金であり、徐々に減少傾向です。しかし、依然として高い指標となっているため、経費回収率を高める等の改善が必要です。
　類似団体と比較して、水洗化率は高い水準となっているものの、汚水処理減価は高い水準となっています。</t>
    <rPh sb="1" eb="3">
      <t>ケイジョウ</t>
    </rPh>
    <rPh sb="3" eb="5">
      <t>シュウシ</t>
    </rPh>
    <rPh sb="5" eb="7">
      <t>ヒリツ</t>
    </rPh>
    <rPh sb="13" eb="14">
      <t>コ</t>
    </rPh>
    <rPh sb="23" eb="24">
      <t>ヨコ</t>
    </rPh>
    <rPh sb="30" eb="32">
      <t>ケイヒ</t>
    </rPh>
    <rPh sb="32" eb="35">
      <t>カイシュウリツ</t>
    </rPh>
    <rPh sb="36" eb="38">
      <t>ジョジョ</t>
    </rPh>
    <rPh sb="39" eb="41">
      <t>ゾウカ</t>
    </rPh>
    <rPh sb="41" eb="43">
      <t>ケイコウ</t>
    </rPh>
    <rPh sb="58" eb="61">
      <t>シヨウリョウ</t>
    </rPh>
    <rPh sb="65" eb="67">
      <t>ヒツヨウ</t>
    </rPh>
    <rPh sb="67" eb="69">
      <t>ケイヒ</t>
    </rPh>
    <rPh sb="70" eb="71">
      <t>マカナ</t>
    </rPh>
    <rPh sb="75" eb="77">
      <t>デキ</t>
    </rPh>
    <rPh sb="81" eb="83">
      <t>ジョウキョウ</t>
    </rPh>
    <rPh sb="85" eb="87">
      <t>イッパン</t>
    </rPh>
    <rPh sb="87" eb="89">
      <t>カイケイ</t>
    </rPh>
    <rPh sb="92" eb="95">
      <t>クリイレキン</t>
    </rPh>
    <rPh sb="96" eb="98">
      <t>イゾン</t>
    </rPh>
    <rPh sb="102" eb="104">
      <t>ジョウキョウ</t>
    </rPh>
    <rPh sb="110" eb="112">
      <t>ルイセキ</t>
    </rPh>
    <rPh sb="112" eb="114">
      <t>ケッソン</t>
    </rPh>
    <rPh sb="114" eb="116">
      <t>ヒリツ</t>
    </rPh>
    <rPh sb="118" eb="120">
      <t>コウエイ</t>
    </rPh>
    <rPh sb="120" eb="122">
      <t>キギョウ</t>
    </rPh>
    <rPh sb="122" eb="124">
      <t>カイケイ</t>
    </rPh>
    <rPh sb="125" eb="127">
      <t>イコウ</t>
    </rPh>
    <rPh sb="129" eb="130">
      <t>サイ</t>
    </rPh>
    <rPh sb="131" eb="133">
      <t>ケッソン</t>
    </rPh>
    <rPh sb="133" eb="134">
      <t>キン</t>
    </rPh>
    <rPh sb="138" eb="140">
      <t>ジョジョ</t>
    </rPh>
    <rPh sb="141" eb="143">
      <t>ゲンショウ</t>
    </rPh>
    <rPh sb="143" eb="145">
      <t>ケイコウ</t>
    </rPh>
    <rPh sb="152" eb="154">
      <t>イゼン</t>
    </rPh>
    <rPh sb="157" eb="158">
      <t>タカ</t>
    </rPh>
    <rPh sb="159" eb="161">
      <t>シヒョウ</t>
    </rPh>
    <rPh sb="170" eb="172">
      <t>ケイヒ</t>
    </rPh>
    <rPh sb="172" eb="175">
      <t>カイシュウリツ</t>
    </rPh>
    <rPh sb="176" eb="177">
      <t>タカ</t>
    </rPh>
    <rPh sb="179" eb="180">
      <t>トウ</t>
    </rPh>
    <rPh sb="181" eb="183">
      <t>カイゼン</t>
    </rPh>
    <rPh sb="184" eb="186">
      <t>ヒツヨウ</t>
    </rPh>
    <rPh sb="192" eb="194">
      <t>ルイジ</t>
    </rPh>
    <rPh sb="194" eb="196">
      <t>ダンタイ</t>
    </rPh>
    <rPh sb="197" eb="199">
      <t>ヒカク</t>
    </rPh>
    <rPh sb="202" eb="205">
      <t>スイセンカ</t>
    </rPh>
    <rPh sb="205" eb="206">
      <t>リツ</t>
    </rPh>
    <rPh sb="207" eb="208">
      <t>タカ</t>
    </rPh>
    <rPh sb="209" eb="211">
      <t>スイジュン</t>
    </rPh>
    <rPh sb="221" eb="225">
      <t>オスイショリ</t>
    </rPh>
    <rPh sb="225" eb="227">
      <t>ゲンカ</t>
    </rPh>
    <rPh sb="228" eb="229">
      <t>タカ</t>
    </rPh>
    <rPh sb="230" eb="232">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</si>
</sst>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48-4D91-945F-155CC28443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748-4D91-945F-155CC28443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formatCode="#,##0.00;&quot;△&quot;#,##0.00;&quot;-&quot;">
                  <c:v>51.25</c:v>
                </c:pt>
                <c:pt idx="3" formatCode="#,##0.00;&quot;△&quot;#,##0.00;&quot;-&quot;">
                  <c:v>50.92</c:v>
                </c:pt>
                <c:pt idx="4" formatCode="#,##0.00;&quot;△&quot;#,##0.00;&quot;-&quot;">
                  <c:v>48.33</c:v>
                </c:pt>
              </c:numCache>
            </c:numRef>
          </c:val>
          <c:extLst>
            <c:ext xmlns:c16="http://schemas.microsoft.com/office/drawing/2014/chart" uri="{C3380CC4-5D6E-409C-BE32-E72D297353CC}">
              <c16:uniqueId val="{00000000-89EF-43D7-99A5-B47C961744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89EF-43D7-99A5-B47C961744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87.99</c:v>
                </c:pt>
                <c:pt idx="1">
                  <c:v>88.96</c:v>
                </c:pt>
                <c:pt idx="2">
                  <c:v>88.19</c:v>
                </c:pt>
                <c:pt idx="3">
                  <c:v>89.01</c:v>
                </c:pt>
                <c:pt idx="4">
                  <c:v>90.54</c:v>
                </c:pt>
              </c:numCache>
            </c:numRef>
          </c:val>
          <c:extLst>
            <c:ext xmlns:c16="http://schemas.microsoft.com/office/drawing/2014/chart" uri="{C3380CC4-5D6E-409C-BE32-E72D297353CC}">
              <c16:uniqueId val="{00000000-6B8F-491C-974D-D3482B665E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B8F-491C-974D-D3482B665E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104.47</c:v>
                </c:pt>
                <c:pt idx="1">
                  <c:v>100.38</c:v>
                </c:pt>
                <c:pt idx="2">
                  <c:v>100.32</c:v>
                </c:pt>
                <c:pt idx="3">
                  <c:v>100.34</c:v>
                </c:pt>
                <c:pt idx="4">
                  <c:v>103.35</c:v>
                </c:pt>
              </c:numCache>
            </c:numRef>
          </c:val>
          <c:extLst>
            <c:ext xmlns:c16="http://schemas.microsoft.com/office/drawing/2014/chart" uri="{C3380CC4-5D6E-409C-BE32-E72D297353CC}">
              <c16:uniqueId val="{00000000-4F04-4F7F-827E-B4B2D298E1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4F04-4F7F-827E-B4B2D298E1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42.28</c:v>
                </c:pt>
                <c:pt idx="1">
                  <c:v>44.45</c:v>
                </c:pt>
                <c:pt idx="2">
                  <c:v>46.59</c:v>
                </c:pt>
                <c:pt idx="3">
                  <c:v>48.24</c:v>
                </c:pt>
                <c:pt idx="4">
                  <c:v>49.95</c:v>
                </c:pt>
              </c:numCache>
            </c:numRef>
          </c:val>
          <c:extLst>
            <c:ext xmlns:c16="http://schemas.microsoft.com/office/drawing/2014/chart" uri="{C3380CC4-5D6E-409C-BE32-E72D297353CC}">
              <c16:uniqueId val="{00000000-2B03-4977-980E-A1B7257D6C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2B03-4977-980E-A1B7257D6C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06-4F9A-8D89-276D587817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FE06-4F9A-8D89-276D587817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416.59</c:v>
                </c:pt>
                <c:pt idx="1">
                  <c:v>406.26</c:v>
                </c:pt>
                <c:pt idx="2">
                  <c:v>414.76</c:v>
                </c:pt>
                <c:pt idx="3">
                  <c:v>409.01</c:v>
                </c:pt>
                <c:pt idx="4">
                  <c:v>376.43</c:v>
                </c:pt>
              </c:numCache>
            </c:numRef>
          </c:val>
          <c:extLst>
            <c:ext xmlns:c16="http://schemas.microsoft.com/office/drawing/2014/chart" uri="{C3380CC4-5D6E-409C-BE32-E72D297353CC}">
              <c16:uniqueId val="{00000000-A092-4DB8-9791-A349D46F79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A092-4DB8-9791-A349D46F79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20.25</c:v>
                </c:pt>
                <c:pt idx="1">
                  <c:v>24.86</c:v>
                </c:pt>
                <c:pt idx="2">
                  <c:v>15.65</c:v>
                </c:pt>
                <c:pt idx="3">
                  <c:v>23.69</c:v>
                </c:pt>
                <c:pt idx="4">
                  <c:v>31.37</c:v>
                </c:pt>
              </c:numCache>
            </c:numRef>
          </c:val>
          <c:extLst>
            <c:ext xmlns:c16="http://schemas.microsoft.com/office/drawing/2014/chart" uri="{C3380CC4-5D6E-409C-BE32-E72D297353CC}">
              <c16:uniqueId val="{00000000-57A6-4029-9C1A-99B2F809BB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57A6-4029-9C1A-99B2F809BB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19-409B-BB7C-259C6CB869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619-409B-BB7C-259C6CB869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22.45</c:v>
                </c:pt>
                <c:pt idx="1">
                  <c:v>22.18</c:v>
                </c:pt>
                <c:pt idx="2">
                  <c:v>23.54</c:v>
                </c:pt>
                <c:pt idx="3">
                  <c:v>23.01</c:v>
                </c:pt>
                <c:pt idx="4">
                  <c:v>25.83</c:v>
                </c:pt>
              </c:numCache>
            </c:numRef>
          </c:val>
          <c:extLst>
            <c:ext xmlns:c16="http://schemas.microsoft.com/office/drawing/2014/chart" uri="{C3380CC4-5D6E-409C-BE32-E72D297353CC}">
              <c16:uniqueId val="{00000000-6424-4956-994B-617D877136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424-4956-994B-617D877136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303.95999999999998</c:v>
                </c:pt>
                <c:pt idx="1">
                  <c:v>311.01</c:v>
                </c:pt>
                <c:pt idx="2">
                  <c:v>293.83</c:v>
                </c:pt>
                <c:pt idx="3">
                  <c:v>296.76</c:v>
                </c:pt>
                <c:pt idx="4">
                  <c:v>262.63</c:v>
                </c:pt>
              </c:numCache>
            </c:numRef>
          </c:val>
          <c:extLst>
            <c:ext xmlns:c16="http://schemas.microsoft.com/office/drawing/2014/chart" uri="{C3380CC4-5D6E-409C-BE32-E72D297353CC}">
              <c16:uniqueId val="{00000000-A9F6-403E-BAC4-A2E60E9BAB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9F6-403E-BAC4-A2E60E9BAB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7" zoomScale="145" zoomScaleNormal="14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六ケ所村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9736</v>
      </c>
      <c r="AM8" s="44"/>
      <c r="AN8" s="44"/>
      <c r="AO8" s="44"/>
      <c r="AP8" s="44"/>
      <c r="AQ8" s="44"/>
      <c r="AR8" s="44"/>
      <c r="AS8" s="44"/>
      <c r="AT8" s="45">
        <f>データ!T6</f>
        <v>252.58</v>
      </c>
      <c r="AU8" s="45"/>
      <c r="AV8" s="45"/>
      <c r="AW8" s="45"/>
      <c r="AX8" s="45"/>
      <c r="AY8" s="45"/>
      <c r="AZ8" s="45"/>
      <c r="BA8" s="45"/>
      <c r="BB8" s="45">
        <f>データ!U6</f>
        <v>38.549999999999997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76.13</v>
      </c>
      <c r="J10" s="45"/>
      <c r="K10" s="45"/>
      <c r="L10" s="45"/>
      <c r="M10" s="45"/>
      <c r="N10" s="45"/>
      <c r="O10" s="45"/>
      <c r="P10" s="45">
        <f>データ!P6</f>
        <v>27.34</v>
      </c>
      <c r="Q10" s="45"/>
      <c r="R10" s="45"/>
      <c r="S10" s="45"/>
      <c r="T10" s="45"/>
      <c r="U10" s="45"/>
      <c r="V10" s="45"/>
      <c r="W10" s="45">
        <f>データ!Q6</f>
        <v>88.2</v>
      </c>
      <c r="X10" s="45"/>
      <c r="Y10" s="45"/>
      <c r="Z10" s="45"/>
      <c r="AA10" s="45"/>
      <c r="AB10" s="45"/>
      <c r="AC10" s="45"/>
      <c r="AD10" s="44">
        <f>データ!R6</f>
        <v>1397</v>
      </c>
      <c r="AE10" s="44"/>
      <c r="AF10" s="44"/>
      <c r="AG10" s="44"/>
      <c r="AH10" s="44"/>
      <c r="AI10" s="44"/>
      <c r="AJ10" s="44"/>
      <c r="AK10" s="2"/>
      <c r="AL10" s="44">
        <f>データ!V6</f>
        <v>2643</v>
      </c>
      <c r="AM10" s="44"/>
      <c r="AN10" s="44"/>
      <c r="AO10" s="44"/>
      <c r="AP10" s="44"/>
      <c r="AQ10" s="44"/>
      <c r="AR10" s="44"/>
      <c r="AS10" s="44"/>
      <c r="AT10" s="45">
        <f>データ!W6</f>
        <v>0.92</v>
      </c>
      <c r="AU10" s="45"/>
      <c r="AV10" s="45"/>
      <c r="AW10" s="45"/>
      <c r="AX10" s="45"/>
      <c r="AY10" s="45"/>
      <c r="AZ10" s="45"/>
      <c r="BA10" s="45"/>
      <c r="BB10" s="45">
        <f>データ!X6</f>
        <v>2872.83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IlwZHFUVmC/yJ6pzg5zaeMbK/rfiUaCsSJhS73Sc95TrdBlHzPKc4tdZTbhGVsosd60y41p5ahT7vCYlE6GGg==" saltValue="6eMa1FdtPxg9S2yfTNwB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24112</v>
      </c>
      <c r="D6" s="19">
        <f t="shared" si="3"/>
        <v>46</v>
      </c>
      <c r="E6" s="19">
        <f t="shared" si="3"/>
        <v>17</v>
      </c>
      <c r="F6" s="19">
        <f t="shared" si="3"/>
        <v>4</v>
      </c>
      <c r="G6" s="19">
        <f t="shared" si="3"/>
        <v>0</v>
      </c>
      <c r="H6" s="19" t="str">
        <f t="shared" si="3"/>
        <v>青森県　六ケ所村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76.13</v>
      </c>
      <c r="P6" s="20">
        <f t="shared" si="3"/>
        <v>27.34</v>
      </c>
      <c r="Q6" s="20">
        <f t="shared" si="3"/>
        <v>88.2</v>
      </c>
      <c r="R6" s="20">
        <f t="shared" si="3"/>
        <v>1397</v>
      </c>
      <c r="S6" s="20">
        <f t="shared" si="3"/>
        <v>9736</v>
      </c>
      <c r="T6" s="20">
        <f t="shared" si="3"/>
        <v>252.58</v>
      </c>
      <c r="U6" s="20">
        <f t="shared" si="3"/>
        <v>38.549999999999997</v>
      </c>
      <c r="V6" s="20">
        <f t="shared" si="3"/>
        <v>2643</v>
      </c>
      <c r="W6" s="20">
        <f t="shared" si="3"/>
        <v>0.92</v>
      </c>
      <c r="X6" s="20">
        <f t="shared" si="3"/>
        <v>2872.83</v>
      </c>
      <c r="Y6" s="21">
        <f>IF(Y7="",NA(),Y7)</f>
        <v>104.47</v>
      </c>
      <c r="Z6" s="21">
        <f t="shared" ref="Z6:AH6" si="4">IF(Z7="",NA(),Z7)</f>
        <v>100.38</v>
      </c>
      <c r="AA6" s="21">
        <f t="shared" si="4"/>
        <v>100.32</v>
      </c>
      <c r="AB6" s="21">
        <f t="shared" si="4"/>
        <v>100.34</v>
      </c>
      <c r="AC6" s="21">
        <f t="shared" si="4"/>
        <v>103.35</v>
      </c>
      <c r="AD6" s="21">
        <f t="shared" si="4"/>
        <v>102.73</v>
      </c>
      <c r="AE6" s="21">
        <f t="shared" si="4"/>
        <v>105.78</v>
      </c>
      <c r="AF6" s="21">
        <f t="shared" si="4"/>
        <v>106.09</v>
      </c>
      <c r="AG6" s="21">
        <f t="shared" si="4"/>
        <v>106.44</v>
      </c>
      <c r="AH6" s="21">
        <f t="shared" si="4"/>
        <v>107.11</v>
      </c>
      <c r="AI6" s="20" t="str">
        <f>IF(AI7="","",IF(AI7="-","【-】","【"&amp;SUBSTITUTE(TEXT(AI7,"#,##0.00"),"-","△")&amp;"】"))</f>
        <v>【105.09】</v>
      </c>
      <c r="AJ6" s="21">
        <f>IF(AJ7="",NA(),AJ7)</f>
        <v>416.59</v>
      </c>
      <c r="AK6" s="21">
        <f t="shared" ref="AK6:AS6" si="5">IF(AK7="",NA(),AK7)</f>
        <v>406.26</v>
      </c>
      <c r="AL6" s="21">
        <f t="shared" si="5"/>
        <v>414.76</v>
      </c>
      <c r="AM6" s="21">
        <f t="shared" si="5"/>
        <v>409.01</v>
      </c>
      <c r="AN6" s="21">
        <f t="shared" si="5"/>
        <v>376.43</v>
      </c>
      <c r="AO6" s="21">
        <f t="shared" si="5"/>
        <v>94.97</v>
      </c>
      <c r="AP6" s="21">
        <f t="shared" si="5"/>
        <v>63.96</v>
      </c>
      <c r="AQ6" s="21">
        <f t="shared" si="5"/>
        <v>69.42</v>
      </c>
      <c r="AR6" s="21">
        <f t="shared" si="5"/>
        <v>72.86</v>
      </c>
      <c r="AS6" s="21">
        <f t="shared" si="5"/>
        <v>69.540000000000006</v>
      </c>
      <c r="AT6" s="20" t="str">
        <f>IF(AT7="","",IF(AT7="-","【-】","【"&amp;SUBSTITUTE(TEXT(AT7,"#,##0.00"),"-","△")&amp;"】"))</f>
        <v>【65.73】</v>
      </c>
      <c r="AU6" s="21">
        <f>IF(AU7="",NA(),AU7)</f>
        <v>20.25</v>
      </c>
      <c r="AV6" s="21">
        <f t="shared" ref="AV6:BD6" si="6">IF(AV7="",NA(),AV7)</f>
        <v>24.86</v>
      </c>
      <c r="AW6" s="21">
        <f t="shared" si="6"/>
        <v>15.65</v>
      </c>
      <c r="AX6" s="21">
        <f t="shared" si="6"/>
        <v>23.69</v>
      </c>
      <c r="AY6" s="21">
        <f t="shared" si="6"/>
        <v>31.37</v>
      </c>
      <c r="AZ6" s="21">
        <f t="shared" si="6"/>
        <v>47.72</v>
      </c>
      <c r="BA6" s="21">
        <f t="shared" si="6"/>
        <v>44.24</v>
      </c>
      <c r="BB6" s="21">
        <f t="shared" si="6"/>
        <v>43.07</v>
      </c>
      <c r="BC6" s="21">
        <f t="shared" si="6"/>
        <v>45.42</v>
      </c>
      <c r="BD6" s="21">
        <f t="shared" si="6"/>
        <v>50.63</v>
      </c>
      <c r="BE6" s="20" t="str">
        <f>IF(BE7="","",IF(BE7="-","【-】","【"&amp;SUBSTITUTE(TEXT(BE7,"#,##0.00"),"-","△")&amp;"】"))</f>
        <v>【48.91】</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22.45</v>
      </c>
      <c r="BR6" s="21">
        <f t="shared" ref="BR6:BZ6" si="8">IF(BR7="",NA(),BR7)</f>
        <v>22.18</v>
      </c>
      <c r="BS6" s="21">
        <f t="shared" si="8"/>
        <v>23.54</v>
      </c>
      <c r="BT6" s="21">
        <f t="shared" si="8"/>
        <v>23.01</v>
      </c>
      <c r="BU6" s="21">
        <f t="shared" si="8"/>
        <v>25.83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303.95999999999998</v>
      </c>
      <c r="CC6" s="21">
        <f t="shared" ref="CC6:CK6" si="9">IF(CC7="",NA(),CC7)</f>
        <v>311.01</v>
      </c>
      <c r="CD6" s="21">
        <f t="shared" si="9"/>
        <v>293.83</v>
      </c>
      <c r="CE6" s="21">
        <f t="shared" si="9"/>
        <v>296.76</v>
      </c>
      <c r="CF6" s="21">
        <f t="shared" si="9"/>
        <v>262.63</v>
      </c>
      <c r="CG6" s="21">
        <f t="shared" si="9"/>
        <v>228.47</v>
      </c>
      <c r="CH6" s="21">
        <f t="shared" si="9"/>
        <v>224.88</v>
      </c>
      <c r="CI6" s="21">
        <f t="shared" si="9"/>
        <v>228.64</v>
      </c>
      <c r="CJ6" s="21">
        <f t="shared" si="9"/>
        <v>239.46</v>
      </c>
      <c r="CK6" s="21">
        <f t="shared" si="9"/>
        <v>233.15</v>
      </c>
      <c r="CL6" s="20" t="str">
        <f>IF(CL7="","",IF(CL7="-","【-】","【"&amp;SUBSTITUTE(TEXT(CL7,"#,##0.00"),"-","△")&amp;"】"))</f>
        <v>【215.73】</v>
      </c>
      <c r="CM6" s="20">
        <f>IF(CM7="",NA(),CM7)</f>
        <v>0</v>
      </c>
      <c r="CN6" s="20">
        <f t="shared" ref="CN6:CV6" si="10">IF(CN7="",NA(),CN7)</f>
        <v>0</v>
      </c>
      <c r="CO6" s="21">
        <f t="shared" si="10"/>
        <v>51.25</v>
      </c>
      <c r="CP6" s="21">
        <f t="shared" si="10"/>
        <v>50.92</v>
      </c>
      <c r="CQ6" s="21">
        <f t="shared" si="10"/>
        <v>48.33</v>
      </c>
      <c r="CR6" s="21">
        <f t="shared" si="10"/>
        <v>42.47</v>
      </c>
      <c r="CS6" s="21">
        <f t="shared" si="10"/>
        <v>42.4</v>
      </c>
      <c r="CT6" s="21">
        <f t="shared" si="10"/>
        <v>42.28</v>
      </c>
      <c r="CU6" s="21">
        <f t="shared" si="10"/>
        <v>41.06</v>
      </c>
      <c r="CV6" s="21">
        <f t="shared" si="10"/>
        <v>42.09</v>
      </c>
      <c r="CW6" s="20" t="str">
        <f>IF(CW7="","",IF(CW7="-","【-】","【"&amp;SUBSTITUTE(TEXT(CW7,"#,##0.00"),"-","△")&amp;"】"))</f>
        <v>【43.28】</v>
      </c>
      <c r="CX6" s="21">
        <f>IF(CX7="",NA(),CX7)</f>
        <v>87.99</v>
      </c>
      <c r="CY6" s="21">
        <f t="shared" ref="CY6:DG6" si="11">IF(CY7="",NA(),CY7)</f>
        <v>88.96</v>
      </c>
      <c r="CZ6" s="21">
        <f t="shared" si="11"/>
        <v>88.19</v>
      </c>
      <c r="DA6" s="21">
        <f t="shared" si="11"/>
        <v>89.01</v>
      </c>
      <c r="DB6" s="21">
        <f t="shared" si="11"/>
        <v>90.54</v>
      </c>
      <c r="DC6" s="21">
        <f t="shared" si="11"/>
        <v>83.75</v>
      </c>
      <c r="DD6" s="21">
        <f t="shared" si="11"/>
        <v>84.19</v>
      </c>
      <c r="DE6" s="21">
        <f t="shared" si="11"/>
        <v>84.34</v>
      </c>
      <c r="DF6" s="21">
        <f t="shared" si="11"/>
        <v>84.34</v>
      </c>
      <c r="DG6" s="21">
        <f t="shared" si="11"/>
        <v>84.73</v>
      </c>
      <c r="DH6" s="20" t="str">
        <f>IF(DH7="","",IF(DH7="-","【-】","【"&amp;SUBSTITUTE(TEXT(DH7,"#,##0.00"),"-","△")&amp;"】"))</f>
        <v>【86.21】</v>
      </c>
      <c r="DI6" s="21">
        <f>IF(DI7="",NA(),DI7)</f>
        <v>42.28</v>
      </c>
      <c r="DJ6" s="21">
        <f t="shared" ref="DJ6:DR6" si="12">IF(DJ7="",NA(),DJ7)</f>
        <v>44.45</v>
      </c>
      <c r="DK6" s="21">
        <f t="shared" si="12"/>
        <v>46.59</v>
      </c>
      <c r="DL6" s="21">
        <f t="shared" si="12"/>
        <v>48.24</v>
      </c>
      <c r="DM6" s="21">
        <f t="shared" si="12"/>
        <v>49.95</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24112</v>
      </c>
      <c r="D7" s="23">
        <v>46</v>
      </c>
      <c r="E7" s="23">
        <v>17</v>
      </c>
      <c r="F7" s="23">
        <v>4</v>
      </c>
      <c r="G7" s="23">
        <v>0</v>
      </c>
      <c r="H7" s="23" t="s">
        <v>96</v>
      </c>
      <c r="I7" s="23" t="s">
        <v>97</v>
      </c>
      <c r="J7" s="23" t="s">
        <v>98</v>
      </c>
      <c r="K7" s="23" t="s">
        <v>99</v>
      </c>
      <c r="L7" s="23" t="s">
        <v>100</v>
      </c>
      <c r="M7" s="23" t="s">
        <v>101</v>
      </c>
      <c r="N7" s="24" t="s">
        <v>102</v>
      </c>
      <c r="O7" s="24">
        <v>76.13</v>
      </c>
      <c r="P7" s="24">
        <v>27.34</v>
      </c>
      <c r="Q7" s="24">
        <v>88.2</v>
      </c>
      <c r="R7" s="24">
        <v>1397</v>
      </c>
      <c r="S7" s="24">
        <v>9736</v>
      </c>
      <c r="T7" s="24">
        <v>252.58</v>
      </c>
      <c r="U7" s="24">
        <v>38.549999999999997</v>
      </c>
      <c r="V7" s="24">
        <v>2643</v>
      </c>
      <c r="W7" s="24">
        <v>0.92</v>
      </c>
      <c r="X7" s="24">
        <v>2872.83</v>
      </c>
      <c r="Y7" s="24">
        <v>104.47</v>
      </c>
      <c r="Z7" s="24">
        <v>100.38</v>
      </c>
      <c r="AA7" s="24">
        <v>100.32</v>
      </c>
      <c r="AB7" s="24">
        <v>100.34</v>
      </c>
      <c r="AC7" s="24">
        <v>103.35</v>
      </c>
      <c r="AD7" s="24">
        <v>102.73</v>
      </c>
      <c r="AE7" s="24">
        <v>105.78</v>
      </c>
      <c r="AF7" s="24">
        <v>106.09</v>
      </c>
      <c r="AG7" s="24">
        <v>106.44</v>
      </c>
      <c r="AH7" s="24">
        <v>107.11</v>
      </c>
      <c r="AI7" s="24">
        <v>105.09</v>
      </c>
      <c r="AJ7" s="24">
        <v>416.59</v>
      </c>
      <c r="AK7" s="24">
        <v>406.26</v>
      </c>
      <c r="AL7" s="24">
        <v>414.76</v>
      </c>
      <c r="AM7" s="24">
        <v>409.01</v>
      </c>
      <c r="AN7" s="24">
        <v>376.43</v>
      </c>
      <c r="AO7" s="24">
        <v>94.97</v>
      </c>
      <c r="AP7" s="24">
        <v>63.96</v>
      </c>
      <c r="AQ7" s="24">
        <v>69.42</v>
      </c>
      <c r="AR7" s="24">
        <v>72.86</v>
      </c>
      <c r="AS7" s="24">
        <v>69.540000000000006</v>
      </c>
      <c r="AT7" s="24">
        <v>65.73</v>
      </c>
      <c r="AU7" s="24">
        <v>20.25</v>
      </c>
      <c r="AV7" s="24">
        <v>24.86</v>
      </c>
      <c r="AW7" s="24">
        <v>15.65</v>
      </c>
      <c r="AX7" s="24">
        <v>23.69</v>
      </c>
      <c r="AY7" s="24">
        <v>31.37</v>
      </c>
      <c r="AZ7" s="24">
        <v>47.72</v>
      </c>
      <c r="BA7" s="24">
        <v>44.24</v>
      </c>
      <c r="BB7" s="24">
        <v>43.07</v>
      </c>
      <c r="BC7" s="24">
        <v>45.42</v>
      </c>
      <c r="BD7" s="24">
        <v>50.63</v>
      </c>
      <c r="BE7" s="24">
        <v>48.91</v>
      </c>
      <c r="BF7" s="24">
        <v>0</v>
      </c>
      <c r="BG7" s="24">
        <v>0</v>
      </c>
      <c r="BH7" s="24">
        <v>0</v>
      </c>
      <c r="BI7" s="24">
        <v>0</v>
      </c>
      <c r="BJ7" s="24">
        <v>0</v>
      </c>
      <c r="BK7" s="24">
        <v>1206.79</v>
      </c>
      <c r="BL7" s="24">
        <v>1258.43</v>
      </c>
      <c r="BM7" s="24">
        <v>1163.75</v>
      </c>
      <c r="BN7" s="24">
        <v>1195.47</v>
      </c>
      <c r="BO7" s="24">
        <v>1168.69</v>
      </c>
      <c r="BP7" s="24">
        <v>1156.82</v>
      </c>
      <c r="BQ7" s="24">
        <v>22.45</v>
      </c>
      <c r="BR7" s="24">
        <v>22.18</v>
      </c>
      <c r="BS7" s="24">
        <v>23.54</v>
      </c>
      <c r="BT7" s="24">
        <v>23.01</v>
      </c>
      <c r="BU7" s="24">
        <v>25.83</v>
      </c>
      <c r="BV7" s="24">
        <v>71.84</v>
      </c>
      <c r="BW7" s="24">
        <v>73.36</v>
      </c>
      <c r="BX7" s="24">
        <v>72.599999999999994</v>
      </c>
      <c r="BY7" s="24">
        <v>69.430000000000007</v>
      </c>
      <c r="BZ7" s="24">
        <v>70.709999999999994</v>
      </c>
      <c r="CA7" s="24">
        <v>75.33</v>
      </c>
      <c r="CB7" s="24">
        <v>303.95999999999998</v>
      </c>
      <c r="CC7" s="24">
        <v>311.01</v>
      </c>
      <c r="CD7" s="24">
        <v>293.83</v>
      </c>
      <c r="CE7" s="24">
        <v>296.76</v>
      </c>
      <c r="CF7" s="24">
        <v>262.63</v>
      </c>
      <c r="CG7" s="24">
        <v>228.47</v>
      </c>
      <c r="CH7" s="24">
        <v>224.88</v>
      </c>
      <c r="CI7" s="24">
        <v>228.64</v>
      </c>
      <c r="CJ7" s="24">
        <v>239.46</v>
      </c>
      <c r="CK7" s="24">
        <v>233.15</v>
      </c>
      <c r="CL7" s="24">
        <v>215.73</v>
      </c>
      <c r="CM7" s="24">
        <v>0</v>
      </c>
      <c r="CN7" s="24">
        <v>0</v>
      </c>
      <c r="CO7" s="24">
        <v>51.25</v>
      </c>
      <c r="CP7" s="24">
        <v>50.92</v>
      </c>
      <c r="CQ7" s="24">
        <v>48.33</v>
      </c>
      <c r="CR7" s="24">
        <v>42.47</v>
      </c>
      <c r="CS7" s="24">
        <v>42.4</v>
      </c>
      <c r="CT7" s="24">
        <v>42.28</v>
      </c>
      <c r="CU7" s="24">
        <v>41.06</v>
      </c>
      <c r="CV7" s="24">
        <v>42.09</v>
      </c>
      <c r="CW7" s="24">
        <v>43.28</v>
      </c>
      <c r="CX7" s="24">
        <v>87.99</v>
      </c>
      <c r="CY7" s="24">
        <v>88.96</v>
      </c>
      <c r="CZ7" s="24">
        <v>88.19</v>
      </c>
      <c r="DA7" s="24">
        <v>89.01</v>
      </c>
      <c r="DB7" s="24">
        <v>90.54</v>
      </c>
      <c r="DC7" s="24">
        <v>83.75</v>
      </c>
      <c r="DD7" s="24">
        <v>84.19</v>
      </c>
      <c r="DE7" s="24">
        <v>84.34</v>
      </c>
      <c r="DF7" s="24">
        <v>84.34</v>
      </c>
      <c r="DG7" s="24">
        <v>84.73</v>
      </c>
      <c r="DH7" s="24">
        <v>86.21</v>
      </c>
      <c r="DI7" s="24">
        <v>42.28</v>
      </c>
      <c r="DJ7" s="24">
        <v>44.45</v>
      </c>
      <c r="DK7" s="24">
        <v>46.59</v>
      </c>
      <c r="DL7" s="24">
        <v>48.24</v>
      </c>
      <c r="DM7" s="24">
        <v>49.95</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