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10.0.133.111\share\1上水道係\☆情報共有ｂｏｘ\R5経営比較分析\【経営比較分析表】2023_023817_47_1718\"/>
    </mc:Choice>
  </mc:AlternateContent>
  <xr:revisionPtr revIDLastSave="0" documentId="13_ncr:1_{E315AC46-E058-4985-817C-5C7AD18E4E96}" xr6:coauthVersionLast="47" xr6:coauthVersionMax="47" xr10:uidLastSave="{00000000-0000-0000-0000-000000000000}"/>
  <workbookProtection workbookAlgorithmName="SHA-512" workbookHashValue="W+KPYFsa3Y8CAutUEBdXUgFiD1YqzC3Gd+sCj8m2p2ULgALXuqQBy5uS+t7pksLoa4QW5g5vPW8ohWTFI3gEaw==" workbookSaltValue="FptNozqyefJahFbKvSbc5A==" workbookSpinCount="100000" lockStructure="1"/>
  <bookViews>
    <workbookView xWindow="3510" yWindow="2745" windowWidth="21600" windowHeight="1345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H86" i="4"/>
  <c r="E86" i="4"/>
  <c r="AL10" i="4"/>
  <c r="AL8" i="4"/>
  <c r="P8" i="4"/>
  <c r="I8" i="4"/>
</calcChain>
</file>

<file path=xl/sharedStrings.xml><?xml version="1.0" encoding="utf-8"?>
<sst xmlns="http://schemas.openxmlformats.org/spreadsheetml/2006/main" count="236" uniqueCount="118">
  <si>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</si>
  <si>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</si>
  <si>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</si>
  <si>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</si>
  <si>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</si>
  <si>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</si>
  <si>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</si>
  <si>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</si>
  <si>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</si>
  <si>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</si>
  <si>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</si>
  <si>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</si>
  <si>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</si>
  <si>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</si>
  <si>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</si>
  <si>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</si>
  <si>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</si>
  <si>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</si>
  <si>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</si>
  <si>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</si>
  <si>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</si>
  <si>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</si>
  <si>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</si>
  <si>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</si>
  <si>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</si>
  <si>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</si>
  <si>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</si>
  <si>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</si>
  <si>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</si>
  <si>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</si>
  <si>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</si>
  <si>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</si>
  <si>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</si>
  <si>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</si>
  <si>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</si>
  <si>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</si>
  <si>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</si>
  <si>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</si>
  <si>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</si>
  <si>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</si>
  <si>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</si>
  <si>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</si>
  <si>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</si>
  <si>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</si>
  <si>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</si>
  <si>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</si>
  <si>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</si>
  <si>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</si>
  <si>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</si>
  <si>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</si>
  <si>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</si>
  <si>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</si>
  <si>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</si>
  <si>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</si>
  <si>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</si>
  <si>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</si>
  <si>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</si>
  <si>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</si>
  <si>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</si>
  <si>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</si>
  <si>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</si>
  <si>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</si>
  <si>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</si>
  <si>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</si>
  <si>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</si>
  <si>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</si>
  <si>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</si>
  <si>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</si>
  <si>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</si>
  <si>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</si>
  <si>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</si>
  <si>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</si>
  <si>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</si>
  <si>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</si>
  <si>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</si>
  <si>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</si>
  <si>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</si>
  <si>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</si>
  <si>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</si>
  <si>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</si>
  <si>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</si>
  <si>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</si>
  <si>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</si>
  <si>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</si>
  <si>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</si>
  <si>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</si>
  <si>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</si>
  <si>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</si>
  <si>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</si>
  <si>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</si>
  <si>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</si>
  <si>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</si>
  <si>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</si>
  <si>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</si>
  <si>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</si>
  <si>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</si>
  <si>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</si>
  <si>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板柳町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</si>
  <si>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</si>
  <si>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</si>
  <si>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</si>
  <si>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</si>
  <si>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</si>
  <si>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</si>
  <si>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</si>
  <si>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</si>
  <si>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</si>
  <si>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</si>
  <si>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</si>
  <si>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</si>
  <si>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</si>
  <si>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</si>
  <si>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</si>
  <si>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</si>
  <si>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</si>
  <si>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　現状では、公営企業会計を適用していないため、「①有形固定資産減価償却率」や「②管渠老朽化率」による分析はできない。　
　また、「③管渠改善率」については、当町では平成14年から管渠工事を行っており、耐用年数を超えた管渠は無く、改築はない。</t>
    <phoneticPr fontId="4"/>
  </si>
  <si>
    <t>　過疎化等（←社会減（転出等）かと思われる。）による急激な人口減少に伴う使用料収入の減少、及び施設の改築（更新・長寿命化）による費用の増加が見込まれるため、未収金の回収、維持管理費の削減等、事業運営について十分な検討が必要である。
　そのことから、公営企業会計への移行に併せて、長期的な基本計画である経営戦略の改定を実施し、経営の健全化を図るための取組を進めていく。</t>
    <phoneticPr fontId="4"/>
  </si>
  <si>
    <t>　収益的収支比率は、令和元年度より法改正による施設改修を行っており、令和2年度では89％に減少している。令和5年度においても同規模の施設改修の他、大規模な処理施設の修繕工事を行っているにもかかわらず収益的収支比率が94％と増加している。要因としては令和5年度において施行していた処理施設の施設修繕工事の翌年度への明許繰越により、令和5年度において一時的に収入に対する費用の割合が減少したためである。
　経費回収率が100％を下回っており、現在のところ、使用料収入以外の収入（一般会計繰入金）により経営の安定が図られている。
　施設利用率及び水洗化率については、年々増加しているものの、過疎化（←社会減（転出等）かと思われる。）による処理区内人口の減、水洗化人口の減に伴い、加入率が類似団体と比較し、低い状況にある。
　このことから、今後は未収金の回収、新規加入者を増やすための取組、使用料金の見直し等を進めていく必要がある。</t>
    <rPh sb="111" eb="113">
      <t>ゲンショウ</t>
    </rPh>
    <rPh sb="164" eb="166">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</si>
</sst>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48E-4C5C-8071-71B6482DDA6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formatCode="#,##0.00;&quot;△&quot;#,##0.00;&quot;-&quot;">
                  <c:v>0.05</c:v>
                </c:pt>
                <c:pt idx="3" formatCode="#,##0.00;&quot;△&quot;#,##0.00;&quot;-&quot;">
                  <c:v>0.03</c:v>
                </c:pt>
                <c:pt idx="4" formatCode="#,##0.00;&quot;△&quot;#,##0.00;&quot;-&quot;">
                  <c:v>0.03</c:v>
                </c:pt>
              </c:numCache>
            </c:numRef>
          </c:val>
          <c:smooth val="0"/>
          <c:extLst>
            <c:ext xmlns:c16="http://schemas.microsoft.com/office/drawing/2014/chart" uri="{C3380CC4-5D6E-409C-BE32-E72D297353CC}">
              <c16:uniqueId val="{00000001-548E-4C5C-8071-71B6482DDA6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29.25</c:v>
                </c:pt>
                <c:pt idx="1">
                  <c:v>34.65</c:v>
                </c:pt>
                <c:pt idx="2">
                  <c:v>34.31</c:v>
                </c:pt>
                <c:pt idx="3">
                  <c:v>34.65</c:v>
                </c:pt>
                <c:pt idx="4">
                  <c:v>34.14</c:v>
                </c:pt>
              </c:numCache>
            </c:numRef>
          </c:val>
          <c:extLst>
            <c:ext xmlns:c16="http://schemas.microsoft.com/office/drawing/2014/chart" uri="{C3380CC4-5D6E-409C-BE32-E72D297353CC}">
              <c16:uniqueId val="{00000000-9C22-43E2-A81D-6DB7ADCAE2A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42.33</c:v>
                </c:pt>
                <c:pt idx="1">
                  <c:v>41.66</c:v>
                </c:pt>
                <c:pt idx="2">
                  <c:v>66.53</c:v>
                </c:pt>
                <c:pt idx="3">
                  <c:v>52.35</c:v>
                </c:pt>
                <c:pt idx="4">
                  <c:v>46.25</c:v>
                </c:pt>
              </c:numCache>
            </c:numRef>
          </c:val>
          <c:smooth val="0"/>
          <c:extLst>
            <c:ext xmlns:c16="http://schemas.microsoft.com/office/drawing/2014/chart" uri="{C3380CC4-5D6E-409C-BE32-E72D297353CC}">
              <c16:uniqueId val="{00000001-9C22-43E2-A81D-6DB7ADCAE2A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55.56</c:v>
                </c:pt>
                <c:pt idx="1">
                  <c:v>59.63</c:v>
                </c:pt>
                <c:pt idx="2">
                  <c:v>60.88</c:v>
                </c:pt>
                <c:pt idx="3">
                  <c:v>62.1</c:v>
                </c:pt>
                <c:pt idx="4">
                  <c:v>62.9</c:v>
                </c:pt>
              </c:numCache>
            </c:numRef>
          </c:val>
          <c:extLst>
            <c:ext xmlns:c16="http://schemas.microsoft.com/office/drawing/2014/chart" uri="{C3380CC4-5D6E-409C-BE32-E72D297353CC}">
              <c16:uniqueId val="{00000000-6B75-4B4B-A760-1E55583D3AD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62.5</c:v>
                </c:pt>
                <c:pt idx="1">
                  <c:v>58.77</c:v>
                </c:pt>
                <c:pt idx="2">
                  <c:v>84.67</c:v>
                </c:pt>
                <c:pt idx="3">
                  <c:v>84.39</c:v>
                </c:pt>
                <c:pt idx="4">
                  <c:v>83.96</c:v>
                </c:pt>
              </c:numCache>
            </c:numRef>
          </c:val>
          <c:smooth val="0"/>
          <c:extLst>
            <c:ext xmlns:c16="http://schemas.microsoft.com/office/drawing/2014/chart" uri="{C3380CC4-5D6E-409C-BE32-E72D297353CC}">
              <c16:uniqueId val="{00000001-6B75-4B4B-A760-1E55583D3AD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93.48</c:v>
                </c:pt>
                <c:pt idx="1">
                  <c:v>89.23</c:v>
                </c:pt>
                <c:pt idx="2">
                  <c:v>95.94</c:v>
                </c:pt>
                <c:pt idx="3">
                  <c:v>97.42</c:v>
                </c:pt>
                <c:pt idx="4">
                  <c:v>94.86</c:v>
                </c:pt>
              </c:numCache>
            </c:numRef>
          </c:val>
          <c:extLst>
            <c:ext xmlns:c16="http://schemas.microsoft.com/office/drawing/2014/chart" uri="{C3380CC4-5D6E-409C-BE32-E72D297353CC}">
              <c16:uniqueId val="{00000000-2FF6-40C4-BCAC-63401EDC168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FF6-40C4-BCAC-63401EDC168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1B8-4BFF-86F0-A459F5E1773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1B8-4BFF-86F0-A459F5E1773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040-475B-8CA0-B249373AB8A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040-475B-8CA0-B249373AB8A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5BF-41A5-81ED-15A7F94DF21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BF-41A5-81ED-15A7F94DF21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26C-4342-9DF3-B288D09465C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26C-4342-9DF3-B288D09465C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CA8-4B07-89FF-AD7A19EB3E6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673.08</c:v>
                </c:pt>
                <c:pt idx="1">
                  <c:v>746.98</c:v>
                </c:pt>
                <c:pt idx="2">
                  <c:v>791.76</c:v>
                </c:pt>
                <c:pt idx="3">
                  <c:v>900.82</c:v>
                </c:pt>
                <c:pt idx="4">
                  <c:v>839.21</c:v>
                </c:pt>
              </c:numCache>
            </c:numRef>
          </c:val>
          <c:smooth val="0"/>
          <c:extLst>
            <c:ext xmlns:c16="http://schemas.microsoft.com/office/drawing/2014/chart" uri="{C3380CC4-5D6E-409C-BE32-E72D297353CC}">
              <c16:uniqueId val="{00000001-FCA8-4B07-89FF-AD7A19EB3E6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57.9</c:v>
                </c:pt>
                <c:pt idx="1">
                  <c:v>49.3</c:v>
                </c:pt>
                <c:pt idx="2">
                  <c:v>47.18</c:v>
                </c:pt>
                <c:pt idx="3">
                  <c:v>36.020000000000003</c:v>
                </c:pt>
                <c:pt idx="4">
                  <c:v>37</c:v>
                </c:pt>
              </c:numCache>
            </c:numRef>
          </c:val>
          <c:extLst>
            <c:ext xmlns:c16="http://schemas.microsoft.com/office/drawing/2014/chart" uri="{C3380CC4-5D6E-409C-BE32-E72D297353CC}">
              <c16:uniqueId val="{00000000-2A5E-42C6-873C-F2F54FBEAD1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42.44</c:v>
                </c:pt>
                <c:pt idx="1">
                  <c:v>40.49</c:v>
                </c:pt>
                <c:pt idx="2">
                  <c:v>56.26</c:v>
                </c:pt>
                <c:pt idx="3">
                  <c:v>52.94</c:v>
                </c:pt>
                <c:pt idx="4">
                  <c:v>52.05</c:v>
                </c:pt>
              </c:numCache>
            </c:numRef>
          </c:val>
          <c:smooth val="0"/>
          <c:extLst>
            <c:ext xmlns:c16="http://schemas.microsoft.com/office/drawing/2014/chart" uri="{C3380CC4-5D6E-409C-BE32-E72D297353CC}">
              <c16:uniqueId val="{00000001-2A5E-42C6-873C-F2F54FBEAD1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269.44</c:v>
                </c:pt>
                <c:pt idx="1">
                  <c:v>319.75</c:v>
                </c:pt>
                <c:pt idx="2">
                  <c:v>336.99</c:v>
                </c:pt>
                <c:pt idx="3">
                  <c:v>433.65</c:v>
                </c:pt>
                <c:pt idx="4">
                  <c:v>397.18</c:v>
                </c:pt>
              </c:numCache>
            </c:numRef>
          </c:val>
          <c:extLst>
            <c:ext xmlns:c16="http://schemas.microsoft.com/office/drawing/2014/chart" uri="{C3380CC4-5D6E-409C-BE32-E72D297353CC}">
              <c16:uniqueId val="{00000000-14F5-4FA4-89CD-9B80CA03209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284.54000000000002</c:v>
                </c:pt>
                <c:pt idx="1">
                  <c:v>274.54000000000002</c:v>
                </c:pt>
                <c:pt idx="2">
                  <c:v>282.08999999999997</c:v>
                </c:pt>
                <c:pt idx="3">
                  <c:v>303.27999999999997</c:v>
                </c:pt>
                <c:pt idx="4">
                  <c:v>301.86</c:v>
                </c:pt>
              </c:numCache>
            </c:numRef>
          </c:val>
          <c:smooth val="0"/>
          <c:extLst>
            <c:ext xmlns:c16="http://schemas.microsoft.com/office/drawing/2014/chart" uri="{C3380CC4-5D6E-409C-BE32-E72D297353CC}">
              <c16:uniqueId val="{00000001-14F5-4FA4-89CD-9B80CA03209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青森県　板柳町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法非適用</v>
      </c>
      <c r="C8" s="39"/>
      <c r="D8" s="39"/>
      <c r="E8" s="39"/>
      <c r="F8" s="39"/>
      <c r="G8" s="39"/>
      <c r="H8" s="39"/>
      <c r="I8" s="39" t="str">
        <f>データ!J6</f>
        <v>下水道事業</v>
      </c>
      <c r="J8" s="39"/>
      <c r="K8" s="39"/>
      <c r="L8" s="39"/>
      <c r="M8" s="39"/>
      <c r="N8" s="39"/>
      <c r="O8" s="39"/>
      <c r="P8" s="39" t="str">
        <f>データ!K6</f>
        <v>農業集落排水</v>
      </c>
      <c r="Q8" s="39"/>
      <c r="R8" s="39"/>
      <c r="S8" s="39"/>
      <c r="T8" s="39"/>
      <c r="U8" s="39"/>
      <c r="V8" s="39"/>
      <c r="W8" s="39" t="str">
        <f>データ!L6</f>
        <v>F2</v>
      </c>
      <c r="X8" s="39"/>
      <c r="Y8" s="39"/>
      <c r="Z8" s="39"/>
      <c r="AA8" s="39"/>
      <c r="AB8" s="39"/>
      <c r="AC8" s="39"/>
      <c r="AD8" s="40" t="str">
        <f>データ!$M$6</f>
        <v>非設置</v>
      </c>
      <c r="AE8" s="40"/>
      <c r="AF8" s="40"/>
      <c r="AG8" s="40"/>
      <c r="AH8" s="40"/>
      <c r="AI8" s="40"/>
      <c r="AJ8" s="40"/>
      <c r="AK8" s="3"/>
      <c r="AL8" s="41">
        <f>データ!S6</f>
        <v>12445</v>
      </c>
      <c r="AM8" s="41"/>
      <c r="AN8" s="41"/>
      <c r="AO8" s="41"/>
      <c r="AP8" s="41"/>
      <c r="AQ8" s="41"/>
      <c r="AR8" s="41"/>
      <c r="AS8" s="41"/>
      <c r="AT8" s="34">
        <f>データ!T6</f>
        <v>41.88</v>
      </c>
      <c r="AU8" s="34"/>
      <c r="AV8" s="34"/>
      <c r="AW8" s="34"/>
      <c r="AX8" s="34"/>
      <c r="AY8" s="34"/>
      <c r="AZ8" s="34"/>
      <c r="BA8" s="34"/>
      <c r="BB8" s="34">
        <f>データ!U6</f>
        <v>297.16000000000003</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t="str">
        <f>データ!O6</f>
        <v>該当数値なし</v>
      </c>
      <c r="J10" s="34"/>
      <c r="K10" s="34"/>
      <c r="L10" s="34"/>
      <c r="M10" s="34"/>
      <c r="N10" s="34"/>
      <c r="O10" s="34"/>
      <c r="P10" s="34">
        <f>データ!P6</f>
        <v>32.450000000000003</v>
      </c>
      <c r="Q10" s="34"/>
      <c r="R10" s="34"/>
      <c r="S10" s="34"/>
      <c r="T10" s="34"/>
      <c r="U10" s="34"/>
      <c r="V10" s="34"/>
      <c r="W10" s="34">
        <f>データ!Q6</f>
        <v>90.02</v>
      </c>
      <c r="X10" s="34"/>
      <c r="Y10" s="34"/>
      <c r="Z10" s="34"/>
      <c r="AA10" s="34"/>
      <c r="AB10" s="34"/>
      <c r="AC10" s="34"/>
      <c r="AD10" s="41">
        <f>データ!R6</f>
        <v>2920</v>
      </c>
      <c r="AE10" s="41"/>
      <c r="AF10" s="41"/>
      <c r="AG10" s="41"/>
      <c r="AH10" s="41"/>
      <c r="AI10" s="41"/>
      <c r="AJ10" s="41"/>
      <c r="AK10" s="2"/>
      <c r="AL10" s="41">
        <f>データ!V6</f>
        <v>4008</v>
      </c>
      <c r="AM10" s="41"/>
      <c r="AN10" s="41"/>
      <c r="AO10" s="41"/>
      <c r="AP10" s="41"/>
      <c r="AQ10" s="41"/>
      <c r="AR10" s="41"/>
      <c r="AS10" s="41"/>
      <c r="AT10" s="34">
        <f>データ!W6</f>
        <v>3.35</v>
      </c>
      <c r="AU10" s="34"/>
      <c r="AV10" s="34"/>
      <c r="AW10" s="34"/>
      <c r="AX10" s="34"/>
      <c r="AY10" s="34"/>
      <c r="AZ10" s="34"/>
      <c r="BA10" s="34"/>
      <c r="BB10" s="34">
        <f>データ!X6</f>
        <v>1196.42</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117</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115</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116</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43</v>
      </c>
      <c r="N86" s="12" t="s">
        <v>43</v>
      </c>
      <c r="O86" s="12" t="str">
        <f>データ!EO6</f>
        <v>【0.02】</v>
      </c>
    </row>
  </sheetData>
  <sheetProtection algorithmName="SHA-512" hashValue="1bodVgB5Z2EzSMe76YY8ucck8mHsq65wwrNKmC8FmHIP2UBzsCvinj/Q/GgHYEe3qvcrqAx4PiAd6aKUg/MmFw==" saltValue="AIKTZurEr+YC1212zwdjU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horizontalDpi="4294967292"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2" t="s">
        <v>53</v>
      </c>
      <c r="I3" s="73"/>
      <c r="J3" s="73"/>
      <c r="K3" s="73"/>
      <c r="L3" s="73"/>
      <c r="M3" s="73"/>
      <c r="N3" s="73"/>
      <c r="O3" s="73"/>
      <c r="P3" s="73"/>
      <c r="Q3" s="73"/>
      <c r="R3" s="73"/>
      <c r="S3" s="73"/>
      <c r="T3" s="73"/>
      <c r="U3" s="73"/>
      <c r="V3" s="73"/>
      <c r="W3" s="73"/>
      <c r="X3" s="74"/>
      <c r="Y3" s="78" t="s">
        <v>54</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55</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56</v>
      </c>
      <c r="B4" s="16"/>
      <c r="C4" s="16"/>
      <c r="D4" s="16"/>
      <c r="E4" s="16"/>
      <c r="F4" s="16"/>
      <c r="G4" s="16"/>
      <c r="H4" s="75"/>
      <c r="I4" s="76"/>
      <c r="J4" s="76"/>
      <c r="K4" s="76"/>
      <c r="L4" s="76"/>
      <c r="M4" s="76"/>
      <c r="N4" s="76"/>
      <c r="O4" s="76"/>
      <c r="P4" s="76"/>
      <c r="Q4" s="76"/>
      <c r="R4" s="76"/>
      <c r="S4" s="76"/>
      <c r="T4" s="76"/>
      <c r="U4" s="76"/>
      <c r="V4" s="76"/>
      <c r="W4" s="76"/>
      <c r="X4" s="77"/>
      <c r="Y4" s="71" t="s">
        <v>57</v>
      </c>
      <c r="Z4" s="71"/>
      <c r="AA4" s="71"/>
      <c r="AB4" s="71"/>
      <c r="AC4" s="71"/>
      <c r="AD4" s="71"/>
      <c r="AE4" s="71"/>
      <c r="AF4" s="71"/>
      <c r="AG4" s="71"/>
      <c r="AH4" s="71"/>
      <c r="AI4" s="71"/>
      <c r="AJ4" s="71" t="s">
        <v>58</v>
      </c>
      <c r="AK4" s="71"/>
      <c r="AL4" s="71"/>
      <c r="AM4" s="71"/>
      <c r="AN4" s="71"/>
      <c r="AO4" s="71"/>
      <c r="AP4" s="71"/>
      <c r="AQ4" s="71"/>
      <c r="AR4" s="71"/>
      <c r="AS4" s="71"/>
      <c r="AT4" s="71"/>
      <c r="AU4" s="71" t="s">
        <v>59</v>
      </c>
      <c r="AV4" s="71"/>
      <c r="AW4" s="71"/>
      <c r="AX4" s="71"/>
      <c r="AY4" s="71"/>
      <c r="AZ4" s="71"/>
      <c r="BA4" s="71"/>
      <c r="BB4" s="71"/>
      <c r="BC4" s="71"/>
      <c r="BD4" s="71"/>
      <c r="BE4" s="71"/>
      <c r="BF4" s="71" t="s">
        <v>60</v>
      </c>
      <c r="BG4" s="71"/>
      <c r="BH4" s="71"/>
      <c r="BI4" s="71"/>
      <c r="BJ4" s="71"/>
      <c r="BK4" s="71"/>
      <c r="BL4" s="71"/>
      <c r="BM4" s="71"/>
      <c r="BN4" s="71"/>
      <c r="BO4" s="71"/>
      <c r="BP4" s="71"/>
      <c r="BQ4" s="71" t="s">
        <v>61</v>
      </c>
      <c r="BR4" s="71"/>
      <c r="BS4" s="71"/>
      <c r="BT4" s="71"/>
      <c r="BU4" s="71"/>
      <c r="BV4" s="71"/>
      <c r="BW4" s="71"/>
      <c r="BX4" s="71"/>
      <c r="BY4" s="71"/>
      <c r="BZ4" s="71"/>
      <c r="CA4" s="71"/>
      <c r="CB4" s="71" t="s">
        <v>62</v>
      </c>
      <c r="CC4" s="71"/>
      <c r="CD4" s="71"/>
      <c r="CE4" s="71"/>
      <c r="CF4" s="71"/>
      <c r="CG4" s="71"/>
      <c r="CH4" s="71"/>
      <c r="CI4" s="71"/>
      <c r="CJ4" s="71"/>
      <c r="CK4" s="71"/>
      <c r="CL4" s="71"/>
      <c r="CM4" s="71" t="s">
        <v>63</v>
      </c>
      <c r="CN4" s="71"/>
      <c r="CO4" s="71"/>
      <c r="CP4" s="71"/>
      <c r="CQ4" s="71"/>
      <c r="CR4" s="71"/>
      <c r="CS4" s="71"/>
      <c r="CT4" s="71"/>
      <c r="CU4" s="71"/>
      <c r="CV4" s="71"/>
      <c r="CW4" s="71"/>
      <c r="CX4" s="71" t="s">
        <v>64</v>
      </c>
      <c r="CY4" s="71"/>
      <c r="CZ4" s="71"/>
      <c r="DA4" s="71"/>
      <c r="DB4" s="71"/>
      <c r="DC4" s="71"/>
      <c r="DD4" s="71"/>
      <c r="DE4" s="71"/>
      <c r="DF4" s="71"/>
      <c r="DG4" s="71"/>
      <c r="DH4" s="71"/>
      <c r="DI4" s="71" t="s">
        <v>65</v>
      </c>
      <c r="DJ4" s="71"/>
      <c r="DK4" s="71"/>
      <c r="DL4" s="71"/>
      <c r="DM4" s="71"/>
      <c r="DN4" s="71"/>
      <c r="DO4" s="71"/>
      <c r="DP4" s="71"/>
      <c r="DQ4" s="71"/>
      <c r="DR4" s="71"/>
      <c r="DS4" s="71"/>
      <c r="DT4" s="71" t="s">
        <v>66</v>
      </c>
      <c r="DU4" s="71"/>
      <c r="DV4" s="71"/>
      <c r="DW4" s="71"/>
      <c r="DX4" s="71"/>
      <c r="DY4" s="71"/>
      <c r="DZ4" s="71"/>
      <c r="EA4" s="71"/>
      <c r="EB4" s="71"/>
      <c r="EC4" s="71"/>
      <c r="ED4" s="71"/>
      <c r="EE4" s="71" t="s">
        <v>67</v>
      </c>
      <c r="EF4" s="71"/>
      <c r="EG4" s="71"/>
      <c r="EH4" s="71"/>
      <c r="EI4" s="71"/>
      <c r="EJ4" s="71"/>
      <c r="EK4" s="71"/>
      <c r="EL4" s="71"/>
      <c r="EM4" s="71"/>
      <c r="EN4" s="71"/>
      <c r="EO4" s="71"/>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2023</v>
      </c>
      <c r="C6" s="19">
        <f t="shared" ref="C6:X6" si="3">C7</f>
        <v>23817</v>
      </c>
      <c r="D6" s="19">
        <f t="shared" si="3"/>
        <v>47</v>
      </c>
      <c r="E6" s="19">
        <f t="shared" si="3"/>
        <v>17</v>
      </c>
      <c r="F6" s="19">
        <f t="shared" si="3"/>
        <v>5</v>
      </c>
      <c r="G6" s="19">
        <f t="shared" si="3"/>
        <v>0</v>
      </c>
      <c r="H6" s="19" t="str">
        <f t="shared" si="3"/>
        <v>青森県　板柳町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32.450000000000003</v>
      </c>
      <c r="Q6" s="20">
        <f t="shared" si="3"/>
        <v>90.02</v>
      </c>
      <c r="R6" s="20">
        <f t="shared" si="3"/>
        <v>2920</v>
      </c>
      <c r="S6" s="20">
        <f t="shared" si="3"/>
        <v>12445</v>
      </c>
      <c r="T6" s="20">
        <f t="shared" si="3"/>
        <v>41.88</v>
      </c>
      <c r="U6" s="20">
        <f t="shared" si="3"/>
        <v>297.16000000000003</v>
      </c>
      <c r="V6" s="20">
        <f t="shared" si="3"/>
        <v>4008</v>
      </c>
      <c r="W6" s="20">
        <f t="shared" si="3"/>
        <v>3.35</v>
      </c>
      <c r="X6" s="20">
        <f t="shared" si="3"/>
        <v>1196.42</v>
      </c>
      <c r="Y6" s="21">
        <f>IF(Y7="",NA(),Y7)</f>
        <v>93.48</v>
      </c>
      <c r="Z6" s="21">
        <f t="shared" ref="Z6:AH6" si="4">IF(Z7="",NA(),Z7)</f>
        <v>89.23</v>
      </c>
      <c r="AA6" s="21">
        <f t="shared" si="4"/>
        <v>95.94</v>
      </c>
      <c r="AB6" s="21">
        <f t="shared" si="4"/>
        <v>97.42</v>
      </c>
      <c r="AC6" s="21">
        <f t="shared" si="4"/>
        <v>94.86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673.08</v>
      </c>
      <c r="BL6" s="21">
        <f t="shared" si="7"/>
        <v>746.98</v>
      </c>
      <c r="BM6" s="21">
        <f t="shared" si="7"/>
        <v>791.76</v>
      </c>
      <c r="BN6" s="21">
        <f t="shared" si="7"/>
        <v>900.82</v>
      </c>
      <c r="BO6" s="21">
        <f t="shared" si="7"/>
        <v>839.21</v>
      </c>
      <c r="BP6" s="20" t="str">
        <f>IF(BP7="","",IF(BP7="-","【-】","【"&amp;SUBSTITUTE(TEXT(BP7,"#,##0.00"),"-","△")&amp;"】"))</f>
        <v>【785.10】</v>
      </c>
      <c r="BQ6" s="21">
        <f>IF(BQ7="",NA(),BQ7)</f>
        <v>57.9</v>
      </c>
      <c r="BR6" s="21">
        <f t="shared" ref="BR6:BZ6" si="8">IF(BR7="",NA(),BR7)</f>
        <v>49.3</v>
      </c>
      <c r="BS6" s="21">
        <f t="shared" si="8"/>
        <v>47.18</v>
      </c>
      <c r="BT6" s="21">
        <f t="shared" si="8"/>
        <v>36.020000000000003</v>
      </c>
      <c r="BU6" s="21">
        <f t="shared" si="8"/>
        <v>37</v>
      </c>
      <c r="BV6" s="21">
        <f t="shared" si="8"/>
        <v>42.44</v>
      </c>
      <c r="BW6" s="21">
        <f t="shared" si="8"/>
        <v>40.49</v>
      </c>
      <c r="BX6" s="21">
        <f t="shared" si="8"/>
        <v>56.26</v>
      </c>
      <c r="BY6" s="21">
        <f t="shared" si="8"/>
        <v>52.94</v>
      </c>
      <c r="BZ6" s="21">
        <f t="shared" si="8"/>
        <v>52.05</v>
      </c>
      <c r="CA6" s="20" t="str">
        <f>IF(CA7="","",IF(CA7="-","【-】","【"&amp;SUBSTITUTE(TEXT(CA7,"#,##0.00"),"-","△")&amp;"】"))</f>
        <v>【56.93】</v>
      </c>
      <c r="CB6" s="21">
        <f>IF(CB7="",NA(),CB7)</f>
        <v>269.44</v>
      </c>
      <c r="CC6" s="21">
        <f t="shared" ref="CC6:CK6" si="9">IF(CC7="",NA(),CC7)</f>
        <v>319.75</v>
      </c>
      <c r="CD6" s="21">
        <f t="shared" si="9"/>
        <v>336.99</v>
      </c>
      <c r="CE6" s="21">
        <f t="shared" si="9"/>
        <v>433.65</v>
      </c>
      <c r="CF6" s="21">
        <f t="shared" si="9"/>
        <v>397.18</v>
      </c>
      <c r="CG6" s="21">
        <f t="shared" si="9"/>
        <v>284.54000000000002</v>
      </c>
      <c r="CH6" s="21">
        <f t="shared" si="9"/>
        <v>274.54000000000002</v>
      </c>
      <c r="CI6" s="21">
        <f t="shared" si="9"/>
        <v>282.08999999999997</v>
      </c>
      <c r="CJ6" s="21">
        <f t="shared" si="9"/>
        <v>303.27999999999997</v>
      </c>
      <c r="CK6" s="21">
        <f t="shared" si="9"/>
        <v>301.86</v>
      </c>
      <c r="CL6" s="20" t="str">
        <f>IF(CL7="","",IF(CL7="-","【-】","【"&amp;SUBSTITUTE(TEXT(CL7,"#,##0.00"),"-","△")&amp;"】"))</f>
        <v>【271.15】</v>
      </c>
      <c r="CM6" s="21">
        <f>IF(CM7="",NA(),CM7)</f>
        <v>29.25</v>
      </c>
      <c r="CN6" s="21">
        <f t="shared" ref="CN6:CV6" si="10">IF(CN7="",NA(),CN7)</f>
        <v>34.65</v>
      </c>
      <c r="CO6" s="21">
        <f t="shared" si="10"/>
        <v>34.31</v>
      </c>
      <c r="CP6" s="21">
        <f t="shared" si="10"/>
        <v>34.65</v>
      </c>
      <c r="CQ6" s="21">
        <f t="shared" si="10"/>
        <v>34.14</v>
      </c>
      <c r="CR6" s="21">
        <f t="shared" si="10"/>
        <v>42.33</v>
      </c>
      <c r="CS6" s="21">
        <f t="shared" si="10"/>
        <v>41.66</v>
      </c>
      <c r="CT6" s="21">
        <f t="shared" si="10"/>
        <v>66.53</v>
      </c>
      <c r="CU6" s="21">
        <f t="shared" si="10"/>
        <v>52.35</v>
      </c>
      <c r="CV6" s="21">
        <f t="shared" si="10"/>
        <v>46.25</v>
      </c>
      <c r="CW6" s="20" t="str">
        <f>IF(CW7="","",IF(CW7="-","【-】","【"&amp;SUBSTITUTE(TEXT(CW7,"#,##0.00"),"-","△")&amp;"】"))</f>
        <v>【49.87】</v>
      </c>
      <c r="CX6" s="21">
        <f>IF(CX7="",NA(),CX7)</f>
        <v>55.56</v>
      </c>
      <c r="CY6" s="21">
        <f t="shared" ref="CY6:DG6" si="11">IF(CY7="",NA(),CY7)</f>
        <v>59.63</v>
      </c>
      <c r="CZ6" s="21">
        <f t="shared" si="11"/>
        <v>60.88</v>
      </c>
      <c r="DA6" s="21">
        <f t="shared" si="11"/>
        <v>62.1</v>
      </c>
      <c r="DB6" s="21">
        <f t="shared" si="11"/>
        <v>62.9</v>
      </c>
      <c r="DC6" s="21">
        <f t="shared" si="11"/>
        <v>62.5</v>
      </c>
      <c r="DD6" s="21">
        <f t="shared" si="11"/>
        <v>58.77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0">
        <f t="shared" si="14"/>
        <v>0</v>
      </c>
      <c r="EL6" s="21">
        <f t="shared" si="14"/>
        <v>0.05</v>
      </c>
      <c r="EM6" s="21">
        <f t="shared" si="14"/>
        <v>0.03</v>
      </c>
      <c r="EN6" s="21">
        <f t="shared" si="14"/>
        <v>0.03</v>
      </c>
      <c r="EO6" s="20" t="str">
        <f>IF(EO7="","",IF(EO7="-","【-】","【"&amp;SUBSTITUTE(TEXT(EO7,"#,##0.00"),"-","△")&amp;"】"))</f>
        <v>【0.02】</v>
      </c>
    </row>
    <row r="7" spans="1:145" s="22" customFormat="1" x14ac:dyDescent="0.15">
      <c r="A7" s="14"/>
      <c r="B7" s="23">
        <v>2023</v>
      </c>
      <c r="C7" s="23">
        <v>23817</v>
      </c>
      <c r="D7" s="23">
        <v>47</v>
      </c>
      <c r="E7" s="23">
        <v>17</v>
      </c>
      <c r="F7" s="23">
        <v>5</v>
      </c>
      <c r="G7" s="23">
        <v>0</v>
      </c>
      <c r="H7" s="23" t="s">
        <v>97</v>
      </c>
      <c r="I7" s="23" t="s">
        <v>98</v>
      </c>
      <c r="J7" s="23" t="s">
        <v>99</v>
      </c>
      <c r="K7" s="23" t="s">
        <v>100</v>
      </c>
      <c r="L7" s="23" t="s">
        <v>101</v>
      </c>
      <c r="M7" s="23" t="s">
        <v>102</v>
      </c>
      <c r="N7" s="24" t="s">
        <v>103</v>
      </c>
      <c r="O7" s="24" t="s">
        <v>104</v>
      </c>
      <c r="P7" s="24">
        <v>32.450000000000003</v>
      </c>
      <c r="Q7" s="24">
        <v>90.02</v>
      </c>
      <c r="R7" s="24">
        <v>2920</v>
      </c>
      <c r="S7" s="24">
        <v>12445</v>
      </c>
      <c r="T7" s="24">
        <v>41.88</v>
      </c>
      <c r="U7" s="24">
        <v>297.16000000000003</v>
      </c>
      <c r="V7" s="24">
        <v>4008</v>
      </c>
      <c r="W7" s="24">
        <v>3.35</v>
      </c>
      <c r="X7" s="24">
        <v>1196.42</v>
      </c>
      <c r="Y7" s="24">
        <v>93.48</v>
      </c>
      <c r="Z7" s="24">
        <v>89.23</v>
      </c>
      <c r="AA7" s="24">
        <v>95.94</v>
      </c>
      <c r="AB7" s="24">
        <v>97.42</v>
      </c>
      <c r="AC7" s="24">
        <v>94.86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673.08</v>
      </c>
      <c r="BL7" s="24">
        <v>746.98</v>
      </c>
      <c r="BM7" s="24">
        <v>791.76</v>
      </c>
      <c r="BN7" s="24">
        <v>900.82</v>
      </c>
      <c r="BO7" s="24">
        <v>839.21</v>
      </c>
      <c r="BP7" s="24">
        <v>785.1</v>
      </c>
      <c r="BQ7" s="24">
        <v>57.9</v>
      </c>
      <c r="BR7" s="24">
        <v>49.3</v>
      </c>
      <c r="BS7" s="24">
        <v>47.18</v>
      </c>
      <c r="BT7" s="24">
        <v>36.020000000000003</v>
      </c>
      <c r="BU7" s="24">
        <v>37</v>
      </c>
      <c r="BV7" s="24">
        <v>42.44</v>
      </c>
      <c r="BW7" s="24">
        <v>40.49</v>
      </c>
      <c r="BX7" s="24">
        <v>56.26</v>
      </c>
      <c r="BY7" s="24">
        <v>52.94</v>
      </c>
      <c r="BZ7" s="24">
        <v>52.05</v>
      </c>
      <c r="CA7" s="24">
        <v>56.93</v>
      </c>
      <c r="CB7" s="24">
        <v>269.44</v>
      </c>
      <c r="CC7" s="24">
        <v>319.75</v>
      </c>
      <c r="CD7" s="24">
        <v>336.99</v>
      </c>
      <c r="CE7" s="24">
        <v>433.65</v>
      </c>
      <c r="CF7" s="24">
        <v>397.18</v>
      </c>
      <c r="CG7" s="24">
        <v>284.54000000000002</v>
      </c>
      <c r="CH7" s="24">
        <v>274.54000000000002</v>
      </c>
      <c r="CI7" s="24">
        <v>282.08999999999997</v>
      </c>
      <c r="CJ7" s="24">
        <v>303.27999999999997</v>
      </c>
      <c r="CK7" s="24">
        <v>301.86</v>
      </c>
      <c r="CL7" s="24">
        <v>271.14999999999998</v>
      </c>
      <c r="CM7" s="24">
        <v>29.25</v>
      </c>
      <c r="CN7" s="24">
        <v>34.65</v>
      </c>
      <c r="CO7" s="24">
        <v>34.31</v>
      </c>
      <c r="CP7" s="24">
        <v>34.65</v>
      </c>
      <c r="CQ7" s="24">
        <v>34.14</v>
      </c>
      <c r="CR7" s="24">
        <v>42.33</v>
      </c>
      <c r="CS7" s="24">
        <v>41.66</v>
      </c>
      <c r="CT7" s="24">
        <v>66.53</v>
      </c>
      <c r="CU7" s="24">
        <v>52.35</v>
      </c>
      <c r="CV7" s="24">
        <v>46.25</v>
      </c>
      <c r="CW7" s="24">
        <v>49.87</v>
      </c>
      <c r="CX7" s="24">
        <v>55.56</v>
      </c>
      <c r="CY7" s="24">
        <v>59.63</v>
      </c>
      <c r="CZ7" s="24">
        <v>60.88</v>
      </c>
      <c r="DA7" s="24">
        <v>62.1</v>
      </c>
      <c r="DB7" s="24">
        <v>62.9</v>
      </c>
      <c r="DC7" s="24">
        <v>62.5</v>
      </c>
      <c r="DD7" s="24">
        <v>58.77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v>
      </c>
      <c r="EL7" s="24">
        <v>0.05</v>
      </c>
      <c r="EM7" s="24">
        <v>0.03</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110</v>
      </c>
    </row>
    <row r="12" spans="1:145" x14ac:dyDescent="0.15">
      <c r="B12">
        <v>1</v>
      </c>
      <c r="C12">
        <v>1</v>
      </c>
      <c r="D12">
        <v>2</v>
      </c>
      <c r="E12">
        <v>3</v>
      </c>
      <c r="F12">
        <v>4</v>
      </c>
      <c r="G12" t="s">
        <v>111</v>
      </c>
    </row>
    <row r="13" spans="1:145" x14ac:dyDescent="0.15">
      <c r="B13" t="s">
        <v>112</v>
      </c>
      <c r="C13" t="s">
        <v>113</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