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TS-XEL63A\share\2下水道係\け_経営分析\R05経営比較分析表\【経営比較分析表】2023_023817_46_1718\"/>
    </mc:Choice>
  </mc:AlternateContent>
  <xr:revisionPtr revIDLastSave="0" documentId="13_ncr:1_{D22E2EF3-7492-4B9F-A8A6-6E4D469CCA1A}" xr6:coauthVersionLast="47" xr6:coauthVersionMax="47" xr10:uidLastSave="{00000000-0000-0000-0000-000000000000}"/>
  <workbookProtection workbookAlgorithmName="SHA-512" workbookHashValue="qS3173ILdtYi/q9FjMqaNgB4BVzb3ZaW/ZdAMeGNVllgiSgsOsgyJ94QZdybnBCNyO5IRz93b/sFE1U2WJwauw==" workbookSaltValue="fyhKiSw83nXCd5BTBp6BeA==" workbookSpinCount="100000" lockStructure="1"/>
  <bookViews>
    <workbookView xWindow="22932" yWindow="-108" windowWidth="23256" windowHeight="12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AT8" i="4" s="1"/>
  <c r="S6" i="5"/>
  <c r="AL8" i="4" s="1"/>
  <c r="R6" i="5"/>
  <c r="AD10" i="4" s="1"/>
  <c r="Q6" i="5"/>
  <c r="W10" i="4" s="1"/>
  <c r="P6" i="5"/>
  <c r="O6" i="5"/>
  <c r="I10" i="4" s="1"/>
  <c r="N6" i="5"/>
  <c r="B10" i="4" s="1"/>
  <c r="M6" i="5"/>
  <c r="AD8" i="4" s="1"/>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I85" i="4"/>
  <c r="BB10" i="4"/>
  <c r="AT10" i="4"/>
  <c r="P10" i="4"/>
  <c r="B6" i="4"/>
</calcChain>
</file>

<file path=xl/sharedStrings.xml><?xml version="1.0" encoding="utf-8"?>
<sst xmlns="http://schemas.openxmlformats.org/spreadsheetml/2006/main" count="236" uniqueCount="118">
  <si>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</si>
  <si>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</si>
  <si>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</si>
  <si>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</si>
  <si>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</si>
  <si>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</si>
  <si>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</si>
  <si>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</si>
  <si>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</si>
  <si>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</si>
  <si>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</si>
  <si>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</si>
  <si>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</si>
  <si>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</si>
  <si>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</si>
  <si>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</si>
  <si>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</si>
  <si>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</si>
  <si>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</si>
  <si>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</si>
  <si>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</si>
  <si>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</si>
  <si>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</si>
  <si>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</si>
  <si>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</si>
  <si>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</si>
  <si>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</si>
  <si>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</si>
  <si>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</si>
  <si>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</si>
  <si>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</si>
  <si>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</si>
  <si>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</si>
  <si>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</si>
  <si>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</si>
  <si>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</si>
  <si>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</si>
  <si>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</si>
  <si>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</si>
  <si>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</si>
  <si>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</si>
  <si>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</si>
  <si>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</si>
  <si>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</si>
  <si>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</si>
  <si>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</si>
  <si>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</si>
  <si>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</si>
  <si>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</si>
  <si>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</si>
  <si>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</si>
  <si>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</si>
  <si>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</si>
  <si>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</si>
  <si>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</si>
  <si>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</si>
  <si>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</si>
  <si>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</si>
  <si>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</si>
  <si>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</si>
  <si>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</si>
  <si>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</si>
  <si>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</si>
  <si>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</si>
  <si>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</si>
  <si>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</si>
  <si>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</si>
  <si>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</si>
  <si>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</si>
  <si>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</si>
  <si>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</si>
  <si>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</si>
  <si>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</si>
  <si>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</si>
  <si>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</si>
  <si>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</si>
  <si>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</si>
  <si>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</si>
  <si>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</si>
  <si>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</si>
  <si>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</si>
  <si>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</si>
  <si>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</si>
  <si>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</si>
  <si>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</si>
  <si>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</si>
  <si>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</si>
  <si>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</si>
  <si>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</si>
  <si>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</si>
  <si>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</si>
  <si>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</si>
  <si>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</si>
  <si>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</si>
  <si>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</si>
  <si>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</si>
  <si>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板柳町</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</si>
  <si>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</si>
  <si>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</si>
  <si>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</si>
  <si>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</si>
  <si>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</si>
  <si>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</si>
  <si>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</si>
  <si>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</si>
  <si>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</si>
  <si>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</si>
  <si>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</si>
  <si>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</si>
  <si>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</si>
  <si>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</si>
  <si>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</si>
  <si>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</si>
  <si>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</si>
  <si>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</si>
  <si>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①有形固定資産減価償却率は、現在も未普及解消のため管渠整備を実施していることから、類似団体に比べ高い状況にある。
②③平成２年度から管渠工事を行っており耐用年数を超えた管渠は無いため、改築は行っていない。
　今後は耐用年数を超えることを見据え、長期的な視点で老朽化の進展状況を考慮し、緊急度の高いものから優先順位を付けて補修を実施する。また、ストックマネジメント計画に基づき点検・調査を実施する。</t>
    <phoneticPr fontId="4"/>
  </si>
  <si>
    <t>　現在のところ経営状況は安定しているが、今後は過疎化等による急激な人口減少に伴う使用料収入の減少、施設の改築（更新・長寿命化）に伴う費用の増加が見込まれるため、未収金の回収や維持管理費の削減等、事業運営について十分な検討が必要である。
　また、農業集落排水事業の公営企業会計以降後に、経営戦略を見直す予定である。その際には経費回収率向上に向けたロードマップを作成し、経営の健全化を図るための取組を進めていく。</t>
    <phoneticPr fontId="4"/>
  </si>
  <si>
    <t>①管渠整備実施量の増大による減価償却費の増加や、流域下水道維持管理負担金の増加といった費用増のため。前年度比2.56％減となったが、健全経営の水準とされる100％を上回っている。なお、管渠整備は令和７年度まで実施予定のため今後も減価償却費が増加する見込み。また、流域下水道維持管理負担金は、令和６年も増加するため費用が増加する見込み。
②現在のところ累積欠損金はなく、経営の健全性が図られている。
④企業債残高対事業規模比率は、整備開始が平成２年度からと遅かったため、類似団体と比べ高い状況にある。「汚水処理施設の令和８年度概成」に向け、令和２年度より投資を増額し企業債を活用していることから、上昇傾向にある。
⑤令和4年度までは100％を上回っていたが、令和5年度は流域下水道維持管理負担金が大幅に増加したため前年に比べ悪化した。
⑥流域下水道維持管理負担金の増加により上昇してきているが、類似団体と比較すると大きく下回っている。
⑧過疎化による処理区域内人口の減、水洗化人口の減少に伴い、類似団体に比べ低い状況にある。融資あっせん制度等による費用の助成、戸別訪問や印刷物による広報を継続して行い、水洗化率の向上を図っていく。
　将来の経営の健全性を保つためにも、更なる経費回収率の向上、汚水処理原価の低減、並びに水洗化率の向上による、より一層の効率化が求められる。</t>
    <rPh sb="307" eb="309">
      <t>レイワ</t>
    </rPh>
    <rPh sb="320" eb="322">
      <t>ウワマワ</t>
    </rPh>
    <rPh sb="328" eb="330">
      <t>レイワ</t>
    </rPh>
    <rPh sb="331" eb="333">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</si>
</sst>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2F5-4170-A8E0-0C18C231203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0.32</c:v>
                </c:pt>
                <c:pt idx="2">
                  <c:v>0.1</c:v>
                </c:pt>
                <c:pt idx="3">
                  <c:v>0.09</c:v>
                </c:pt>
                <c:pt idx="4">
                  <c:v>0.1</c:v>
                </c:pt>
              </c:numCache>
            </c:numRef>
          </c:val>
          <c:smooth val="0"/>
          <c:extLst>
            <c:ext xmlns:c16="http://schemas.microsoft.com/office/drawing/2014/chart" uri="{C3380CC4-5D6E-409C-BE32-E72D297353CC}">
              <c16:uniqueId val="{00000001-62F5-4170-A8E0-0C18C231203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308-4575-B8A7-C2B2364B5C5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49.27</c:v>
                </c:pt>
                <c:pt idx="1">
                  <c:v>49.47</c:v>
                </c:pt>
                <c:pt idx="2">
                  <c:v>48.19</c:v>
                </c:pt>
                <c:pt idx="3">
                  <c:v>47.32</c:v>
                </c:pt>
                <c:pt idx="4">
                  <c:v>48.03</c:v>
                </c:pt>
              </c:numCache>
            </c:numRef>
          </c:val>
          <c:smooth val="0"/>
          <c:extLst>
            <c:ext xmlns:c16="http://schemas.microsoft.com/office/drawing/2014/chart" uri="{C3380CC4-5D6E-409C-BE32-E72D297353CC}">
              <c16:uniqueId val="{00000001-D308-4575-B8A7-C2B2364B5C5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76.510000000000005</c:v>
                </c:pt>
                <c:pt idx="1">
                  <c:v>76.69</c:v>
                </c:pt>
                <c:pt idx="2">
                  <c:v>75.38</c:v>
                </c:pt>
                <c:pt idx="3">
                  <c:v>73.930000000000007</c:v>
                </c:pt>
                <c:pt idx="4">
                  <c:v>73.81</c:v>
                </c:pt>
              </c:numCache>
            </c:numRef>
          </c:val>
          <c:extLst>
            <c:ext xmlns:c16="http://schemas.microsoft.com/office/drawing/2014/chart" uri="{C3380CC4-5D6E-409C-BE32-E72D297353CC}">
              <c16:uniqueId val="{00000000-7093-4254-9E7E-B1BED7FEBDB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83.16</c:v>
                </c:pt>
                <c:pt idx="1">
                  <c:v>82.06</c:v>
                </c:pt>
                <c:pt idx="2">
                  <c:v>82.26</c:v>
                </c:pt>
                <c:pt idx="3">
                  <c:v>81.33</c:v>
                </c:pt>
                <c:pt idx="4">
                  <c:v>80.95</c:v>
                </c:pt>
              </c:numCache>
            </c:numRef>
          </c:val>
          <c:smooth val="0"/>
          <c:extLst>
            <c:ext xmlns:c16="http://schemas.microsoft.com/office/drawing/2014/chart" uri="{C3380CC4-5D6E-409C-BE32-E72D297353CC}">
              <c16:uniqueId val="{00000001-7093-4254-9E7E-B1BED7FEBDB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113.22</c:v>
                </c:pt>
                <c:pt idx="1">
                  <c:v>117.07</c:v>
                </c:pt>
                <c:pt idx="2">
                  <c:v>116.05</c:v>
                </c:pt>
                <c:pt idx="3">
                  <c:v>113.49</c:v>
                </c:pt>
                <c:pt idx="4">
                  <c:v>111.62</c:v>
                </c:pt>
              </c:numCache>
            </c:numRef>
          </c:val>
          <c:extLst>
            <c:ext xmlns:c16="http://schemas.microsoft.com/office/drawing/2014/chart" uri="{C3380CC4-5D6E-409C-BE32-E72D297353CC}">
              <c16:uniqueId val="{00000000-063B-4C57-9CA8-E9561B69728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109.21</c:v>
                </c:pt>
                <c:pt idx="1">
                  <c:v>107.81</c:v>
                </c:pt>
                <c:pt idx="2">
                  <c:v>107.54</c:v>
                </c:pt>
                <c:pt idx="3">
                  <c:v>107.19</c:v>
                </c:pt>
                <c:pt idx="4">
                  <c:v>107.04</c:v>
                </c:pt>
              </c:numCache>
            </c:numRef>
          </c:val>
          <c:smooth val="0"/>
          <c:extLst>
            <c:ext xmlns:c16="http://schemas.microsoft.com/office/drawing/2014/chart" uri="{C3380CC4-5D6E-409C-BE32-E72D297353CC}">
              <c16:uniqueId val="{00000001-063B-4C57-9CA8-E9561B69728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32.99</c:v>
                </c:pt>
                <c:pt idx="1">
                  <c:v>33.24</c:v>
                </c:pt>
                <c:pt idx="2">
                  <c:v>33.520000000000003</c:v>
                </c:pt>
                <c:pt idx="3">
                  <c:v>33.880000000000003</c:v>
                </c:pt>
                <c:pt idx="4">
                  <c:v>34.39</c:v>
                </c:pt>
              </c:numCache>
            </c:numRef>
          </c:val>
          <c:extLst>
            <c:ext xmlns:c16="http://schemas.microsoft.com/office/drawing/2014/chart" uri="{C3380CC4-5D6E-409C-BE32-E72D297353CC}">
              <c16:uniqueId val="{00000000-DB80-4B9F-BF42-C7E7D6713C1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24.1</c:v>
                </c:pt>
                <c:pt idx="1">
                  <c:v>19.93</c:v>
                </c:pt>
                <c:pt idx="2">
                  <c:v>21.94</c:v>
                </c:pt>
                <c:pt idx="3">
                  <c:v>22.89</c:v>
                </c:pt>
                <c:pt idx="4">
                  <c:v>23.37</c:v>
                </c:pt>
              </c:numCache>
            </c:numRef>
          </c:val>
          <c:smooth val="0"/>
          <c:extLst>
            <c:ext xmlns:c16="http://schemas.microsoft.com/office/drawing/2014/chart" uri="{C3380CC4-5D6E-409C-BE32-E72D297353CC}">
              <c16:uniqueId val="{00000001-DB80-4B9F-BF42-C7E7D6713C1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42C-4D1E-8551-ED396198109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42C-4D1E-8551-ED396198109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8F8-4D57-A491-24BD045B71D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15.73</c:v>
                </c:pt>
                <c:pt idx="1">
                  <c:v>18.2</c:v>
                </c:pt>
                <c:pt idx="2">
                  <c:v>19.059999999999999</c:v>
                </c:pt>
                <c:pt idx="3">
                  <c:v>31.07</c:v>
                </c:pt>
                <c:pt idx="4">
                  <c:v>37.43</c:v>
                </c:pt>
              </c:numCache>
            </c:numRef>
          </c:val>
          <c:smooth val="0"/>
          <c:extLst>
            <c:ext xmlns:c16="http://schemas.microsoft.com/office/drawing/2014/chart" uri="{C3380CC4-5D6E-409C-BE32-E72D297353CC}">
              <c16:uniqueId val="{00000001-E8F8-4D57-A491-24BD045B71D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45.64</c:v>
                </c:pt>
                <c:pt idx="1">
                  <c:v>59.92</c:v>
                </c:pt>
                <c:pt idx="2">
                  <c:v>53.02</c:v>
                </c:pt>
                <c:pt idx="3">
                  <c:v>60.4</c:v>
                </c:pt>
                <c:pt idx="4">
                  <c:v>49.63</c:v>
                </c:pt>
              </c:numCache>
            </c:numRef>
          </c:val>
          <c:extLst>
            <c:ext xmlns:c16="http://schemas.microsoft.com/office/drawing/2014/chart" uri="{C3380CC4-5D6E-409C-BE32-E72D297353CC}">
              <c16:uniqueId val="{00000000-90F7-4200-9241-A9164A3FC9C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57.26</c:v>
                </c:pt>
                <c:pt idx="1">
                  <c:v>48.56</c:v>
                </c:pt>
                <c:pt idx="2">
                  <c:v>47.58</c:v>
                </c:pt>
                <c:pt idx="3">
                  <c:v>51.09</c:v>
                </c:pt>
                <c:pt idx="4">
                  <c:v>57.42</c:v>
                </c:pt>
              </c:numCache>
            </c:numRef>
          </c:val>
          <c:smooth val="0"/>
          <c:extLst>
            <c:ext xmlns:c16="http://schemas.microsoft.com/office/drawing/2014/chart" uri="{C3380CC4-5D6E-409C-BE32-E72D297353CC}">
              <c16:uniqueId val="{00000001-90F7-4200-9241-A9164A3FC9C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2856.33</c:v>
                </c:pt>
                <c:pt idx="1">
                  <c:v>2909.32</c:v>
                </c:pt>
                <c:pt idx="2">
                  <c:v>2977.31</c:v>
                </c:pt>
                <c:pt idx="3">
                  <c:v>3065.4</c:v>
                </c:pt>
                <c:pt idx="4">
                  <c:v>3020.6</c:v>
                </c:pt>
              </c:numCache>
            </c:numRef>
          </c:val>
          <c:extLst>
            <c:ext xmlns:c16="http://schemas.microsoft.com/office/drawing/2014/chart" uri="{C3380CC4-5D6E-409C-BE32-E72D297353CC}">
              <c16:uniqueId val="{00000000-E6C4-4717-A620-DB1EFDA11BC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1130.42</c:v>
                </c:pt>
                <c:pt idx="1">
                  <c:v>1245.0999999999999</c:v>
                </c:pt>
                <c:pt idx="2">
                  <c:v>1108.8</c:v>
                </c:pt>
                <c:pt idx="3">
                  <c:v>1194.56</c:v>
                </c:pt>
                <c:pt idx="4">
                  <c:v>1174.6099999999999</c:v>
                </c:pt>
              </c:numCache>
            </c:numRef>
          </c:val>
          <c:smooth val="0"/>
          <c:extLst>
            <c:ext xmlns:c16="http://schemas.microsoft.com/office/drawing/2014/chart" uri="{C3380CC4-5D6E-409C-BE32-E72D297353CC}">
              <c16:uniqueId val="{00000001-E6C4-4717-A620-DB1EFDA11BC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163.96</c:v>
                </c:pt>
                <c:pt idx="1">
                  <c:v>158.83000000000001</c:v>
                </c:pt>
                <c:pt idx="2">
                  <c:v>129.63</c:v>
                </c:pt>
                <c:pt idx="3">
                  <c:v>121.12</c:v>
                </c:pt>
                <c:pt idx="4">
                  <c:v>82.85</c:v>
                </c:pt>
              </c:numCache>
            </c:numRef>
          </c:val>
          <c:extLst>
            <c:ext xmlns:c16="http://schemas.microsoft.com/office/drawing/2014/chart" uri="{C3380CC4-5D6E-409C-BE32-E72D297353CC}">
              <c16:uniqueId val="{00000000-82D9-48E4-946D-910BA95CB43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74.17</c:v>
                </c:pt>
                <c:pt idx="1">
                  <c:v>79.77</c:v>
                </c:pt>
                <c:pt idx="2">
                  <c:v>79.63</c:v>
                </c:pt>
                <c:pt idx="3">
                  <c:v>76.78</c:v>
                </c:pt>
                <c:pt idx="4">
                  <c:v>75.41</c:v>
                </c:pt>
              </c:numCache>
            </c:numRef>
          </c:val>
          <c:smooth val="0"/>
          <c:extLst>
            <c:ext xmlns:c16="http://schemas.microsoft.com/office/drawing/2014/chart" uri="{C3380CC4-5D6E-409C-BE32-E72D297353CC}">
              <c16:uniqueId val="{00000001-82D9-48E4-946D-910BA95CB43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91.63</c:v>
                </c:pt>
                <c:pt idx="1">
                  <c:v>89.39</c:v>
                </c:pt>
                <c:pt idx="2">
                  <c:v>108.68</c:v>
                </c:pt>
                <c:pt idx="3">
                  <c:v>115.8</c:v>
                </c:pt>
                <c:pt idx="4">
                  <c:v>168.52</c:v>
                </c:pt>
              </c:numCache>
            </c:numRef>
          </c:val>
          <c:extLst>
            <c:ext xmlns:c16="http://schemas.microsoft.com/office/drawing/2014/chart" uri="{C3380CC4-5D6E-409C-BE32-E72D297353CC}">
              <c16:uniqueId val="{00000000-C590-4984-86FE-057193928C8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230.95</c:v>
                </c:pt>
                <c:pt idx="1">
                  <c:v>214.56</c:v>
                </c:pt>
                <c:pt idx="2">
                  <c:v>213.66</c:v>
                </c:pt>
                <c:pt idx="3">
                  <c:v>224.31</c:v>
                </c:pt>
                <c:pt idx="4">
                  <c:v>223.48</c:v>
                </c:pt>
              </c:numCache>
            </c:numRef>
          </c:val>
          <c:smooth val="0"/>
          <c:extLst>
            <c:ext xmlns:c16="http://schemas.microsoft.com/office/drawing/2014/chart" uri="{C3380CC4-5D6E-409C-BE32-E72D297353CC}">
              <c16:uniqueId val="{00000001-C590-4984-86FE-057193928C8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7" zoomScale="70" zoomScaleNormal="7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青森県　板柳町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Cd2</v>
      </c>
      <c r="X8" s="64"/>
      <c r="Y8" s="64"/>
      <c r="Z8" s="64"/>
      <c r="AA8" s="64"/>
      <c r="AB8" s="64"/>
      <c r="AC8" s="64"/>
      <c r="AD8" s="65" t="str">
        <f>データ!$M$6</f>
        <v>非設置</v>
      </c>
      <c r="AE8" s="65"/>
      <c r="AF8" s="65"/>
      <c r="AG8" s="65"/>
      <c r="AH8" s="65"/>
      <c r="AI8" s="65"/>
      <c r="AJ8" s="65"/>
      <c r="AK8" s="3"/>
      <c r="AL8" s="44">
        <f>データ!S6</f>
        <v>12445</v>
      </c>
      <c r="AM8" s="44"/>
      <c r="AN8" s="44"/>
      <c r="AO8" s="44"/>
      <c r="AP8" s="44"/>
      <c r="AQ8" s="44"/>
      <c r="AR8" s="44"/>
      <c r="AS8" s="44"/>
      <c r="AT8" s="45">
        <f>データ!T6</f>
        <v>41.88</v>
      </c>
      <c r="AU8" s="45"/>
      <c r="AV8" s="45"/>
      <c r="AW8" s="45"/>
      <c r="AX8" s="45"/>
      <c r="AY8" s="45"/>
      <c r="AZ8" s="45"/>
      <c r="BA8" s="45"/>
      <c r="BB8" s="45">
        <f>データ!U6</f>
        <v>297.16000000000003</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2">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2">
      <c r="A10" s="2"/>
      <c r="B10" s="45" t="str">
        <f>データ!N6</f>
        <v>-</v>
      </c>
      <c r="C10" s="45"/>
      <c r="D10" s="45"/>
      <c r="E10" s="45"/>
      <c r="F10" s="45"/>
      <c r="G10" s="45"/>
      <c r="H10" s="45"/>
      <c r="I10" s="45">
        <f>データ!O6</f>
        <v>48.33</v>
      </c>
      <c r="J10" s="45"/>
      <c r="K10" s="45"/>
      <c r="L10" s="45"/>
      <c r="M10" s="45"/>
      <c r="N10" s="45"/>
      <c r="O10" s="45"/>
      <c r="P10" s="45">
        <f>データ!P6</f>
        <v>61.74</v>
      </c>
      <c r="Q10" s="45"/>
      <c r="R10" s="45"/>
      <c r="S10" s="45"/>
      <c r="T10" s="45"/>
      <c r="U10" s="45"/>
      <c r="V10" s="45"/>
      <c r="W10" s="45">
        <f>データ!Q6</f>
        <v>77.83</v>
      </c>
      <c r="X10" s="45"/>
      <c r="Y10" s="45"/>
      <c r="Z10" s="45"/>
      <c r="AA10" s="45"/>
      <c r="AB10" s="45"/>
      <c r="AC10" s="45"/>
      <c r="AD10" s="44">
        <f>データ!R6</f>
        <v>2920</v>
      </c>
      <c r="AE10" s="44"/>
      <c r="AF10" s="44"/>
      <c r="AG10" s="44"/>
      <c r="AH10" s="44"/>
      <c r="AI10" s="44"/>
      <c r="AJ10" s="44"/>
      <c r="AK10" s="2"/>
      <c r="AL10" s="44">
        <f>データ!V6</f>
        <v>7625</v>
      </c>
      <c r="AM10" s="44"/>
      <c r="AN10" s="44"/>
      <c r="AO10" s="44"/>
      <c r="AP10" s="44"/>
      <c r="AQ10" s="44"/>
      <c r="AR10" s="44"/>
      <c r="AS10" s="44"/>
      <c r="AT10" s="45">
        <f>データ!W6</f>
        <v>3.54</v>
      </c>
      <c r="AU10" s="45"/>
      <c r="AV10" s="45"/>
      <c r="AW10" s="45"/>
      <c r="AX10" s="45"/>
      <c r="AY10" s="45"/>
      <c r="AZ10" s="45"/>
      <c r="BA10" s="45"/>
      <c r="BB10" s="45">
        <f>データ!X6</f>
        <v>2153.9499999999998</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117</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2"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2"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116</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wpsY6vHDWqASkCHVI9cK7P0mNr8oAxf/MpX0hgC7F4CUoLj+dsVrDzdhW6U5ZfWRgnPIip+WYv6Dz1eVmIM8Sw==" saltValue="Lv04YL6tx6Hrb5dz9cOn1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23817</v>
      </c>
      <c r="D6" s="19">
        <f t="shared" si="3"/>
        <v>46</v>
      </c>
      <c r="E6" s="19">
        <f t="shared" si="3"/>
        <v>17</v>
      </c>
      <c r="F6" s="19">
        <f t="shared" si="3"/>
        <v>1</v>
      </c>
      <c r="G6" s="19">
        <f t="shared" si="3"/>
        <v>0</v>
      </c>
      <c r="H6" s="19" t="str">
        <f t="shared" si="3"/>
        <v>青森県　板柳町</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48.33</v>
      </c>
      <c r="P6" s="20">
        <f t="shared" si="3"/>
        <v>61.74</v>
      </c>
      <c r="Q6" s="20">
        <f t="shared" si="3"/>
        <v>77.83</v>
      </c>
      <c r="R6" s="20">
        <f t="shared" si="3"/>
        <v>2920</v>
      </c>
      <c r="S6" s="20">
        <f t="shared" si="3"/>
        <v>12445</v>
      </c>
      <c r="T6" s="20">
        <f t="shared" si="3"/>
        <v>41.88</v>
      </c>
      <c r="U6" s="20">
        <f t="shared" si="3"/>
        <v>297.16000000000003</v>
      </c>
      <c r="V6" s="20">
        <f t="shared" si="3"/>
        <v>7625</v>
      </c>
      <c r="W6" s="20">
        <f t="shared" si="3"/>
        <v>3.54</v>
      </c>
      <c r="X6" s="20">
        <f t="shared" si="3"/>
        <v>2153.9499999999998</v>
      </c>
      <c r="Y6" s="21">
        <f>IF(Y7="",NA(),Y7)</f>
        <v>113.22</v>
      </c>
      <c r="Z6" s="21">
        <f t="shared" ref="Z6:AH6" si="4">IF(Z7="",NA(),Z7)</f>
        <v>117.07</v>
      </c>
      <c r="AA6" s="21">
        <f t="shared" si="4"/>
        <v>116.05</v>
      </c>
      <c r="AB6" s="21">
        <f t="shared" si="4"/>
        <v>113.49</v>
      </c>
      <c r="AC6" s="21">
        <f t="shared" si="4"/>
        <v>111.62</v>
      </c>
      <c r="AD6" s="21">
        <f t="shared" si="4"/>
        <v>109.21</v>
      </c>
      <c r="AE6" s="21">
        <f t="shared" si="4"/>
        <v>107.81</v>
      </c>
      <c r="AF6" s="21">
        <f t="shared" si="4"/>
        <v>107.54</v>
      </c>
      <c r="AG6" s="21">
        <f t="shared" si="4"/>
        <v>107.19</v>
      </c>
      <c r="AH6" s="21">
        <f t="shared" si="4"/>
        <v>107.04</v>
      </c>
      <c r="AI6" s="20" t="str">
        <f>IF(AI7="","",IF(AI7="-","【-】","【"&amp;SUBSTITUTE(TEXT(AI7,"#,##0.00"),"-","△")&amp;"】"))</f>
        <v>【105.91】</v>
      </c>
      <c r="AJ6" s="20">
        <f>IF(AJ7="",NA(),AJ7)</f>
        <v>0</v>
      </c>
      <c r="AK6" s="20">
        <f t="shared" ref="AK6:AS6" si="5">IF(AK7="",NA(),AK7)</f>
        <v>0</v>
      </c>
      <c r="AL6" s="20">
        <f t="shared" si="5"/>
        <v>0</v>
      </c>
      <c r="AM6" s="20">
        <f t="shared" si="5"/>
        <v>0</v>
      </c>
      <c r="AN6" s="20">
        <f t="shared" si="5"/>
        <v>0</v>
      </c>
      <c r="AO6" s="21">
        <f t="shared" si="5"/>
        <v>15.73</v>
      </c>
      <c r="AP6" s="21">
        <f t="shared" si="5"/>
        <v>18.2</v>
      </c>
      <c r="AQ6" s="21">
        <f t="shared" si="5"/>
        <v>19.059999999999999</v>
      </c>
      <c r="AR6" s="21">
        <f t="shared" si="5"/>
        <v>31.07</v>
      </c>
      <c r="AS6" s="21">
        <f t="shared" si="5"/>
        <v>37.43</v>
      </c>
      <c r="AT6" s="20" t="str">
        <f>IF(AT7="","",IF(AT7="-","【-】","【"&amp;SUBSTITUTE(TEXT(AT7,"#,##0.00"),"-","△")&amp;"】"))</f>
        <v>【3.03】</v>
      </c>
      <c r="AU6" s="21">
        <f>IF(AU7="",NA(),AU7)</f>
        <v>45.64</v>
      </c>
      <c r="AV6" s="21">
        <f t="shared" ref="AV6:BD6" si="6">IF(AV7="",NA(),AV7)</f>
        <v>59.92</v>
      </c>
      <c r="AW6" s="21">
        <f t="shared" si="6"/>
        <v>53.02</v>
      </c>
      <c r="AX6" s="21">
        <f t="shared" si="6"/>
        <v>60.4</v>
      </c>
      <c r="AY6" s="21">
        <f t="shared" si="6"/>
        <v>49.63</v>
      </c>
      <c r="AZ6" s="21">
        <f t="shared" si="6"/>
        <v>57.26</v>
      </c>
      <c r="BA6" s="21">
        <f t="shared" si="6"/>
        <v>48.56</v>
      </c>
      <c r="BB6" s="21">
        <f t="shared" si="6"/>
        <v>47.58</v>
      </c>
      <c r="BC6" s="21">
        <f t="shared" si="6"/>
        <v>51.09</v>
      </c>
      <c r="BD6" s="21">
        <f t="shared" si="6"/>
        <v>57.42</v>
      </c>
      <c r="BE6" s="20" t="str">
        <f>IF(BE7="","",IF(BE7="-","【-】","【"&amp;SUBSTITUTE(TEXT(BE7,"#,##0.00"),"-","△")&amp;"】"))</f>
        <v>【78.43】</v>
      </c>
      <c r="BF6" s="21">
        <f>IF(BF7="",NA(),BF7)</f>
        <v>2856.33</v>
      </c>
      <c r="BG6" s="21">
        <f t="shared" ref="BG6:BO6" si="7">IF(BG7="",NA(),BG7)</f>
        <v>2909.32</v>
      </c>
      <c r="BH6" s="21">
        <f t="shared" si="7"/>
        <v>2977.31</v>
      </c>
      <c r="BI6" s="21">
        <f t="shared" si="7"/>
        <v>3065.4</v>
      </c>
      <c r="BJ6" s="21">
        <f t="shared" si="7"/>
        <v>3020.6</v>
      </c>
      <c r="BK6" s="21">
        <f t="shared" si="7"/>
        <v>1130.42</v>
      </c>
      <c r="BL6" s="21">
        <f t="shared" si="7"/>
        <v>1245.0999999999999</v>
      </c>
      <c r="BM6" s="21">
        <f t="shared" si="7"/>
        <v>1108.8</v>
      </c>
      <c r="BN6" s="21">
        <f t="shared" si="7"/>
        <v>1194.56</v>
      </c>
      <c r="BO6" s="21">
        <f t="shared" si="7"/>
        <v>1174.6099999999999</v>
      </c>
      <c r="BP6" s="20" t="str">
        <f>IF(BP7="","",IF(BP7="-","【-】","【"&amp;SUBSTITUTE(TEXT(BP7,"#,##0.00"),"-","△")&amp;"】"))</f>
        <v>【630.82】</v>
      </c>
      <c r="BQ6" s="21">
        <f>IF(BQ7="",NA(),BQ7)</f>
        <v>163.96</v>
      </c>
      <c r="BR6" s="21">
        <f t="shared" ref="BR6:BZ6" si="8">IF(BR7="",NA(),BR7)</f>
        <v>158.83000000000001</v>
      </c>
      <c r="BS6" s="21">
        <f t="shared" si="8"/>
        <v>129.63</v>
      </c>
      <c r="BT6" s="21">
        <f t="shared" si="8"/>
        <v>121.12</v>
      </c>
      <c r="BU6" s="21">
        <f t="shared" si="8"/>
        <v>82.85</v>
      </c>
      <c r="BV6" s="21">
        <f t="shared" si="8"/>
        <v>74.17</v>
      </c>
      <c r="BW6" s="21">
        <f t="shared" si="8"/>
        <v>79.77</v>
      </c>
      <c r="BX6" s="21">
        <f t="shared" si="8"/>
        <v>79.63</v>
      </c>
      <c r="BY6" s="21">
        <f t="shared" si="8"/>
        <v>76.78</v>
      </c>
      <c r="BZ6" s="21">
        <f t="shared" si="8"/>
        <v>75.41</v>
      </c>
      <c r="CA6" s="20" t="str">
        <f>IF(CA7="","",IF(CA7="-","【-】","【"&amp;SUBSTITUTE(TEXT(CA7,"#,##0.00"),"-","△")&amp;"】"))</f>
        <v>【97.81】</v>
      </c>
      <c r="CB6" s="21">
        <f>IF(CB7="",NA(),CB7)</f>
        <v>91.63</v>
      </c>
      <c r="CC6" s="21">
        <f t="shared" ref="CC6:CK6" si="9">IF(CC7="",NA(),CC7)</f>
        <v>89.39</v>
      </c>
      <c r="CD6" s="21">
        <f t="shared" si="9"/>
        <v>108.68</v>
      </c>
      <c r="CE6" s="21">
        <f t="shared" si="9"/>
        <v>115.8</v>
      </c>
      <c r="CF6" s="21">
        <f t="shared" si="9"/>
        <v>168.52</v>
      </c>
      <c r="CG6" s="21">
        <f t="shared" si="9"/>
        <v>230.95</v>
      </c>
      <c r="CH6" s="21">
        <f t="shared" si="9"/>
        <v>214.56</v>
      </c>
      <c r="CI6" s="21">
        <f t="shared" si="9"/>
        <v>213.66</v>
      </c>
      <c r="CJ6" s="21">
        <f t="shared" si="9"/>
        <v>224.31</v>
      </c>
      <c r="CK6" s="21">
        <f t="shared" si="9"/>
        <v>223.48</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49.27</v>
      </c>
      <c r="CS6" s="21">
        <f t="shared" si="10"/>
        <v>49.47</v>
      </c>
      <c r="CT6" s="21">
        <f t="shared" si="10"/>
        <v>48.19</v>
      </c>
      <c r="CU6" s="21">
        <f t="shared" si="10"/>
        <v>47.32</v>
      </c>
      <c r="CV6" s="21">
        <f t="shared" si="10"/>
        <v>48.03</v>
      </c>
      <c r="CW6" s="20" t="str">
        <f>IF(CW7="","",IF(CW7="-","【-】","【"&amp;SUBSTITUTE(TEXT(CW7,"#,##0.00"),"-","△")&amp;"】"))</f>
        <v>【58.94】</v>
      </c>
      <c r="CX6" s="21">
        <f>IF(CX7="",NA(),CX7)</f>
        <v>76.510000000000005</v>
      </c>
      <c r="CY6" s="21">
        <f t="shared" ref="CY6:DG6" si="11">IF(CY7="",NA(),CY7)</f>
        <v>76.69</v>
      </c>
      <c r="CZ6" s="21">
        <f t="shared" si="11"/>
        <v>75.38</v>
      </c>
      <c r="DA6" s="21">
        <f t="shared" si="11"/>
        <v>73.930000000000007</v>
      </c>
      <c r="DB6" s="21">
        <f t="shared" si="11"/>
        <v>73.81</v>
      </c>
      <c r="DC6" s="21">
        <f t="shared" si="11"/>
        <v>83.16</v>
      </c>
      <c r="DD6" s="21">
        <f t="shared" si="11"/>
        <v>82.06</v>
      </c>
      <c r="DE6" s="21">
        <f t="shared" si="11"/>
        <v>82.26</v>
      </c>
      <c r="DF6" s="21">
        <f t="shared" si="11"/>
        <v>81.33</v>
      </c>
      <c r="DG6" s="21">
        <f t="shared" si="11"/>
        <v>80.95</v>
      </c>
      <c r="DH6" s="20" t="str">
        <f>IF(DH7="","",IF(DH7="-","【-】","【"&amp;SUBSTITUTE(TEXT(DH7,"#,##0.00"),"-","△")&amp;"】"))</f>
        <v>【95.91】</v>
      </c>
      <c r="DI6" s="21">
        <f>IF(DI7="",NA(),DI7)</f>
        <v>32.99</v>
      </c>
      <c r="DJ6" s="21">
        <f t="shared" ref="DJ6:DR6" si="12">IF(DJ7="",NA(),DJ7)</f>
        <v>33.24</v>
      </c>
      <c r="DK6" s="21">
        <f t="shared" si="12"/>
        <v>33.520000000000003</v>
      </c>
      <c r="DL6" s="21">
        <f t="shared" si="12"/>
        <v>33.880000000000003</v>
      </c>
      <c r="DM6" s="21">
        <f t="shared" si="12"/>
        <v>34.39</v>
      </c>
      <c r="DN6" s="21">
        <f t="shared" si="12"/>
        <v>24.1</v>
      </c>
      <c r="DO6" s="21">
        <f t="shared" si="12"/>
        <v>19.93</v>
      </c>
      <c r="DP6" s="21">
        <f t="shared" si="12"/>
        <v>21.94</v>
      </c>
      <c r="DQ6" s="21">
        <f t="shared" si="12"/>
        <v>22.89</v>
      </c>
      <c r="DR6" s="21">
        <f t="shared" si="12"/>
        <v>23.37</v>
      </c>
      <c r="DS6" s="20" t="str">
        <f>IF(DS7="","",IF(DS7="-","【-】","【"&amp;SUBSTITUTE(TEXT(DS7,"#,##0.00"),"-","△")&amp;"】"))</f>
        <v>【41.09】</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【8.68】</v>
      </c>
      <c r="EE6" s="20">
        <f>IF(EE7="",NA(),EE7)</f>
        <v>0</v>
      </c>
      <c r="EF6" s="20">
        <f t="shared" ref="EF6:EN6" si="14">IF(EF7="",NA(),EF7)</f>
        <v>0</v>
      </c>
      <c r="EG6" s="20">
        <f t="shared" si="14"/>
        <v>0</v>
      </c>
      <c r="EH6" s="20">
        <f t="shared" si="14"/>
        <v>0</v>
      </c>
      <c r="EI6" s="20">
        <f t="shared" si="14"/>
        <v>0</v>
      </c>
      <c r="EJ6" s="21">
        <f t="shared" si="14"/>
        <v>0.1</v>
      </c>
      <c r="EK6" s="21">
        <f t="shared" si="14"/>
        <v>0.32</v>
      </c>
      <c r="EL6" s="21">
        <f t="shared" si="14"/>
        <v>0.1</v>
      </c>
      <c r="EM6" s="21">
        <f t="shared" si="14"/>
        <v>0.09</v>
      </c>
      <c r="EN6" s="21">
        <f t="shared" si="14"/>
        <v>0.1</v>
      </c>
      <c r="EO6" s="20" t="str">
        <f>IF(EO7="","",IF(EO7="-","【-】","【"&amp;SUBSTITUTE(TEXT(EO7,"#,##0.00"),"-","△")&amp;"】"))</f>
        <v>【0.22】</v>
      </c>
    </row>
    <row r="7" spans="1:148" s="22" customFormat="1" x14ac:dyDescent="0.2">
      <c r="A7" s="14"/>
      <c r="B7" s="23">
        <v>2023</v>
      </c>
      <c r="C7" s="23">
        <v>23817</v>
      </c>
      <c r="D7" s="23">
        <v>46</v>
      </c>
      <c r="E7" s="23">
        <v>17</v>
      </c>
      <c r="F7" s="23">
        <v>1</v>
      </c>
      <c r="G7" s="23">
        <v>0</v>
      </c>
      <c r="H7" s="23" t="s">
        <v>96</v>
      </c>
      <c r="I7" s="23" t="s">
        <v>97</v>
      </c>
      <c r="J7" s="23" t="s">
        <v>98</v>
      </c>
      <c r="K7" s="23" t="s">
        <v>99</v>
      </c>
      <c r="L7" s="23" t="s">
        <v>100</v>
      </c>
      <c r="M7" s="23" t="s">
        <v>101</v>
      </c>
      <c r="N7" s="24" t="s">
        <v>102</v>
      </c>
      <c r="O7" s="24">
        <v>48.33</v>
      </c>
      <c r="P7" s="24">
        <v>61.74</v>
      </c>
      <c r="Q7" s="24">
        <v>77.83</v>
      </c>
      <c r="R7" s="24">
        <v>2920</v>
      </c>
      <c r="S7" s="24">
        <v>12445</v>
      </c>
      <c r="T7" s="24">
        <v>41.88</v>
      </c>
      <c r="U7" s="24">
        <v>297.16000000000003</v>
      </c>
      <c r="V7" s="24">
        <v>7625</v>
      </c>
      <c r="W7" s="24">
        <v>3.54</v>
      </c>
      <c r="X7" s="24">
        <v>2153.9499999999998</v>
      </c>
      <c r="Y7" s="24">
        <v>113.22</v>
      </c>
      <c r="Z7" s="24">
        <v>117.07</v>
      </c>
      <c r="AA7" s="24">
        <v>116.05</v>
      </c>
      <c r="AB7" s="24">
        <v>113.49</v>
      </c>
      <c r="AC7" s="24">
        <v>111.62</v>
      </c>
      <c r="AD7" s="24">
        <v>109.21</v>
      </c>
      <c r="AE7" s="24">
        <v>107.81</v>
      </c>
      <c r="AF7" s="24">
        <v>107.54</v>
      </c>
      <c r="AG7" s="24">
        <v>107.19</v>
      </c>
      <c r="AH7" s="24">
        <v>107.04</v>
      </c>
      <c r="AI7" s="24">
        <v>105.91</v>
      </c>
      <c r="AJ7" s="24">
        <v>0</v>
      </c>
      <c r="AK7" s="24">
        <v>0</v>
      </c>
      <c r="AL7" s="24">
        <v>0</v>
      </c>
      <c r="AM7" s="24">
        <v>0</v>
      </c>
      <c r="AN7" s="24">
        <v>0</v>
      </c>
      <c r="AO7" s="24">
        <v>15.73</v>
      </c>
      <c r="AP7" s="24">
        <v>18.2</v>
      </c>
      <c r="AQ7" s="24">
        <v>19.059999999999999</v>
      </c>
      <c r="AR7" s="24">
        <v>31.07</v>
      </c>
      <c r="AS7" s="24">
        <v>37.43</v>
      </c>
      <c r="AT7" s="24">
        <v>3.03</v>
      </c>
      <c r="AU7" s="24">
        <v>45.64</v>
      </c>
      <c r="AV7" s="24">
        <v>59.92</v>
      </c>
      <c r="AW7" s="24">
        <v>53.02</v>
      </c>
      <c r="AX7" s="24">
        <v>60.4</v>
      </c>
      <c r="AY7" s="24">
        <v>49.63</v>
      </c>
      <c r="AZ7" s="24">
        <v>57.26</v>
      </c>
      <c r="BA7" s="24">
        <v>48.56</v>
      </c>
      <c r="BB7" s="24">
        <v>47.58</v>
      </c>
      <c r="BC7" s="24">
        <v>51.09</v>
      </c>
      <c r="BD7" s="24">
        <v>57.42</v>
      </c>
      <c r="BE7" s="24">
        <v>78.430000000000007</v>
      </c>
      <c r="BF7" s="24">
        <v>2856.33</v>
      </c>
      <c r="BG7" s="24">
        <v>2909.32</v>
      </c>
      <c r="BH7" s="24">
        <v>2977.31</v>
      </c>
      <c r="BI7" s="24">
        <v>3065.4</v>
      </c>
      <c r="BJ7" s="24">
        <v>3020.6</v>
      </c>
      <c r="BK7" s="24">
        <v>1130.42</v>
      </c>
      <c r="BL7" s="24">
        <v>1245.0999999999999</v>
      </c>
      <c r="BM7" s="24">
        <v>1108.8</v>
      </c>
      <c r="BN7" s="24">
        <v>1194.56</v>
      </c>
      <c r="BO7" s="24">
        <v>1174.6099999999999</v>
      </c>
      <c r="BP7" s="24">
        <v>630.82000000000005</v>
      </c>
      <c r="BQ7" s="24">
        <v>163.96</v>
      </c>
      <c r="BR7" s="24">
        <v>158.83000000000001</v>
      </c>
      <c r="BS7" s="24">
        <v>129.63</v>
      </c>
      <c r="BT7" s="24">
        <v>121.12</v>
      </c>
      <c r="BU7" s="24">
        <v>82.85</v>
      </c>
      <c r="BV7" s="24">
        <v>74.17</v>
      </c>
      <c r="BW7" s="24">
        <v>79.77</v>
      </c>
      <c r="BX7" s="24">
        <v>79.63</v>
      </c>
      <c r="BY7" s="24">
        <v>76.78</v>
      </c>
      <c r="BZ7" s="24">
        <v>75.41</v>
      </c>
      <c r="CA7" s="24">
        <v>97.81</v>
      </c>
      <c r="CB7" s="24">
        <v>91.63</v>
      </c>
      <c r="CC7" s="24">
        <v>89.39</v>
      </c>
      <c r="CD7" s="24">
        <v>108.68</v>
      </c>
      <c r="CE7" s="24">
        <v>115.8</v>
      </c>
      <c r="CF7" s="24">
        <v>168.52</v>
      </c>
      <c r="CG7" s="24">
        <v>230.95</v>
      </c>
      <c r="CH7" s="24">
        <v>214.56</v>
      </c>
      <c r="CI7" s="24">
        <v>213.66</v>
      </c>
      <c r="CJ7" s="24">
        <v>224.31</v>
      </c>
      <c r="CK7" s="24">
        <v>223.48</v>
      </c>
      <c r="CL7" s="24">
        <v>138.75</v>
      </c>
      <c r="CM7" s="24" t="s">
        <v>102</v>
      </c>
      <c r="CN7" s="24" t="s">
        <v>102</v>
      </c>
      <c r="CO7" s="24" t="s">
        <v>102</v>
      </c>
      <c r="CP7" s="24" t="s">
        <v>102</v>
      </c>
      <c r="CQ7" s="24" t="s">
        <v>102</v>
      </c>
      <c r="CR7" s="24">
        <v>49.27</v>
      </c>
      <c r="CS7" s="24">
        <v>49.47</v>
      </c>
      <c r="CT7" s="24">
        <v>48.19</v>
      </c>
      <c r="CU7" s="24">
        <v>47.32</v>
      </c>
      <c r="CV7" s="24">
        <v>48.03</v>
      </c>
      <c r="CW7" s="24">
        <v>58.94</v>
      </c>
      <c r="CX7" s="24">
        <v>76.510000000000005</v>
      </c>
      <c r="CY7" s="24">
        <v>76.69</v>
      </c>
      <c r="CZ7" s="24">
        <v>75.38</v>
      </c>
      <c r="DA7" s="24">
        <v>73.930000000000007</v>
      </c>
      <c r="DB7" s="24">
        <v>73.81</v>
      </c>
      <c r="DC7" s="24">
        <v>83.16</v>
      </c>
      <c r="DD7" s="24">
        <v>82.06</v>
      </c>
      <c r="DE7" s="24">
        <v>82.26</v>
      </c>
      <c r="DF7" s="24">
        <v>81.33</v>
      </c>
      <c r="DG7" s="24">
        <v>80.95</v>
      </c>
      <c r="DH7" s="24">
        <v>95.91</v>
      </c>
      <c r="DI7" s="24">
        <v>32.99</v>
      </c>
      <c r="DJ7" s="24">
        <v>33.24</v>
      </c>
      <c r="DK7" s="24">
        <v>33.520000000000003</v>
      </c>
      <c r="DL7" s="24">
        <v>33.880000000000003</v>
      </c>
      <c r="DM7" s="24">
        <v>34.39</v>
      </c>
      <c r="DN7" s="24">
        <v>24.1</v>
      </c>
      <c r="DO7" s="24">
        <v>19.93</v>
      </c>
      <c r="DP7" s="24">
        <v>21.94</v>
      </c>
      <c r="DQ7" s="24">
        <v>22.89</v>
      </c>
      <c r="DR7" s="24">
        <v>23.37</v>
      </c>
      <c r="DS7" s="24">
        <v>41.09</v>
      </c>
      <c r="DT7" s="24">
        <v>0</v>
      </c>
      <c r="DU7" s="24">
        <v>0</v>
      </c>
      <c r="DV7" s="24">
        <v>0</v>
      </c>
      <c r="DW7" s="24">
        <v>0</v>
      </c>
      <c r="DX7" s="24">
        <v>0</v>
      </c>
      <c r="DY7" s="24">
        <v>0</v>
      </c>
      <c r="DZ7" s="24">
        <v>0</v>
      </c>
      <c r="EA7" s="24">
        <v>0</v>
      </c>
      <c r="EB7" s="24">
        <v>0</v>
      </c>
      <c r="EC7" s="24">
        <v>0</v>
      </c>
      <c r="ED7" s="24">
        <v>8.68</v>
      </c>
      <c r="EE7" s="24">
        <v>0</v>
      </c>
      <c r="EF7" s="24">
        <v>0</v>
      </c>
      <c r="EG7" s="24">
        <v>0</v>
      </c>
      <c r="EH7" s="24">
        <v>0</v>
      </c>
      <c r="EI7" s="24">
        <v>0</v>
      </c>
      <c r="EJ7" s="24">
        <v>0.1</v>
      </c>
      <c r="EK7" s="24">
        <v>0.32</v>
      </c>
      <c r="EL7" s="24">
        <v>0.1</v>
      </c>
      <c r="EM7" s="24">
        <v>0.09</v>
      </c>
      <c r="EN7" s="24">
        <v>0.1</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112</v>
      </c>
      <c r="E13" t="s">
        <v>111</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