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user\Desktop\【R6年度】\【市町村課】R5経営比較分析表\"/>
    </mc:Choice>
  </mc:AlternateContent>
  <xr:revisionPtr revIDLastSave="0" documentId="13_ncr:1_{294EFA61-6ADE-4CBB-AFF8-651168CCE722}" xr6:coauthVersionLast="47" xr6:coauthVersionMax="47" xr10:uidLastSave="{00000000-0000-0000-0000-000000000000}"/>
  <workbookProtection workbookAlgorithmName="SHA-512" workbookHashValue="jELqX5UCH8gHJfM0o/V9V4R+SWTFii1LqzlwfqH6qhl8pTdFQQU6aG9EX/1fY3P2DxIlxzV8hq2NI82gb8OlAw==" workbookSaltValue="7R3YKS2hVuyWZPpCZ19d/w=="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AT8" i="4" s="1"/>
  <c r="R6" i="5"/>
  <c r="AL8" i="4" s="1"/>
  <c r="Q6" i="5"/>
  <c r="W10" i="4" s="1"/>
  <c r="P6" i="5"/>
  <c r="P10" i="4" s="1"/>
  <c r="O6" i="5"/>
  <c r="N6" i="5"/>
  <c r="M6" i="5"/>
  <c r="AD8" i="4" s="1"/>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BB10" i="4"/>
  <c r="I10" i="4"/>
  <c r="B10" i="4"/>
  <c r="BB8" i="4"/>
</calcChain>
</file>

<file path=xl/sharedStrings.xml><?xml version="1.0" encoding="utf-8"?>
<sst xmlns="http://schemas.openxmlformats.org/spreadsheetml/2006/main" count="231" uniqueCount="113">
  <si>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</si>
  <si>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</si>
  <si>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</si>
  <si>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</si>
  <si>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</si>
  <si>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</si>
  <si>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</si>
  <si>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</si>
  <si>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</si>
  <si>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</si>
  <si>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</si>
  <si>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</si>
  <si>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</si>
  <si>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</si>
  <si>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</si>
  <si>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</si>
  <si>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</si>
  <si>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</si>
  <si>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</si>
  <si>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</si>
  <si>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</si>
  <si>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</si>
  <si>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</si>
  <si>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</si>
  <si>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</si>
  <si>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</si>
  <si>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</si>
  <si>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</si>
  <si>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</si>
  <si>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</si>
  <si>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</si>
  <si>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</si>
  <si>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</si>
  <si>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</si>
  <si>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</si>
  <si>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</si>
  <si>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</si>
  <si>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</si>
  <si>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</si>
  <si>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</si>
  <si>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</si>
  <si>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</si>
  <si>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</si>
  <si>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</si>
  <si>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</si>
  <si>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</si>
  <si>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</si>
  <si>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</si>
  <si>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</si>
  <si>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</si>
  <si>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</si>
  <si>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</si>
  <si>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</si>
  <si>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</si>
  <si>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</si>
  <si>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</si>
  <si>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</si>
  <si>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</si>
  <si>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</si>
  <si>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</si>
  <si>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</si>
  <si>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</si>
  <si>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</si>
  <si>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</si>
  <si>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</si>
  <si>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</si>
  <si>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</si>
  <si>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</si>
  <si>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</si>
  <si>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</si>
  <si>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</si>
  <si>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</si>
  <si>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</si>
  <si>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</si>
  <si>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</si>
  <si>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</si>
  <si>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</si>
  <si>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</si>
  <si>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</si>
  <si>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</si>
  <si>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</si>
  <si>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</si>
  <si>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</si>
  <si>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</si>
  <si>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</si>
  <si>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</si>
  <si>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</si>
  <si>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</si>
  <si>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</si>
  <si>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</si>
  <si>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</si>
  <si>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</si>
  <si>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</si>
  <si>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久吉ダム水道企業団</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</si>
  <si>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</si>
  <si>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</si>
  <si>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</si>
  <si>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</si>
  <si>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</si>
  <si>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</si>
  <si>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</si>
  <si>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</si>
  <si>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</si>
  <si>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</si>
  <si>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</si>
  <si>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</si>
  <si>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</si>
  <si>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</si>
  <si>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</si>
  <si>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</si>
  <si>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令和5年度決算の経常収支比率は100％以上であり累積欠損金も出ておらず経営の健全性を維持してきているが、毎期の償還元金が高額となっているため、これからも経費削減に取り組んでいく。
　資産の老朽化対策としては、耐用年数を超えた水道管の更新及び施設の機器の更新を計画的に進めていく予定である。なお、更新に必要な財源は経常費用からの捻出が困難なため起債に頼らざるを得ない状態である。
　また今後、給水人口の減少に伴い水需要の減少が予測されることから施設のスペックダウンや投資の平準化も図りながら経営の健全化に努めていく。</t>
    <phoneticPr fontId="4"/>
  </si>
  <si>
    <t>　①有形固定資産減価償却率は、久吉浄水場中央監視装置の更新を行い既存の資産を除却したため数値が改善した。
　③管路更新率が示すとおり令和5年度は耐震管更新工事を行ったが、②管路経年化率が示すとおり資産の老朽化が進んでおり、耐用年数を経過した管に対して管路の更新が追い付いていない状態となっている。</t>
    <rPh sb="15" eb="17">
      <t>ヒサヨシ</t>
    </rPh>
    <rPh sb="17" eb="20">
      <t>ジョウスイジョウ</t>
    </rPh>
    <rPh sb="20" eb="22">
      <t>チュウオウ</t>
    </rPh>
    <rPh sb="22" eb="24">
      <t>カンシ</t>
    </rPh>
    <rPh sb="24" eb="26">
      <t>ソウチ</t>
    </rPh>
    <rPh sb="27" eb="29">
      <t>コウシン</t>
    </rPh>
    <rPh sb="30" eb="31">
      <t>オコナ</t>
    </rPh>
    <rPh sb="32" eb="34">
      <t>キゾン</t>
    </rPh>
    <rPh sb="35" eb="37">
      <t>シサン</t>
    </rPh>
    <rPh sb="38" eb="40">
      <t>ジョキャク</t>
    </rPh>
    <rPh sb="44" eb="46">
      <t>スウチ</t>
    </rPh>
    <rPh sb="47" eb="49">
      <t>カイゼン</t>
    </rPh>
    <rPh sb="61" eb="62">
      <t>シメ</t>
    </rPh>
    <phoneticPr fontId="4"/>
  </si>
  <si>
    <t>　①経常収支比率100％以上、②累積欠損金比率も0％となっており健全な経営水準を保てている。しかしながら、債務の支払能力を表す③流動比率が類似団体値と比べて非常に低い結果となっている。これは、④企業債残高対給水収益比率が極めて高い数値となっているとおり、年間の償還元金が高額であることが要因となっている。
　⑤料金回収率は費用を給水収益で賄えているかを示しているものであり100％を下回っていることから、料金収入以外の収入に依存している経営状況であるといえる。
　⑧有収率については、類似団体値と比較すると低い数値となっている。この要因は、有収水量が人口減少や節水意識の高まりにより減少していることが考えられる。このことにより⑥給水原価の数値に影響がでている。
　また⑦施設利用率が増加している要因は、分子である一日平均配水量が増加したため。つまり、漏水等の無効水量が増えていることが考えられる。これは⑧有収率が減少したことからも判断できる。</t>
    <rPh sb="319" eb="321">
      <t>スウチ</t>
    </rPh>
    <rPh sb="335" eb="337">
      <t>シセツ</t>
    </rPh>
    <rPh sb="337" eb="340">
      <t>リヨウリツ</t>
    </rPh>
    <rPh sb="341" eb="343">
      <t>ゾウカ</t>
    </rPh>
    <rPh sb="347" eb="349">
      <t>ヨウイン</t>
    </rPh>
    <rPh sb="351" eb="353">
      <t>ブンシ</t>
    </rPh>
    <rPh sb="356" eb="358">
      <t>イチニチ</t>
    </rPh>
    <rPh sb="358" eb="360">
      <t>ヘイキン</t>
    </rPh>
    <rPh sb="360" eb="363">
      <t>ハイスイリョウ</t>
    </rPh>
    <rPh sb="364" eb="366">
      <t>ゾウカ</t>
    </rPh>
    <rPh sb="375" eb="377">
      <t>ロウスイ</t>
    </rPh>
    <rPh sb="377" eb="378">
      <t>トウ</t>
    </rPh>
    <rPh sb="379" eb="381">
      <t>ムコウ</t>
    </rPh>
    <rPh sb="381" eb="383">
      <t>スイリョウ</t>
    </rPh>
    <rPh sb="384" eb="385">
      <t>フ</t>
    </rPh>
    <rPh sb="392" eb="393">
      <t>カンガ</t>
    </rPh>
    <rPh sb="402" eb="404">
      <t>ユウシュウ</t>
    </rPh>
    <rPh sb="404" eb="405">
      <t>リツ</t>
    </rPh>
    <rPh sb="406" eb="408">
      <t>ゲンショウ</t>
    </rPh>
    <rPh sb="415" eb="417">
      <t>ハンダン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</si>
</sst>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0.03</c:v>
                </c:pt>
                <c:pt idx="1">
                  <c:v>0.05</c:v>
                </c:pt>
                <c:pt idx="2">
                  <c:v>0.5</c:v>
                </c:pt>
                <c:pt idx="3" formatCode="#,##0.00;&quot;△&quot;#,##0.00">
                  <c:v>0</c:v>
                </c:pt>
                <c:pt idx="4">
                  <c:v>0.38</c:v>
                </c:pt>
              </c:numCache>
            </c:numRef>
          </c:val>
          <c:extLst>
            <c:ext xmlns:c16="http://schemas.microsoft.com/office/drawing/2014/chart" uri="{C3380CC4-5D6E-409C-BE32-E72D297353CC}">
              <c16:uniqueId val="{00000000-AF52-4F8B-8DFF-FD31969729F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AF52-4F8B-8DFF-FD31969729F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47.22</c:v>
                </c:pt>
                <c:pt idx="1">
                  <c:v>48.45</c:v>
                </c:pt>
                <c:pt idx="2">
                  <c:v>46.94</c:v>
                </c:pt>
                <c:pt idx="3">
                  <c:v>45.15</c:v>
                </c:pt>
                <c:pt idx="4">
                  <c:v>49.16</c:v>
                </c:pt>
              </c:numCache>
            </c:numRef>
          </c:val>
          <c:extLst>
            <c:ext xmlns:c16="http://schemas.microsoft.com/office/drawing/2014/chart" uri="{C3380CC4-5D6E-409C-BE32-E72D297353CC}">
              <c16:uniqueId val="{00000000-E4CF-44CB-8442-AA3FD24D400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E4CF-44CB-8442-AA3FD24D400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63.82</c:v>
                </c:pt>
                <c:pt idx="1">
                  <c:v>62.77</c:v>
                </c:pt>
                <c:pt idx="2">
                  <c:v>61.13</c:v>
                </c:pt>
                <c:pt idx="3">
                  <c:v>61.33</c:v>
                </c:pt>
                <c:pt idx="4">
                  <c:v>55.69</c:v>
                </c:pt>
              </c:numCache>
            </c:numRef>
          </c:val>
          <c:extLst>
            <c:ext xmlns:c16="http://schemas.microsoft.com/office/drawing/2014/chart" uri="{C3380CC4-5D6E-409C-BE32-E72D297353CC}">
              <c16:uniqueId val="{00000000-BBB8-4BA6-9072-8DB19F52296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BBB8-4BA6-9072-8DB19F52296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127.38</c:v>
                </c:pt>
                <c:pt idx="1">
                  <c:v>128.86000000000001</c:v>
                </c:pt>
                <c:pt idx="2">
                  <c:v>128.82</c:v>
                </c:pt>
                <c:pt idx="3">
                  <c:v>122.89</c:v>
                </c:pt>
                <c:pt idx="4">
                  <c:v>126.52</c:v>
                </c:pt>
              </c:numCache>
            </c:numRef>
          </c:val>
          <c:extLst>
            <c:ext xmlns:c16="http://schemas.microsoft.com/office/drawing/2014/chart" uri="{C3380CC4-5D6E-409C-BE32-E72D297353CC}">
              <c16:uniqueId val="{00000000-1846-4310-AA95-F645F95DEC2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1846-4310-AA95-F645F95DEC2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48.16</c:v>
                </c:pt>
                <c:pt idx="1">
                  <c:v>49.91</c:v>
                </c:pt>
                <c:pt idx="2">
                  <c:v>51.52</c:v>
                </c:pt>
                <c:pt idx="3">
                  <c:v>53.34</c:v>
                </c:pt>
                <c:pt idx="4">
                  <c:v>49.4</c:v>
                </c:pt>
              </c:numCache>
            </c:numRef>
          </c:val>
          <c:extLst>
            <c:ext xmlns:c16="http://schemas.microsoft.com/office/drawing/2014/chart" uri="{C3380CC4-5D6E-409C-BE32-E72D297353CC}">
              <c16:uniqueId val="{00000000-A64F-4C19-A47F-BF80765752A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A64F-4C19-A47F-BF80765752A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20.72</c:v>
                </c:pt>
                <c:pt idx="1">
                  <c:v>20.67</c:v>
                </c:pt>
                <c:pt idx="2">
                  <c:v>20.170000000000002</c:v>
                </c:pt>
                <c:pt idx="3">
                  <c:v>28.67</c:v>
                </c:pt>
                <c:pt idx="4">
                  <c:v>31.59</c:v>
                </c:pt>
              </c:numCache>
            </c:numRef>
          </c:val>
          <c:extLst>
            <c:ext xmlns:c16="http://schemas.microsoft.com/office/drawing/2014/chart" uri="{C3380CC4-5D6E-409C-BE32-E72D297353CC}">
              <c16:uniqueId val="{00000000-C606-4ADC-9FCB-57C2B18A57E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C606-4ADC-9FCB-57C2B18A57E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72-4986-A70A-22500FD8D63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6472-4986-A70A-22500FD8D63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16.350000000000001</c:v>
                </c:pt>
                <c:pt idx="1">
                  <c:v>25.13</c:v>
                </c:pt>
                <c:pt idx="2">
                  <c:v>30.7</c:v>
                </c:pt>
                <c:pt idx="3">
                  <c:v>36.68</c:v>
                </c:pt>
                <c:pt idx="4">
                  <c:v>41.35</c:v>
                </c:pt>
              </c:numCache>
            </c:numRef>
          </c:val>
          <c:extLst>
            <c:ext xmlns:c16="http://schemas.microsoft.com/office/drawing/2014/chart" uri="{C3380CC4-5D6E-409C-BE32-E72D297353CC}">
              <c16:uniqueId val="{00000000-589D-4523-8787-A22428734FD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589D-4523-8787-A22428734FD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970.07</c:v>
                </c:pt>
                <c:pt idx="1">
                  <c:v>922.38</c:v>
                </c:pt>
                <c:pt idx="2">
                  <c:v>863.26</c:v>
                </c:pt>
                <c:pt idx="3">
                  <c:v>857.98</c:v>
                </c:pt>
                <c:pt idx="4">
                  <c:v>944.17</c:v>
                </c:pt>
              </c:numCache>
            </c:numRef>
          </c:val>
          <c:extLst>
            <c:ext xmlns:c16="http://schemas.microsoft.com/office/drawing/2014/chart" uri="{C3380CC4-5D6E-409C-BE32-E72D297353CC}">
              <c16:uniqueId val="{00000000-C1E9-4C95-A590-2010E725D8D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C1E9-4C95-A590-2010E725D8D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83.02</c:v>
                </c:pt>
                <c:pt idx="1">
                  <c:v>85.13</c:v>
                </c:pt>
                <c:pt idx="2">
                  <c:v>85.59</c:v>
                </c:pt>
                <c:pt idx="3">
                  <c:v>86.45</c:v>
                </c:pt>
                <c:pt idx="4">
                  <c:v>85.62</c:v>
                </c:pt>
              </c:numCache>
            </c:numRef>
          </c:val>
          <c:extLst>
            <c:ext xmlns:c16="http://schemas.microsoft.com/office/drawing/2014/chart" uri="{C3380CC4-5D6E-409C-BE32-E72D297353CC}">
              <c16:uniqueId val="{00000000-C9EA-4413-B9A3-D06F0A8435C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C9EA-4413-B9A3-D06F0A8435C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387.59</c:v>
                </c:pt>
                <c:pt idx="1">
                  <c:v>368</c:v>
                </c:pt>
                <c:pt idx="2">
                  <c:v>383.09</c:v>
                </c:pt>
                <c:pt idx="3">
                  <c:v>377.14</c:v>
                </c:pt>
                <c:pt idx="4">
                  <c:v>358.06</c:v>
                </c:pt>
              </c:numCache>
            </c:numRef>
          </c:val>
          <c:extLst>
            <c:ext xmlns:c16="http://schemas.microsoft.com/office/drawing/2014/chart" uri="{C3380CC4-5D6E-409C-BE32-E72D297353CC}">
              <c16:uniqueId val="{00000000-51C3-426B-B2E9-E9EABFF6A41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51C3-426B-B2E9-E9EABFF6A41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青森県　久吉ダム水道企業団</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A8</v>
      </c>
      <c r="X8" s="43"/>
      <c r="Y8" s="43"/>
      <c r="Z8" s="43"/>
      <c r="AA8" s="43"/>
      <c r="AB8" s="43"/>
      <c r="AC8" s="43"/>
      <c r="AD8" s="43" t="str">
        <f>データ!$M$6</f>
        <v>非設置</v>
      </c>
      <c r="AE8" s="43"/>
      <c r="AF8" s="43"/>
      <c r="AG8" s="43"/>
      <c r="AH8" s="43"/>
      <c r="AI8" s="43"/>
      <c r="AJ8" s="43"/>
      <c r="AK8" s="2"/>
      <c r="AL8" s="44" t="str">
        <f>データ!$R$6</f>
        <v>-</v>
      </c>
      <c r="AM8" s="44"/>
      <c r="AN8" s="44"/>
      <c r="AO8" s="44"/>
      <c r="AP8" s="44"/>
      <c r="AQ8" s="44"/>
      <c r="AR8" s="44"/>
      <c r="AS8" s="44"/>
      <c r="AT8" s="45" t="str">
        <f>データ!$S$6</f>
        <v>-</v>
      </c>
      <c r="AU8" s="46"/>
      <c r="AV8" s="46"/>
      <c r="AW8" s="46"/>
      <c r="AX8" s="46"/>
      <c r="AY8" s="46"/>
      <c r="AZ8" s="46"/>
      <c r="BA8" s="46"/>
      <c r="BB8" s="47" t="str">
        <f>データ!$T$6</f>
        <v>-</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55.57</v>
      </c>
      <c r="J10" s="46"/>
      <c r="K10" s="46"/>
      <c r="L10" s="46"/>
      <c r="M10" s="46"/>
      <c r="N10" s="46"/>
      <c r="O10" s="80"/>
      <c r="P10" s="47">
        <f>データ!$P$6</f>
        <v>85.61</v>
      </c>
      <c r="Q10" s="47"/>
      <c r="R10" s="47"/>
      <c r="S10" s="47"/>
      <c r="T10" s="47"/>
      <c r="U10" s="47"/>
      <c r="V10" s="47"/>
      <c r="W10" s="44">
        <f>データ!$Q$6</f>
        <v>5921</v>
      </c>
      <c r="X10" s="44"/>
      <c r="Y10" s="44"/>
      <c r="Z10" s="44"/>
      <c r="AA10" s="44"/>
      <c r="AB10" s="44"/>
      <c r="AC10" s="44"/>
      <c r="AD10" s="2"/>
      <c r="AE10" s="2"/>
      <c r="AF10" s="2"/>
      <c r="AG10" s="2"/>
      <c r="AH10" s="2"/>
      <c r="AI10" s="2"/>
      <c r="AJ10" s="2"/>
      <c r="AK10" s="2"/>
      <c r="AL10" s="44">
        <f>データ!$U$6</f>
        <v>8867</v>
      </c>
      <c r="AM10" s="44"/>
      <c r="AN10" s="44"/>
      <c r="AO10" s="44"/>
      <c r="AP10" s="44"/>
      <c r="AQ10" s="44"/>
      <c r="AR10" s="44"/>
      <c r="AS10" s="44"/>
      <c r="AT10" s="45">
        <f>データ!$V$6</f>
        <v>14.04</v>
      </c>
      <c r="AU10" s="46"/>
      <c r="AV10" s="46"/>
      <c r="AW10" s="46"/>
      <c r="AX10" s="46"/>
      <c r="AY10" s="46"/>
      <c r="AZ10" s="46"/>
      <c r="BA10" s="46"/>
      <c r="BB10" s="47">
        <f>データ!$W$6</f>
        <v>631.54999999999995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RR9UluxqOURYtNzI0VMWEF5GtDEQjMlvZIQSI12vnO37k7zpmnfl3f1rGuxHYfDBOaO2qgpGeY67oJ6AMW/nEw==" saltValue="rBJE+1+P7EDKA9KQENXxb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28681</v>
      </c>
      <c r="D6" s="20">
        <f t="shared" si="3"/>
        <v>46</v>
      </c>
      <c r="E6" s="20">
        <f t="shared" si="3"/>
        <v>1</v>
      </c>
      <c r="F6" s="20">
        <f t="shared" si="3"/>
        <v>0</v>
      </c>
      <c r="G6" s="20">
        <f t="shared" si="3"/>
        <v>1</v>
      </c>
      <c r="H6" s="20" t="str">
        <f t="shared" si="3"/>
        <v>青森県　久吉ダム水道企業団</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55.57</v>
      </c>
      <c r="P6" s="21">
        <f t="shared" si="3"/>
        <v>85.61</v>
      </c>
      <c r="Q6" s="21">
        <f t="shared" si="3"/>
        <v>5921</v>
      </c>
      <c r="R6" s="21" t="str">
        <f t="shared" si="3"/>
        <v>-</v>
      </c>
      <c r="S6" s="21" t="str">
        <f t="shared" si="3"/>
        <v>-</v>
      </c>
      <c r="T6" s="21" t="str">
        <f t="shared" si="3"/>
        <v>-</v>
      </c>
      <c r="U6" s="21">
        <f t="shared" si="3"/>
        <v>8867</v>
      </c>
      <c r="V6" s="21">
        <f t="shared" si="3"/>
        <v>14.04</v>
      </c>
      <c r="W6" s="21">
        <f t="shared" si="3"/>
        <v>631.54999999999995</v>
      </c>
      <c r="X6" s="22">
        <f>IF(X7="",NA(),X7)</f>
        <v>127.38</v>
      </c>
      <c r="Y6" s="22">
        <f t="shared" ref="Y6:AG6" si="4">IF(Y7="",NA(),Y7)</f>
        <v>128.86000000000001</v>
      </c>
      <c r="Z6" s="22">
        <f t="shared" si="4"/>
        <v>128.82</v>
      </c>
      <c r="AA6" s="22">
        <f t="shared" si="4"/>
        <v>122.89</v>
      </c>
      <c r="AB6" s="22">
        <f t="shared" si="4"/>
        <v>126.52</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16.350000000000001</v>
      </c>
      <c r="AU6" s="22">
        <f t="shared" ref="AU6:BC6" si="6">IF(AU7="",NA(),AU7)</f>
        <v>25.13</v>
      </c>
      <c r="AV6" s="22">
        <f t="shared" si="6"/>
        <v>30.7</v>
      </c>
      <c r="AW6" s="22">
        <f t="shared" si="6"/>
        <v>36.68</v>
      </c>
      <c r="AX6" s="22">
        <f t="shared" si="6"/>
        <v>41.35</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970.07</v>
      </c>
      <c r="BF6" s="22">
        <f t="shared" ref="BF6:BN6" si="7">IF(BF7="",NA(),BF7)</f>
        <v>922.38</v>
      </c>
      <c r="BG6" s="22">
        <f t="shared" si="7"/>
        <v>863.26</v>
      </c>
      <c r="BH6" s="22">
        <f t="shared" si="7"/>
        <v>857.98</v>
      </c>
      <c r="BI6" s="22">
        <f t="shared" si="7"/>
        <v>944.17</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83.02</v>
      </c>
      <c r="BQ6" s="22">
        <f t="shared" ref="BQ6:BY6" si="8">IF(BQ7="",NA(),BQ7)</f>
        <v>85.13</v>
      </c>
      <c r="BR6" s="22">
        <f t="shared" si="8"/>
        <v>85.59</v>
      </c>
      <c r="BS6" s="22">
        <f t="shared" si="8"/>
        <v>86.45</v>
      </c>
      <c r="BT6" s="22">
        <f t="shared" si="8"/>
        <v>85.62</v>
      </c>
      <c r="BU6" s="22">
        <f t="shared" si="8"/>
        <v>87.11</v>
      </c>
      <c r="BV6" s="22">
        <f t="shared" si="8"/>
        <v>82.78</v>
      </c>
      <c r="BW6" s="22">
        <f t="shared" si="8"/>
        <v>84.82</v>
      </c>
      <c r="BX6" s="22">
        <f t="shared" si="8"/>
        <v>82.29</v>
      </c>
      <c r="BY6" s="22">
        <f t="shared" si="8"/>
        <v>84.16</v>
      </c>
      <c r="BZ6" s="21" t="str">
        <f>IF(BZ7="","",IF(BZ7="-","【-】","【"&amp;SUBSTITUTE(TEXT(BZ7,"#,##0.00"),"-","△")&amp;"】"))</f>
        <v>【97.82】</v>
      </c>
      <c r="CA6" s="22">
        <f>IF(CA7="",NA(),CA7)</f>
        <v>387.59</v>
      </c>
      <c r="CB6" s="22">
        <f t="shared" ref="CB6:CJ6" si="9">IF(CB7="",NA(),CB7)</f>
        <v>368</v>
      </c>
      <c r="CC6" s="22">
        <f t="shared" si="9"/>
        <v>383.09</v>
      </c>
      <c r="CD6" s="22">
        <f t="shared" si="9"/>
        <v>377.14</v>
      </c>
      <c r="CE6" s="22">
        <f t="shared" si="9"/>
        <v>358.06</v>
      </c>
      <c r="CF6" s="22">
        <f t="shared" si="9"/>
        <v>223.98</v>
      </c>
      <c r="CG6" s="22">
        <f t="shared" si="9"/>
        <v>225.09</v>
      </c>
      <c r="CH6" s="22">
        <f t="shared" si="9"/>
        <v>224.82</v>
      </c>
      <c r="CI6" s="22">
        <f t="shared" si="9"/>
        <v>230.85</v>
      </c>
      <c r="CJ6" s="22">
        <f t="shared" si="9"/>
        <v>230.21</v>
      </c>
      <c r="CK6" s="21" t="str">
        <f>IF(CK7="","",IF(CK7="-","【-】","【"&amp;SUBSTITUTE(TEXT(CK7,"#,##0.00"),"-","△")&amp;"】"))</f>
        <v>【177.56】</v>
      </c>
      <c r="CL6" s="22">
        <f>IF(CL7="",NA(),CL7)</f>
        <v>47.22</v>
      </c>
      <c r="CM6" s="22">
        <f t="shared" ref="CM6:CU6" si="10">IF(CM7="",NA(),CM7)</f>
        <v>48.45</v>
      </c>
      <c r="CN6" s="22">
        <f t="shared" si="10"/>
        <v>46.94</v>
      </c>
      <c r="CO6" s="22">
        <f t="shared" si="10"/>
        <v>45.15</v>
      </c>
      <c r="CP6" s="22">
        <f t="shared" si="10"/>
        <v>49.16</v>
      </c>
      <c r="CQ6" s="22">
        <f t="shared" si="10"/>
        <v>49.64</v>
      </c>
      <c r="CR6" s="22">
        <f t="shared" si="10"/>
        <v>49.38</v>
      </c>
      <c r="CS6" s="22">
        <f t="shared" si="10"/>
        <v>50.09</v>
      </c>
      <c r="CT6" s="22">
        <f t="shared" si="10"/>
        <v>50.1</v>
      </c>
      <c r="CU6" s="22">
        <f t="shared" si="10"/>
        <v>49.76</v>
      </c>
      <c r="CV6" s="21" t="str">
        <f>IF(CV7="","",IF(CV7="-","【-】","【"&amp;SUBSTITUTE(TEXT(CV7,"#,##0.00"),"-","△")&amp;"】"))</f>
        <v>【59.81】</v>
      </c>
      <c r="CW6" s="22">
        <f>IF(CW7="",NA(),CW7)</f>
        <v>63.82</v>
      </c>
      <c r="CX6" s="22">
        <f t="shared" ref="CX6:DF6" si="11">IF(CX7="",NA(),CX7)</f>
        <v>62.77</v>
      </c>
      <c r="CY6" s="22">
        <f t="shared" si="11"/>
        <v>61.13</v>
      </c>
      <c r="CZ6" s="22">
        <f t="shared" si="11"/>
        <v>61.33</v>
      </c>
      <c r="DA6" s="22">
        <f t="shared" si="11"/>
        <v>55.69</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48.16</v>
      </c>
      <c r="DI6" s="22">
        <f t="shared" ref="DI6:DQ6" si="12">IF(DI7="",NA(),DI7)</f>
        <v>49.91</v>
      </c>
      <c r="DJ6" s="22">
        <f t="shared" si="12"/>
        <v>51.52</v>
      </c>
      <c r="DK6" s="22">
        <f t="shared" si="12"/>
        <v>53.34</v>
      </c>
      <c r="DL6" s="22">
        <f t="shared" si="12"/>
        <v>49.4</v>
      </c>
      <c r="DM6" s="22">
        <f t="shared" si="12"/>
        <v>47.31</v>
      </c>
      <c r="DN6" s="22">
        <f t="shared" si="12"/>
        <v>47.5</v>
      </c>
      <c r="DO6" s="22">
        <f t="shared" si="12"/>
        <v>48.41</v>
      </c>
      <c r="DP6" s="22">
        <f t="shared" si="12"/>
        <v>50.02</v>
      </c>
      <c r="DQ6" s="22">
        <f t="shared" si="12"/>
        <v>51.38</v>
      </c>
      <c r="DR6" s="21" t="str">
        <f>IF(DR7="","",IF(DR7="-","【-】","【"&amp;SUBSTITUTE(TEXT(DR7,"#,##0.00"),"-","△")&amp;"】"))</f>
        <v>【52.02】</v>
      </c>
      <c r="DS6" s="22">
        <f>IF(DS7="",NA(),DS7)</f>
        <v>20.72</v>
      </c>
      <c r="DT6" s="22">
        <f t="shared" ref="DT6:EB6" si="13">IF(DT7="",NA(),DT7)</f>
        <v>20.67</v>
      </c>
      <c r="DU6" s="22">
        <f t="shared" si="13"/>
        <v>20.170000000000002</v>
      </c>
      <c r="DV6" s="22">
        <f t="shared" si="13"/>
        <v>28.67</v>
      </c>
      <c r="DW6" s="22">
        <f t="shared" si="13"/>
        <v>31.59</v>
      </c>
      <c r="DX6" s="22">
        <f t="shared" si="13"/>
        <v>16.77</v>
      </c>
      <c r="DY6" s="22">
        <f t="shared" si="13"/>
        <v>17.399999999999999</v>
      </c>
      <c r="DZ6" s="22">
        <f t="shared" si="13"/>
        <v>18.64</v>
      </c>
      <c r="EA6" s="22">
        <f t="shared" si="13"/>
        <v>19.510000000000002</v>
      </c>
      <c r="EB6" s="22">
        <f t="shared" si="13"/>
        <v>21.6</v>
      </c>
      <c r="EC6" s="21" t="str">
        <f>IF(EC7="","",IF(EC7="-","【-】","【"&amp;SUBSTITUTE(TEXT(EC7,"#,##0.00"),"-","△")&amp;"】"))</f>
        <v>【25.37】</v>
      </c>
      <c r="ED6" s="22">
        <f>IF(ED7="",NA(),ED7)</f>
        <v>0.03</v>
      </c>
      <c r="EE6" s="22">
        <f t="shared" ref="EE6:EM6" si="14">IF(EE7="",NA(),EE7)</f>
        <v>0.05</v>
      </c>
      <c r="EF6" s="22">
        <f t="shared" si="14"/>
        <v>0.5</v>
      </c>
      <c r="EG6" s="21">
        <f t="shared" si="14"/>
        <v>0</v>
      </c>
      <c r="EH6" s="22">
        <f t="shared" si="14"/>
        <v>0.38</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15">
      <c r="A7" s="15"/>
      <c r="B7" s="24">
        <v>2023</v>
      </c>
      <c r="C7" s="24">
        <v>28681</v>
      </c>
      <c r="D7" s="24">
        <v>46</v>
      </c>
      <c r="E7" s="24">
        <v>1</v>
      </c>
      <c r="F7" s="24">
        <v>0</v>
      </c>
      <c r="G7" s="24">
        <v>1</v>
      </c>
      <c r="H7" s="24" t="s">
        <v>93</v>
      </c>
      <c r="I7" s="24" t="s">
        <v>94</v>
      </c>
      <c r="J7" s="24" t="s">
        <v>95</v>
      </c>
      <c r="K7" s="24" t="s">
        <v>96</v>
      </c>
      <c r="L7" s="24" t="s">
        <v>97</v>
      </c>
      <c r="M7" s="24" t="s">
        <v>98</v>
      </c>
      <c r="N7" s="25" t="s">
        <v>99</v>
      </c>
      <c r="O7" s="25">
        <v>55.57</v>
      </c>
      <c r="P7" s="25">
        <v>85.61</v>
      </c>
      <c r="Q7" s="25">
        <v>5921</v>
      </c>
      <c r="R7" s="25" t="s">
        <v>99</v>
      </c>
      <c r="S7" s="25" t="s">
        <v>99</v>
      </c>
      <c r="T7" s="25" t="s">
        <v>99</v>
      </c>
      <c r="U7" s="25">
        <v>8867</v>
      </c>
      <c r="V7" s="25">
        <v>14.04</v>
      </c>
      <c r="W7" s="25">
        <v>631.54999999999995</v>
      </c>
      <c r="X7" s="25">
        <v>127.38</v>
      </c>
      <c r="Y7" s="25">
        <v>128.86000000000001</v>
      </c>
      <c r="Z7" s="25">
        <v>128.82</v>
      </c>
      <c r="AA7" s="25">
        <v>122.89</v>
      </c>
      <c r="AB7" s="25">
        <v>126.52</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16.350000000000001</v>
      </c>
      <c r="AU7" s="25">
        <v>25.13</v>
      </c>
      <c r="AV7" s="25">
        <v>30.7</v>
      </c>
      <c r="AW7" s="25">
        <v>36.68</v>
      </c>
      <c r="AX7" s="25">
        <v>41.35</v>
      </c>
      <c r="AY7" s="25">
        <v>301.04000000000002</v>
      </c>
      <c r="AZ7" s="25">
        <v>305.08</v>
      </c>
      <c r="BA7" s="25">
        <v>305.33999999999997</v>
      </c>
      <c r="BB7" s="25">
        <v>310.01</v>
      </c>
      <c r="BC7" s="25">
        <v>311.12</v>
      </c>
      <c r="BD7" s="25">
        <v>243.36</v>
      </c>
      <c r="BE7" s="25">
        <v>970.07</v>
      </c>
      <c r="BF7" s="25">
        <v>922.38</v>
      </c>
      <c r="BG7" s="25">
        <v>863.26</v>
      </c>
      <c r="BH7" s="25">
        <v>857.98</v>
      </c>
      <c r="BI7" s="25">
        <v>944.17</v>
      </c>
      <c r="BJ7" s="25">
        <v>551.62</v>
      </c>
      <c r="BK7" s="25">
        <v>585.59</v>
      </c>
      <c r="BL7" s="25">
        <v>561.34</v>
      </c>
      <c r="BM7" s="25">
        <v>538.33000000000004</v>
      </c>
      <c r="BN7" s="25">
        <v>515.14</v>
      </c>
      <c r="BO7" s="25">
        <v>265.93</v>
      </c>
      <c r="BP7" s="25">
        <v>83.02</v>
      </c>
      <c r="BQ7" s="25">
        <v>85.13</v>
      </c>
      <c r="BR7" s="25">
        <v>85.59</v>
      </c>
      <c r="BS7" s="25">
        <v>86.45</v>
      </c>
      <c r="BT7" s="25">
        <v>85.62</v>
      </c>
      <c r="BU7" s="25">
        <v>87.11</v>
      </c>
      <c r="BV7" s="25">
        <v>82.78</v>
      </c>
      <c r="BW7" s="25">
        <v>84.82</v>
      </c>
      <c r="BX7" s="25">
        <v>82.29</v>
      </c>
      <c r="BY7" s="25">
        <v>84.16</v>
      </c>
      <c r="BZ7" s="25">
        <v>97.82</v>
      </c>
      <c r="CA7" s="25">
        <v>387.59</v>
      </c>
      <c r="CB7" s="25">
        <v>368</v>
      </c>
      <c r="CC7" s="25">
        <v>383.09</v>
      </c>
      <c r="CD7" s="25">
        <v>377.14</v>
      </c>
      <c r="CE7" s="25">
        <v>358.06</v>
      </c>
      <c r="CF7" s="25">
        <v>223.98</v>
      </c>
      <c r="CG7" s="25">
        <v>225.09</v>
      </c>
      <c r="CH7" s="25">
        <v>224.82</v>
      </c>
      <c r="CI7" s="25">
        <v>230.85</v>
      </c>
      <c r="CJ7" s="25">
        <v>230.21</v>
      </c>
      <c r="CK7" s="25">
        <v>177.56</v>
      </c>
      <c r="CL7" s="25">
        <v>47.22</v>
      </c>
      <c r="CM7" s="25">
        <v>48.45</v>
      </c>
      <c r="CN7" s="25">
        <v>46.94</v>
      </c>
      <c r="CO7" s="25">
        <v>45.15</v>
      </c>
      <c r="CP7" s="25">
        <v>49.16</v>
      </c>
      <c r="CQ7" s="25">
        <v>49.64</v>
      </c>
      <c r="CR7" s="25">
        <v>49.38</v>
      </c>
      <c r="CS7" s="25">
        <v>50.09</v>
      </c>
      <c r="CT7" s="25">
        <v>50.1</v>
      </c>
      <c r="CU7" s="25">
        <v>49.76</v>
      </c>
      <c r="CV7" s="25">
        <v>59.81</v>
      </c>
      <c r="CW7" s="25">
        <v>63.82</v>
      </c>
      <c r="CX7" s="25">
        <v>62.77</v>
      </c>
      <c r="CY7" s="25">
        <v>61.13</v>
      </c>
      <c r="CZ7" s="25">
        <v>61.33</v>
      </c>
      <c r="DA7" s="25">
        <v>55.69</v>
      </c>
      <c r="DB7" s="25">
        <v>78.09</v>
      </c>
      <c r="DC7" s="25">
        <v>78.010000000000005</v>
      </c>
      <c r="DD7" s="25">
        <v>77.599999999999994</v>
      </c>
      <c r="DE7" s="25">
        <v>77.3</v>
      </c>
      <c r="DF7" s="25">
        <v>76.64</v>
      </c>
      <c r="DG7" s="25">
        <v>89.42</v>
      </c>
      <c r="DH7" s="25">
        <v>48.16</v>
      </c>
      <c r="DI7" s="25">
        <v>49.91</v>
      </c>
      <c r="DJ7" s="25">
        <v>51.52</v>
      </c>
      <c r="DK7" s="25">
        <v>53.34</v>
      </c>
      <c r="DL7" s="25">
        <v>49.4</v>
      </c>
      <c r="DM7" s="25">
        <v>47.31</v>
      </c>
      <c r="DN7" s="25">
        <v>47.5</v>
      </c>
      <c r="DO7" s="25">
        <v>48.41</v>
      </c>
      <c r="DP7" s="25">
        <v>50.02</v>
      </c>
      <c r="DQ7" s="25">
        <v>51.38</v>
      </c>
      <c r="DR7" s="25">
        <v>52.02</v>
      </c>
      <c r="DS7" s="25">
        <v>20.72</v>
      </c>
      <c r="DT7" s="25">
        <v>20.67</v>
      </c>
      <c r="DU7" s="25">
        <v>20.170000000000002</v>
      </c>
      <c r="DV7" s="25">
        <v>28.67</v>
      </c>
      <c r="DW7" s="25">
        <v>31.59</v>
      </c>
      <c r="DX7" s="25">
        <v>16.77</v>
      </c>
      <c r="DY7" s="25">
        <v>17.399999999999999</v>
      </c>
      <c r="DZ7" s="25">
        <v>18.64</v>
      </c>
      <c r="EA7" s="25">
        <v>19.510000000000002</v>
      </c>
      <c r="EB7" s="25">
        <v>21.6</v>
      </c>
      <c r="EC7" s="25">
        <v>25.37</v>
      </c>
      <c r="ED7" s="25">
        <v>0.03</v>
      </c>
      <c r="EE7" s="25">
        <v>0.05</v>
      </c>
      <c r="EF7" s="25">
        <v>0.5</v>
      </c>
      <c r="EG7" s="25">
        <v>0</v>
      </c>
      <c r="EH7" s="25">
        <v>0.38</v>
      </c>
      <c r="EI7" s="25">
        <v>0.47</v>
      </c>
      <c r="EJ7" s="25">
        <v>0.4</v>
      </c>
      <c r="EK7" s="25">
        <v>0.36</v>
      </c>
      <c r="EL7" s="25">
        <v>0.56999999999999995</v>
      </c>
      <c r="EM7" s="25">
        <v>0.56000000000000005</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