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NAS01\common\総務課\前田\経営比較分析表関係\R06 経営比較分析\"/>
    </mc:Choice>
  </mc:AlternateContent>
  <xr:revisionPtr revIDLastSave="0" documentId="13_ncr:1_{D1B15D3B-CD7E-4114-8BB0-CFA4353E3216}" xr6:coauthVersionLast="47" xr6:coauthVersionMax="47" xr10:uidLastSave="{00000000-0000-0000-0000-000000000000}"/>
  <workbookProtection workbookAlgorithmName="SHA-512" workbookHashValue="6hA/BelWr6dXplKZmJBtZ7UekPm/oJRGTEIC8VdueCq6NBR10+6v2dYLNc9GatR0KinryhzJrDsO6zu9CVDn2w==" workbookSaltValue="f5RRMZ2GesaDttjAEafjz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W10" i="4"/>
  <c r="I10" i="4"/>
  <c r="B10" i="4"/>
  <c r="BB8" i="4"/>
  <c r="AL8" i="4"/>
  <c r="P8" i="4"/>
  <c r="I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<sst xmlns="http://schemas.openxmlformats.org/spreadsheetml/2006/main" count="231" uniqueCount="112">
  <si>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</si>
  <si>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</si>
  <si>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</si>
  <si>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</si>
  <si>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</si>
  <si>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</si>
  <si>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</si>
  <si>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</si>
  <si>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</si>
  <si>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</si>
  <si>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</si>
  <si>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</si>
  <si>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</si>
  <si>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</si>
  <si>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</si>
  <si>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</si>
  <si>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</si>
  <si>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</si>
  <si>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</si>
  <si>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</si>
  <si>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</si>
  <si>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</si>
  <si>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</si>
  <si>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</si>
  <si>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</si>
  <si>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</si>
  <si>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</si>
  <si>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</si>
  <si>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</si>
  <si>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</si>
  <si>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</si>
  <si>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</si>
  <si>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</si>
  <si>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</si>
  <si>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</si>
  <si>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</si>
  <si>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</si>
  <si>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</si>
  <si>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</si>
  <si>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</si>
  <si>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</si>
  <si>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</si>
  <si>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</si>
  <si>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</si>
  <si>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</si>
  <si>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</si>
  <si>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</si>
  <si>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</si>
  <si>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</si>
  <si>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</si>
  <si>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</si>
  <si>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</si>
  <si>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</si>
  <si>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</si>
  <si>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</si>
  <si>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</si>
  <si>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</si>
  <si>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</si>
  <si>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</si>
  <si>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</si>
  <si>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</si>
  <si>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</si>
  <si>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</si>
  <si>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</si>
  <si>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</si>
  <si>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</si>
  <si>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</si>
  <si>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</si>
  <si>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</si>
  <si>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</si>
  <si>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</si>
  <si>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</si>
  <si>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</si>
  <si>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</si>
  <si>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</si>
  <si>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</si>
  <si>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</si>
  <si>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</si>
  <si>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</si>
  <si>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</si>
  <si>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</si>
  <si>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</si>
  <si>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</si>
  <si>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</si>
  <si>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</si>
  <si>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</si>
  <si>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</si>
  <si>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</si>
  <si>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</si>
  <si>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</si>
  <si>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</si>
  <si>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</si>
  <si>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</si>
  <si>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</si>
  <si>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</si>
  <si>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</si>
  <si>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</si>
  <si>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</si>
  <si>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</si>
  <si>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</si>
  <si>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</si>
  <si>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</si>
  <si>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</si>
  <si>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</si>
  <si>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</si>
  <si>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</si>
  <si>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</si>
  <si>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</si>
  <si>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</si>
  <si>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上記各項目の分析結果を踏まえて
令和4年度に改定した西北事業部経営戦略の財政推計では令和6年度から黒字に転じる見込みであったが、施設の修繕費や委託料の増加など必要経費が想像以上にかかっており、赤字となる見込みであります。
人口減少に伴い、年々給水収益も減少傾向にあり、現行の水道料金収入では経営が非常に厳しくなるため、令和6年度より水道料金検討審議会を開催しております。
次期水道料金算定期間（令和8～12年度）の料金改定について協議しており、令和8年度からの新料金施行を目指しております。</t>
    <rPh sb="16" eb="18">
      <t>レイワ</t>
    </rPh>
    <rPh sb="19" eb="21">
      <t>ネンド</t>
    </rPh>
    <rPh sb="22" eb="24">
      <t>カイテイ</t>
    </rPh>
    <rPh sb="64" eb="66">
      <t>シセツ</t>
    </rPh>
    <rPh sb="67" eb="69">
      <t>シュウゼン</t>
    </rPh>
    <rPh sb="71" eb="74">
      <t>イタクリョウ</t>
    </rPh>
    <rPh sb="75" eb="77">
      <t>ゾウカ</t>
    </rPh>
    <rPh sb="79" eb="83">
      <t>ヒツヨウケイヒ</t>
    </rPh>
    <rPh sb="84" eb="88">
      <t>ソウゾウイジョウ</t>
    </rPh>
    <rPh sb="96" eb="98">
      <t>アカジ</t>
    </rPh>
    <rPh sb="101" eb="103">
      <t>ミコ</t>
    </rPh>
    <rPh sb="134" eb="136">
      <t>ゲンコウ</t>
    </rPh>
    <rPh sb="137" eb="141">
      <t>スイドウリョウキン</t>
    </rPh>
    <rPh sb="141" eb="143">
      <t>シュウニュウ</t>
    </rPh>
    <rPh sb="145" eb="147">
      <t>ケイエイ</t>
    </rPh>
    <rPh sb="148" eb="150">
      <t>ヒジョウ</t>
    </rPh>
    <rPh sb="151" eb="152">
      <t>キビ</t>
    </rPh>
    <rPh sb="159" eb="161">
      <t>レイワ</t>
    </rPh>
    <rPh sb="162" eb="164">
      <t>ネンド</t>
    </rPh>
    <rPh sb="166" eb="170">
      <t>スイドウリョウキン</t>
    </rPh>
    <rPh sb="170" eb="175">
      <t>ケントウシンギカイ</t>
    </rPh>
    <rPh sb="176" eb="178">
      <t>カイサイ</t>
    </rPh>
    <rPh sb="188" eb="190">
      <t>スイドウ</t>
    </rPh>
    <rPh sb="190" eb="192">
      <t>リョウキン</t>
    </rPh>
    <rPh sb="192" eb="196">
      <t>サンテイキカン</t>
    </rPh>
    <rPh sb="197" eb="199">
      <t>レイワ</t>
    </rPh>
    <rPh sb="203" eb="205">
      <t>ネンド</t>
    </rPh>
    <rPh sb="215" eb="217">
      <t>キョウギ</t>
    </rPh>
    <rPh sb="222" eb="224">
      <t>レイワ</t>
    </rPh>
    <rPh sb="225" eb="227">
      <t>ネンド</t>
    </rPh>
    <rPh sb="230" eb="233">
      <t>シンリョウキン</t>
    </rPh>
    <rPh sb="233" eb="235">
      <t>シコウ</t>
    </rPh>
    <rPh sb="236" eb="238">
      <t>メザ</t>
    </rPh>
    <phoneticPr fontId="4"/>
  </si>
  <si>
    <t>老朽管更新事業等により2017年(平成29年)より2049年(令和31年)までに年間約5億円程度の事業をもって順次更新しております。
管路経年化率については令和5年度決算において計上漏れのあった法定耐用年数を過ぎた管路延長を含めたため急激な増加となっておりますが、引き続き計画通り事業を進めてまいります。</t>
    <rPh sb="42" eb="43">
      <t>ヤク</t>
    </rPh>
    <rPh sb="78" eb="80">
      <t>レイワ</t>
    </rPh>
    <rPh sb="81" eb="83">
      <t>ネンド</t>
    </rPh>
    <rPh sb="83" eb="85">
      <t>ケッサン</t>
    </rPh>
    <rPh sb="89" eb="92">
      <t>ケイジョウモ</t>
    </rPh>
    <rPh sb="97" eb="103">
      <t>ホウテイタイヨウネンスウ</t>
    </rPh>
    <rPh sb="104" eb="105">
      <t>ス</t>
    </rPh>
    <rPh sb="107" eb="109">
      <t>カンロ</t>
    </rPh>
    <rPh sb="109" eb="111">
      <t>エンチョウ</t>
    </rPh>
    <rPh sb="112" eb="113">
      <t>フク</t>
    </rPh>
    <rPh sb="117" eb="119">
      <t>キュウゲキ</t>
    </rPh>
    <rPh sb="120" eb="122">
      <t>ゾウカ</t>
    </rPh>
    <phoneticPr fontId="4"/>
  </si>
  <si>
    <t>令和5年度について
給水人口の減少に伴う給水収益の減や不使用資産除却などが要因となった結果、赤字決算となり経常収支比率も100％を下回り前年度に引続き欠損金が生じております。
企業債残高対給水収益比率については、減少傾向にあるものの類似団体、全国平均に比べ未だ高い水準にあります。今後の推移としては改良工事費の減少もあり、企業債借入も減少するため長期的ではありますが右肩さがりで推移していくものと思われます。
料金回収率は前年度と比較して0.48ポイント増加しておりますが未だに平均値を大きく下回っており、給水原価については前年度比較で2.68円と若干減少はしているものの、未だ高い水準にあります。
この2項目の主な要因としては受水転換に伴う受水費や減価償却費の増加によるものであります。
有収率については、前年度比較でほぼ横ばいとなっております。主に漏水と考えておりますが、前年度同様、漏水調査により自然漏水の発見及び修繕や漏水多発地区の老朽管布設替により、有収率の増加を目指すと共に引き続き給水収益の確保に努めていきます。</t>
    <rPh sb="10" eb="14">
      <t>キュウスイジンコウ</t>
    </rPh>
    <rPh sb="15" eb="17">
      <t>ゲンショウ</t>
    </rPh>
    <rPh sb="18" eb="19">
      <t>トモナ</t>
    </rPh>
    <rPh sb="20" eb="24">
      <t>キュウスイシュウエキ</t>
    </rPh>
    <rPh sb="27" eb="30">
      <t>フシヨウ</t>
    </rPh>
    <rPh sb="37" eb="39">
      <t>ヨウイン</t>
    </rPh>
    <rPh sb="43" eb="45">
      <t>ケッカ</t>
    </rPh>
    <rPh sb="68" eb="71">
      <t>ゼンネンド</t>
    </rPh>
    <rPh sb="72" eb="74">
      <t>ヒキツヅ</t>
    </rPh>
    <rPh sb="149" eb="151">
      <t>カイリョウ</t>
    </rPh>
    <rPh sb="173" eb="176">
      <t>チョウキテキ</t>
    </rPh>
    <rPh sb="206" eb="211">
      <t>リョウキンカイシュウリツ</t>
    </rPh>
    <rPh sb="212" eb="215">
      <t>ゼンネンド</t>
    </rPh>
    <rPh sb="216" eb="218">
      <t>ヒカク</t>
    </rPh>
    <rPh sb="228" eb="230">
      <t>ゾウカ</t>
    </rPh>
    <rPh sb="237" eb="238">
      <t>イマ</t>
    </rPh>
    <rPh sb="240" eb="243">
      <t>ヘイキンチ</t>
    </rPh>
    <rPh sb="244" eb="245">
      <t>オオ</t>
    </rPh>
    <rPh sb="247" eb="249">
      <t>シタマワ</t>
    </rPh>
    <rPh sb="273" eb="274">
      <t>エン</t>
    </rPh>
    <rPh sb="304" eb="306">
      <t>コウモク</t>
    </rPh>
    <rPh sb="307" eb="308">
      <t>オモ</t>
    </rPh>
    <rPh sb="309" eb="311">
      <t>ヨウイン</t>
    </rPh>
    <rPh sb="315" eb="317">
      <t>ジュスイ</t>
    </rPh>
    <rPh sb="317" eb="319">
      <t>テンカン</t>
    </rPh>
    <rPh sb="320" eb="321">
      <t>トモナ</t>
    </rPh>
    <rPh sb="322" eb="325">
      <t>ジュスイヒ</t>
    </rPh>
    <rPh sb="326" eb="331">
      <t>ゲンカショウキャクヒ</t>
    </rPh>
    <rPh sb="332" eb="334">
      <t>ゾウカ</t>
    </rPh>
    <rPh sb="364" eb="365">
      <t>ヨコ</t>
    </rPh>
    <rPh sb="376" eb="377">
      <t>オモ</t>
    </rPh>
    <rPh sb="378" eb="380">
      <t>ロウスイ</t>
    </rPh>
    <rPh sb="381" eb="382">
      <t>カンガ</t>
    </rPh>
    <rPh sb="390" eb="395">
      <t>ゼンネンドドウヨウ</t>
    </rPh>
    <rPh sb="415" eb="417">
      <t>ロウスイ</t>
    </rPh>
    <rPh sb="417" eb="421">
      <t>タハツチク</t>
    </rPh>
    <rPh sb="436" eb="438">
      <t>ゾウカ</t>
    </rPh>
    <rPh sb="439" eb="441">
      <t>メザ</t>
    </rPh>
    <rPh sb="443" eb="444">
      <t>トモ</t>
    </rPh>
    <rPh sb="445" eb="446">
      <t>ヒ</t>
    </rPh>
    <rPh sb="447" eb="44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</si>
</sst>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1.21</c:v>
                </c:pt>
                <c:pt idx="1">
                  <c:v>0.94</c:v>
                </c:pt>
                <c:pt idx="2">
                  <c:v>0.8</c:v>
                </c:pt>
                <c:pt idx="3">
                  <c:v>1.1299999999999999</c:v>
                </c:pt>
                <c:pt idx="4">
                  <c:v>0.95</c:v>
                </c:pt>
              </c:numCache>
            </c:numRef>
          </c:val>
          <c:extLst>
            <c:ext xmlns:c16="http://schemas.microsoft.com/office/drawing/2014/chart" uri="{C3380CC4-5D6E-409C-BE32-E72D297353CC}">
              <c16:uniqueId val="{00000000-967A-49C4-B8D7-027C2EB14A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67A-49C4-B8D7-027C2EB14A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64.11</c:v>
                </c:pt>
                <c:pt idx="1">
                  <c:v>65.650000000000006</c:v>
                </c:pt>
                <c:pt idx="2">
                  <c:v>64.66</c:v>
                </c:pt>
                <c:pt idx="3">
                  <c:v>82.32</c:v>
                </c:pt>
                <c:pt idx="4">
                  <c:v>81.260000000000005</c:v>
                </c:pt>
              </c:numCache>
            </c:numRef>
          </c:val>
          <c:extLst>
            <c:ext xmlns:c16="http://schemas.microsoft.com/office/drawing/2014/chart" uri="{C3380CC4-5D6E-409C-BE32-E72D297353CC}">
              <c16:uniqueId val="{00000000-3744-4C18-9A76-B12EDE83F7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744-4C18-9A76-B12EDE83F7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79.91</c:v>
                </c:pt>
                <c:pt idx="1">
                  <c:v>78.05</c:v>
                </c:pt>
                <c:pt idx="2">
                  <c:v>79.84</c:v>
                </c:pt>
                <c:pt idx="3">
                  <c:v>78.319999999999993</c:v>
                </c:pt>
                <c:pt idx="4">
                  <c:v>78.39</c:v>
                </c:pt>
              </c:numCache>
            </c:numRef>
          </c:val>
          <c:extLst>
            <c:ext xmlns:c16="http://schemas.microsoft.com/office/drawing/2014/chart" uri="{C3380CC4-5D6E-409C-BE32-E72D297353CC}">
              <c16:uniqueId val="{00000000-47A3-4F15-8A2E-ABF6CAC3B8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7A3-4F15-8A2E-ABF6CAC3B8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104.54</c:v>
                </c:pt>
                <c:pt idx="1">
                  <c:v>106.08</c:v>
                </c:pt>
                <c:pt idx="2">
                  <c:v>89.29</c:v>
                </c:pt>
                <c:pt idx="3">
                  <c:v>76.37</c:v>
                </c:pt>
                <c:pt idx="4">
                  <c:v>79.97</c:v>
                </c:pt>
              </c:numCache>
            </c:numRef>
          </c:val>
          <c:extLst>
            <c:ext xmlns:c16="http://schemas.microsoft.com/office/drawing/2014/chart" uri="{C3380CC4-5D6E-409C-BE32-E72D297353CC}">
              <c16:uniqueId val="{00000000-C3DB-4EF7-97A0-43FCFD224C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3DB-4EF7-97A0-43FCFD224C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43.9</c:v>
                </c:pt>
                <c:pt idx="1">
                  <c:v>44.23</c:v>
                </c:pt>
                <c:pt idx="2">
                  <c:v>19.48</c:v>
                </c:pt>
                <c:pt idx="3">
                  <c:v>21.27</c:v>
                </c:pt>
                <c:pt idx="4">
                  <c:v>22.39</c:v>
                </c:pt>
              </c:numCache>
            </c:numRef>
          </c:val>
          <c:extLst>
            <c:ext xmlns:c16="http://schemas.microsoft.com/office/drawing/2014/chart" uri="{C3380CC4-5D6E-409C-BE32-E72D297353CC}">
              <c16:uniqueId val="{00000000-CF52-4114-AD02-2BAD544222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F52-4114-AD02-2BAD544222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8.77</c:v>
                </c:pt>
                <c:pt idx="1">
                  <c:v>7.75</c:v>
                </c:pt>
                <c:pt idx="2">
                  <c:v>6.73</c:v>
                </c:pt>
                <c:pt idx="3">
                  <c:v>5.52</c:v>
                </c:pt>
                <c:pt idx="4">
                  <c:v>16.97</c:v>
                </c:pt>
              </c:numCache>
            </c:numRef>
          </c:val>
          <c:extLst>
            <c:ext xmlns:c16="http://schemas.microsoft.com/office/drawing/2014/chart" uri="{C3380CC4-5D6E-409C-BE32-E72D297353CC}">
              <c16:uniqueId val="{00000000-A896-43E3-A406-C8F5F393D5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896-43E3-A406-C8F5F393D5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106.5</c:v>
                </c:pt>
                <c:pt idx="3" formatCode="#,##0.00;&quot;△&quot;#,##0.00;&quot;-&quot;">
                  <c:v>81.540000000000006</c:v>
                </c:pt>
                <c:pt idx="4" formatCode="#,##0.00;&quot;△&quot;#,##0.00;&quot;-&quot;">
                  <c:v>140.66999999999999</c:v>
                </c:pt>
              </c:numCache>
            </c:numRef>
          </c:val>
          <c:extLst>
            <c:ext xmlns:c16="http://schemas.microsoft.com/office/drawing/2014/chart" uri="{C3380CC4-5D6E-409C-BE32-E72D297353CC}">
              <c16:uniqueId val="{00000000-8A80-40B3-9259-479FF39075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8A80-40B3-9259-479FF39075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229.17</c:v>
                </c:pt>
                <c:pt idx="1">
                  <c:v>277.16000000000003</c:v>
                </c:pt>
                <c:pt idx="2">
                  <c:v>228.92</c:v>
                </c:pt>
                <c:pt idx="3">
                  <c:v>248.07</c:v>
                </c:pt>
                <c:pt idx="4">
                  <c:v>183.74</c:v>
                </c:pt>
              </c:numCache>
            </c:numRef>
          </c:val>
          <c:extLst>
            <c:ext xmlns:c16="http://schemas.microsoft.com/office/drawing/2014/chart" uri="{C3380CC4-5D6E-409C-BE32-E72D297353CC}">
              <c16:uniqueId val="{00000000-B6B8-41DF-825A-03DE62D9B0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B6B8-41DF-825A-03DE62D9B0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920.25</c:v>
                </c:pt>
                <c:pt idx="1">
                  <c:v>992.1</c:v>
                </c:pt>
                <c:pt idx="2">
                  <c:v>948.74</c:v>
                </c:pt>
                <c:pt idx="3">
                  <c:v>958.19</c:v>
                </c:pt>
                <c:pt idx="4">
                  <c:v>951.95</c:v>
                </c:pt>
              </c:numCache>
            </c:numRef>
          </c:val>
          <c:extLst>
            <c:ext xmlns:c16="http://schemas.microsoft.com/office/drawing/2014/chart" uri="{C3380CC4-5D6E-409C-BE32-E72D297353CC}">
              <c16:uniqueId val="{00000000-C415-4FE7-AD11-E72F6FE802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C415-4FE7-AD11-E72F6FE802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97.9</c:v>
                </c:pt>
                <c:pt idx="1">
                  <c:v>99.38</c:v>
                </c:pt>
                <c:pt idx="2">
                  <c:v>82.77</c:v>
                </c:pt>
                <c:pt idx="3">
                  <c:v>67.8</c:v>
                </c:pt>
                <c:pt idx="4">
                  <c:v>68.28</c:v>
                </c:pt>
              </c:numCache>
            </c:numRef>
          </c:val>
          <c:extLst>
            <c:ext xmlns:c16="http://schemas.microsoft.com/office/drawing/2014/chart" uri="{C3380CC4-5D6E-409C-BE32-E72D297353CC}">
              <c16:uniqueId val="{00000000-2AAB-4601-9E95-5D370E6AA4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AAB-4601-9E95-5D370E6AA4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291.13</c:v>
                </c:pt>
                <c:pt idx="1">
                  <c:v>285.74</c:v>
                </c:pt>
                <c:pt idx="2">
                  <c:v>359.94</c:v>
                </c:pt>
                <c:pt idx="3">
                  <c:v>441.56</c:v>
                </c:pt>
                <c:pt idx="4">
                  <c:v>438.88</c:v>
                </c:pt>
              </c:numCache>
            </c:numRef>
          </c:val>
          <c:extLst>
            <c:ext xmlns:c16="http://schemas.microsoft.com/office/drawing/2014/chart" uri="{C3380CC4-5D6E-409C-BE32-E72D297353CC}">
              <c16:uniqueId val="{00000000-035D-4B07-8D6A-4F1C7C829C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35D-4B07-8D6A-4F1C7C829C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津軽広域水道企業団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70.790000000000006</v>
      </c>
      <c r="J10" s="46"/>
      <c r="K10" s="46"/>
      <c r="L10" s="46"/>
      <c r="M10" s="46"/>
      <c r="N10" s="46"/>
      <c r="O10" s="80"/>
      <c r="P10" s="47">
        <f>データ!$P$6</f>
        <v>87.94</v>
      </c>
      <c r="Q10" s="47"/>
      <c r="R10" s="47"/>
      <c r="S10" s="47"/>
      <c r="T10" s="47"/>
      <c r="U10" s="47"/>
      <c r="V10" s="47"/>
      <c r="W10" s="44">
        <f>データ!$Q$6</f>
        <v>5929</v>
      </c>
      <c r="X10" s="44"/>
      <c r="Y10" s="44"/>
      <c r="Z10" s="44"/>
      <c r="AA10" s="44"/>
      <c r="AB10" s="44"/>
      <c r="AC10" s="44"/>
      <c r="AD10" s="2"/>
      <c r="AE10" s="2"/>
      <c r="AF10" s="2"/>
      <c r="AG10" s="2"/>
      <c r="AH10" s="2"/>
      <c r="AI10" s="2"/>
      <c r="AJ10" s="2"/>
      <c r="AK10" s="2"/>
      <c r="AL10" s="44">
        <f>データ!$U$6</f>
        <v>27232</v>
      </c>
      <c r="AM10" s="44"/>
      <c r="AN10" s="44"/>
      <c r="AO10" s="44"/>
      <c r="AP10" s="44"/>
      <c r="AQ10" s="44"/>
      <c r="AR10" s="44"/>
      <c r="AS10" s="44"/>
      <c r="AT10" s="45">
        <f>データ!$V$6</f>
        <v>365.3</v>
      </c>
      <c r="AU10" s="46"/>
      <c r="AV10" s="46"/>
      <c r="AW10" s="46"/>
      <c r="AX10" s="46"/>
      <c r="AY10" s="46"/>
      <c r="AZ10" s="46"/>
      <c r="BA10" s="46"/>
      <c r="BB10" s="47">
        <f>データ!$W$6</f>
        <v>74.55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2a+5IqncxbkRgSEKX4yF0CxgwPa6lRO6mg7WqsdxaBnpjp67xbQmCyXNSSPsDRcELjn6fHLWIaJU4fa9bmf5A==" saltValue="nHjOvAHN9TxIumh8BQ2/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28665</v>
      </c>
      <c r="D6" s="20">
        <f t="shared" si="3"/>
        <v>46</v>
      </c>
      <c r="E6" s="20">
        <f t="shared" si="3"/>
        <v>1</v>
      </c>
      <c r="F6" s="20">
        <f t="shared" si="3"/>
        <v>0</v>
      </c>
      <c r="G6" s="20">
        <f t="shared" si="3"/>
        <v>1</v>
      </c>
      <c r="H6" s="20" t="str">
        <f t="shared" si="3"/>
        <v>青森県　津軽広域水道企業団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70.790000000000006</v>
      </c>
      <c r="P6" s="21">
        <f t="shared" si="3"/>
        <v>87.94</v>
      </c>
      <c r="Q6" s="21">
        <f t="shared" si="3"/>
        <v>5929</v>
      </c>
      <c r="R6" s="21" t="str">
        <f t="shared" si="3"/>
        <v>-</v>
      </c>
      <c r="S6" s="21" t="str">
        <f t="shared" si="3"/>
        <v>-</v>
      </c>
      <c r="T6" s="21" t="str">
        <f t="shared" si="3"/>
        <v>-</v>
      </c>
      <c r="U6" s="21">
        <f t="shared" si="3"/>
        <v>27232</v>
      </c>
      <c r="V6" s="21">
        <f t="shared" si="3"/>
        <v>365.3</v>
      </c>
      <c r="W6" s="21">
        <f t="shared" si="3"/>
        <v>74.55</v>
      </c>
      <c r="X6" s="22">
        <f>IF(X7="",NA(),X7)</f>
        <v>104.54</v>
      </c>
      <c r="Y6" s="22">
        <f t="shared" ref="Y6:AG6" si="4">IF(Y7="",NA(),Y7)</f>
        <v>106.08</v>
      </c>
      <c r="Z6" s="22">
        <f t="shared" si="4"/>
        <v>89.29</v>
      </c>
      <c r="AA6" s="22">
        <f t="shared" si="4"/>
        <v>76.37</v>
      </c>
      <c r="AB6" s="22">
        <f t="shared" si="4"/>
        <v>79.97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2">
        <f t="shared" si="5"/>
        <v>106.5</v>
      </c>
      <c r="AL6" s="22">
        <f t="shared" si="5"/>
        <v>81.540000000000006</v>
      </c>
      <c r="AM6" s="22">
        <f t="shared" si="5"/>
        <v>140.66999999999999</v>
      </c>
      <c r="AN6" s="22">
        <f t="shared" si="5"/>
        <v>3.59</v>
      </c>
      <c r="AO6" s="22">
        <f t="shared" si="5"/>
        <v>3.98</v>
      </c>
      <c r="AP6" s="22">
        <f t="shared" si="5"/>
        <v>6.02</v>
      </c>
      <c r="AQ6" s="22">
        <f t="shared" si="5"/>
        <v>7.78</v>
      </c>
      <c r="AR6" s="22">
        <f t="shared" si="5"/>
        <v>9.59</v>
      </c>
      <c r="AS6" s="21" t="str">
        <f>IF(AS7="","",IF(AS7="-","【-】","【"&amp;SUBSTITUTE(TEXT(AS7,"#,##0.00"),"-","△")&amp;"】"))</f>
        <v>【1.50】</v>
      </c>
      <c r="AT6" s="22">
        <f>IF(AT7="",NA(),AT7)</f>
        <v>229.17</v>
      </c>
      <c r="AU6" s="22">
        <f t="shared" ref="AU6:BC6" si="6">IF(AU7="",NA(),AU7)</f>
        <v>277.16000000000003</v>
      </c>
      <c r="AV6" s="22">
        <f t="shared" si="6"/>
        <v>228.92</v>
      </c>
      <c r="AW6" s="22">
        <f t="shared" si="6"/>
        <v>248.07</v>
      </c>
      <c r="AX6" s="22">
        <f t="shared" si="6"/>
        <v>183.74</v>
      </c>
      <c r="AY6" s="22">
        <f t="shared" si="6"/>
        <v>379.08</v>
      </c>
      <c r="AZ6" s="22">
        <f t="shared" si="6"/>
        <v>367.55</v>
      </c>
      <c r="BA6" s="22">
        <f t="shared" si="6"/>
        <v>378.56</v>
      </c>
      <c r="BB6" s="22">
        <f t="shared" si="6"/>
        <v>364.46</v>
      </c>
      <c r="BC6" s="22">
        <f t="shared" si="6"/>
        <v>338.89</v>
      </c>
      <c r="BD6" s="21" t="str">
        <f>IF(BD7="","",IF(BD7="-","【-】","【"&amp;SUBSTITUTE(TEXT(BD7,"#,##0.00"),"-","△")&amp;"】"))</f>
        <v>【243.36】</v>
      </c>
      <c r="BE6" s="22">
        <f>IF(BE7="",NA(),BE7)</f>
        <v>920.25</v>
      </c>
      <c r="BF6" s="22">
        <f t="shared" ref="BF6:BN6" si="7">IF(BF7="",NA(),BF7)</f>
        <v>992.1</v>
      </c>
      <c r="BG6" s="22">
        <f t="shared" si="7"/>
        <v>948.74</v>
      </c>
      <c r="BH6" s="22">
        <f t="shared" si="7"/>
        <v>958.19</v>
      </c>
      <c r="BI6" s="22">
        <f t="shared" si="7"/>
        <v>951.95</v>
      </c>
      <c r="BJ6" s="22">
        <f t="shared" si="7"/>
        <v>398.98</v>
      </c>
      <c r="BK6" s="22">
        <f t="shared" si="7"/>
        <v>418.68</v>
      </c>
      <c r="BL6" s="22">
        <f t="shared" si="7"/>
        <v>395.68</v>
      </c>
      <c r="BM6" s="22">
        <f t="shared" si="7"/>
        <v>403.72</v>
      </c>
      <c r="BN6" s="22">
        <f t="shared" si="7"/>
        <v>400.21</v>
      </c>
      <c r="BO6" s="21" t="str">
        <f>IF(BO7="","",IF(BO7="-","【-】","【"&amp;SUBSTITUTE(TEXT(BO7,"#,##0.00"),"-","△")&amp;"】"))</f>
        <v>【265.93】</v>
      </c>
      <c r="BP6" s="22">
        <f>IF(BP7="",NA(),BP7)</f>
        <v>97.9</v>
      </c>
      <c r="BQ6" s="22">
        <f t="shared" ref="BQ6:BY6" si="8">IF(BQ7="",NA(),BQ7)</f>
        <v>99.38</v>
      </c>
      <c r="BR6" s="22">
        <f t="shared" si="8"/>
        <v>82.77</v>
      </c>
      <c r="BS6" s="22">
        <f t="shared" si="8"/>
        <v>67.8</v>
      </c>
      <c r="BT6" s="22">
        <f t="shared" si="8"/>
        <v>68.28</v>
      </c>
      <c r="BU6" s="22">
        <f t="shared" si="8"/>
        <v>98.64</v>
      </c>
      <c r="BV6" s="22">
        <f t="shared" si="8"/>
        <v>94.78</v>
      </c>
      <c r="BW6" s="22">
        <f t="shared" si="8"/>
        <v>97.59</v>
      </c>
      <c r="BX6" s="22">
        <f t="shared" si="8"/>
        <v>92.17</v>
      </c>
      <c r="BY6" s="22">
        <f t="shared" si="8"/>
        <v>92.83</v>
      </c>
      <c r="BZ6" s="21" t="str">
        <f>IF(BZ7="","",IF(BZ7="-","【-】","【"&amp;SUBSTITUTE(TEXT(BZ7,"#,##0.00"),"-","△")&amp;"】"))</f>
        <v>【97.82】</v>
      </c>
      <c r="CA6" s="22">
        <f>IF(CA7="",NA(),CA7)</f>
        <v>291.13</v>
      </c>
      <c r="CB6" s="22">
        <f t="shared" ref="CB6:CJ6" si="9">IF(CB7="",NA(),CB7)</f>
        <v>285.74</v>
      </c>
      <c r="CC6" s="22">
        <f t="shared" si="9"/>
        <v>359.94</v>
      </c>
      <c r="CD6" s="22">
        <f t="shared" si="9"/>
        <v>441.56</v>
      </c>
      <c r="CE6" s="22">
        <f t="shared" si="9"/>
        <v>438.88</v>
      </c>
      <c r="CF6" s="22">
        <f t="shared" si="9"/>
        <v>178.92</v>
      </c>
      <c r="CG6" s="22">
        <f t="shared" si="9"/>
        <v>181.3</v>
      </c>
      <c r="CH6" s="22">
        <f t="shared" si="9"/>
        <v>181.71</v>
      </c>
      <c r="CI6" s="22">
        <f t="shared" si="9"/>
        <v>188.51</v>
      </c>
      <c r="CJ6" s="22">
        <f t="shared" si="9"/>
        <v>189.43</v>
      </c>
      <c r="CK6" s="21" t="str">
        <f>IF(CK7="","",IF(CK7="-","【-】","【"&amp;SUBSTITUTE(TEXT(CK7,"#,##0.00"),"-","△")&amp;"】"))</f>
        <v>【177.56】</v>
      </c>
      <c r="CL6" s="22">
        <f>IF(CL7="",NA(),CL7)</f>
        <v>64.11</v>
      </c>
      <c r="CM6" s="22">
        <f t="shared" ref="CM6:CU6" si="10">IF(CM7="",NA(),CM7)</f>
        <v>65.650000000000006</v>
      </c>
      <c r="CN6" s="22">
        <f t="shared" si="10"/>
        <v>64.66</v>
      </c>
      <c r="CO6" s="22">
        <f t="shared" si="10"/>
        <v>82.32</v>
      </c>
      <c r="CP6" s="22">
        <f t="shared" si="10"/>
        <v>81.260000000000005</v>
      </c>
      <c r="CQ6" s="22">
        <f t="shared" si="10"/>
        <v>55.14</v>
      </c>
      <c r="CR6" s="22">
        <f t="shared" si="10"/>
        <v>55.89</v>
      </c>
      <c r="CS6" s="22">
        <f t="shared" si="10"/>
        <v>55.72</v>
      </c>
      <c r="CT6" s="22">
        <f t="shared" si="10"/>
        <v>55.31</v>
      </c>
      <c r="CU6" s="22">
        <f t="shared" si="10"/>
        <v>55.14</v>
      </c>
      <c r="CV6" s="21" t="str">
        <f>IF(CV7="","",IF(CV7="-","【-】","【"&amp;SUBSTITUTE(TEXT(CV7,"#,##0.00"),"-","△")&amp;"】"))</f>
        <v>【59.81】</v>
      </c>
      <c r="CW6" s="22">
        <f>IF(CW7="",NA(),CW7)</f>
        <v>79.91</v>
      </c>
      <c r="CX6" s="22">
        <f t="shared" ref="CX6:DF6" si="11">IF(CX7="",NA(),CX7)</f>
        <v>78.05</v>
      </c>
      <c r="CY6" s="22">
        <f t="shared" si="11"/>
        <v>79.84</v>
      </c>
      <c r="CZ6" s="22">
        <f t="shared" si="11"/>
        <v>78.319999999999993</v>
      </c>
      <c r="DA6" s="22">
        <f t="shared" si="11"/>
        <v>78.39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43.9</v>
      </c>
      <c r="DI6" s="22">
        <f t="shared" ref="DI6:DQ6" si="12">IF(DI7="",NA(),DI7)</f>
        <v>44.23</v>
      </c>
      <c r="DJ6" s="22">
        <f t="shared" si="12"/>
        <v>19.48</v>
      </c>
      <c r="DK6" s="22">
        <f t="shared" si="12"/>
        <v>21.27</v>
      </c>
      <c r="DL6" s="22">
        <f t="shared" si="12"/>
        <v>22.39</v>
      </c>
      <c r="DM6" s="22">
        <f t="shared" si="12"/>
        <v>49.92</v>
      </c>
      <c r="DN6" s="22">
        <f t="shared" si="12"/>
        <v>50.63</v>
      </c>
      <c r="DO6" s="22">
        <f t="shared" si="12"/>
        <v>51.29</v>
      </c>
      <c r="DP6" s="22">
        <f t="shared" si="12"/>
        <v>52.2</v>
      </c>
      <c r="DQ6" s="22">
        <f t="shared" si="12"/>
        <v>52.7</v>
      </c>
      <c r="DR6" s="21" t="str">
        <f>IF(DR7="","",IF(DR7="-","【-】","【"&amp;SUBSTITUTE(TEXT(DR7,"#,##0.00"),"-","△")&amp;"】"))</f>
        <v>【52.02】</v>
      </c>
      <c r="DS6" s="22">
        <f>IF(DS7="",NA(),DS7)</f>
        <v>8.77</v>
      </c>
      <c r="DT6" s="22">
        <f t="shared" ref="DT6:EB6" si="13">IF(DT7="",NA(),DT7)</f>
        <v>7.75</v>
      </c>
      <c r="DU6" s="22">
        <f t="shared" si="13"/>
        <v>6.73</v>
      </c>
      <c r="DV6" s="22">
        <f t="shared" si="13"/>
        <v>5.52</v>
      </c>
      <c r="DW6" s="22">
        <f t="shared" si="13"/>
        <v>16.97</v>
      </c>
      <c r="DX6" s="22">
        <f t="shared" si="13"/>
        <v>16.88</v>
      </c>
      <c r="DY6" s="22">
        <f t="shared" si="13"/>
        <v>18.28</v>
      </c>
      <c r="DZ6" s="22">
        <f t="shared" si="13"/>
        <v>19.61</v>
      </c>
      <c r="EA6" s="22">
        <f t="shared" si="13"/>
        <v>20.73</v>
      </c>
      <c r="EB6" s="22">
        <f t="shared" si="13"/>
        <v>22.86</v>
      </c>
      <c r="EC6" s="21" t="str">
        <f>IF(EC7="","",IF(EC7="-","【-】","【"&amp;SUBSTITUTE(TEXT(EC7,"#,##0.00"),"-","△")&amp;"】"))</f>
        <v>【25.37】</v>
      </c>
      <c r="ED6" s="22">
        <f>IF(ED7="",NA(),ED7)</f>
        <v>1.21</v>
      </c>
      <c r="EE6" s="22">
        <f t="shared" ref="EE6:EM6" si="14">IF(EE7="",NA(),EE7)</f>
        <v>0.94</v>
      </c>
      <c r="EF6" s="22">
        <f t="shared" si="14"/>
        <v>0.8</v>
      </c>
      <c r="EG6" s="22">
        <f t="shared" si="14"/>
        <v>1.1299999999999999</v>
      </c>
      <c r="EH6" s="22">
        <f t="shared" si="14"/>
        <v>0.95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28665</v>
      </c>
      <c r="D7" s="24">
        <v>46</v>
      </c>
      <c r="E7" s="24">
        <v>1</v>
      </c>
      <c r="F7" s="24">
        <v>0</v>
      </c>
      <c r="G7" s="24">
        <v>1</v>
      </c>
      <c r="H7" s="24" t="s">
        <v>93</v>
      </c>
      <c r="I7" s="24" t="s">
        <v>94</v>
      </c>
      <c r="J7" s="24" t="s">
        <v>95</v>
      </c>
      <c r="K7" s="24" t="s">
        <v>96</v>
      </c>
      <c r="L7" s="24" t="s">
        <v>97</v>
      </c>
      <c r="M7" s="24" t="s">
        <v>98</v>
      </c>
      <c r="N7" s="25" t="s">
        <v>99</v>
      </c>
      <c r="O7" s="25">
        <v>70.790000000000006</v>
      </c>
      <c r="P7" s="25">
        <v>87.94</v>
      </c>
      <c r="Q7" s="25">
        <v>5929</v>
      </c>
      <c r="R7" s="25" t="s">
        <v>99</v>
      </c>
      <c r="S7" s="25" t="s">
        <v>99</v>
      </c>
      <c r="T7" s="25" t="s">
        <v>99</v>
      </c>
      <c r="U7" s="25">
        <v>27232</v>
      </c>
      <c r="V7" s="25">
        <v>365.3</v>
      </c>
      <c r="W7" s="25">
        <v>74.55</v>
      </c>
      <c r="X7" s="25">
        <v>104.54</v>
      </c>
      <c r="Y7" s="25">
        <v>106.08</v>
      </c>
      <c r="Z7" s="25">
        <v>89.29</v>
      </c>
      <c r="AA7" s="25">
        <v>76.37</v>
      </c>
      <c r="AB7" s="25">
        <v>79.97</v>
      </c>
      <c r="AC7" s="25">
        <v>108.61</v>
      </c>
      <c r="AD7" s="25">
        <v>108.35</v>
      </c>
      <c r="AE7" s="25">
        <v>108.84</v>
      </c>
      <c r="AF7" s="25">
        <v>105.92</v>
      </c>
      <c r="AG7" s="25">
        <v>106.01</v>
      </c>
      <c r="AH7" s="25">
        <v>108.24</v>
      </c>
      <c r="AI7" s="25">
        <v>0</v>
      </c>
      <c r="AJ7" s="25">
        <v>0</v>
      </c>
      <c r="AK7" s="25">
        <v>106.5</v>
      </c>
      <c r="AL7" s="25">
        <v>81.540000000000006</v>
      </c>
      <c r="AM7" s="25">
        <v>140.66999999999999</v>
      </c>
      <c r="AN7" s="25">
        <v>3.59</v>
      </c>
      <c r="AO7" s="25">
        <v>3.98</v>
      </c>
      <c r="AP7" s="25">
        <v>6.02</v>
      </c>
      <c r="AQ7" s="25">
        <v>7.78</v>
      </c>
      <c r="AR7" s="25">
        <v>9.59</v>
      </c>
      <c r="AS7" s="25">
        <v>1.5</v>
      </c>
      <c r="AT7" s="25">
        <v>229.17</v>
      </c>
      <c r="AU7" s="25">
        <v>277.16000000000003</v>
      </c>
      <c r="AV7" s="25">
        <v>228.92</v>
      </c>
      <c r="AW7" s="25">
        <v>248.07</v>
      </c>
      <c r="AX7" s="25">
        <v>183.74</v>
      </c>
      <c r="AY7" s="25">
        <v>379.08</v>
      </c>
      <c r="AZ7" s="25">
        <v>367.55</v>
      </c>
      <c r="BA7" s="25">
        <v>378.56</v>
      </c>
      <c r="BB7" s="25">
        <v>364.46</v>
      </c>
      <c r="BC7" s="25">
        <v>338.89</v>
      </c>
      <c r="BD7" s="25">
        <v>243.36</v>
      </c>
      <c r="BE7" s="25">
        <v>920.25</v>
      </c>
      <c r="BF7" s="25">
        <v>992.1</v>
      </c>
      <c r="BG7" s="25">
        <v>948.74</v>
      </c>
      <c r="BH7" s="25">
        <v>958.19</v>
      </c>
      <c r="BI7" s="25">
        <v>951.95</v>
      </c>
      <c r="BJ7" s="25">
        <v>398.98</v>
      </c>
      <c r="BK7" s="25">
        <v>418.68</v>
      </c>
      <c r="BL7" s="25">
        <v>395.68</v>
      </c>
      <c r="BM7" s="25">
        <v>403.72</v>
      </c>
      <c r="BN7" s="25">
        <v>400.21</v>
      </c>
      <c r="BO7" s="25">
        <v>265.93</v>
      </c>
      <c r="BP7" s="25">
        <v>97.9</v>
      </c>
      <c r="BQ7" s="25">
        <v>99.38</v>
      </c>
      <c r="BR7" s="25">
        <v>82.77</v>
      </c>
      <c r="BS7" s="25">
        <v>67.8</v>
      </c>
      <c r="BT7" s="25">
        <v>68.28</v>
      </c>
      <c r="BU7" s="25">
        <v>98.64</v>
      </c>
      <c r="BV7" s="25">
        <v>94.78</v>
      </c>
      <c r="BW7" s="25">
        <v>97.59</v>
      </c>
      <c r="BX7" s="25">
        <v>92.17</v>
      </c>
      <c r="BY7" s="25">
        <v>92.83</v>
      </c>
      <c r="BZ7" s="25">
        <v>97.82</v>
      </c>
      <c r="CA7" s="25">
        <v>291.13</v>
      </c>
      <c r="CB7" s="25">
        <v>285.74</v>
      </c>
      <c r="CC7" s="25">
        <v>359.94</v>
      </c>
      <c r="CD7" s="25">
        <v>441.56</v>
      </c>
      <c r="CE7" s="25">
        <v>438.88</v>
      </c>
      <c r="CF7" s="25">
        <v>178.92</v>
      </c>
      <c r="CG7" s="25">
        <v>181.3</v>
      </c>
      <c r="CH7" s="25">
        <v>181.71</v>
      </c>
      <c r="CI7" s="25">
        <v>188.51</v>
      </c>
      <c r="CJ7" s="25">
        <v>189.43</v>
      </c>
      <c r="CK7" s="25">
        <v>177.56</v>
      </c>
      <c r="CL7" s="25">
        <v>64.11</v>
      </c>
      <c r="CM7" s="25">
        <v>65.650000000000006</v>
      </c>
      <c r="CN7" s="25">
        <v>64.66</v>
      </c>
      <c r="CO7" s="25">
        <v>82.32</v>
      </c>
      <c r="CP7" s="25">
        <v>81.260000000000005</v>
      </c>
      <c r="CQ7" s="25">
        <v>55.14</v>
      </c>
      <c r="CR7" s="25">
        <v>55.89</v>
      </c>
      <c r="CS7" s="25">
        <v>55.72</v>
      </c>
      <c r="CT7" s="25">
        <v>55.31</v>
      </c>
      <c r="CU7" s="25">
        <v>55.14</v>
      </c>
      <c r="CV7" s="25">
        <v>59.81</v>
      </c>
      <c r="CW7" s="25">
        <v>79.91</v>
      </c>
      <c r="CX7" s="25">
        <v>78.05</v>
      </c>
      <c r="CY7" s="25">
        <v>79.84</v>
      </c>
      <c r="CZ7" s="25">
        <v>78.319999999999993</v>
      </c>
      <c r="DA7" s="25">
        <v>78.39</v>
      </c>
      <c r="DB7" s="25">
        <v>81.39</v>
      </c>
      <c r="DC7" s="25">
        <v>81.27</v>
      </c>
      <c r="DD7" s="25">
        <v>81.260000000000005</v>
      </c>
      <c r="DE7" s="25">
        <v>80.36</v>
      </c>
      <c r="DF7" s="25">
        <v>80.13</v>
      </c>
      <c r="DG7" s="25">
        <v>89.42</v>
      </c>
      <c r="DH7" s="25">
        <v>43.9</v>
      </c>
      <c r="DI7" s="25">
        <v>44.23</v>
      </c>
      <c r="DJ7" s="25">
        <v>19.48</v>
      </c>
      <c r="DK7" s="25">
        <v>21.27</v>
      </c>
      <c r="DL7" s="25">
        <v>22.39</v>
      </c>
      <c r="DM7" s="25">
        <v>49.92</v>
      </c>
      <c r="DN7" s="25">
        <v>50.63</v>
      </c>
      <c r="DO7" s="25">
        <v>51.29</v>
      </c>
      <c r="DP7" s="25">
        <v>52.2</v>
      </c>
      <c r="DQ7" s="25">
        <v>52.7</v>
      </c>
      <c r="DR7" s="25">
        <v>52.02</v>
      </c>
      <c r="DS7" s="25">
        <v>8.77</v>
      </c>
      <c r="DT7" s="25">
        <v>7.75</v>
      </c>
      <c r="DU7" s="25">
        <v>6.73</v>
      </c>
      <c r="DV7" s="25">
        <v>5.52</v>
      </c>
      <c r="DW7" s="25">
        <v>16.97</v>
      </c>
      <c r="DX7" s="25">
        <v>16.88</v>
      </c>
      <c r="DY7" s="25">
        <v>18.28</v>
      </c>
      <c r="DZ7" s="25">
        <v>19.61</v>
      </c>
      <c r="EA7" s="25">
        <v>20.73</v>
      </c>
      <c r="EB7" s="25">
        <v>22.86</v>
      </c>
      <c r="EC7" s="25">
        <v>25.37</v>
      </c>
      <c r="ED7" s="25">
        <v>1.21</v>
      </c>
      <c r="EE7" s="25">
        <v>0.94</v>
      </c>
      <c r="EF7" s="25">
        <v>0.8</v>
      </c>
      <c r="EG7" s="25">
        <v>1.1299999999999999</v>
      </c>
      <c r="EH7" s="25">
        <v>0.95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