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Filesv1\300_理財\342 経営比較分析表の策定\Ｒ６\250120 経営比較分析表の分析等について（依頼）\5.確認完了データ\01 上水\07_三沢市\"/>
    </mc:Choice>
  </mc:AlternateContent>
  <xr:revisionPtr revIDLastSave="0" documentId="13_ncr:1_{7AC8298D-4A56-453C-9C8F-2C61312D6D16}" xr6:coauthVersionLast="47" xr6:coauthVersionMax="47" xr10:uidLastSave="{00000000-0000-0000-0000-000000000000}"/>
  <workbookProtection workbookAlgorithmName="SHA-512" workbookHashValue="NXR+z4wyGF6Lacbsp70oMWkCGI2EjDQWypRx1bjs/+z3hyXy3GMQRgTb6wBidgs0V7Z6eosXN7c+endZvKhEug==" workbookSaltValue="uKJfYAMpXumtRumf4QB9Vw==" workbookSpinCount="100000" lockStructure="1"/>
  <bookViews>
    <workbookView xWindow="-120" yWindow="-120" windowWidth="29040" windowHeight="1572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N85" i="4" s="1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AL10" i="4" s="1"/>
  <c r="T6" i="5"/>
  <c r="BB8" i="4" s="1"/>
  <c r="S6" i="5"/>
  <c r="AT8" i="4" s="1"/>
  <c r="R6" i="5"/>
  <c r="AL8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5" i="4"/>
  <c r="AT10" i="4"/>
  <c r="I10" i="4"/>
  <c r="B8" i="4"/>
</calcChain>
</file>

<file path=xl/sharedStrings.xml><?xml version="1.0" encoding="utf-8"?>
<sst xmlns="http://schemas.openxmlformats.org/spreadsheetml/2006/main" count="228" uniqueCount="113">
  <si>
    <t>経営比較分析表（令和5年度決算）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</si>
  <si>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</si>
  <si>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</si>
  <si>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</si>
  <si>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</si>
  <si>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</si>
  <si>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</si>
  <si>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</si>
  <si>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</si>
  <si>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</si>
  <si>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</si>
  <si>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</si>
  <si>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</si>
  <si>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</si>
  <si>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</si>
  <si>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</si>
  <si>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</si>
  <si>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</si>
  <si>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</si>
  <si>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</si>
  <si>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</si>
  <si>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</si>
  <si>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</si>
  <si>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</si>
  <si>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</si>
  <si>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</si>
  <si>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</si>
  <si>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</si>
  <si>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</si>
  <si>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</si>
  <si>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</si>
  <si>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</si>
  <si>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</si>
  <si>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</si>
  <si>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</si>
  <si>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</si>
  <si>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</si>
  <si>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</si>
  <si>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</si>
  <si>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</si>
  <si>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</si>
  <si>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</si>
  <si>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</si>
  <si>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</si>
  <si>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</si>
  <si>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</si>
  <si>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</si>
  <si>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</si>
  <si>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</si>
  <si>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</si>
  <si>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</si>
  <si>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</si>
  <si>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</si>
  <si>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</si>
  <si>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</si>
  <si>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</si>
  <si>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</si>
  <si>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</si>
  <si>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</si>
  <si>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</si>
  <si>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</si>
  <si>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</si>
  <si>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</si>
  <si>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</si>
  <si>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</si>
  <si>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</si>
  <si>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</si>
  <si>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</si>
  <si>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</si>
  <si>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</si>
  <si>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</si>
  <si>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</si>
  <si>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</si>
  <si>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</si>
  <si>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</si>
  <si>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</si>
  <si>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</si>
  <si>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</si>
  <si>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</si>
  <si>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</si>
  <si>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</si>
  <si>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</si>
  <si>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</si>
  <si>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</si>
  <si>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</si>
  <si>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</si>
  <si>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</si>
  <si>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</si>
  <si>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</si>
  <si>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</si>
  <si>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</si>
  <si>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</si>
  <si>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</si>
  <si>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青森県　三沢市</t>
  </si>
  <si>
    <t>法適用</t>
  </si>
  <si>
    <t>水道事業</t>
  </si>
  <si>
    <t>末端給水事業</t>
  </si>
  <si>
    <t>A5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</si>
  <si>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</si>
  <si>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</si>
  <si>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</si>
  <si>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</si>
  <si>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</si>
  <si>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</si>
  <si>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</si>
  <si>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</si>
  <si>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</si>
  <si>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</si>
  <si>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</si>
  <si>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</si>
  <si>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有形固定資産減価償却率は、前年度より増加したものの令和2年度に配水場整備を行ったことにより、類似団体と比較すると低い数値となっております。
　管路更新率は前年度より減少し、管路経年化率は増加しております。類似団体と比較しても数値が高いことから、法定耐用年数を超えた管路を多く保有している状態となっており、今後も管路更新を実施する必要があります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4" eb="17">
      <t>ゼンネンド</t>
    </rPh>
    <rPh sb="19" eb="21">
      <t>ゾウカ</t>
    </rPh>
    <rPh sb="26" eb="28">
      <t>レイワ</t>
    </rPh>
    <rPh sb="29" eb="30">
      <t>ネン</t>
    </rPh>
    <rPh sb="30" eb="31">
      <t>ド</t>
    </rPh>
    <rPh sb="32" eb="34">
      <t>ハイスイ</t>
    </rPh>
    <rPh sb="34" eb="35">
      <t>ジョウ</t>
    </rPh>
    <rPh sb="35" eb="37">
      <t>セイビ</t>
    </rPh>
    <rPh sb="38" eb="39">
      <t>オコナ</t>
    </rPh>
    <rPh sb="47" eb="49">
      <t>ルイジ</t>
    </rPh>
    <rPh sb="49" eb="51">
      <t>ダンタイ</t>
    </rPh>
    <rPh sb="52" eb="54">
      <t>ヒカク</t>
    </rPh>
    <rPh sb="57" eb="58">
      <t>ヒク</t>
    </rPh>
    <rPh sb="59" eb="61">
      <t>スウチ</t>
    </rPh>
    <rPh sb="72" eb="74">
      <t>カンロ</t>
    </rPh>
    <rPh sb="74" eb="76">
      <t>コウシン</t>
    </rPh>
    <rPh sb="76" eb="77">
      <t>リツ</t>
    </rPh>
    <rPh sb="78" eb="81">
      <t>ゼンネンド</t>
    </rPh>
    <rPh sb="83" eb="85">
      <t>ゲンショウ</t>
    </rPh>
    <rPh sb="87" eb="89">
      <t>カンロ</t>
    </rPh>
    <rPh sb="89" eb="92">
      <t>ケイネンカ</t>
    </rPh>
    <rPh sb="92" eb="93">
      <t>リツ</t>
    </rPh>
    <rPh sb="94" eb="96">
      <t>ゾウカ</t>
    </rPh>
    <rPh sb="103" eb="105">
      <t>ルイジ</t>
    </rPh>
    <rPh sb="105" eb="107">
      <t>ダンタイ</t>
    </rPh>
    <rPh sb="108" eb="110">
      <t>ヒカク</t>
    </rPh>
    <rPh sb="113" eb="115">
      <t>スウチ</t>
    </rPh>
    <rPh sb="116" eb="117">
      <t>タカ</t>
    </rPh>
    <rPh sb="123" eb="125">
      <t>ホウテイ</t>
    </rPh>
    <rPh sb="125" eb="127">
      <t>タイヨウ</t>
    </rPh>
    <rPh sb="127" eb="129">
      <t>ネンスウ</t>
    </rPh>
    <rPh sb="130" eb="131">
      <t>コ</t>
    </rPh>
    <rPh sb="133" eb="135">
      <t>カンロ</t>
    </rPh>
    <rPh sb="136" eb="137">
      <t>オオ</t>
    </rPh>
    <rPh sb="138" eb="140">
      <t>ホユウ</t>
    </rPh>
    <rPh sb="144" eb="146">
      <t>ジョウタイ</t>
    </rPh>
    <rPh sb="153" eb="155">
      <t>コンゴ</t>
    </rPh>
    <rPh sb="156" eb="158">
      <t>カンロ</t>
    </rPh>
    <rPh sb="158" eb="160">
      <t>コウシン</t>
    </rPh>
    <rPh sb="161" eb="163">
      <t>ジッシ</t>
    </rPh>
    <rPh sb="165" eb="167">
      <t>ヒツヨウ</t>
    </rPh>
    <phoneticPr fontId="4"/>
  </si>
  <si>
    <t>　物価高騰緊急対策として、水道料金の基本料金を免除したことにより、料金回収率が減少しましたが、経営状態は概ね良好となっております。
　給水人口が減少する中で、今後も費用の抑制を継続し持続可能な経営に努め、管路の老朽化に伴う更新を計画的に進めてまいります。</t>
    <rPh sb="1" eb="3">
      <t>ブッカ</t>
    </rPh>
    <rPh sb="3" eb="5">
      <t>コウトウ</t>
    </rPh>
    <rPh sb="5" eb="7">
      <t>キンキュウ</t>
    </rPh>
    <rPh sb="7" eb="9">
      <t>タイサク</t>
    </rPh>
    <rPh sb="13" eb="15">
      <t>スイドウ</t>
    </rPh>
    <rPh sb="15" eb="17">
      <t>リョウキン</t>
    </rPh>
    <rPh sb="18" eb="20">
      <t>キホン</t>
    </rPh>
    <rPh sb="20" eb="22">
      <t>リョウキン</t>
    </rPh>
    <rPh sb="23" eb="25">
      <t>メンジョ</t>
    </rPh>
    <rPh sb="33" eb="35">
      <t>リョウキン</t>
    </rPh>
    <rPh sb="35" eb="37">
      <t>カイシュウ</t>
    </rPh>
    <rPh sb="37" eb="38">
      <t>リツ</t>
    </rPh>
    <rPh sb="39" eb="41">
      <t>ゲンショウ</t>
    </rPh>
    <rPh sb="47" eb="49">
      <t>ケイエイ</t>
    </rPh>
    <rPh sb="49" eb="51">
      <t>ジョウタイ</t>
    </rPh>
    <rPh sb="52" eb="53">
      <t>オオム</t>
    </rPh>
    <rPh sb="54" eb="56">
      <t>リョウコウ</t>
    </rPh>
    <rPh sb="67" eb="69">
      <t>キュウスイ</t>
    </rPh>
    <rPh sb="69" eb="71">
      <t>ジンコウ</t>
    </rPh>
    <rPh sb="72" eb="74">
      <t>ゲンショウ</t>
    </rPh>
    <rPh sb="76" eb="77">
      <t>ナカ</t>
    </rPh>
    <rPh sb="79" eb="81">
      <t>コンゴ</t>
    </rPh>
    <rPh sb="82" eb="84">
      <t>ヒヨウ</t>
    </rPh>
    <rPh sb="85" eb="87">
      <t>ヨクセイ</t>
    </rPh>
    <rPh sb="88" eb="90">
      <t>ケイゾク</t>
    </rPh>
    <rPh sb="91" eb="93">
      <t>ジゾク</t>
    </rPh>
    <rPh sb="93" eb="95">
      <t>カノウ</t>
    </rPh>
    <rPh sb="96" eb="98">
      <t>ケイエイ</t>
    </rPh>
    <rPh sb="99" eb="100">
      <t>ツト</t>
    </rPh>
    <rPh sb="102" eb="104">
      <t>カンロ</t>
    </rPh>
    <rPh sb="105" eb="108">
      <t>ロウキュウカ</t>
    </rPh>
    <rPh sb="109" eb="110">
      <t>トモナ</t>
    </rPh>
    <rPh sb="111" eb="113">
      <t>コウシン</t>
    </rPh>
    <rPh sb="114" eb="117">
      <t>ケイカクテキ</t>
    </rPh>
    <rPh sb="118" eb="119">
      <t>スス</t>
    </rPh>
    <phoneticPr fontId="4"/>
  </si>
  <si>
    <t>　経常収支比率及び料金回収率は、物価高騰緊急対策として水道料金の基本料金を免除したため、減少しておりますが、経常収支比率は100％を超えているため、事業運営は成り立っていると考えられます。
　流動比率は、前年度より減少しておりますが100％を超えているため、短期的な債務への支払能力を有していると考えられます。
　企業債残高対給水収益比率は、物価高騰緊急対策として水道料金の基本料金を免除したため、増加となっております。また、類似団体と比較すると数値が高いことから、企業債へ依存している状態です。
　施設利用率は、減少してきておりますが類似団体より高い数値となっております。しかし、有収率が低く、漏水等の収益とならない水量が原因と考えられ、漏水対策の必要があります。</t>
    <rPh sb="1" eb="3">
      <t>ケイジョウ</t>
    </rPh>
    <rPh sb="3" eb="5">
      <t>シュウシ</t>
    </rPh>
    <rPh sb="5" eb="7">
      <t>ヒリツ</t>
    </rPh>
    <rPh sb="7" eb="8">
      <t>オヨ</t>
    </rPh>
    <rPh sb="9" eb="11">
      <t>リョウキン</t>
    </rPh>
    <rPh sb="11" eb="13">
      <t>カイシュウ</t>
    </rPh>
    <rPh sb="13" eb="14">
      <t>リツ</t>
    </rPh>
    <rPh sb="16" eb="18">
      <t>ブッカ</t>
    </rPh>
    <rPh sb="18" eb="20">
      <t>コウトウ</t>
    </rPh>
    <rPh sb="20" eb="22">
      <t>キンキュウ</t>
    </rPh>
    <rPh sb="22" eb="24">
      <t>タイサク</t>
    </rPh>
    <rPh sb="27" eb="29">
      <t>スイドウ</t>
    </rPh>
    <rPh sb="29" eb="31">
      <t>リョウキン</t>
    </rPh>
    <rPh sb="32" eb="34">
      <t>キホン</t>
    </rPh>
    <rPh sb="34" eb="36">
      <t>リョウキン</t>
    </rPh>
    <rPh sb="37" eb="39">
      <t>メンジョ</t>
    </rPh>
    <rPh sb="44" eb="46">
      <t>ゲンショウ</t>
    </rPh>
    <rPh sb="54" eb="56">
      <t>ケイジョウ</t>
    </rPh>
    <rPh sb="56" eb="58">
      <t>シュウシ</t>
    </rPh>
    <rPh sb="58" eb="60">
      <t>ヒリツ</t>
    </rPh>
    <rPh sb="66" eb="67">
      <t>コ</t>
    </rPh>
    <rPh sb="74" eb="76">
      <t>ジギョウ</t>
    </rPh>
    <rPh sb="76" eb="78">
      <t>ウンエイ</t>
    </rPh>
    <rPh sb="79" eb="80">
      <t>ナ</t>
    </rPh>
    <rPh sb="81" eb="82">
      <t>タ</t>
    </rPh>
    <rPh sb="87" eb="88">
      <t>カンガ</t>
    </rPh>
    <rPh sb="96" eb="98">
      <t>リュウドウ</t>
    </rPh>
    <rPh sb="98" eb="100">
      <t>ヒリツ</t>
    </rPh>
    <rPh sb="102" eb="105">
      <t>ゼンネンド</t>
    </rPh>
    <rPh sb="107" eb="109">
      <t>ゲンショウ</t>
    </rPh>
    <rPh sb="121" eb="122">
      <t>コ</t>
    </rPh>
    <rPh sb="129" eb="132">
      <t>タンキテキ</t>
    </rPh>
    <rPh sb="133" eb="135">
      <t>サイム</t>
    </rPh>
    <rPh sb="137" eb="139">
      <t>シハライ</t>
    </rPh>
    <rPh sb="139" eb="141">
      <t>ノウリョク</t>
    </rPh>
    <rPh sb="142" eb="143">
      <t>ユウ</t>
    </rPh>
    <rPh sb="148" eb="149">
      <t>カンガ</t>
    </rPh>
    <rPh sb="157" eb="159">
      <t>キギョウ</t>
    </rPh>
    <rPh sb="159" eb="160">
      <t>サイ</t>
    </rPh>
    <rPh sb="160" eb="162">
      <t>ザンダカ</t>
    </rPh>
    <rPh sb="162" eb="163">
      <t>タイ</t>
    </rPh>
    <rPh sb="163" eb="165">
      <t>キュウスイ</t>
    </rPh>
    <rPh sb="165" eb="167">
      <t>シュウエキ</t>
    </rPh>
    <rPh sb="167" eb="169">
      <t>ヒリツ</t>
    </rPh>
    <rPh sb="171" eb="173">
      <t>ブッカ</t>
    </rPh>
    <rPh sb="173" eb="175">
      <t>コウトウ</t>
    </rPh>
    <rPh sb="175" eb="177">
      <t>キンキュウ</t>
    </rPh>
    <rPh sb="177" eb="179">
      <t>タイサク</t>
    </rPh>
    <rPh sb="182" eb="184">
      <t>スイドウ</t>
    </rPh>
    <rPh sb="184" eb="186">
      <t>リョウキン</t>
    </rPh>
    <rPh sb="187" eb="189">
      <t>キホン</t>
    </rPh>
    <rPh sb="189" eb="191">
      <t>リョウキン</t>
    </rPh>
    <rPh sb="192" eb="194">
      <t>メンジョ</t>
    </rPh>
    <rPh sb="199" eb="201">
      <t>ゾウカ</t>
    </rPh>
    <rPh sb="213" eb="215">
      <t>ルイジ</t>
    </rPh>
    <rPh sb="215" eb="217">
      <t>ダンタイ</t>
    </rPh>
    <rPh sb="218" eb="220">
      <t>ヒカク</t>
    </rPh>
    <rPh sb="223" eb="225">
      <t>スウチ</t>
    </rPh>
    <rPh sb="226" eb="227">
      <t>タカ</t>
    </rPh>
    <rPh sb="233" eb="235">
      <t>キギョウ</t>
    </rPh>
    <rPh sb="235" eb="236">
      <t>サイ</t>
    </rPh>
    <rPh sb="237" eb="239">
      <t>イゾン</t>
    </rPh>
    <rPh sb="243" eb="245">
      <t>ジョウタイ</t>
    </rPh>
    <rPh sb="250" eb="252">
      <t>シセツ</t>
    </rPh>
    <rPh sb="252" eb="255">
      <t>リヨウリツ</t>
    </rPh>
    <rPh sb="257" eb="259">
      <t>ゲンショウ</t>
    </rPh>
    <rPh sb="268" eb="270">
      <t>ルイジ</t>
    </rPh>
    <rPh sb="270" eb="272">
      <t>ダンタイ</t>
    </rPh>
    <rPh sb="274" eb="275">
      <t>タカ</t>
    </rPh>
    <rPh sb="276" eb="278">
      <t>スウチ</t>
    </rPh>
    <rPh sb="291" eb="293">
      <t>ユウシュウ</t>
    </rPh>
    <rPh sb="293" eb="294">
      <t>リツ</t>
    </rPh>
    <rPh sb="295" eb="296">
      <t>ヒク</t>
    </rPh>
    <rPh sb="298" eb="300">
      <t>ロウスイ</t>
    </rPh>
    <rPh sb="300" eb="301">
      <t>トウ</t>
    </rPh>
    <rPh sb="302" eb="304">
      <t>シュウエキ</t>
    </rPh>
    <rPh sb="309" eb="310">
      <t>ミズ</t>
    </rPh>
    <rPh sb="310" eb="311">
      <t>リョウ</t>
    </rPh>
    <rPh sb="312" eb="314">
      <t>ゲンイン</t>
    </rPh>
    <rPh sb="315" eb="316">
      <t>カンガ</t>
    </rPh>
    <rPh sb="320" eb="322">
      <t>ロウスイ</t>
    </rPh>
    <rPh sb="322" eb="324">
      <t>タイサク</t>
    </rPh>
    <rPh sb="325" eb="327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</si>
</sst>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0.83</c:v>
                </c:pt>
                <c:pt idx="1">
                  <c:v>1.29</c:v>
                </c:pt>
                <c:pt idx="2">
                  <c:v>0.81</c:v>
                </c:pt>
                <c:pt idx="3">
                  <c:v>0.84</c:v>
                </c:pt>
                <c:pt idx="4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03-4500-96A9-D35572A1E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0.54</c:v>
                </c:pt>
                <c:pt idx="1">
                  <c:v>0.56999999999999995</c:v>
                </c:pt>
                <c:pt idx="2">
                  <c:v>0.52</c:v>
                </c:pt>
                <c:pt idx="3">
                  <c:v>0.48</c:v>
                </c:pt>
                <c:pt idx="4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03-4500-96A9-D35572A1E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116.27</c:v>
                </c:pt>
                <c:pt idx="1">
                  <c:v>124.97</c:v>
                </c:pt>
                <c:pt idx="2">
                  <c:v>118.48</c:v>
                </c:pt>
                <c:pt idx="3">
                  <c:v>115.47</c:v>
                </c:pt>
                <c:pt idx="4">
                  <c:v>111.39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BA-46C7-8B35-364296626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109.01</c:v>
                </c:pt>
                <c:pt idx="1">
                  <c:v>108.83</c:v>
                </c:pt>
                <c:pt idx="2">
                  <c:v>109.23</c:v>
                </c:pt>
                <c:pt idx="3">
                  <c:v>108.04</c:v>
                </c:pt>
                <c:pt idx="4">
                  <c:v>107.49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BA-46C7-8B35-364296626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47.04</c:v>
                </c:pt>
                <c:pt idx="1">
                  <c:v>42.62</c:v>
                </c:pt>
                <c:pt idx="2">
                  <c:v>43.68</c:v>
                </c:pt>
                <c:pt idx="3">
                  <c:v>44.3</c:v>
                </c:pt>
                <c:pt idx="4">
                  <c:v>45.27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D3-459A-97C2-4DB6F37A5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48.17</c:v>
                </c:pt>
                <c:pt idx="1">
                  <c:v>48.83</c:v>
                </c:pt>
                <c:pt idx="2">
                  <c:v>49.96</c:v>
                </c:pt>
                <c:pt idx="3">
                  <c:v>50.82</c:v>
                </c:pt>
                <c:pt idx="4">
                  <c:v>51.82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D3-459A-97C2-4DB6F37A5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29.67</c:v>
                </c:pt>
                <c:pt idx="1">
                  <c:v>33.409999999999997</c:v>
                </c:pt>
                <c:pt idx="2">
                  <c:v>33.49</c:v>
                </c:pt>
                <c:pt idx="3">
                  <c:v>32.47</c:v>
                </c:pt>
                <c:pt idx="4">
                  <c:v>34.880000000000003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6C-4B44-A096-4C977162F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17.12</c:v>
                </c:pt>
                <c:pt idx="1">
                  <c:v>18.18</c:v>
                </c:pt>
                <c:pt idx="2">
                  <c:v>19.32</c:v>
                </c:pt>
                <c:pt idx="3">
                  <c:v>21.16</c:v>
                </c:pt>
                <c:pt idx="4">
                  <c:v>22.72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6C-4B44-A096-4C977162F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08-42D2-9166-148CC52A6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3.7</c:v>
                </c:pt>
                <c:pt idx="1">
                  <c:v>4.34</c:v>
                </c:pt>
                <c:pt idx="2">
                  <c:v>4.6900000000000004</c:v>
                </c:pt>
                <c:pt idx="3">
                  <c:v>4.72</c:v>
                </c:pt>
                <c:pt idx="4">
                  <c:v>5.76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08-42D2-9166-148CC52A6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365.32</c:v>
                </c:pt>
                <c:pt idx="1">
                  <c:v>291.23</c:v>
                </c:pt>
                <c:pt idx="2">
                  <c:v>244.13</c:v>
                </c:pt>
                <c:pt idx="3">
                  <c:v>313.06</c:v>
                </c:pt>
                <c:pt idx="4">
                  <c:v>292.82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91-47AF-9765-87A731DB8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365.18</c:v>
                </c:pt>
                <c:pt idx="1">
                  <c:v>327.77</c:v>
                </c:pt>
                <c:pt idx="2">
                  <c:v>338.02</c:v>
                </c:pt>
                <c:pt idx="3">
                  <c:v>345.94</c:v>
                </c:pt>
                <c:pt idx="4">
                  <c:v>329.7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91-47AF-9765-87A731DB8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428.11</c:v>
                </c:pt>
                <c:pt idx="1">
                  <c:v>449.77</c:v>
                </c:pt>
                <c:pt idx="2">
                  <c:v>437.93</c:v>
                </c:pt>
                <c:pt idx="3">
                  <c:v>485.11</c:v>
                </c:pt>
                <c:pt idx="4">
                  <c:v>508.51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27-4F2B-B379-4060C6D86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371.65</c:v>
                </c:pt>
                <c:pt idx="1">
                  <c:v>397.1</c:v>
                </c:pt>
                <c:pt idx="2">
                  <c:v>379.91</c:v>
                </c:pt>
                <c:pt idx="3">
                  <c:v>386.61</c:v>
                </c:pt>
                <c:pt idx="4">
                  <c:v>381.56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27-4F2B-B379-4060C6D86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113.14</c:v>
                </c:pt>
                <c:pt idx="1">
                  <c:v>122.32</c:v>
                </c:pt>
                <c:pt idx="2">
                  <c:v>112.54</c:v>
                </c:pt>
                <c:pt idx="3">
                  <c:v>98.2</c:v>
                </c:pt>
                <c:pt idx="4">
                  <c:v>92.87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05-4A61-B3DA-2FF46A1A1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98.77</c:v>
                </c:pt>
                <c:pt idx="1">
                  <c:v>95.79</c:v>
                </c:pt>
                <c:pt idx="2">
                  <c:v>98.3</c:v>
                </c:pt>
                <c:pt idx="3">
                  <c:v>93.82</c:v>
                </c:pt>
                <c:pt idx="4">
                  <c:v>95.04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05-4A61-B3DA-2FF46A1A1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137.94999999999999</c:v>
                </c:pt>
                <c:pt idx="1">
                  <c:v>139.06</c:v>
                </c:pt>
                <c:pt idx="2">
                  <c:v>152.08000000000001</c:v>
                </c:pt>
                <c:pt idx="3">
                  <c:v>160.80000000000001</c:v>
                </c:pt>
                <c:pt idx="4">
                  <c:v>162.63999999999999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E9-4C56-9600-F7B6EE404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173.67</c:v>
                </c:pt>
                <c:pt idx="1">
                  <c:v>171.13</c:v>
                </c:pt>
                <c:pt idx="2">
                  <c:v>173.7</c:v>
                </c:pt>
                <c:pt idx="3">
                  <c:v>178.94</c:v>
                </c:pt>
                <c:pt idx="4">
                  <c:v>180.19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E9-4C56-9600-F7B6EE404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76.959999999999994</c:v>
                </c:pt>
                <c:pt idx="1">
                  <c:v>77.38</c:v>
                </c:pt>
                <c:pt idx="2">
                  <c:v>76.08</c:v>
                </c:pt>
                <c:pt idx="3">
                  <c:v>75.2</c:v>
                </c:pt>
                <c:pt idx="4">
                  <c:v>74.22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E8-4101-B50F-85BB7F600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59.67</c:v>
                </c:pt>
                <c:pt idx="1">
                  <c:v>60.12</c:v>
                </c:pt>
                <c:pt idx="2">
                  <c:v>60.34</c:v>
                </c:pt>
                <c:pt idx="3">
                  <c:v>59.54</c:v>
                </c:pt>
                <c:pt idx="4">
                  <c:v>59.26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E8-4101-B50F-85BB7F600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81.8</c:v>
                </c:pt>
                <c:pt idx="1">
                  <c:v>81.900000000000006</c:v>
                </c:pt>
                <c:pt idx="2">
                  <c:v>82.1</c:v>
                </c:pt>
                <c:pt idx="3">
                  <c:v>82.1</c:v>
                </c:pt>
                <c:pt idx="4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9A-405D-9776-D1AC6D9C4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84.6</c:v>
                </c:pt>
                <c:pt idx="1">
                  <c:v>84.24</c:v>
                </c:pt>
                <c:pt idx="2">
                  <c:v>84.19</c:v>
                </c:pt>
                <c:pt idx="3">
                  <c:v>83.93</c:v>
                </c:pt>
                <c:pt idx="4">
                  <c:v>83.84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9A-405D-9776-D1AC6D9C4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16065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【177.56】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J33" zoomScaleNormal="100" workbookViewId="0">
      <selection activeCell="BL45" sqref="BL45:BZ4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</row>
    <row r="3" spans="1:78" ht="9.75" customHeight="1" x14ac:dyDescent="0.15">
      <c r="A3" s="2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</row>
    <row r="4" spans="1:78" ht="9.75" customHeight="1" x14ac:dyDescent="0.15">
      <c r="A4" s="2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1" t="str">
        <f>データ!H6</f>
        <v>青森県　三沢市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2"/>
      <c r="AE6" s="32"/>
      <c r="AF6" s="32"/>
      <c r="AG6" s="3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3" t="s">
        <v>1</v>
      </c>
      <c r="C7" s="34"/>
      <c r="D7" s="34"/>
      <c r="E7" s="34"/>
      <c r="F7" s="34"/>
      <c r="G7" s="34"/>
      <c r="H7" s="34"/>
      <c r="I7" s="33" t="s">
        <v>2</v>
      </c>
      <c r="J7" s="34"/>
      <c r="K7" s="34"/>
      <c r="L7" s="34"/>
      <c r="M7" s="34"/>
      <c r="N7" s="34"/>
      <c r="O7" s="35"/>
      <c r="P7" s="36" t="s">
        <v>3</v>
      </c>
      <c r="Q7" s="36"/>
      <c r="R7" s="36"/>
      <c r="S7" s="36"/>
      <c r="T7" s="36"/>
      <c r="U7" s="36"/>
      <c r="V7" s="36"/>
      <c r="W7" s="36" t="s">
        <v>4</v>
      </c>
      <c r="X7" s="36"/>
      <c r="Y7" s="36"/>
      <c r="Z7" s="36"/>
      <c r="AA7" s="36"/>
      <c r="AB7" s="36"/>
      <c r="AC7" s="36"/>
      <c r="AD7" s="36" t="s">
        <v>5</v>
      </c>
      <c r="AE7" s="36"/>
      <c r="AF7" s="36"/>
      <c r="AG7" s="36"/>
      <c r="AH7" s="36"/>
      <c r="AI7" s="36"/>
      <c r="AJ7" s="36"/>
      <c r="AK7" s="2"/>
      <c r="AL7" s="36" t="s">
        <v>6</v>
      </c>
      <c r="AM7" s="36"/>
      <c r="AN7" s="36"/>
      <c r="AO7" s="36"/>
      <c r="AP7" s="36"/>
      <c r="AQ7" s="36"/>
      <c r="AR7" s="36"/>
      <c r="AS7" s="36"/>
      <c r="AT7" s="33" t="s">
        <v>7</v>
      </c>
      <c r="AU7" s="34"/>
      <c r="AV7" s="34"/>
      <c r="AW7" s="34"/>
      <c r="AX7" s="34"/>
      <c r="AY7" s="34"/>
      <c r="AZ7" s="34"/>
      <c r="BA7" s="34"/>
      <c r="BB7" s="36" t="s">
        <v>8</v>
      </c>
      <c r="BC7" s="36"/>
      <c r="BD7" s="36"/>
      <c r="BE7" s="36"/>
      <c r="BF7" s="36"/>
      <c r="BG7" s="36"/>
      <c r="BH7" s="36"/>
      <c r="BI7" s="36"/>
      <c r="BJ7" s="3"/>
      <c r="BK7" s="3"/>
      <c r="BL7" s="37" t="s">
        <v>9</v>
      </c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9"/>
    </row>
    <row r="8" spans="1:78" ht="18.75" customHeight="1" x14ac:dyDescent="0.15">
      <c r="A8" s="2"/>
      <c r="B8" s="40" t="str">
        <f>データ!$I$6</f>
        <v>法適用</v>
      </c>
      <c r="C8" s="41"/>
      <c r="D8" s="41"/>
      <c r="E8" s="41"/>
      <c r="F8" s="41"/>
      <c r="G8" s="41"/>
      <c r="H8" s="41"/>
      <c r="I8" s="40" t="str">
        <f>データ!$J$6</f>
        <v>水道事業</v>
      </c>
      <c r="J8" s="41"/>
      <c r="K8" s="41"/>
      <c r="L8" s="41"/>
      <c r="M8" s="41"/>
      <c r="N8" s="41"/>
      <c r="O8" s="42"/>
      <c r="P8" s="43" t="str">
        <f>データ!$K$6</f>
        <v>末端給水事業</v>
      </c>
      <c r="Q8" s="43"/>
      <c r="R8" s="43"/>
      <c r="S8" s="43"/>
      <c r="T8" s="43"/>
      <c r="U8" s="43"/>
      <c r="V8" s="43"/>
      <c r="W8" s="43" t="str">
        <f>データ!$L$6</f>
        <v>A5</v>
      </c>
      <c r="X8" s="43"/>
      <c r="Y8" s="43"/>
      <c r="Z8" s="43"/>
      <c r="AA8" s="43"/>
      <c r="AB8" s="43"/>
      <c r="AC8" s="43"/>
      <c r="AD8" s="43" t="str">
        <f>データ!$M$6</f>
        <v>非設置</v>
      </c>
      <c r="AE8" s="43"/>
      <c r="AF8" s="43"/>
      <c r="AG8" s="43"/>
      <c r="AH8" s="43"/>
      <c r="AI8" s="43"/>
      <c r="AJ8" s="43"/>
      <c r="AK8" s="2"/>
      <c r="AL8" s="44">
        <f>データ!$R$6</f>
        <v>37899</v>
      </c>
      <c r="AM8" s="44"/>
      <c r="AN8" s="44"/>
      <c r="AO8" s="44"/>
      <c r="AP8" s="44"/>
      <c r="AQ8" s="44"/>
      <c r="AR8" s="44"/>
      <c r="AS8" s="44"/>
      <c r="AT8" s="45">
        <f>データ!$S$6</f>
        <v>119.39</v>
      </c>
      <c r="AU8" s="46"/>
      <c r="AV8" s="46"/>
      <c r="AW8" s="46"/>
      <c r="AX8" s="46"/>
      <c r="AY8" s="46"/>
      <c r="AZ8" s="46"/>
      <c r="BA8" s="46"/>
      <c r="BB8" s="47">
        <f>データ!$T$6</f>
        <v>317.44</v>
      </c>
      <c r="BC8" s="47"/>
      <c r="BD8" s="47"/>
      <c r="BE8" s="47"/>
      <c r="BF8" s="47"/>
      <c r="BG8" s="47"/>
      <c r="BH8" s="47"/>
      <c r="BI8" s="47"/>
      <c r="BJ8" s="3"/>
      <c r="BK8" s="3"/>
      <c r="BL8" s="48" t="s">
        <v>10</v>
      </c>
      <c r="BM8" s="49"/>
      <c r="BN8" s="50" t="s">
        <v>11</v>
      </c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1"/>
    </row>
    <row r="9" spans="1:78" ht="18.75" customHeight="1" x14ac:dyDescent="0.15">
      <c r="A9" s="2"/>
      <c r="B9" s="33" t="s">
        <v>12</v>
      </c>
      <c r="C9" s="34"/>
      <c r="D9" s="34"/>
      <c r="E9" s="34"/>
      <c r="F9" s="34"/>
      <c r="G9" s="34"/>
      <c r="H9" s="34"/>
      <c r="I9" s="33" t="s">
        <v>13</v>
      </c>
      <c r="J9" s="34"/>
      <c r="K9" s="34"/>
      <c r="L9" s="34"/>
      <c r="M9" s="34"/>
      <c r="N9" s="34"/>
      <c r="O9" s="35"/>
      <c r="P9" s="36" t="s">
        <v>14</v>
      </c>
      <c r="Q9" s="36"/>
      <c r="R9" s="36"/>
      <c r="S9" s="36"/>
      <c r="T9" s="36"/>
      <c r="U9" s="36"/>
      <c r="V9" s="36"/>
      <c r="W9" s="36" t="s">
        <v>15</v>
      </c>
      <c r="X9" s="36"/>
      <c r="Y9" s="36"/>
      <c r="Z9" s="36"/>
      <c r="AA9" s="36"/>
      <c r="AB9" s="36"/>
      <c r="AC9" s="36"/>
      <c r="AD9" s="2"/>
      <c r="AE9" s="2"/>
      <c r="AF9" s="2"/>
      <c r="AG9" s="2"/>
      <c r="AH9" s="2"/>
      <c r="AI9" s="2"/>
      <c r="AJ9" s="2"/>
      <c r="AK9" s="2"/>
      <c r="AL9" s="36" t="s">
        <v>16</v>
      </c>
      <c r="AM9" s="36"/>
      <c r="AN9" s="36"/>
      <c r="AO9" s="36"/>
      <c r="AP9" s="36"/>
      <c r="AQ9" s="36"/>
      <c r="AR9" s="36"/>
      <c r="AS9" s="36"/>
      <c r="AT9" s="33" t="s">
        <v>17</v>
      </c>
      <c r="AU9" s="34"/>
      <c r="AV9" s="34"/>
      <c r="AW9" s="34"/>
      <c r="AX9" s="34"/>
      <c r="AY9" s="34"/>
      <c r="AZ9" s="34"/>
      <c r="BA9" s="34"/>
      <c r="BB9" s="36" t="s">
        <v>18</v>
      </c>
      <c r="BC9" s="36"/>
      <c r="BD9" s="36"/>
      <c r="BE9" s="36"/>
      <c r="BF9" s="36"/>
      <c r="BG9" s="36"/>
      <c r="BH9" s="36"/>
      <c r="BI9" s="36"/>
      <c r="BJ9" s="3"/>
      <c r="BK9" s="3"/>
      <c r="BL9" s="52" t="s">
        <v>19</v>
      </c>
      <c r="BM9" s="53"/>
      <c r="BN9" s="54" t="s">
        <v>20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15">
      <c r="A10" s="2"/>
      <c r="B10" s="45" t="str">
        <f>データ!$N$6</f>
        <v>-</v>
      </c>
      <c r="C10" s="46"/>
      <c r="D10" s="46"/>
      <c r="E10" s="46"/>
      <c r="F10" s="46"/>
      <c r="G10" s="46"/>
      <c r="H10" s="46"/>
      <c r="I10" s="45">
        <f>データ!$O$6</f>
        <v>74.040000000000006</v>
      </c>
      <c r="J10" s="46"/>
      <c r="K10" s="46"/>
      <c r="L10" s="46"/>
      <c r="M10" s="46"/>
      <c r="N10" s="46"/>
      <c r="O10" s="80"/>
      <c r="P10" s="47">
        <f>データ!$P$6</f>
        <v>100</v>
      </c>
      <c r="Q10" s="47"/>
      <c r="R10" s="47"/>
      <c r="S10" s="47"/>
      <c r="T10" s="47"/>
      <c r="U10" s="47"/>
      <c r="V10" s="47"/>
      <c r="W10" s="44">
        <f>データ!$Q$6</f>
        <v>3080</v>
      </c>
      <c r="X10" s="44"/>
      <c r="Y10" s="44"/>
      <c r="Z10" s="44"/>
      <c r="AA10" s="44"/>
      <c r="AB10" s="44"/>
      <c r="AC10" s="44"/>
      <c r="AD10" s="2"/>
      <c r="AE10" s="2"/>
      <c r="AF10" s="2"/>
      <c r="AG10" s="2"/>
      <c r="AH10" s="2"/>
      <c r="AI10" s="2"/>
      <c r="AJ10" s="2"/>
      <c r="AK10" s="2"/>
      <c r="AL10" s="44">
        <f>データ!$U$6</f>
        <v>37321</v>
      </c>
      <c r="AM10" s="44"/>
      <c r="AN10" s="44"/>
      <c r="AO10" s="44"/>
      <c r="AP10" s="44"/>
      <c r="AQ10" s="44"/>
      <c r="AR10" s="44"/>
      <c r="AS10" s="44"/>
      <c r="AT10" s="45">
        <f>データ!$V$6</f>
        <v>119.87</v>
      </c>
      <c r="AU10" s="46"/>
      <c r="AV10" s="46"/>
      <c r="AW10" s="46"/>
      <c r="AX10" s="46"/>
      <c r="AY10" s="46"/>
      <c r="AZ10" s="46"/>
      <c r="BA10" s="46"/>
      <c r="BB10" s="47">
        <f>データ!$W$6</f>
        <v>311.35000000000002</v>
      </c>
      <c r="BC10" s="47"/>
      <c r="BD10" s="47"/>
      <c r="BE10" s="47"/>
      <c r="BF10" s="47"/>
      <c r="BG10" s="47"/>
      <c r="BH10" s="47"/>
      <c r="BI10" s="47"/>
      <c r="BJ10" s="2"/>
      <c r="BK10" s="2"/>
      <c r="BL10" s="62" t="s">
        <v>21</v>
      </c>
      <c r="BM10" s="63"/>
      <c r="BN10" s="64" t="s">
        <v>22</v>
      </c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23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 x14ac:dyDescent="0.15">
      <c r="A14" s="2"/>
      <c r="B14" s="68" t="s">
        <v>24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74" t="s">
        <v>25</v>
      </c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6"/>
    </row>
    <row r="15" spans="1:78" ht="13.5" customHeight="1" x14ac:dyDescent="0.15">
      <c r="A15" s="2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2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9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56" t="s">
        <v>112</v>
      </c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8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56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8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56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8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56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8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56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8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56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8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56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8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56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8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56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8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56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8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56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8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56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8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56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8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56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8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56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8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56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8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56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8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56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8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56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8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56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8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56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8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56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8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56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8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56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8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56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8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56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8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56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8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56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8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74" t="s">
        <v>26</v>
      </c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6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77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9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56" t="s">
        <v>110</v>
      </c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8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56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8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56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8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56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8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56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8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56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8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56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8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56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8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56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8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56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8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56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8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56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8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56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8"/>
    </row>
    <row r="60" spans="1:78" ht="13.5" customHeight="1" x14ac:dyDescent="0.15">
      <c r="A60" s="2"/>
      <c r="B60" s="71" t="s">
        <v>27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3"/>
      <c r="BK60" s="2"/>
      <c r="BL60" s="56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8"/>
    </row>
    <row r="61" spans="1:78" ht="13.5" customHeight="1" x14ac:dyDescent="0.15">
      <c r="A61" s="2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3"/>
      <c r="BK61" s="2"/>
      <c r="BL61" s="56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8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56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8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74" t="s">
        <v>28</v>
      </c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6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77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9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6" t="s">
        <v>111</v>
      </c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8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6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8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6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8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6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8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6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8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6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8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6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8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6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8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6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8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6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8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6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8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6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8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6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8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6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8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6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8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6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8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9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1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【108.24】</v>
      </c>
      <c r="F85" s="13" t="str">
        <f>データ!AS6</f>
        <v>【1.50】</v>
      </c>
      <c r="G85" s="13" t="str">
        <f>データ!BD6</f>
        <v>【243.36】</v>
      </c>
      <c r="H85" s="13" t="str">
        <f>データ!BO6</f>
        <v>【265.93】</v>
      </c>
      <c r="I85" s="13" t="str">
        <f>データ!BZ6</f>
        <v>【97.82】</v>
      </c>
      <c r="J85" s="13" t="str">
        <f>データ!CK6</f>
        <v>【177.56】</v>
      </c>
      <c r="K85" s="13" t="str">
        <f>データ!CV6</f>
        <v>【59.81】</v>
      </c>
      <c r="L85" s="13" t="str">
        <f>データ!DG6</f>
        <v>【89.42】</v>
      </c>
      <c r="M85" s="13" t="str">
        <f>データ!DR6</f>
        <v>【52.02】</v>
      </c>
      <c r="N85" s="13" t="str">
        <f>データ!EC6</f>
        <v>【25.37】</v>
      </c>
      <c r="O85" s="13" t="str">
        <f>データ!EN6</f>
        <v>【0.62】</v>
      </c>
    </row>
  </sheetData>
  <sheetProtection algorithmName="SHA-512" hashValue="+OX62YJUoABZe5Yre9kJbBDCNPtiDX1W6KPFid1oLioZ19wuFNJe2iv4IYP6uAEU7Bb/bM3OFKrsjlP6ZlxnNA==" saltValue="VnVKcwcWRFikHRgZ9KMIsA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2" t="s">
        <v>50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4"/>
      <c r="X3" s="88" t="s">
        <v>51</v>
      </c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 t="s">
        <v>52</v>
      </c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7"/>
      <c r="X4" s="81" t="s">
        <v>54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 t="s">
        <v>55</v>
      </c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 t="s">
        <v>56</v>
      </c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 t="s">
        <v>57</v>
      </c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 t="s">
        <v>58</v>
      </c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 t="s">
        <v>59</v>
      </c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 t="s">
        <v>60</v>
      </c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 t="s">
        <v>61</v>
      </c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 t="s">
        <v>62</v>
      </c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 t="s">
        <v>63</v>
      </c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 t="s">
        <v>64</v>
      </c>
      <c r="EE4" s="81"/>
      <c r="EF4" s="81"/>
      <c r="EG4" s="81"/>
      <c r="EH4" s="81"/>
      <c r="EI4" s="81"/>
      <c r="EJ4" s="81"/>
      <c r="EK4" s="81"/>
      <c r="EL4" s="81"/>
      <c r="EM4" s="81"/>
      <c r="EN4" s="81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2023</v>
      </c>
      <c r="C6" s="20">
        <f t="shared" ref="C6:W6" si="3">C7</f>
        <v>22071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青森県　三沢市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A5</v>
      </c>
      <c r="M6" s="20" t="str">
        <f t="shared" si="3"/>
        <v>非設置</v>
      </c>
      <c r="N6" s="21" t="str">
        <f t="shared" si="3"/>
        <v>-</v>
      </c>
      <c r="O6" s="21">
        <f t="shared" si="3"/>
        <v>74.040000000000006</v>
      </c>
      <c r="P6" s="21">
        <f t="shared" si="3"/>
        <v>100</v>
      </c>
      <c r="Q6" s="21">
        <f t="shared" si="3"/>
        <v>3080</v>
      </c>
      <c r="R6" s="21">
        <f t="shared" si="3"/>
        <v>37899</v>
      </c>
      <c r="S6" s="21">
        <f t="shared" si="3"/>
        <v>119.39</v>
      </c>
      <c r="T6" s="21">
        <f t="shared" si="3"/>
        <v>317.44</v>
      </c>
      <c r="U6" s="21">
        <f t="shared" si="3"/>
        <v>37321</v>
      </c>
      <c r="V6" s="21">
        <f t="shared" si="3"/>
        <v>119.87</v>
      </c>
      <c r="W6" s="21">
        <f t="shared" si="3"/>
        <v>311.35000000000002</v>
      </c>
      <c r="X6" s="22">
        <f>IF(X7="",NA(),X7)</f>
        <v>116.27</v>
      </c>
      <c r="Y6" s="22">
        <f t="shared" ref="Y6:AG6" si="4">IF(Y7="",NA(),Y7)</f>
        <v>124.97</v>
      </c>
      <c r="Z6" s="22">
        <f t="shared" si="4"/>
        <v>118.48</v>
      </c>
      <c r="AA6" s="22">
        <f t="shared" si="4"/>
        <v>115.47</v>
      </c>
      <c r="AB6" s="22">
        <f t="shared" si="4"/>
        <v>111.39</v>
      </c>
      <c r="AC6" s="22">
        <f t="shared" si="4"/>
        <v>109.01</v>
      </c>
      <c r="AD6" s="22">
        <f t="shared" si="4"/>
        <v>108.83</v>
      </c>
      <c r="AE6" s="22">
        <f t="shared" si="4"/>
        <v>109.23</v>
      </c>
      <c r="AF6" s="22">
        <f t="shared" si="4"/>
        <v>108.04</v>
      </c>
      <c r="AG6" s="22">
        <f t="shared" si="4"/>
        <v>107.49</v>
      </c>
      <c r="AH6" s="21" t="str">
        <f>IF(AH7="","",IF(AH7="-","【-】","【"&amp;SUBSTITUTE(TEXT(AH7,"#,##0.00"),"-","△")&amp;"】"))</f>
        <v>【108.24】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3.7</v>
      </c>
      <c r="AO6" s="22">
        <f t="shared" si="5"/>
        <v>4.34</v>
      </c>
      <c r="AP6" s="22">
        <f t="shared" si="5"/>
        <v>4.6900000000000004</v>
      </c>
      <c r="AQ6" s="22">
        <f t="shared" si="5"/>
        <v>4.72</v>
      </c>
      <c r="AR6" s="22">
        <f t="shared" si="5"/>
        <v>5.76</v>
      </c>
      <c r="AS6" s="21" t="str">
        <f>IF(AS7="","",IF(AS7="-","【-】","【"&amp;SUBSTITUTE(TEXT(AS7,"#,##0.00"),"-","△")&amp;"】"))</f>
        <v>【1.50】</v>
      </c>
      <c r="AT6" s="22">
        <f>IF(AT7="",NA(),AT7)</f>
        <v>365.32</v>
      </c>
      <c r="AU6" s="22">
        <f t="shared" ref="AU6:BC6" si="6">IF(AU7="",NA(),AU7)</f>
        <v>291.23</v>
      </c>
      <c r="AV6" s="22">
        <f t="shared" si="6"/>
        <v>244.13</v>
      </c>
      <c r="AW6" s="22">
        <f t="shared" si="6"/>
        <v>313.06</v>
      </c>
      <c r="AX6" s="22">
        <f t="shared" si="6"/>
        <v>292.82</v>
      </c>
      <c r="AY6" s="22">
        <f t="shared" si="6"/>
        <v>365.18</v>
      </c>
      <c r="AZ6" s="22">
        <f t="shared" si="6"/>
        <v>327.77</v>
      </c>
      <c r="BA6" s="22">
        <f t="shared" si="6"/>
        <v>338.02</v>
      </c>
      <c r="BB6" s="22">
        <f t="shared" si="6"/>
        <v>345.94</v>
      </c>
      <c r="BC6" s="22">
        <f t="shared" si="6"/>
        <v>329.7</v>
      </c>
      <c r="BD6" s="21" t="str">
        <f>IF(BD7="","",IF(BD7="-","【-】","【"&amp;SUBSTITUTE(TEXT(BD7,"#,##0.00"),"-","△")&amp;"】"))</f>
        <v>【243.36】</v>
      </c>
      <c r="BE6" s="22">
        <f>IF(BE7="",NA(),BE7)</f>
        <v>428.11</v>
      </c>
      <c r="BF6" s="22">
        <f t="shared" ref="BF6:BN6" si="7">IF(BF7="",NA(),BF7)</f>
        <v>449.77</v>
      </c>
      <c r="BG6" s="22">
        <f t="shared" si="7"/>
        <v>437.93</v>
      </c>
      <c r="BH6" s="22">
        <f t="shared" si="7"/>
        <v>485.11</v>
      </c>
      <c r="BI6" s="22">
        <f t="shared" si="7"/>
        <v>508.51</v>
      </c>
      <c r="BJ6" s="22">
        <f t="shared" si="7"/>
        <v>371.65</v>
      </c>
      <c r="BK6" s="22">
        <f t="shared" si="7"/>
        <v>397.1</v>
      </c>
      <c r="BL6" s="22">
        <f t="shared" si="7"/>
        <v>379.91</v>
      </c>
      <c r="BM6" s="22">
        <f t="shared" si="7"/>
        <v>386.61</v>
      </c>
      <c r="BN6" s="22">
        <f t="shared" si="7"/>
        <v>381.56</v>
      </c>
      <c r="BO6" s="21" t="str">
        <f>IF(BO7="","",IF(BO7="-","【-】","【"&amp;SUBSTITUTE(TEXT(BO7,"#,##0.00"),"-","△")&amp;"】"))</f>
        <v>【265.93】</v>
      </c>
      <c r="BP6" s="22">
        <f>IF(BP7="",NA(),BP7)</f>
        <v>113.14</v>
      </c>
      <c r="BQ6" s="22">
        <f t="shared" ref="BQ6:BY6" si="8">IF(BQ7="",NA(),BQ7)</f>
        <v>122.32</v>
      </c>
      <c r="BR6" s="22">
        <f t="shared" si="8"/>
        <v>112.54</v>
      </c>
      <c r="BS6" s="22">
        <f t="shared" si="8"/>
        <v>98.2</v>
      </c>
      <c r="BT6" s="22">
        <f t="shared" si="8"/>
        <v>92.87</v>
      </c>
      <c r="BU6" s="22">
        <f t="shared" si="8"/>
        <v>98.77</v>
      </c>
      <c r="BV6" s="22">
        <f t="shared" si="8"/>
        <v>95.79</v>
      </c>
      <c r="BW6" s="22">
        <f t="shared" si="8"/>
        <v>98.3</v>
      </c>
      <c r="BX6" s="22">
        <f t="shared" si="8"/>
        <v>93.82</v>
      </c>
      <c r="BY6" s="22">
        <f t="shared" si="8"/>
        <v>95.04</v>
      </c>
      <c r="BZ6" s="21" t="str">
        <f>IF(BZ7="","",IF(BZ7="-","【-】","【"&amp;SUBSTITUTE(TEXT(BZ7,"#,##0.00"),"-","△")&amp;"】"))</f>
        <v>【97.82】</v>
      </c>
      <c r="CA6" s="22">
        <f>IF(CA7="",NA(),CA7)</f>
        <v>137.94999999999999</v>
      </c>
      <c r="CB6" s="22">
        <f t="shared" ref="CB6:CJ6" si="9">IF(CB7="",NA(),CB7)</f>
        <v>139.06</v>
      </c>
      <c r="CC6" s="22">
        <f t="shared" si="9"/>
        <v>152.08000000000001</v>
      </c>
      <c r="CD6" s="22">
        <f t="shared" si="9"/>
        <v>160.80000000000001</v>
      </c>
      <c r="CE6" s="22">
        <f t="shared" si="9"/>
        <v>162.63999999999999</v>
      </c>
      <c r="CF6" s="22">
        <f t="shared" si="9"/>
        <v>173.67</v>
      </c>
      <c r="CG6" s="22">
        <f t="shared" si="9"/>
        <v>171.13</v>
      </c>
      <c r="CH6" s="22">
        <f t="shared" si="9"/>
        <v>173.7</v>
      </c>
      <c r="CI6" s="22">
        <f t="shared" si="9"/>
        <v>178.94</v>
      </c>
      <c r="CJ6" s="22">
        <f t="shared" si="9"/>
        <v>180.19</v>
      </c>
      <c r="CK6" s="21" t="str">
        <f>IF(CK7="","",IF(CK7="-","【-】","【"&amp;SUBSTITUTE(TEXT(CK7,"#,##0.00"),"-","△")&amp;"】"))</f>
        <v>【177.56】</v>
      </c>
      <c r="CL6" s="22">
        <f>IF(CL7="",NA(),CL7)</f>
        <v>76.959999999999994</v>
      </c>
      <c r="CM6" s="22">
        <f t="shared" ref="CM6:CU6" si="10">IF(CM7="",NA(),CM7)</f>
        <v>77.38</v>
      </c>
      <c r="CN6" s="22">
        <f t="shared" si="10"/>
        <v>76.08</v>
      </c>
      <c r="CO6" s="22">
        <f t="shared" si="10"/>
        <v>75.2</v>
      </c>
      <c r="CP6" s="22">
        <f t="shared" si="10"/>
        <v>74.22</v>
      </c>
      <c r="CQ6" s="22">
        <f t="shared" si="10"/>
        <v>59.67</v>
      </c>
      <c r="CR6" s="22">
        <f t="shared" si="10"/>
        <v>60.12</v>
      </c>
      <c r="CS6" s="22">
        <f t="shared" si="10"/>
        <v>60.34</v>
      </c>
      <c r="CT6" s="22">
        <f t="shared" si="10"/>
        <v>59.54</v>
      </c>
      <c r="CU6" s="22">
        <f t="shared" si="10"/>
        <v>59.26</v>
      </c>
      <c r="CV6" s="21" t="str">
        <f>IF(CV7="","",IF(CV7="-","【-】","【"&amp;SUBSTITUTE(TEXT(CV7,"#,##0.00"),"-","△")&amp;"】"))</f>
        <v>【59.81】</v>
      </c>
      <c r="CW6" s="22">
        <f>IF(CW7="",NA(),CW7)</f>
        <v>81.8</v>
      </c>
      <c r="CX6" s="22">
        <f t="shared" ref="CX6:DF6" si="11">IF(CX7="",NA(),CX7)</f>
        <v>81.900000000000006</v>
      </c>
      <c r="CY6" s="22">
        <f t="shared" si="11"/>
        <v>82.1</v>
      </c>
      <c r="CZ6" s="22">
        <f t="shared" si="11"/>
        <v>82.1</v>
      </c>
      <c r="DA6" s="22">
        <f t="shared" si="11"/>
        <v>82</v>
      </c>
      <c r="DB6" s="22">
        <f t="shared" si="11"/>
        <v>84.6</v>
      </c>
      <c r="DC6" s="22">
        <f t="shared" si="11"/>
        <v>84.24</v>
      </c>
      <c r="DD6" s="22">
        <f t="shared" si="11"/>
        <v>84.19</v>
      </c>
      <c r="DE6" s="22">
        <f t="shared" si="11"/>
        <v>83.93</v>
      </c>
      <c r="DF6" s="22">
        <f t="shared" si="11"/>
        <v>83.84</v>
      </c>
      <c r="DG6" s="21" t="str">
        <f>IF(DG7="","",IF(DG7="-","【-】","【"&amp;SUBSTITUTE(TEXT(DG7,"#,##0.00"),"-","△")&amp;"】"))</f>
        <v>【89.42】</v>
      </c>
      <c r="DH6" s="22">
        <f>IF(DH7="",NA(),DH7)</f>
        <v>47.04</v>
      </c>
      <c r="DI6" s="22">
        <f t="shared" ref="DI6:DQ6" si="12">IF(DI7="",NA(),DI7)</f>
        <v>42.62</v>
      </c>
      <c r="DJ6" s="22">
        <f t="shared" si="12"/>
        <v>43.68</v>
      </c>
      <c r="DK6" s="22">
        <f t="shared" si="12"/>
        <v>44.3</v>
      </c>
      <c r="DL6" s="22">
        <f t="shared" si="12"/>
        <v>45.27</v>
      </c>
      <c r="DM6" s="22">
        <f t="shared" si="12"/>
        <v>48.17</v>
      </c>
      <c r="DN6" s="22">
        <f t="shared" si="12"/>
        <v>48.83</v>
      </c>
      <c r="DO6" s="22">
        <f t="shared" si="12"/>
        <v>49.96</v>
      </c>
      <c r="DP6" s="22">
        <f t="shared" si="12"/>
        <v>50.82</v>
      </c>
      <c r="DQ6" s="22">
        <f t="shared" si="12"/>
        <v>51.82</v>
      </c>
      <c r="DR6" s="21" t="str">
        <f>IF(DR7="","",IF(DR7="-","【-】","【"&amp;SUBSTITUTE(TEXT(DR7,"#,##0.00"),"-","△")&amp;"】"))</f>
        <v>【52.02】</v>
      </c>
      <c r="DS6" s="22">
        <f>IF(DS7="",NA(),DS7)</f>
        <v>29.67</v>
      </c>
      <c r="DT6" s="22">
        <f t="shared" ref="DT6:EB6" si="13">IF(DT7="",NA(),DT7)</f>
        <v>33.409999999999997</v>
      </c>
      <c r="DU6" s="22">
        <f t="shared" si="13"/>
        <v>33.49</v>
      </c>
      <c r="DV6" s="22">
        <f t="shared" si="13"/>
        <v>32.47</v>
      </c>
      <c r="DW6" s="22">
        <f t="shared" si="13"/>
        <v>34.880000000000003</v>
      </c>
      <c r="DX6" s="22">
        <f t="shared" si="13"/>
        <v>17.12</v>
      </c>
      <c r="DY6" s="22">
        <f t="shared" si="13"/>
        <v>18.18</v>
      </c>
      <c r="DZ6" s="22">
        <f t="shared" si="13"/>
        <v>19.32</v>
      </c>
      <c r="EA6" s="22">
        <f t="shared" si="13"/>
        <v>21.16</v>
      </c>
      <c r="EB6" s="22">
        <f t="shared" si="13"/>
        <v>22.72</v>
      </c>
      <c r="EC6" s="21" t="str">
        <f>IF(EC7="","",IF(EC7="-","【-】","【"&amp;SUBSTITUTE(TEXT(EC7,"#,##0.00"),"-","△")&amp;"】"))</f>
        <v>【25.37】</v>
      </c>
      <c r="ED6" s="22">
        <f>IF(ED7="",NA(),ED7)</f>
        <v>0.83</v>
      </c>
      <c r="EE6" s="22">
        <f t="shared" ref="EE6:EM6" si="14">IF(EE7="",NA(),EE7)</f>
        <v>1.29</v>
      </c>
      <c r="EF6" s="22">
        <f t="shared" si="14"/>
        <v>0.81</v>
      </c>
      <c r="EG6" s="22">
        <f t="shared" si="14"/>
        <v>0.84</v>
      </c>
      <c r="EH6" s="22">
        <f t="shared" si="14"/>
        <v>0.8</v>
      </c>
      <c r="EI6" s="22">
        <f t="shared" si="14"/>
        <v>0.54</v>
      </c>
      <c r="EJ6" s="22">
        <f t="shared" si="14"/>
        <v>0.56999999999999995</v>
      </c>
      <c r="EK6" s="22">
        <f t="shared" si="14"/>
        <v>0.52</v>
      </c>
      <c r="EL6" s="22">
        <f t="shared" si="14"/>
        <v>0.48</v>
      </c>
      <c r="EM6" s="22">
        <f t="shared" si="14"/>
        <v>0.48</v>
      </c>
      <c r="EN6" s="21" t="str">
        <f>IF(EN7="","",IF(EN7="-","【-】","【"&amp;SUBSTITUTE(TEXT(EN7,"#,##0.00"),"-","△")&amp;"】"))</f>
        <v>【0.62】</v>
      </c>
    </row>
    <row r="7" spans="1:144" s="23" customFormat="1" x14ac:dyDescent="0.15">
      <c r="A7" s="15"/>
      <c r="B7" s="24">
        <v>2023</v>
      </c>
      <c r="C7" s="24">
        <v>22071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74.040000000000006</v>
      </c>
      <c r="P7" s="25">
        <v>100</v>
      </c>
      <c r="Q7" s="25">
        <v>3080</v>
      </c>
      <c r="R7" s="25">
        <v>37899</v>
      </c>
      <c r="S7" s="25">
        <v>119.39</v>
      </c>
      <c r="T7" s="25">
        <v>317.44</v>
      </c>
      <c r="U7" s="25">
        <v>37321</v>
      </c>
      <c r="V7" s="25">
        <v>119.87</v>
      </c>
      <c r="W7" s="25">
        <v>311.35000000000002</v>
      </c>
      <c r="X7" s="25">
        <v>116.27</v>
      </c>
      <c r="Y7" s="25">
        <v>124.97</v>
      </c>
      <c r="Z7" s="25">
        <v>118.48</v>
      </c>
      <c r="AA7" s="25">
        <v>115.47</v>
      </c>
      <c r="AB7" s="25">
        <v>111.39</v>
      </c>
      <c r="AC7" s="25">
        <v>109.01</v>
      </c>
      <c r="AD7" s="25">
        <v>108.83</v>
      </c>
      <c r="AE7" s="25">
        <v>109.23</v>
      </c>
      <c r="AF7" s="25">
        <v>108.04</v>
      </c>
      <c r="AG7" s="25">
        <v>107.49</v>
      </c>
      <c r="AH7" s="25">
        <v>108.24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3.7</v>
      </c>
      <c r="AO7" s="25">
        <v>4.34</v>
      </c>
      <c r="AP7" s="25">
        <v>4.6900000000000004</v>
      </c>
      <c r="AQ7" s="25">
        <v>4.72</v>
      </c>
      <c r="AR7" s="25">
        <v>5.76</v>
      </c>
      <c r="AS7" s="25">
        <v>1.5</v>
      </c>
      <c r="AT7" s="25">
        <v>365.32</v>
      </c>
      <c r="AU7" s="25">
        <v>291.23</v>
      </c>
      <c r="AV7" s="25">
        <v>244.13</v>
      </c>
      <c r="AW7" s="25">
        <v>313.06</v>
      </c>
      <c r="AX7" s="25">
        <v>292.82</v>
      </c>
      <c r="AY7" s="25">
        <v>365.18</v>
      </c>
      <c r="AZ7" s="25">
        <v>327.77</v>
      </c>
      <c r="BA7" s="25">
        <v>338.02</v>
      </c>
      <c r="BB7" s="25">
        <v>345.94</v>
      </c>
      <c r="BC7" s="25">
        <v>329.7</v>
      </c>
      <c r="BD7" s="25">
        <v>243.36</v>
      </c>
      <c r="BE7" s="25">
        <v>428.11</v>
      </c>
      <c r="BF7" s="25">
        <v>449.77</v>
      </c>
      <c r="BG7" s="25">
        <v>437.93</v>
      </c>
      <c r="BH7" s="25">
        <v>485.11</v>
      </c>
      <c r="BI7" s="25">
        <v>508.51</v>
      </c>
      <c r="BJ7" s="25">
        <v>371.65</v>
      </c>
      <c r="BK7" s="25">
        <v>397.1</v>
      </c>
      <c r="BL7" s="25">
        <v>379.91</v>
      </c>
      <c r="BM7" s="25">
        <v>386.61</v>
      </c>
      <c r="BN7" s="25">
        <v>381.56</v>
      </c>
      <c r="BO7" s="25">
        <v>265.93</v>
      </c>
      <c r="BP7" s="25">
        <v>113.14</v>
      </c>
      <c r="BQ7" s="25">
        <v>122.32</v>
      </c>
      <c r="BR7" s="25">
        <v>112.54</v>
      </c>
      <c r="BS7" s="25">
        <v>98.2</v>
      </c>
      <c r="BT7" s="25">
        <v>92.87</v>
      </c>
      <c r="BU7" s="25">
        <v>98.77</v>
      </c>
      <c r="BV7" s="25">
        <v>95.79</v>
      </c>
      <c r="BW7" s="25">
        <v>98.3</v>
      </c>
      <c r="BX7" s="25">
        <v>93.82</v>
      </c>
      <c r="BY7" s="25">
        <v>95.04</v>
      </c>
      <c r="BZ7" s="25">
        <v>97.82</v>
      </c>
      <c r="CA7" s="25">
        <v>137.94999999999999</v>
      </c>
      <c r="CB7" s="25">
        <v>139.06</v>
      </c>
      <c r="CC7" s="25">
        <v>152.08000000000001</v>
      </c>
      <c r="CD7" s="25">
        <v>160.80000000000001</v>
      </c>
      <c r="CE7" s="25">
        <v>162.63999999999999</v>
      </c>
      <c r="CF7" s="25">
        <v>173.67</v>
      </c>
      <c r="CG7" s="25">
        <v>171.13</v>
      </c>
      <c r="CH7" s="25">
        <v>173.7</v>
      </c>
      <c r="CI7" s="25">
        <v>178.94</v>
      </c>
      <c r="CJ7" s="25">
        <v>180.19</v>
      </c>
      <c r="CK7" s="25">
        <v>177.56</v>
      </c>
      <c r="CL7" s="25">
        <v>76.959999999999994</v>
      </c>
      <c r="CM7" s="25">
        <v>77.38</v>
      </c>
      <c r="CN7" s="25">
        <v>76.08</v>
      </c>
      <c r="CO7" s="25">
        <v>75.2</v>
      </c>
      <c r="CP7" s="25">
        <v>74.22</v>
      </c>
      <c r="CQ7" s="25">
        <v>59.67</v>
      </c>
      <c r="CR7" s="25">
        <v>60.12</v>
      </c>
      <c r="CS7" s="25">
        <v>60.34</v>
      </c>
      <c r="CT7" s="25">
        <v>59.54</v>
      </c>
      <c r="CU7" s="25">
        <v>59.26</v>
      </c>
      <c r="CV7" s="25">
        <v>59.81</v>
      </c>
      <c r="CW7" s="25">
        <v>81.8</v>
      </c>
      <c r="CX7" s="25">
        <v>81.900000000000006</v>
      </c>
      <c r="CY7" s="25">
        <v>82.1</v>
      </c>
      <c r="CZ7" s="25">
        <v>82.1</v>
      </c>
      <c r="DA7" s="25">
        <v>82</v>
      </c>
      <c r="DB7" s="25">
        <v>84.6</v>
      </c>
      <c r="DC7" s="25">
        <v>84.24</v>
      </c>
      <c r="DD7" s="25">
        <v>84.19</v>
      </c>
      <c r="DE7" s="25">
        <v>83.93</v>
      </c>
      <c r="DF7" s="25">
        <v>83.84</v>
      </c>
      <c r="DG7" s="25">
        <v>89.42</v>
      </c>
      <c r="DH7" s="25">
        <v>47.04</v>
      </c>
      <c r="DI7" s="25">
        <v>42.62</v>
      </c>
      <c r="DJ7" s="25">
        <v>43.68</v>
      </c>
      <c r="DK7" s="25">
        <v>44.3</v>
      </c>
      <c r="DL7" s="25">
        <v>45.27</v>
      </c>
      <c r="DM7" s="25">
        <v>48.17</v>
      </c>
      <c r="DN7" s="25">
        <v>48.83</v>
      </c>
      <c r="DO7" s="25">
        <v>49.96</v>
      </c>
      <c r="DP7" s="25">
        <v>50.82</v>
      </c>
      <c r="DQ7" s="25">
        <v>51.82</v>
      </c>
      <c r="DR7" s="25">
        <v>52.02</v>
      </c>
      <c r="DS7" s="25">
        <v>29.67</v>
      </c>
      <c r="DT7" s="25">
        <v>33.409999999999997</v>
      </c>
      <c r="DU7" s="25">
        <v>33.49</v>
      </c>
      <c r="DV7" s="25">
        <v>32.47</v>
      </c>
      <c r="DW7" s="25">
        <v>34.880000000000003</v>
      </c>
      <c r="DX7" s="25">
        <v>17.12</v>
      </c>
      <c r="DY7" s="25">
        <v>18.18</v>
      </c>
      <c r="DZ7" s="25">
        <v>19.32</v>
      </c>
      <c r="EA7" s="25">
        <v>21.16</v>
      </c>
      <c r="EB7" s="25">
        <v>22.72</v>
      </c>
      <c r="EC7" s="25">
        <v>25.37</v>
      </c>
      <c r="ED7" s="25">
        <v>0.83</v>
      </c>
      <c r="EE7" s="25">
        <v>1.29</v>
      </c>
      <c r="EF7" s="25">
        <v>0.81</v>
      </c>
      <c r="EG7" s="25">
        <v>0.84</v>
      </c>
      <c r="EH7" s="25">
        <v>0.8</v>
      </c>
      <c r="EI7" s="25">
        <v>0.54</v>
      </c>
      <c r="EJ7" s="25">
        <v>0.56999999999999995</v>
      </c>
      <c r="EK7" s="25">
        <v>0.52</v>
      </c>
      <c r="EL7" s="25">
        <v>0.48</v>
      </c>
      <c r="EM7" s="25">
        <v>0.48</v>
      </c>
      <c r="EN7" s="25">
        <v>0.62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>DATEVALUE($B7-B11&amp;"/1/"&amp;B12)</f>
        <v>36892</v>
      </c>
      <c r="C10" s="29">
        <f t="shared" ref="C10:F10" si="15">DATEVALUE($B7-C11&amp;"/1/"&amp;C12)</f>
        <v>37257</v>
      </c>
      <c r="D10" s="29">
        <f t="shared" si="15"/>
        <v>37622</v>
      </c>
      <c r="E10" s="29">
        <f t="shared" si="15"/>
        <v>37987</v>
      </c>
      <c r="F10" s="29">
        <f t="shared" si="15"/>
        <v>38353</v>
      </c>
    </row>
    <row r="11" spans="1:144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15">
      <c r="B13" t="s">
        <v>107</v>
      </c>
      <c r="C13" t="s">
        <v>108</v>
      </c>
      <c r="D13" t="s">
        <v>108</v>
      </c>
      <c r="E13" t="s">
        <v>108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平　真大</cp:lastModifiedBy>
  <cp:lastPrinted>2025-02-12T02:08:25Z</cp:lastPrinted>
  <dcterms:created xsi:type="dcterms:W3CDTF">2025-01-24T06:43:52Z</dcterms:created>
  <dcterms:modified xsi:type="dcterms:W3CDTF">2025-02-14T04:04:40Z</dcterms:modified>
  <cp:category/>
</cp:coreProperties>
</file>