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esktop\【市町村課】R4 経営比較分析表\"/>
    </mc:Choice>
  </mc:AlternateContent>
  <xr:revisionPtr revIDLastSave="0" documentId="13_ncr:1_{85650082-0A46-4237-A81E-6C0914BA4EC8}" xr6:coauthVersionLast="47" xr6:coauthVersionMax="47" xr10:uidLastSave="{00000000-0000-0000-0000-000000000000}"/>
  <workbookProtection workbookAlgorithmName="SHA-512" workbookHashValue="i27bgeV+9x8KKN2cLij8C2llI2nE5DIgW1qpN7mZzlUQvzd/OM/MD/5zlSr8v7TsHbv4n39MWp3m5coV9bHpYg==" workbookSaltValue="NogqL01OYGlKCXvQGuhDf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AT8" i="4"/>
  <c r="AD8" i="4"/>
  <c r="P8" i="4"/>
  <c r="I8" i="4"/>
  <c r="B8"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<sst xmlns="http://schemas.openxmlformats.org/spreadsheetml/2006/main" count="231" uniqueCount="115">
  <si>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</si>
  <si>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</si>
  <si>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</si>
  <si>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</si>
  <si>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</si>
  <si>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</si>
  <si>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</si>
  <si>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</si>
  <si>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</si>
  <si>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</si>
  <si>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</si>
  <si>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</si>
  <si>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</si>
  <si>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</si>
  <si>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</si>
  <si>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</si>
  <si>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</si>
  <si>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</si>
  <si>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</si>
  <si>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</si>
  <si>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</si>
  <si>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</si>
  <si>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</si>
  <si>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</si>
  <si>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</si>
  <si>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</si>
  <si>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</si>
  <si>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</si>
  <si>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</si>
  <si>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</si>
  <si>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</si>
  <si>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</si>
  <si>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</si>
  <si>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</si>
  <si>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</si>
  <si>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</si>
  <si>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</si>
  <si>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</si>
  <si>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</si>
  <si>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</si>
  <si>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</si>
  <si>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</si>
  <si>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</si>
  <si>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</si>
  <si>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</si>
  <si>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</si>
  <si>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</si>
  <si>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</si>
  <si>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</si>
  <si>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</si>
  <si>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</si>
  <si>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</si>
  <si>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</si>
  <si>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</si>
  <si>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</si>
  <si>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</si>
  <si>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</si>
  <si>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</si>
  <si>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</si>
  <si>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</si>
  <si>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</si>
  <si>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</si>
  <si>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</si>
  <si>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</si>
  <si>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</si>
  <si>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</si>
  <si>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</si>
  <si>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</si>
  <si>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</si>
  <si>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</si>
  <si>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</si>
  <si>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</si>
  <si>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</si>
  <si>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</si>
  <si>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</si>
  <si>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</si>
  <si>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</si>
  <si>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</si>
  <si>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</si>
  <si>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</si>
  <si>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</si>
  <si>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</si>
  <si>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</si>
  <si>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</si>
  <si>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</si>
  <si>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</si>
  <si>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</si>
  <si>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</si>
  <si>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</si>
  <si>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</si>
  <si>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</si>
  <si>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</si>
  <si>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</si>
  <si>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久吉ダム水道企業団</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</si>
  <si>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</si>
  <si>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</si>
  <si>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</si>
  <si>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</si>
  <si>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</si>
  <si>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</si>
  <si>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</si>
  <si>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</si>
  <si>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</si>
  <si>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</si>
  <si>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</si>
  <si>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</si>
  <si>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</si>
  <si>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</si>
  <si>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</si>
  <si>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</si>
  <si>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</si>
  <si>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</si>
  <si>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令和4年度決算の経常収支比率は100％以上であり累積欠損金も出ておらず経営の健全性を維持してきているが、毎期の償還元金が高額となっているため、これからも経費削減に取り組んでいく。
　資産の老朽化対策としては、耐用年数を超えた水道管の更新及び施設の機器の更新を計画的に進めていく予定である。なお、更新に必要な財源は経常費用からの捻出が困難なため起債に頼らざるを得ない状態である。
　また今後、給水人口の減少に伴い水需要の減少が予測されることから施設のスペックダウンや投資の平準化も図りながら経営の健全化に努めていく。</t>
    <phoneticPr fontId="4"/>
  </si>
  <si>
    <t xml:space="preserve">　令和4年度は久吉浄水場中央監視装置の更新工事を行い、水道管の更新事業を行わなかったため③管路更新率が0％となっている。①有形固定資産減価償却率及び②管路経年化率が示すとおり、資産の老朽化が進んでいる。
</t>
    <rPh sb="7" eb="9">
      <t>ヒサヨシ</t>
    </rPh>
    <rPh sb="9" eb="12">
      <t>ジョウスイジョウ</t>
    </rPh>
    <rPh sb="12" eb="14">
      <t>チュウオウ</t>
    </rPh>
    <rPh sb="14" eb="16">
      <t>カンシ</t>
    </rPh>
    <rPh sb="16" eb="18">
      <t>ソウチ</t>
    </rPh>
    <rPh sb="19" eb="21">
      <t>コウシン</t>
    </rPh>
    <rPh sb="21" eb="23">
      <t>コウジ</t>
    </rPh>
    <rPh sb="24" eb="25">
      <t>オコナ</t>
    </rPh>
    <rPh sb="27" eb="29">
      <t>スイドウ</t>
    </rPh>
    <rPh sb="36" eb="37">
      <t>オコナ</t>
    </rPh>
    <phoneticPr fontId="4"/>
  </si>
  <si>
    <t>　①経常収支比率100％以上、②累積欠損金比率も0％となっており健全な経営水準を保てている。しかしながら、債務の支払能力を表す③流動比率が類似団体値と比べて非常に低い結果となっている。これは、④企業債残高対給水収益比率が極めて高い数値となっているとおり、年間の償還元金が高額であることが要因となっている。
　⑤料金回収率は費用を給水収益で賄えているかを示しているものであり100％を下回っていることから、料金収入以外の収入に依存している経営状況であるといえる。
　⑧有収率については、類似団体値と比較すると低い数値となっている。この要因は、有収水量が人口減少や節水意識の高まりにより減少していることが考えられる。このことにより、⑥給水原価及び⑦施設利用率の数値に影響がでている。</t>
    <rPh sb="161" eb="163">
      <t>ヒヨウ</t>
    </rPh>
    <rPh sb="164" eb="166">
      <t>キュウスイ</t>
    </rPh>
    <rPh sb="166" eb="168">
      <t>シュウエキ</t>
    </rPh>
    <rPh sb="169" eb="170">
      <t>マカナ</t>
    </rPh>
    <rPh sb="176" eb="177">
      <t>シメ</t>
    </rPh>
    <rPh sb="191" eb="193">
      <t>シタマワ</t>
    </rPh>
    <rPh sb="202" eb="204">
      <t>リョウキン</t>
    </rPh>
    <rPh sb="204" eb="206">
      <t>シュウニュウ</t>
    </rPh>
    <rPh sb="206" eb="208">
      <t>イガイ</t>
    </rPh>
    <rPh sb="209" eb="211">
      <t>シュウニュウ</t>
    </rPh>
    <rPh sb="212" eb="214">
      <t>イゾン</t>
    </rPh>
    <rPh sb="218" eb="220">
      <t>ケイエイ</t>
    </rPh>
    <rPh sb="220" eb="2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</si>
</sst>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7.0000000000000007E-2</c:v>
                </c:pt>
                <c:pt idx="1">
                  <c:v>0.03</c:v>
                </c:pt>
                <c:pt idx="2">
                  <c:v>0.05</c:v>
                </c:pt>
                <c:pt idx="3">
                  <c:v>0.5</c:v>
                </c:pt>
                <c:pt idx="4" formatCode="#,##0.00;&quot;△&quot;#,##0.00">
                  <c:v>0</c:v>
                </c:pt>
              </c:numCache>
            </c:numRef>
          </c:val>
          <c:extLst>
            <c:ext xmlns:c16="http://schemas.microsoft.com/office/drawing/2014/chart" uri="{C3380CC4-5D6E-409C-BE32-E72D297353CC}">
              <c16:uniqueId val="{00000000-05A4-4FC7-A09B-98D054BA40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0.47</c:v>
                </c:pt>
                <c:pt idx="2">
                  <c:v>0.4</c:v>
                </c:pt>
                <c:pt idx="3">
                  <c:v>0.36</c:v>
                </c:pt>
                <c:pt idx="4">
                  <c:v>0.56999999999999995</c:v>
                </c:pt>
              </c:numCache>
            </c:numRef>
          </c:val>
          <c:smooth val="0"/>
          <c:extLst>
            <c:ext xmlns:c16="http://schemas.microsoft.com/office/drawing/2014/chart" uri="{C3380CC4-5D6E-409C-BE32-E72D297353CC}">
              <c16:uniqueId val="{00000001-05A4-4FC7-A09B-98D054BA40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48.71</c:v>
                </c:pt>
                <c:pt idx="1">
                  <c:v>47.22</c:v>
                </c:pt>
                <c:pt idx="2">
                  <c:v>48.45</c:v>
                </c:pt>
                <c:pt idx="3">
                  <c:v>46.94</c:v>
                </c:pt>
                <c:pt idx="4">
                  <c:v>45.15</c:v>
                </c:pt>
              </c:numCache>
            </c:numRef>
          </c:val>
          <c:extLst>
            <c:ext xmlns:c16="http://schemas.microsoft.com/office/drawing/2014/chart" uri="{C3380CC4-5D6E-409C-BE32-E72D297353CC}">
              <c16:uniqueId val="{00000000-7C5C-4903-B36F-45947CFEB5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49.64</c:v>
                </c:pt>
                <c:pt idx="2">
                  <c:v>49.38</c:v>
                </c:pt>
                <c:pt idx="3">
                  <c:v>50.09</c:v>
                </c:pt>
                <c:pt idx="4">
                  <c:v>50.1</c:v>
                </c:pt>
              </c:numCache>
            </c:numRef>
          </c:val>
          <c:smooth val="0"/>
          <c:extLst>
            <c:ext xmlns:c16="http://schemas.microsoft.com/office/drawing/2014/chart" uri="{C3380CC4-5D6E-409C-BE32-E72D297353CC}">
              <c16:uniqueId val="{00000001-7C5C-4903-B36F-45947CFEB5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62.27</c:v>
                </c:pt>
                <c:pt idx="1">
                  <c:v>63.82</c:v>
                </c:pt>
                <c:pt idx="2">
                  <c:v>62.77</c:v>
                </c:pt>
                <c:pt idx="3">
                  <c:v>61.13</c:v>
                </c:pt>
                <c:pt idx="4">
                  <c:v>61.33</c:v>
                </c:pt>
              </c:numCache>
            </c:numRef>
          </c:val>
          <c:extLst>
            <c:ext xmlns:c16="http://schemas.microsoft.com/office/drawing/2014/chart" uri="{C3380CC4-5D6E-409C-BE32-E72D297353CC}">
              <c16:uniqueId val="{00000000-E5D3-4B38-88E6-8923B5F8DB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5D3-4B38-88E6-8923B5F8DB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128.13</c:v>
                </c:pt>
                <c:pt idx="1">
                  <c:v>127.38</c:v>
                </c:pt>
                <c:pt idx="2">
                  <c:v>128.86000000000001</c:v>
                </c:pt>
                <c:pt idx="3">
                  <c:v>128.82</c:v>
                </c:pt>
                <c:pt idx="4">
                  <c:v>122.89</c:v>
                </c:pt>
              </c:numCache>
            </c:numRef>
          </c:val>
          <c:extLst>
            <c:ext xmlns:c16="http://schemas.microsoft.com/office/drawing/2014/chart" uri="{C3380CC4-5D6E-409C-BE32-E72D297353CC}">
              <c16:uniqueId val="{00000000-6609-4950-A498-31148B9B4A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104.35</c:v>
                </c:pt>
                <c:pt idx="2">
                  <c:v>105.34</c:v>
                </c:pt>
                <c:pt idx="3">
                  <c:v>105.77</c:v>
                </c:pt>
                <c:pt idx="4">
                  <c:v>104.82</c:v>
                </c:pt>
              </c:numCache>
            </c:numRef>
          </c:val>
          <c:smooth val="0"/>
          <c:extLst>
            <c:ext xmlns:c16="http://schemas.microsoft.com/office/drawing/2014/chart" uri="{C3380CC4-5D6E-409C-BE32-E72D297353CC}">
              <c16:uniqueId val="{00000001-6609-4950-A498-31148B9B4A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46.4</c:v>
                </c:pt>
                <c:pt idx="1">
                  <c:v>48.16</c:v>
                </c:pt>
                <c:pt idx="2">
                  <c:v>49.91</c:v>
                </c:pt>
                <c:pt idx="3">
                  <c:v>51.52</c:v>
                </c:pt>
                <c:pt idx="4">
                  <c:v>53.34</c:v>
                </c:pt>
              </c:numCache>
            </c:numRef>
          </c:val>
          <c:extLst>
            <c:ext xmlns:c16="http://schemas.microsoft.com/office/drawing/2014/chart" uri="{C3380CC4-5D6E-409C-BE32-E72D297353CC}">
              <c16:uniqueId val="{00000000-09FA-4387-A2F2-5D83964EB9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47.31</c:v>
                </c:pt>
                <c:pt idx="2">
                  <c:v>47.5</c:v>
                </c:pt>
                <c:pt idx="3">
                  <c:v>48.41</c:v>
                </c:pt>
                <c:pt idx="4">
                  <c:v>50.02</c:v>
                </c:pt>
              </c:numCache>
            </c:numRef>
          </c:val>
          <c:smooth val="0"/>
          <c:extLst>
            <c:ext xmlns:c16="http://schemas.microsoft.com/office/drawing/2014/chart" uri="{C3380CC4-5D6E-409C-BE32-E72D297353CC}">
              <c16:uniqueId val="{00000001-09FA-4387-A2F2-5D83964EB9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20.72</c:v>
                </c:pt>
                <c:pt idx="1">
                  <c:v>20.72</c:v>
                </c:pt>
                <c:pt idx="2">
                  <c:v>20.67</c:v>
                </c:pt>
                <c:pt idx="3">
                  <c:v>20.170000000000002</c:v>
                </c:pt>
                <c:pt idx="4">
                  <c:v>28.67</c:v>
                </c:pt>
              </c:numCache>
            </c:numRef>
          </c:val>
          <c:extLst>
            <c:ext xmlns:c16="http://schemas.microsoft.com/office/drawing/2014/chart" uri="{C3380CC4-5D6E-409C-BE32-E72D297353CC}">
              <c16:uniqueId val="{00000000-4D60-45EC-B6E6-C71C9368CA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4D60-45EC-B6E6-C71C9368CA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28-409D-9CBA-D2757F6742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21.69</c:v>
                </c:pt>
                <c:pt idx="2">
                  <c:v>24.04</c:v>
                </c:pt>
                <c:pt idx="3">
                  <c:v>28.03</c:v>
                </c:pt>
                <c:pt idx="4">
                  <c:v>26.73</c:v>
                </c:pt>
              </c:numCache>
            </c:numRef>
          </c:val>
          <c:smooth val="0"/>
          <c:extLst>
            <c:ext xmlns:c16="http://schemas.microsoft.com/office/drawing/2014/chart" uri="{C3380CC4-5D6E-409C-BE32-E72D297353CC}">
              <c16:uniqueId val="{00000001-0F28-409D-9CBA-D2757F6742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14.15</c:v>
                </c:pt>
                <c:pt idx="1">
                  <c:v>16.350000000000001</c:v>
                </c:pt>
                <c:pt idx="2">
                  <c:v>25.13</c:v>
                </c:pt>
                <c:pt idx="3">
                  <c:v>30.7</c:v>
                </c:pt>
                <c:pt idx="4">
                  <c:v>36.68</c:v>
                </c:pt>
              </c:numCache>
            </c:numRef>
          </c:val>
          <c:extLst>
            <c:ext xmlns:c16="http://schemas.microsoft.com/office/drawing/2014/chart" uri="{C3380CC4-5D6E-409C-BE32-E72D297353CC}">
              <c16:uniqueId val="{00000000-FB18-4DA9-9C6D-306C6ABE79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FB18-4DA9-9C6D-306C6ABE79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1043.0999999999999</c:v>
                </c:pt>
                <c:pt idx="1">
                  <c:v>970.07</c:v>
                </c:pt>
                <c:pt idx="2">
                  <c:v>922.38</c:v>
                </c:pt>
                <c:pt idx="3">
                  <c:v>863.26</c:v>
                </c:pt>
                <c:pt idx="4">
                  <c:v>857.98</c:v>
                </c:pt>
              </c:numCache>
            </c:numRef>
          </c:val>
          <c:extLst>
            <c:ext xmlns:c16="http://schemas.microsoft.com/office/drawing/2014/chart" uri="{C3380CC4-5D6E-409C-BE32-E72D297353CC}">
              <c16:uniqueId val="{00000000-7EF5-4776-B42A-2BE1287927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551.62</c:v>
                </c:pt>
                <c:pt idx="2">
                  <c:v>585.59</c:v>
                </c:pt>
                <c:pt idx="3">
                  <c:v>561.34</c:v>
                </c:pt>
                <c:pt idx="4">
                  <c:v>538.33000000000004</c:v>
                </c:pt>
              </c:numCache>
            </c:numRef>
          </c:val>
          <c:smooth val="0"/>
          <c:extLst>
            <c:ext xmlns:c16="http://schemas.microsoft.com/office/drawing/2014/chart" uri="{C3380CC4-5D6E-409C-BE32-E72D297353CC}">
              <c16:uniqueId val="{00000001-7EF5-4776-B42A-2BE1287927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81.069999999999993</c:v>
                </c:pt>
                <c:pt idx="1">
                  <c:v>83.02</c:v>
                </c:pt>
                <c:pt idx="2">
                  <c:v>85.13</c:v>
                </c:pt>
                <c:pt idx="3">
                  <c:v>85.59</c:v>
                </c:pt>
                <c:pt idx="4">
                  <c:v>86.45</c:v>
                </c:pt>
              </c:numCache>
            </c:numRef>
          </c:val>
          <c:extLst>
            <c:ext xmlns:c16="http://schemas.microsoft.com/office/drawing/2014/chart" uri="{C3380CC4-5D6E-409C-BE32-E72D297353CC}">
              <c16:uniqueId val="{00000000-5184-418D-9448-4D61F887CE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87.11</c:v>
                </c:pt>
                <c:pt idx="2">
                  <c:v>82.78</c:v>
                </c:pt>
                <c:pt idx="3">
                  <c:v>84.82</c:v>
                </c:pt>
                <c:pt idx="4">
                  <c:v>82.29</c:v>
                </c:pt>
              </c:numCache>
            </c:numRef>
          </c:val>
          <c:smooth val="0"/>
          <c:extLst>
            <c:ext xmlns:c16="http://schemas.microsoft.com/office/drawing/2014/chart" uri="{C3380CC4-5D6E-409C-BE32-E72D297353CC}">
              <c16:uniqueId val="{00000001-5184-418D-9448-4D61F887CE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397.96</c:v>
                </c:pt>
                <c:pt idx="1">
                  <c:v>387.59</c:v>
                </c:pt>
                <c:pt idx="2">
                  <c:v>368</c:v>
                </c:pt>
                <c:pt idx="3">
                  <c:v>383.09</c:v>
                </c:pt>
                <c:pt idx="4">
                  <c:v>377.14</c:v>
                </c:pt>
              </c:numCache>
            </c:numRef>
          </c:val>
          <c:extLst>
            <c:ext xmlns:c16="http://schemas.microsoft.com/office/drawing/2014/chart" uri="{C3380CC4-5D6E-409C-BE32-E72D297353CC}">
              <c16:uniqueId val="{00000000-9755-4965-9CC8-DBF2E5630E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223.98</c:v>
                </c:pt>
                <c:pt idx="2">
                  <c:v>225.09</c:v>
                </c:pt>
                <c:pt idx="3">
                  <c:v>224.82</c:v>
                </c:pt>
                <c:pt idx="4">
                  <c:v>230.85</c:v>
                </c:pt>
              </c:numCache>
            </c:numRef>
          </c:val>
          <c:smooth val="0"/>
          <c:extLst>
            <c:ext xmlns:c16="http://schemas.microsoft.com/office/drawing/2014/chart" uri="{C3380CC4-5D6E-409C-BE32-E72D297353CC}">
              <c16:uniqueId val="{00000001-9755-4965-9CC8-DBF2E5630E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久吉ダム水道企業団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55.84</v>
      </c>
      <c r="J10" s="47"/>
      <c r="K10" s="47"/>
      <c r="L10" s="47"/>
      <c r="M10" s="47"/>
      <c r="N10" s="47"/>
      <c r="O10" s="81"/>
      <c r="P10" s="48">
        <f>データ!$P$6</f>
        <v>85.74</v>
      </c>
      <c r="Q10" s="48"/>
      <c r="R10" s="48"/>
      <c r="S10" s="48"/>
      <c r="T10" s="48"/>
      <c r="U10" s="48"/>
      <c r="V10" s="48"/>
      <c r="W10" s="45">
        <f>データ!$Q$6</f>
        <v>5921</v>
      </c>
      <c r="X10" s="45"/>
      <c r="Y10" s="45"/>
      <c r="Z10" s="45"/>
      <c r="AA10" s="45"/>
      <c r="AB10" s="45"/>
      <c r="AC10" s="45"/>
      <c r="AD10" s="2"/>
      <c r="AE10" s="2"/>
      <c r="AF10" s="2"/>
      <c r="AG10" s="2"/>
      <c r="AH10" s="2"/>
      <c r="AI10" s="2"/>
      <c r="AJ10" s="2"/>
      <c r="AK10" s="2"/>
      <c r="AL10" s="45">
        <f>データ!$U$6</f>
        <v>9137</v>
      </c>
      <c r="AM10" s="45"/>
      <c r="AN10" s="45"/>
      <c r="AO10" s="45"/>
      <c r="AP10" s="45"/>
      <c r="AQ10" s="45"/>
      <c r="AR10" s="45"/>
      <c r="AS10" s="45"/>
      <c r="AT10" s="46">
        <f>データ!$V$6</f>
        <v>14.04</v>
      </c>
      <c r="AU10" s="47"/>
      <c r="AV10" s="47"/>
      <c r="AW10" s="47"/>
      <c r="AX10" s="47"/>
      <c r="AY10" s="47"/>
      <c r="AZ10" s="47"/>
      <c r="BA10" s="47"/>
      <c r="BB10" s="48">
        <f>データ!$W$6</f>
        <v>650.78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ntC38o0O6sY6PIvPpMKwEGl/vB7iHtbHMy+zP1yfrqXbSLuo7YbVWfQNzXz08liy+owhrPElzCD56+d0Mv6Hg==" saltValue="Cp8ZQj5KEUyf4jjmmFGu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28681</v>
      </c>
      <c r="D6" s="20">
        <f t="shared" si="3"/>
        <v>46</v>
      </c>
      <c r="E6" s="20">
        <f t="shared" si="3"/>
        <v>1</v>
      </c>
      <c r="F6" s="20">
        <f t="shared" si="3"/>
        <v>0</v>
      </c>
      <c r="G6" s="20">
        <f t="shared" si="3"/>
        <v>1</v>
      </c>
      <c r="H6" s="20" t="str">
        <f t="shared" si="3"/>
        <v>青森県　久吉ダム水道企業団</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55.84</v>
      </c>
      <c r="P6" s="21">
        <f t="shared" si="3"/>
        <v>85.74</v>
      </c>
      <c r="Q6" s="21">
        <f t="shared" si="3"/>
        <v>5921</v>
      </c>
      <c r="R6" s="21" t="str">
        <f t="shared" si="3"/>
        <v>-</v>
      </c>
      <c r="S6" s="21" t="str">
        <f t="shared" si="3"/>
        <v>-</v>
      </c>
      <c r="T6" s="21" t="str">
        <f t="shared" si="3"/>
        <v>-</v>
      </c>
      <c r="U6" s="21">
        <f t="shared" si="3"/>
        <v>9137</v>
      </c>
      <c r="V6" s="21">
        <f t="shared" si="3"/>
        <v>14.04</v>
      </c>
      <c r="W6" s="21">
        <f t="shared" si="3"/>
        <v>650.78</v>
      </c>
      <c r="X6" s="22">
        <f>IF(X7="",NA(),X7)</f>
        <v>128.13</v>
      </c>
      <c r="Y6" s="22">
        <f t="shared" ref="Y6:AG6" si="4">IF(Y7="",NA(),Y7)</f>
        <v>127.38</v>
      </c>
      <c r="Z6" s="22">
        <f t="shared" si="4"/>
        <v>128.86000000000001</v>
      </c>
      <c r="AA6" s="22">
        <f t="shared" si="4"/>
        <v>128.82</v>
      </c>
      <c r="AB6" s="22">
        <f t="shared" si="4"/>
        <v>122.89</v>
      </c>
      <c r="AC6" s="22">
        <f t="shared" si="4"/>
        <v>108.76</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21.69</v>
      </c>
      <c r="AP6" s="22">
        <f t="shared" si="5"/>
        <v>24.04</v>
      </c>
      <c r="AQ6" s="22">
        <f t="shared" si="5"/>
        <v>28.03</v>
      </c>
      <c r="AR6" s="22">
        <f t="shared" si="5"/>
        <v>26.73</v>
      </c>
      <c r="AS6" s="21" t="str">
        <f>IF(AS7="","",IF(AS7="-","【-】","【"&amp;SUBSTITUTE(TEXT(AS7,"#,##0.00"),"-","△")&amp;"】"))</f>
        <v>【1.34】</v>
      </c>
      <c r="AT6" s="22">
        <f>IF(AT7="",NA(),AT7)</f>
        <v>14.15</v>
      </c>
      <c r="AU6" s="22">
        <f t="shared" ref="AU6:BC6" si="6">IF(AU7="",NA(),AU7)</f>
        <v>16.350000000000001</v>
      </c>
      <c r="AV6" s="22">
        <f t="shared" si="6"/>
        <v>25.13</v>
      </c>
      <c r="AW6" s="22">
        <f t="shared" si="6"/>
        <v>30.7</v>
      </c>
      <c r="AX6" s="22">
        <f t="shared" si="6"/>
        <v>36.68</v>
      </c>
      <c r="AY6" s="22">
        <f t="shared" si="6"/>
        <v>359.7</v>
      </c>
      <c r="AZ6" s="22">
        <f t="shared" si="6"/>
        <v>301.04000000000002</v>
      </c>
      <c r="BA6" s="22">
        <f t="shared" si="6"/>
        <v>305.08</v>
      </c>
      <c r="BB6" s="22">
        <f t="shared" si="6"/>
        <v>305.33999999999997</v>
      </c>
      <c r="BC6" s="22">
        <f t="shared" si="6"/>
        <v>310.01</v>
      </c>
      <c r="BD6" s="21" t="str">
        <f>IF(BD7="","",IF(BD7="-","【-】","【"&amp;SUBSTITUTE(TEXT(BD7,"#,##0.00"),"-","△")&amp;"】"))</f>
        <v>【252.29】</v>
      </c>
      <c r="BE6" s="22">
        <f>IF(BE7="",NA(),BE7)</f>
        <v>1043.0999999999999</v>
      </c>
      <c r="BF6" s="22">
        <f t="shared" ref="BF6:BN6" si="7">IF(BF7="",NA(),BF7)</f>
        <v>970.07</v>
      </c>
      <c r="BG6" s="22">
        <f t="shared" si="7"/>
        <v>922.38</v>
      </c>
      <c r="BH6" s="22">
        <f t="shared" si="7"/>
        <v>863.26</v>
      </c>
      <c r="BI6" s="22">
        <f t="shared" si="7"/>
        <v>857.98</v>
      </c>
      <c r="BJ6" s="22">
        <f t="shared" si="7"/>
        <v>447.01</v>
      </c>
      <c r="BK6" s="22">
        <f t="shared" si="7"/>
        <v>551.62</v>
      </c>
      <c r="BL6" s="22">
        <f t="shared" si="7"/>
        <v>585.59</v>
      </c>
      <c r="BM6" s="22">
        <f t="shared" si="7"/>
        <v>561.34</v>
      </c>
      <c r="BN6" s="22">
        <f t="shared" si="7"/>
        <v>538.33000000000004</v>
      </c>
      <c r="BO6" s="21" t="str">
        <f>IF(BO7="","",IF(BO7="-","【-】","【"&amp;SUBSTITUTE(TEXT(BO7,"#,##0.00"),"-","△")&amp;"】"))</f>
        <v>【268.07】</v>
      </c>
      <c r="BP6" s="22">
        <f>IF(BP7="",NA(),BP7)</f>
        <v>81.069999999999993</v>
      </c>
      <c r="BQ6" s="22">
        <f t="shared" ref="BQ6:BY6" si="8">IF(BQ7="",NA(),BQ7)</f>
        <v>83.02</v>
      </c>
      <c r="BR6" s="22">
        <f t="shared" si="8"/>
        <v>85.13</v>
      </c>
      <c r="BS6" s="22">
        <f t="shared" si="8"/>
        <v>85.59</v>
      </c>
      <c r="BT6" s="22">
        <f t="shared" si="8"/>
        <v>86.45</v>
      </c>
      <c r="BU6" s="22">
        <f t="shared" si="8"/>
        <v>95.81</v>
      </c>
      <c r="BV6" s="22">
        <f t="shared" si="8"/>
        <v>87.11</v>
      </c>
      <c r="BW6" s="22">
        <f t="shared" si="8"/>
        <v>82.78</v>
      </c>
      <c r="BX6" s="22">
        <f t="shared" si="8"/>
        <v>84.82</v>
      </c>
      <c r="BY6" s="22">
        <f t="shared" si="8"/>
        <v>82.29</v>
      </c>
      <c r="BZ6" s="21" t="str">
        <f>IF(BZ7="","",IF(BZ7="-","【-】","【"&amp;SUBSTITUTE(TEXT(BZ7,"#,##0.00"),"-","△")&amp;"】"))</f>
        <v>【97.47】</v>
      </c>
      <c r="CA6" s="22">
        <f>IF(CA7="",NA(),CA7)</f>
        <v>397.96</v>
      </c>
      <c r="CB6" s="22">
        <f t="shared" ref="CB6:CJ6" si="9">IF(CB7="",NA(),CB7)</f>
        <v>387.59</v>
      </c>
      <c r="CC6" s="22">
        <f t="shared" si="9"/>
        <v>368</v>
      </c>
      <c r="CD6" s="22">
        <f t="shared" si="9"/>
        <v>383.09</v>
      </c>
      <c r="CE6" s="22">
        <f t="shared" si="9"/>
        <v>377.14</v>
      </c>
      <c r="CF6" s="22">
        <f t="shared" si="9"/>
        <v>189.58</v>
      </c>
      <c r="CG6" s="22">
        <f t="shared" si="9"/>
        <v>223.98</v>
      </c>
      <c r="CH6" s="22">
        <f t="shared" si="9"/>
        <v>225.09</v>
      </c>
      <c r="CI6" s="22">
        <f t="shared" si="9"/>
        <v>224.82</v>
      </c>
      <c r="CJ6" s="22">
        <f t="shared" si="9"/>
        <v>230.85</v>
      </c>
      <c r="CK6" s="21" t="str">
        <f>IF(CK7="","",IF(CK7="-","【-】","【"&amp;SUBSTITUTE(TEXT(CK7,"#,##0.00"),"-","△")&amp;"】"))</f>
        <v>【174.75】</v>
      </c>
      <c r="CL6" s="22">
        <f>IF(CL7="",NA(),CL7)</f>
        <v>48.71</v>
      </c>
      <c r="CM6" s="22">
        <f t="shared" ref="CM6:CU6" si="10">IF(CM7="",NA(),CM7)</f>
        <v>47.22</v>
      </c>
      <c r="CN6" s="22">
        <f t="shared" si="10"/>
        <v>48.45</v>
      </c>
      <c r="CO6" s="22">
        <f t="shared" si="10"/>
        <v>46.94</v>
      </c>
      <c r="CP6" s="22">
        <f t="shared" si="10"/>
        <v>45.15</v>
      </c>
      <c r="CQ6" s="22">
        <f t="shared" si="10"/>
        <v>55.22</v>
      </c>
      <c r="CR6" s="22">
        <f t="shared" si="10"/>
        <v>49.64</v>
      </c>
      <c r="CS6" s="22">
        <f t="shared" si="10"/>
        <v>49.38</v>
      </c>
      <c r="CT6" s="22">
        <f t="shared" si="10"/>
        <v>50.09</v>
      </c>
      <c r="CU6" s="22">
        <f t="shared" si="10"/>
        <v>50.1</v>
      </c>
      <c r="CV6" s="21" t="str">
        <f>IF(CV7="","",IF(CV7="-","【-】","【"&amp;SUBSTITUTE(TEXT(CV7,"#,##0.00"),"-","△")&amp;"】"))</f>
        <v>【59.97】</v>
      </c>
      <c r="CW6" s="22">
        <f>IF(CW7="",NA(),CW7)</f>
        <v>62.27</v>
      </c>
      <c r="CX6" s="22">
        <f t="shared" ref="CX6:DF6" si="11">IF(CX7="",NA(),CX7)</f>
        <v>63.82</v>
      </c>
      <c r="CY6" s="22">
        <f t="shared" si="11"/>
        <v>62.77</v>
      </c>
      <c r="CZ6" s="22">
        <f t="shared" si="11"/>
        <v>61.13</v>
      </c>
      <c r="DA6" s="22">
        <f t="shared" si="11"/>
        <v>61.33</v>
      </c>
      <c r="DB6" s="22">
        <f t="shared" si="11"/>
        <v>80.930000000000007</v>
      </c>
      <c r="DC6" s="22">
        <f t="shared" si="11"/>
        <v>78.09</v>
      </c>
      <c r="DD6" s="22">
        <f t="shared" si="11"/>
        <v>78.010000000000005</v>
      </c>
      <c r="DE6" s="22">
        <f t="shared" si="11"/>
        <v>77.599999999999994</v>
      </c>
      <c r="DF6" s="22">
        <f t="shared" si="11"/>
        <v>77.3</v>
      </c>
      <c r="DG6" s="21" t="str">
        <f>IF(DG7="","",IF(DG7="-","【-】","【"&amp;SUBSTITUTE(TEXT(DG7,"#,##0.00"),"-","△")&amp;"】"))</f>
        <v>【89.76】</v>
      </c>
      <c r="DH6" s="22">
        <f>IF(DH7="",NA(),DH7)</f>
        <v>46.4</v>
      </c>
      <c r="DI6" s="22">
        <f t="shared" ref="DI6:DQ6" si="12">IF(DI7="",NA(),DI7)</f>
        <v>48.16</v>
      </c>
      <c r="DJ6" s="22">
        <f t="shared" si="12"/>
        <v>49.91</v>
      </c>
      <c r="DK6" s="22">
        <f t="shared" si="12"/>
        <v>51.52</v>
      </c>
      <c r="DL6" s="22">
        <f t="shared" si="12"/>
        <v>53.34</v>
      </c>
      <c r="DM6" s="22">
        <f t="shared" si="12"/>
        <v>47.97</v>
      </c>
      <c r="DN6" s="22">
        <f t="shared" si="12"/>
        <v>47.31</v>
      </c>
      <c r="DO6" s="22">
        <f t="shared" si="12"/>
        <v>47.5</v>
      </c>
      <c r="DP6" s="22">
        <f t="shared" si="12"/>
        <v>48.41</v>
      </c>
      <c r="DQ6" s="22">
        <f t="shared" si="12"/>
        <v>50.02</v>
      </c>
      <c r="DR6" s="21" t="str">
        <f>IF(DR7="","",IF(DR7="-","【-】","【"&amp;SUBSTITUTE(TEXT(DR7,"#,##0.00"),"-","△")&amp;"】"))</f>
        <v>【51.51】</v>
      </c>
      <c r="DS6" s="22">
        <f>IF(DS7="",NA(),DS7)</f>
        <v>20.72</v>
      </c>
      <c r="DT6" s="22">
        <f t="shared" ref="DT6:EB6" si="13">IF(DT7="",NA(),DT7)</f>
        <v>20.72</v>
      </c>
      <c r="DU6" s="22">
        <f t="shared" si="13"/>
        <v>20.67</v>
      </c>
      <c r="DV6" s="22">
        <f t="shared" si="13"/>
        <v>20.170000000000002</v>
      </c>
      <c r="DW6" s="22">
        <f t="shared" si="13"/>
        <v>28.67</v>
      </c>
      <c r="DX6" s="22">
        <f t="shared" si="13"/>
        <v>15.33</v>
      </c>
      <c r="DY6" s="22">
        <f t="shared" si="13"/>
        <v>16.77</v>
      </c>
      <c r="DZ6" s="22">
        <f t="shared" si="13"/>
        <v>17.399999999999999</v>
      </c>
      <c r="EA6" s="22">
        <f t="shared" si="13"/>
        <v>18.64</v>
      </c>
      <c r="EB6" s="22">
        <f t="shared" si="13"/>
        <v>19.510000000000002</v>
      </c>
      <c r="EC6" s="21" t="str">
        <f>IF(EC7="","",IF(EC7="-","【-】","【"&amp;SUBSTITUTE(TEXT(EC7,"#,##0.00"),"-","△")&amp;"】"))</f>
        <v>【23.75】</v>
      </c>
      <c r="ED6" s="22">
        <f>IF(ED7="",NA(),ED7)</f>
        <v>7.0000000000000007E-2</v>
      </c>
      <c r="EE6" s="22">
        <f t="shared" ref="EE6:EM6" si="14">IF(EE7="",NA(),EE7)</f>
        <v>0.03</v>
      </c>
      <c r="EF6" s="22">
        <f t="shared" si="14"/>
        <v>0.05</v>
      </c>
      <c r="EG6" s="22">
        <f t="shared" si="14"/>
        <v>0.5</v>
      </c>
      <c r="EH6" s="21">
        <f t="shared" si="14"/>
        <v>0</v>
      </c>
      <c r="EI6" s="22">
        <f t="shared" si="14"/>
        <v>0.43</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28681</v>
      </c>
      <c r="D7" s="24">
        <v>46</v>
      </c>
      <c r="E7" s="24">
        <v>1</v>
      </c>
      <c r="F7" s="24">
        <v>0</v>
      </c>
      <c r="G7" s="24">
        <v>1</v>
      </c>
      <c r="H7" s="24" t="s">
        <v>93</v>
      </c>
      <c r="I7" s="24" t="s">
        <v>94</v>
      </c>
      <c r="J7" s="24" t="s">
        <v>95</v>
      </c>
      <c r="K7" s="24" t="s">
        <v>96</v>
      </c>
      <c r="L7" s="24" t="s">
        <v>97</v>
      </c>
      <c r="M7" s="24" t="s">
        <v>98</v>
      </c>
      <c r="N7" s="25" t="s">
        <v>99</v>
      </c>
      <c r="O7" s="25">
        <v>55.84</v>
      </c>
      <c r="P7" s="25">
        <v>85.74</v>
      </c>
      <c r="Q7" s="25">
        <v>5921</v>
      </c>
      <c r="R7" s="25" t="s">
        <v>99</v>
      </c>
      <c r="S7" s="25" t="s">
        <v>99</v>
      </c>
      <c r="T7" s="25" t="s">
        <v>99</v>
      </c>
      <c r="U7" s="25">
        <v>9137</v>
      </c>
      <c r="V7" s="25">
        <v>14.04</v>
      </c>
      <c r="W7" s="25">
        <v>650.78</v>
      </c>
      <c r="X7" s="25">
        <v>128.13</v>
      </c>
      <c r="Y7" s="25">
        <v>127.38</v>
      </c>
      <c r="Z7" s="25">
        <v>128.86000000000001</v>
      </c>
      <c r="AA7" s="25">
        <v>128.82</v>
      </c>
      <c r="AB7" s="25">
        <v>122.89</v>
      </c>
      <c r="AC7" s="25">
        <v>108.76</v>
      </c>
      <c r="AD7" s="25">
        <v>104.35</v>
      </c>
      <c r="AE7" s="25">
        <v>105.34</v>
      </c>
      <c r="AF7" s="25">
        <v>105.77</v>
      </c>
      <c r="AG7" s="25">
        <v>104.82</v>
      </c>
      <c r="AH7" s="25">
        <v>108.7</v>
      </c>
      <c r="AI7" s="25">
        <v>0</v>
      </c>
      <c r="AJ7" s="25">
        <v>0</v>
      </c>
      <c r="AK7" s="25">
        <v>0</v>
      </c>
      <c r="AL7" s="25">
        <v>0</v>
      </c>
      <c r="AM7" s="25">
        <v>0</v>
      </c>
      <c r="AN7" s="25">
        <v>7.48</v>
      </c>
      <c r="AO7" s="25">
        <v>21.69</v>
      </c>
      <c r="AP7" s="25">
        <v>24.04</v>
      </c>
      <c r="AQ7" s="25">
        <v>28.03</v>
      </c>
      <c r="AR7" s="25">
        <v>26.73</v>
      </c>
      <c r="AS7" s="25">
        <v>1.34</v>
      </c>
      <c r="AT7" s="25">
        <v>14.15</v>
      </c>
      <c r="AU7" s="25">
        <v>16.350000000000001</v>
      </c>
      <c r="AV7" s="25">
        <v>25.13</v>
      </c>
      <c r="AW7" s="25">
        <v>30.7</v>
      </c>
      <c r="AX7" s="25">
        <v>36.68</v>
      </c>
      <c r="AY7" s="25">
        <v>359.7</v>
      </c>
      <c r="AZ7" s="25">
        <v>301.04000000000002</v>
      </c>
      <c r="BA7" s="25">
        <v>305.08</v>
      </c>
      <c r="BB7" s="25">
        <v>305.33999999999997</v>
      </c>
      <c r="BC7" s="25">
        <v>310.01</v>
      </c>
      <c r="BD7" s="25">
        <v>252.29</v>
      </c>
      <c r="BE7" s="25">
        <v>1043.0999999999999</v>
      </c>
      <c r="BF7" s="25">
        <v>970.07</v>
      </c>
      <c r="BG7" s="25">
        <v>922.38</v>
      </c>
      <c r="BH7" s="25">
        <v>863.26</v>
      </c>
      <c r="BI7" s="25">
        <v>857.98</v>
      </c>
      <c r="BJ7" s="25">
        <v>447.01</v>
      </c>
      <c r="BK7" s="25">
        <v>551.62</v>
      </c>
      <c r="BL7" s="25">
        <v>585.59</v>
      </c>
      <c r="BM7" s="25">
        <v>561.34</v>
      </c>
      <c r="BN7" s="25">
        <v>538.33000000000004</v>
      </c>
      <c r="BO7" s="25">
        <v>268.07</v>
      </c>
      <c r="BP7" s="25">
        <v>81.069999999999993</v>
      </c>
      <c r="BQ7" s="25">
        <v>83.02</v>
      </c>
      <c r="BR7" s="25">
        <v>85.13</v>
      </c>
      <c r="BS7" s="25">
        <v>85.59</v>
      </c>
      <c r="BT7" s="25">
        <v>86.45</v>
      </c>
      <c r="BU7" s="25">
        <v>95.81</v>
      </c>
      <c r="BV7" s="25">
        <v>87.11</v>
      </c>
      <c r="BW7" s="25">
        <v>82.78</v>
      </c>
      <c r="BX7" s="25">
        <v>84.82</v>
      </c>
      <c r="BY7" s="25">
        <v>82.29</v>
      </c>
      <c r="BZ7" s="25">
        <v>97.47</v>
      </c>
      <c r="CA7" s="25">
        <v>397.96</v>
      </c>
      <c r="CB7" s="25">
        <v>387.59</v>
      </c>
      <c r="CC7" s="25">
        <v>368</v>
      </c>
      <c r="CD7" s="25">
        <v>383.09</v>
      </c>
      <c r="CE7" s="25">
        <v>377.14</v>
      </c>
      <c r="CF7" s="25">
        <v>189.58</v>
      </c>
      <c r="CG7" s="25">
        <v>223.98</v>
      </c>
      <c r="CH7" s="25">
        <v>225.09</v>
      </c>
      <c r="CI7" s="25">
        <v>224.82</v>
      </c>
      <c r="CJ7" s="25">
        <v>230.85</v>
      </c>
      <c r="CK7" s="25">
        <v>174.75</v>
      </c>
      <c r="CL7" s="25">
        <v>48.71</v>
      </c>
      <c r="CM7" s="25">
        <v>47.22</v>
      </c>
      <c r="CN7" s="25">
        <v>48.45</v>
      </c>
      <c r="CO7" s="25">
        <v>46.94</v>
      </c>
      <c r="CP7" s="25">
        <v>45.15</v>
      </c>
      <c r="CQ7" s="25">
        <v>55.22</v>
      </c>
      <c r="CR7" s="25">
        <v>49.64</v>
      </c>
      <c r="CS7" s="25">
        <v>49.38</v>
      </c>
      <c r="CT7" s="25">
        <v>50.09</v>
      </c>
      <c r="CU7" s="25">
        <v>50.1</v>
      </c>
      <c r="CV7" s="25">
        <v>59.97</v>
      </c>
      <c r="CW7" s="25">
        <v>62.27</v>
      </c>
      <c r="CX7" s="25">
        <v>63.82</v>
      </c>
      <c r="CY7" s="25">
        <v>62.77</v>
      </c>
      <c r="CZ7" s="25">
        <v>61.13</v>
      </c>
      <c r="DA7" s="25">
        <v>61.33</v>
      </c>
      <c r="DB7" s="25">
        <v>80.930000000000007</v>
      </c>
      <c r="DC7" s="25">
        <v>78.09</v>
      </c>
      <c r="DD7" s="25">
        <v>78.010000000000005</v>
      </c>
      <c r="DE7" s="25">
        <v>77.599999999999994</v>
      </c>
      <c r="DF7" s="25">
        <v>77.3</v>
      </c>
      <c r="DG7" s="25">
        <v>89.76</v>
      </c>
      <c r="DH7" s="25">
        <v>46.4</v>
      </c>
      <c r="DI7" s="25">
        <v>48.16</v>
      </c>
      <c r="DJ7" s="25">
        <v>49.91</v>
      </c>
      <c r="DK7" s="25">
        <v>51.52</v>
      </c>
      <c r="DL7" s="25">
        <v>53.34</v>
      </c>
      <c r="DM7" s="25">
        <v>47.97</v>
      </c>
      <c r="DN7" s="25">
        <v>47.31</v>
      </c>
      <c r="DO7" s="25">
        <v>47.5</v>
      </c>
      <c r="DP7" s="25">
        <v>48.41</v>
      </c>
      <c r="DQ7" s="25">
        <v>50.02</v>
      </c>
      <c r="DR7" s="25">
        <v>51.51</v>
      </c>
      <c r="DS7" s="25">
        <v>20.72</v>
      </c>
      <c r="DT7" s="25">
        <v>20.72</v>
      </c>
      <c r="DU7" s="25">
        <v>20.67</v>
      </c>
      <c r="DV7" s="25">
        <v>20.170000000000002</v>
      </c>
      <c r="DW7" s="25">
        <v>28.67</v>
      </c>
      <c r="DX7" s="25">
        <v>15.33</v>
      </c>
      <c r="DY7" s="25">
        <v>16.77</v>
      </c>
      <c r="DZ7" s="25">
        <v>17.399999999999999</v>
      </c>
      <c r="EA7" s="25">
        <v>18.64</v>
      </c>
      <c r="EB7" s="25">
        <v>19.510000000000002</v>
      </c>
      <c r="EC7" s="25">
        <v>23.75</v>
      </c>
      <c r="ED7" s="25">
        <v>7.0000000000000007E-2</v>
      </c>
      <c r="EE7" s="25">
        <v>0.03</v>
      </c>
      <c r="EF7" s="25">
        <v>0.05</v>
      </c>
      <c r="EG7" s="25">
        <v>0.5</v>
      </c>
      <c r="EH7" s="25">
        <v>0</v>
      </c>
      <c r="EI7" s="25">
        <v>0.43</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