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11 平内町（林）修正中\"/>
    </mc:Choice>
  </mc:AlternateContent>
  <xr:revisionPtr revIDLastSave="0" documentId="13_ncr:1_{C2808161-C692-4B52-8657-D0DDE2972C29}" xr6:coauthVersionLast="47" xr6:coauthVersionMax="47" xr10:uidLastSave="{00000000-0000-0000-0000-000000000000}"/>
  <workbookProtection workbookAlgorithmName="SHA-512" workbookHashValue="V8BZJhy/Q1uKfEezKKLXk4PYstyhXDp/zpVzWMKZG9F7KI/fznn4QPtSNcgQxGTiyNk+V8Z6FuOluhbPWxcyOA==" workbookSaltValue="HOuJXSf8uuVHNVs4IgpApQ=="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R6" i="5"/>
  <c r="AD10" i="4" s="1"/>
  <c r="Q6" i="5"/>
  <c r="W10" i="4" s="1"/>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T10" i="4"/>
  <c r="AL10" i="4"/>
  <c r="B10" i="4"/>
  <c r="BB8" i="4"/>
  <c r="AT8" i="4"/>
  <c r="AL8" i="4"/>
  <c r="AD8" i="4"/>
  <c r="W8" i="4"/>
</calcChain>
</file>

<file path=xl/sharedStrings.xml><?xml version="1.0" encoding="utf-8"?>
<sst xmlns="http://schemas.openxmlformats.org/spreadsheetml/2006/main" count="236" uniqueCount="116">
  <si>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</si>
  <si>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</si>
  <si>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</si>
  <si>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</si>
  <si>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</si>
  <si>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</si>
  <si>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</si>
  <si>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</si>
  <si>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</si>
  <si>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</si>
  <si>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</si>
  <si>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</si>
  <si>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</si>
  <si>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</si>
  <si>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</si>
  <si>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</si>
  <si>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</si>
  <si>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</si>
  <si>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</si>
  <si>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</si>
  <si>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</si>
  <si>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</si>
  <si>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</si>
  <si>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</si>
  <si>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</si>
  <si>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</si>
  <si>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</si>
  <si>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</si>
  <si>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</si>
  <si>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</si>
  <si>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</si>
  <si>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</si>
  <si>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</si>
  <si>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</si>
  <si>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</si>
  <si>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</si>
  <si>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</si>
  <si>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</si>
  <si>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</si>
  <si>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</si>
  <si>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</si>
  <si>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</si>
  <si>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</si>
  <si>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</si>
  <si>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</si>
  <si>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</si>
  <si>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</si>
  <si>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</si>
  <si>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</si>
  <si>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</si>
  <si>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</si>
  <si>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</si>
  <si>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</si>
  <si>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</si>
  <si>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</si>
  <si>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</si>
  <si>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</si>
  <si>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</si>
  <si>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</si>
  <si>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</si>
  <si>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</si>
  <si>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</si>
  <si>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</si>
  <si>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</si>
  <si>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</si>
  <si>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</si>
  <si>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</si>
  <si>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</si>
  <si>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</si>
  <si>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</si>
  <si>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</si>
  <si>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</si>
  <si>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</si>
  <si>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</si>
  <si>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</si>
  <si>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</si>
  <si>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</si>
  <si>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</si>
  <si>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</si>
  <si>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</si>
  <si>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</si>
  <si>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</si>
  <si>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</si>
  <si>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</si>
  <si>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</si>
  <si>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</si>
  <si>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</si>
  <si>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</si>
  <si>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</si>
  <si>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</si>
  <si>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</si>
  <si>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</si>
  <si>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</si>
  <si>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</si>
  <si>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</si>
  <si>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</si>
  <si>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</si>
  <si>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</si>
  <si>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</si>
  <si>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漁業集落排水</t>
  </si>
  <si>
    <t>H2</t>
  </si>
  <si>
    <t>非設置</t>
  </si>
  <si>
    <t>該当数値なし</t>
  </si>
  <si>
    <t>　施設維持管理費と償還金に対して営業収益（使用料収入）に不足が生じるため、一般会計の基準外繰入金として他会計から営業補助していただく形で収支均衡を保っています。
　施設の老朽化に伴い施設維持管理費も増加傾向にあります。今後も町当局と財政部局と財政状況を踏まえ機能保全計画に基づき補助事業を活用した長寿命化を図るか、近隣施設の統廃合、又はダウンサイジングについて検討が必要です。
　また、経営健全化を図るため、下水道事業の公営企業法適用の移行（令和6年度）に向けた取組を進めていきます。　</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</si>
  <si>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</si>
  <si>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</si>
  <si>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</si>
  <si>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</si>
  <si>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</si>
  <si>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</si>
  <si>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</si>
  <si>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</si>
  <si>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</si>
  <si>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</si>
  <si>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町の漁業集落排水事業は、最も早い供用開始地区で２２年経過しており、まだ建設改良費の起債償還期間内であることから、「①収益的収支比率」は低くなっている。接続率は約５割程度であるが、「⑤経費回収率」は低く、一般会計繰入金に依存した経営となっている。また、「⑥汚水処理原価」は類似団体平均値とほぼ同等であり効率的な汚水処理が実施されていると言える。今後は、人口減少や水産業の不振の影響により、接続率の大幅な向上は見込めないため、料金改定による増収及び再生エネルギー導入による経費削減などについて、本格的に取り組む必要がある。
　「⑦施設利用率」は、近年ほぼ横ばいであり、人口減少の影響を考慮した場合、利用率の増加は見込めない。
　「⑧水洗化率」は、処理区域内の管渠整備前に個人で設置した合併処理浄化槽が多数存在することから、類似団体平均値より低くなっている。
　</t>
  </si>
  <si>
    <t>　「③管渠改善率」は0%となっています。当町の漁業集落排水事業の供用開始は、平成12年に茂浦地区、平成16年に東田沢地区、平成24年に須水川地区と比較的新しため、法定耐用年数を超えた(令和29年頃）管渠延長が無いためです。</t>
    <rPh sb="20" eb="22">
      <t>トウチョウ</t>
    </rPh>
    <rPh sb="32" eb="36">
      <t>キョウヨウカイシ</t>
    </rPh>
    <rPh sb="44" eb="46">
      <t>モウラ</t>
    </rPh>
    <rPh sb="55" eb="56">
      <t>ヒガシ</t>
    </rPh>
    <rPh sb="56" eb="58">
      <t>タザワ</t>
    </rPh>
    <rPh sb="67" eb="69">
      <t>スミズ</t>
    </rPh>
    <rPh sb="69" eb="70">
      <t>ガワ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</si>
</sst>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4E-414B-B9E5-13CE15C4C4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044E-414B-B9E5-13CE15C4C4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22.81</c:v>
                </c:pt>
                <c:pt idx="1">
                  <c:v>23.27</c:v>
                </c:pt>
                <c:pt idx="2">
                  <c:v>24.06</c:v>
                </c:pt>
                <c:pt idx="3">
                  <c:v>24.4</c:v>
                </c:pt>
                <c:pt idx="4">
                  <c:v>24.29</c:v>
                </c:pt>
              </c:numCache>
            </c:numRef>
          </c:val>
          <c:extLst>
            <c:ext xmlns:c16="http://schemas.microsoft.com/office/drawing/2014/chart" uri="{C3380CC4-5D6E-409C-BE32-E72D297353CC}">
              <c16:uniqueId val="{00000000-F872-44C5-ADE6-BF1460EE6F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F872-44C5-ADE6-BF1460EE6F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59.13</c:v>
                </c:pt>
                <c:pt idx="1">
                  <c:v>56.35</c:v>
                </c:pt>
                <c:pt idx="2">
                  <c:v>58.7</c:v>
                </c:pt>
                <c:pt idx="3">
                  <c:v>57.58</c:v>
                </c:pt>
                <c:pt idx="4">
                  <c:v>58.29</c:v>
                </c:pt>
              </c:numCache>
            </c:numRef>
          </c:val>
          <c:extLst>
            <c:ext xmlns:c16="http://schemas.microsoft.com/office/drawing/2014/chart" uri="{C3380CC4-5D6E-409C-BE32-E72D297353CC}">
              <c16:uniqueId val="{00000000-40CC-48DF-81FC-A192D367FB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40CC-48DF-81FC-A192D367FB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71.36</c:v>
                </c:pt>
                <c:pt idx="1">
                  <c:v>75.849999999999994</c:v>
                </c:pt>
                <c:pt idx="2">
                  <c:v>80.099999999999994</c:v>
                </c:pt>
                <c:pt idx="3">
                  <c:v>73.8</c:v>
                </c:pt>
                <c:pt idx="4">
                  <c:v>72.7</c:v>
                </c:pt>
              </c:numCache>
            </c:numRef>
          </c:val>
          <c:extLst>
            <c:ext xmlns:c16="http://schemas.microsoft.com/office/drawing/2014/chart" uri="{C3380CC4-5D6E-409C-BE32-E72D297353CC}">
              <c16:uniqueId val="{00000000-5BDF-460F-990B-BD7B4EE81D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F-460F-990B-BD7B4EE81D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C-4AA8-87A8-32E8AB5D10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C-4AA8-87A8-32E8AB5D10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D-43F6-8B50-39EF4580C5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D-43F6-8B50-39EF4580C5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7-4505-93CB-88C1694D08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7-4505-93CB-88C1694D08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E-4D74-ADD7-0B7E0429EC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E-4D74-ADD7-0B7E0429EC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E4-4131-9BBC-E86D50DA55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DEE4-4131-9BBC-E86D50DA55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38.950000000000003</c:v>
                </c:pt>
                <c:pt idx="1">
                  <c:v>34.92</c:v>
                </c:pt>
                <c:pt idx="2">
                  <c:v>43.04</c:v>
                </c:pt>
                <c:pt idx="3">
                  <c:v>35.25</c:v>
                </c:pt>
                <c:pt idx="4">
                  <c:v>37.31</c:v>
                </c:pt>
              </c:numCache>
            </c:numRef>
          </c:val>
          <c:extLst>
            <c:ext xmlns:c16="http://schemas.microsoft.com/office/drawing/2014/chart" uri="{C3380CC4-5D6E-409C-BE32-E72D297353CC}">
              <c16:uniqueId val="{00000000-8498-48FA-9653-BDE740985F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8498-48FA-9653-BDE740985F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402.8</c:v>
                </c:pt>
                <c:pt idx="1">
                  <c:v>447.92</c:v>
                </c:pt>
                <c:pt idx="2">
                  <c:v>360.92</c:v>
                </c:pt>
                <c:pt idx="3">
                  <c:v>460.56</c:v>
                </c:pt>
                <c:pt idx="4">
                  <c:v>425.72</c:v>
                </c:pt>
              </c:numCache>
            </c:numRef>
          </c:val>
          <c:extLst>
            <c:ext xmlns:c16="http://schemas.microsoft.com/office/drawing/2014/chart" uri="{C3380CC4-5D6E-409C-BE32-E72D297353CC}">
              <c16:uniqueId val="{00000000-3046-4FC7-9BB8-A24FF1ED9C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3046-4FC7-9BB8-A24FF1ED9C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【1,078.44】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【80.39】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【29.92】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【420.17】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【41.91】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view="pageBreakPreview" zoomScale="80" zoomScaleNormal="100" zoomScaleSheetLayoutView="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平内町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10187</v>
      </c>
      <c r="AM8" s="36"/>
      <c r="AN8" s="36"/>
      <c r="AO8" s="36"/>
      <c r="AP8" s="36"/>
      <c r="AQ8" s="36"/>
      <c r="AR8" s="36"/>
      <c r="AS8" s="36"/>
      <c r="AT8" s="37">
        <f>データ!T6</f>
        <v>217.09</v>
      </c>
      <c r="AU8" s="37"/>
      <c r="AV8" s="37"/>
      <c r="AW8" s="37"/>
      <c r="AX8" s="37"/>
      <c r="AY8" s="37"/>
      <c r="AZ8" s="37"/>
      <c r="BA8" s="37"/>
      <c r="BB8" s="37">
        <f>データ!U6</f>
        <v>46.93</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17.7</v>
      </c>
      <c r="Q10" s="37"/>
      <c r="R10" s="37"/>
      <c r="S10" s="37"/>
      <c r="T10" s="37"/>
      <c r="U10" s="37"/>
      <c r="V10" s="37"/>
      <c r="W10" s="37">
        <f>データ!Q6</f>
        <v>100</v>
      </c>
      <c r="X10" s="37"/>
      <c r="Y10" s="37"/>
      <c r="Z10" s="37"/>
      <c r="AA10" s="37"/>
      <c r="AB10" s="37"/>
      <c r="AC10" s="37"/>
      <c r="AD10" s="36">
        <f>データ!R6</f>
        <v>2980</v>
      </c>
      <c r="AE10" s="36"/>
      <c r="AF10" s="36"/>
      <c r="AG10" s="36"/>
      <c r="AH10" s="36"/>
      <c r="AI10" s="36"/>
      <c r="AJ10" s="36"/>
      <c r="AK10" s="2"/>
      <c r="AL10" s="36">
        <f>データ!V6</f>
        <v>1791</v>
      </c>
      <c r="AM10" s="36"/>
      <c r="AN10" s="36"/>
      <c r="AO10" s="36"/>
      <c r="AP10" s="36"/>
      <c r="AQ10" s="36"/>
      <c r="AR10" s="36"/>
      <c r="AS10" s="36"/>
      <c r="AT10" s="37">
        <f>データ!W6</f>
        <v>0.86</v>
      </c>
      <c r="AU10" s="37"/>
      <c r="AV10" s="37"/>
      <c r="AW10" s="37"/>
      <c r="AX10" s="37"/>
      <c r="AY10" s="37"/>
      <c r="AZ10" s="37"/>
      <c r="BA10" s="37"/>
      <c r="BB10" s="37">
        <f>データ!X6</f>
        <v>2082.56</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115</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103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44</v>
      </c>
      <c r="C85" s="6"/>
      <c r="D85" s="6"/>
      <c r="E85" s="6" t="s">
        <v>45</v>
      </c>
      <c r="F85" s="6" t="s">
        <v>47</v>
      </c>
      <c r="G85" s="6" t="s">
        <v>48</v>
      </c>
      <c r="H85" s="6" t="s">
        <v>42</v>
      </c>
      <c r="I85" s="6" t="s">
        <v>9</v>
      </c>
      <c r="J85" s="6" t="s">
        <v>49</v>
      </c>
      <c r="K85" s="6" t="s">
        <v>50</v>
      </c>
      <c r="L85" s="6" t="s">
        <v>32</v>
      </c>
      <c r="M85" s="6" t="s">
        <v>36</v>
      </c>
      <c r="N85" s="6" t="s">
        <v>51</v>
      </c>
      <c r="O85" s="6" t="s">
        <v>52</v>
      </c>
    </row>
    <row r="86" spans="1:78" hidden="1" x14ac:dyDescent="0.15">
      <c r="B86" s="6"/>
      <c r="C86" s="6"/>
      <c r="D86" s="6"/>
      <c r="E86" s="6" t="str">
        <f>データ!AI6</f>
        <v/>
      </c>
      <c r="F86" s="6" t="s">
        <v>39</v>
      </c>
      <c r="G86" s="6" t="s">
        <v>39</v>
      </c>
      <c r="H86" s="6" t="str">
        <f>データ!BP6</f>
        <v>【1,078.44】</v>
      </c>
      <c r="I86" s="6" t="str">
        <f>データ!CA6</f>
        <v>【41.91】</v>
      </c>
      <c r="J86" s="6" t="str">
        <f>データ!CL6</f>
        <v>【420.17】</v>
      </c>
      <c r="K86" s="6" t="str">
        <f>データ!CW6</f>
        <v>【29.92】</v>
      </c>
      <c r="L86" s="6" t="str">
        <f>データ!DH6</f>
        <v>【80.39】</v>
      </c>
      <c r="M86" s="6" t="s">
        <v>39</v>
      </c>
      <c r="N86" s="6" t="s">
        <v>39</v>
      </c>
      <c r="O86" s="6" t="str">
        <f>データ!EO6</f>
        <v>【0.01】</v>
      </c>
    </row>
  </sheetData>
  <sheetProtection algorithmName="SHA-512" hashValue="ZTpQSi2VPm3dsI2/JLTUr45FJDf06ygoLSF/6q52VnbMTfwc3X8zew8EcvCaJ5Lkq3s/zk8zaNoDwOqGHINvXw==" saltValue="MZhxkA1N85+I/rFqP180w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18</v>
      </c>
      <c r="B3" s="16" t="s">
        <v>33</v>
      </c>
      <c r="C3" s="16" t="s">
        <v>58</v>
      </c>
      <c r="D3" s="16" t="s">
        <v>59</v>
      </c>
      <c r="E3" s="16" t="s">
        <v>5</v>
      </c>
      <c r="F3" s="16" t="s">
        <v>4</v>
      </c>
      <c r="G3" s="16" t="s">
        <v>23</v>
      </c>
      <c r="H3" s="74" t="s">
        <v>55</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25</v>
      </c>
      <c r="Z4" s="73"/>
      <c r="AA4" s="73"/>
      <c r="AB4" s="73"/>
      <c r="AC4" s="73"/>
      <c r="AD4" s="73"/>
      <c r="AE4" s="73"/>
      <c r="AF4" s="73"/>
      <c r="AG4" s="73"/>
      <c r="AH4" s="73"/>
      <c r="AI4" s="73"/>
      <c r="AJ4" s="73" t="s">
        <v>46</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15">
      <c r="A6" s="14" t="s">
        <v>95</v>
      </c>
      <c r="B6" s="19">
        <f t="shared" ref="B6:X6" si="1">B7</f>
        <v>2022</v>
      </c>
      <c r="C6" s="19">
        <f t="shared" si="1"/>
        <v>23019</v>
      </c>
      <c r="D6" s="19">
        <f t="shared" si="1"/>
        <v>47</v>
      </c>
      <c r="E6" s="19">
        <f t="shared" si="1"/>
        <v>17</v>
      </c>
      <c r="F6" s="19">
        <f t="shared" si="1"/>
        <v>6</v>
      </c>
      <c r="G6" s="19">
        <f t="shared" si="1"/>
        <v>0</v>
      </c>
      <c r="H6" s="19" t="str">
        <f t="shared" si="1"/>
        <v>青森県　平内町</v>
      </c>
      <c r="I6" s="19" t="str">
        <f t="shared" si="1"/>
        <v>法非適用</v>
      </c>
      <c r="J6" s="19" t="str">
        <f t="shared" si="1"/>
        <v>下水道事業</v>
      </c>
      <c r="K6" s="19" t="str">
        <f t="shared" si="1"/>
        <v>漁業集落排水</v>
      </c>
      <c r="L6" s="19" t="str">
        <f t="shared" si="1"/>
        <v>H2</v>
      </c>
      <c r="M6" s="19" t="str">
        <f t="shared" si="1"/>
        <v>非設置</v>
      </c>
      <c r="N6" s="24" t="str">
        <f t="shared" si="1"/>
        <v>-</v>
      </c>
      <c r="O6" s="24" t="str">
        <f t="shared" si="1"/>
        <v>該当数値なし</v>
      </c>
      <c r="P6" s="24">
        <f t="shared" si="1"/>
        <v>17.7</v>
      </c>
      <c r="Q6" s="24">
        <f t="shared" si="1"/>
        <v>100</v>
      </c>
      <c r="R6" s="24">
        <f t="shared" si="1"/>
        <v>2980</v>
      </c>
      <c r="S6" s="24">
        <f t="shared" si="1"/>
        <v>10187</v>
      </c>
      <c r="T6" s="24">
        <f t="shared" si="1"/>
        <v>217.09</v>
      </c>
      <c r="U6" s="24">
        <f t="shared" si="1"/>
        <v>46.93</v>
      </c>
      <c r="V6" s="24">
        <f t="shared" si="1"/>
        <v>1791</v>
      </c>
      <c r="W6" s="24">
        <f t="shared" si="1"/>
        <v>0.86</v>
      </c>
      <c r="X6" s="24">
        <f t="shared" si="1"/>
        <v>2082.56</v>
      </c>
      <c r="Y6" s="28">
        <f t="shared" ref="Y6:AH6" si="2">IF(Y7="",NA(),Y7)</f>
        <v>71.36</v>
      </c>
      <c r="Z6" s="28">
        <f t="shared" si="2"/>
        <v>75.849999999999994</v>
      </c>
      <c r="AA6" s="28">
        <f t="shared" si="2"/>
        <v>80.099999999999994</v>
      </c>
      <c r="AB6" s="28">
        <f t="shared" si="2"/>
        <v>73.8</v>
      </c>
      <c r="AC6" s="28">
        <f t="shared" si="2"/>
        <v>72.7</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1006.65</v>
      </c>
      <c r="BL6" s="28">
        <f t="shared" si="5"/>
        <v>998.42</v>
      </c>
      <c r="BM6" s="28">
        <f t="shared" si="5"/>
        <v>1095.52</v>
      </c>
      <c r="BN6" s="28">
        <f t="shared" si="5"/>
        <v>1056.55</v>
      </c>
      <c r="BO6" s="28">
        <f t="shared" si="5"/>
        <v>1278.54</v>
      </c>
      <c r="BP6" s="24" t="str">
        <f>IF(BP7="","",IF(BP7="-","【-】","【"&amp;SUBSTITUTE(TEXT(BP7,"#,##0.00"),"-","△")&amp;"】"))</f>
        <v>【1,078.44】</v>
      </c>
      <c r="BQ6" s="28">
        <f t="shared" ref="BQ6:BZ6" si="6">IF(BQ7="",NA(),BQ7)</f>
        <v>38.950000000000003</v>
      </c>
      <c r="BR6" s="28">
        <f t="shared" si="6"/>
        <v>34.92</v>
      </c>
      <c r="BS6" s="28">
        <f t="shared" si="6"/>
        <v>43.04</v>
      </c>
      <c r="BT6" s="28">
        <f t="shared" si="6"/>
        <v>35.25</v>
      </c>
      <c r="BU6" s="28">
        <f t="shared" si="6"/>
        <v>37.31</v>
      </c>
      <c r="BV6" s="28">
        <f t="shared" si="6"/>
        <v>43.43</v>
      </c>
      <c r="BW6" s="28">
        <f t="shared" si="6"/>
        <v>41.41</v>
      </c>
      <c r="BX6" s="28">
        <f t="shared" si="6"/>
        <v>39.64</v>
      </c>
      <c r="BY6" s="28">
        <f t="shared" si="6"/>
        <v>40</v>
      </c>
      <c r="BZ6" s="28">
        <f t="shared" si="6"/>
        <v>38.74</v>
      </c>
      <c r="CA6" s="24" t="str">
        <f>IF(CA7="","",IF(CA7="-","【-】","【"&amp;SUBSTITUTE(TEXT(CA7,"#,##0.00"),"-","△")&amp;"】"))</f>
        <v>【41.91】</v>
      </c>
      <c r="CB6" s="28">
        <f t="shared" ref="CB6:CK6" si="7">IF(CB7="",NA(),CB7)</f>
        <v>402.8</v>
      </c>
      <c r="CC6" s="28">
        <f t="shared" si="7"/>
        <v>447.92</v>
      </c>
      <c r="CD6" s="28">
        <f t="shared" si="7"/>
        <v>360.92</v>
      </c>
      <c r="CE6" s="28">
        <f t="shared" si="7"/>
        <v>460.56</v>
      </c>
      <c r="CF6" s="28">
        <f t="shared" si="7"/>
        <v>425.72</v>
      </c>
      <c r="CG6" s="28">
        <f t="shared" si="7"/>
        <v>400.44</v>
      </c>
      <c r="CH6" s="28">
        <f t="shared" si="7"/>
        <v>417.56</v>
      </c>
      <c r="CI6" s="28">
        <f t="shared" si="7"/>
        <v>449.72</v>
      </c>
      <c r="CJ6" s="28">
        <f t="shared" si="7"/>
        <v>437.27</v>
      </c>
      <c r="CK6" s="28">
        <f t="shared" si="7"/>
        <v>456.72</v>
      </c>
      <c r="CL6" s="24" t="str">
        <f>IF(CL7="","",IF(CL7="-","【-】","【"&amp;SUBSTITUTE(TEXT(CL7,"#,##0.00"),"-","△")&amp;"】"))</f>
        <v>【420.17】</v>
      </c>
      <c r="CM6" s="28">
        <f t="shared" ref="CM6:CV6" si="8">IF(CM7="",NA(),CM7)</f>
        <v>22.81</v>
      </c>
      <c r="CN6" s="28">
        <f t="shared" si="8"/>
        <v>23.27</v>
      </c>
      <c r="CO6" s="28">
        <f t="shared" si="8"/>
        <v>24.06</v>
      </c>
      <c r="CP6" s="28">
        <f t="shared" si="8"/>
        <v>24.4</v>
      </c>
      <c r="CQ6" s="28">
        <f t="shared" si="8"/>
        <v>24.29</v>
      </c>
      <c r="CR6" s="28">
        <f t="shared" si="8"/>
        <v>32.229999999999997</v>
      </c>
      <c r="CS6" s="28">
        <f t="shared" si="8"/>
        <v>32.479999999999997</v>
      </c>
      <c r="CT6" s="28">
        <f t="shared" si="8"/>
        <v>30.19</v>
      </c>
      <c r="CU6" s="28">
        <f t="shared" si="8"/>
        <v>28.77</v>
      </c>
      <c r="CV6" s="28">
        <f t="shared" si="8"/>
        <v>26.22</v>
      </c>
      <c r="CW6" s="24" t="str">
        <f>IF(CW7="","",IF(CW7="-","【-】","【"&amp;SUBSTITUTE(TEXT(CW7,"#,##0.00"),"-","△")&amp;"】"))</f>
        <v>【29.92】</v>
      </c>
      <c r="CX6" s="28">
        <f t="shared" ref="CX6:DG6" si="9">IF(CX7="",NA(),CX7)</f>
        <v>59.13</v>
      </c>
      <c r="CY6" s="28">
        <f t="shared" si="9"/>
        <v>56.35</v>
      </c>
      <c r="CZ6" s="28">
        <f t="shared" si="9"/>
        <v>58.7</v>
      </c>
      <c r="DA6" s="28">
        <f t="shared" si="9"/>
        <v>57.58</v>
      </c>
      <c r="DB6" s="28">
        <f t="shared" si="9"/>
        <v>58.29</v>
      </c>
      <c r="DC6" s="28">
        <f t="shared" si="9"/>
        <v>80.8</v>
      </c>
      <c r="DD6" s="28">
        <f t="shared" si="9"/>
        <v>79.2</v>
      </c>
      <c r="DE6" s="28">
        <f t="shared" si="9"/>
        <v>79.09</v>
      </c>
      <c r="DF6" s="28">
        <f t="shared" si="9"/>
        <v>78.900000000000006</v>
      </c>
      <c r="DG6" s="28">
        <f t="shared" si="9"/>
        <v>78.03</v>
      </c>
      <c r="DH6" s="24" t="str">
        <f>IF(DH7="","",IF(DH7="-","【-】","【"&amp;SUBSTITUTE(TEXT(DH7,"#,##0.00"),"-","△")&amp;"】"))</f>
        <v>【80.39】</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0.02</v>
      </c>
      <c r="EK6" s="28">
        <f t="shared" si="12"/>
        <v>0.01</v>
      </c>
      <c r="EL6" s="28">
        <f t="shared" si="12"/>
        <v>1.6</v>
      </c>
      <c r="EM6" s="28">
        <f t="shared" si="12"/>
        <v>0.01</v>
      </c>
      <c r="EN6" s="28">
        <f t="shared" si="12"/>
        <v>0.01</v>
      </c>
      <c r="EO6" s="24" t="str">
        <f>IF(EO7="","",IF(EO7="-","【-】","【"&amp;SUBSTITUTE(TEXT(EO7,"#,##0.00"),"-","△")&amp;"】"))</f>
        <v>【0.01】</v>
      </c>
    </row>
    <row r="7" spans="1:145" s="13" customFormat="1" x14ac:dyDescent="0.15">
      <c r="A7" s="14"/>
      <c r="B7" s="20">
        <v>2022</v>
      </c>
      <c r="C7" s="20">
        <v>23019</v>
      </c>
      <c r="D7" s="20">
        <v>47</v>
      </c>
      <c r="E7" s="20">
        <v>17</v>
      </c>
      <c r="F7" s="20">
        <v>6</v>
      </c>
      <c r="G7" s="20">
        <v>0</v>
      </c>
      <c r="H7" s="20" t="s">
        <v>96</v>
      </c>
      <c r="I7" s="20" t="s">
        <v>97</v>
      </c>
      <c r="J7" s="20" t="s">
        <v>98</v>
      </c>
      <c r="K7" s="20" t="s">
        <v>99</v>
      </c>
      <c r="L7" s="20" t="s">
        <v>100</v>
      </c>
      <c r="M7" s="20" t="s">
        <v>101</v>
      </c>
      <c r="N7" s="25" t="s">
        <v>39</v>
      </c>
      <c r="O7" s="25" t="s">
        <v>102</v>
      </c>
      <c r="P7" s="25">
        <v>17.7</v>
      </c>
      <c r="Q7" s="25">
        <v>100</v>
      </c>
      <c r="R7" s="25">
        <v>2980</v>
      </c>
      <c r="S7" s="25">
        <v>10187</v>
      </c>
      <c r="T7" s="25">
        <v>217.09</v>
      </c>
      <c r="U7" s="25">
        <v>46.93</v>
      </c>
      <c r="V7" s="25">
        <v>1791</v>
      </c>
      <c r="W7" s="25">
        <v>0.86</v>
      </c>
      <c r="X7" s="25">
        <v>2082.56</v>
      </c>
      <c r="Y7" s="25">
        <v>71.36</v>
      </c>
      <c r="Z7" s="25">
        <v>75.849999999999994</v>
      </c>
      <c r="AA7" s="25">
        <v>80.099999999999994</v>
      </c>
      <c r="AB7" s="25">
        <v>73.8</v>
      </c>
      <c r="AC7" s="25">
        <v>72.7</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1006.65</v>
      </c>
      <c r="BL7" s="25">
        <v>998.42</v>
      </c>
      <c r="BM7" s="25">
        <v>1095.52</v>
      </c>
      <c r="BN7" s="25">
        <v>1056.55</v>
      </c>
      <c r="BO7" s="25">
        <v>1278.54</v>
      </c>
      <c r="BP7" s="25">
        <v>1078.44</v>
      </c>
      <c r="BQ7" s="25">
        <v>38.950000000000003</v>
      </c>
      <c r="BR7" s="25">
        <v>34.92</v>
      </c>
      <c r="BS7" s="25">
        <v>43.04</v>
      </c>
      <c r="BT7" s="25">
        <v>35.25</v>
      </c>
      <c r="BU7" s="25">
        <v>37.31</v>
      </c>
      <c r="BV7" s="25">
        <v>43.43</v>
      </c>
      <c r="BW7" s="25">
        <v>41.41</v>
      </c>
      <c r="BX7" s="25">
        <v>39.64</v>
      </c>
      <c r="BY7" s="25">
        <v>40</v>
      </c>
      <c r="BZ7" s="25">
        <v>38.74</v>
      </c>
      <c r="CA7" s="25">
        <v>41.91</v>
      </c>
      <c r="CB7" s="25">
        <v>402.8</v>
      </c>
      <c r="CC7" s="25">
        <v>447.92</v>
      </c>
      <c r="CD7" s="25">
        <v>360.92</v>
      </c>
      <c r="CE7" s="25">
        <v>460.56</v>
      </c>
      <c r="CF7" s="25">
        <v>425.72</v>
      </c>
      <c r="CG7" s="25">
        <v>400.44</v>
      </c>
      <c r="CH7" s="25">
        <v>417.56</v>
      </c>
      <c r="CI7" s="25">
        <v>449.72</v>
      </c>
      <c r="CJ7" s="25">
        <v>437.27</v>
      </c>
      <c r="CK7" s="25">
        <v>456.72</v>
      </c>
      <c r="CL7" s="25">
        <v>420.17</v>
      </c>
      <c r="CM7" s="25">
        <v>22.81</v>
      </c>
      <c r="CN7" s="25">
        <v>23.27</v>
      </c>
      <c r="CO7" s="25">
        <v>24.06</v>
      </c>
      <c r="CP7" s="25">
        <v>24.4</v>
      </c>
      <c r="CQ7" s="25">
        <v>24.29</v>
      </c>
      <c r="CR7" s="25">
        <v>32.229999999999997</v>
      </c>
      <c r="CS7" s="25">
        <v>32.479999999999997</v>
      </c>
      <c r="CT7" s="25">
        <v>30.19</v>
      </c>
      <c r="CU7" s="25">
        <v>28.77</v>
      </c>
      <c r="CV7" s="25">
        <v>26.22</v>
      </c>
      <c r="CW7" s="25">
        <v>29.92</v>
      </c>
      <c r="CX7" s="25">
        <v>59.13</v>
      </c>
      <c r="CY7" s="25">
        <v>56.35</v>
      </c>
      <c r="CZ7" s="25">
        <v>58.7</v>
      </c>
      <c r="DA7" s="25">
        <v>57.58</v>
      </c>
      <c r="DB7" s="25">
        <v>58.29</v>
      </c>
      <c r="DC7" s="25">
        <v>80.8</v>
      </c>
      <c r="DD7" s="25">
        <v>79.2</v>
      </c>
      <c r="DE7" s="25">
        <v>79.09</v>
      </c>
      <c r="DF7" s="25">
        <v>78.900000000000006</v>
      </c>
      <c r="DG7" s="25">
        <v>78.03</v>
      </c>
      <c r="DH7" s="25">
        <v>80.39</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0.02</v>
      </c>
      <c r="EK7" s="25">
        <v>0.01</v>
      </c>
      <c r="EL7" s="25">
        <v>1.6</v>
      </c>
      <c r="EM7" s="25">
        <v>0.01</v>
      </c>
      <c r="EN7" s="25">
        <v>0.01</v>
      </c>
      <c r="EO7" s="25">
        <v>0.01</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201op</cp:lastModifiedBy>
  <dcterms:created xsi:type="dcterms:W3CDTF">2023-12-12T02:57:13Z</dcterms:created>
  <dcterms:modified xsi:type="dcterms:W3CDTF">2024-02-08T06:47:34Z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2024-02-07T06:16:40Z</vt:filetime>
  </property>
</Properties>
</file>