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Jougesuidou-0\共有\R04\R05.01.25_経営比較分析表\2月8日再提出用\"/>
    </mc:Choice>
  </mc:AlternateContent>
  <xr:revisionPtr revIDLastSave="0" documentId="13_ncr:1_{9980AFC7-041A-4531-8BC5-F32855E177E6}" xr6:coauthVersionLast="47" xr6:coauthVersionMax="47" xr10:uidLastSave="{00000000-0000-0000-0000-000000000000}"/>
  <workbookProtection workbookAlgorithmName="SHA-512" workbookHashValue="iDpvWLn+SmDX1RLYxtQLAsJoKj0fzb88f5DTbmhE8s1IwaVyrVE0ZphPRHUdyiPhs41lo176cxByQXq0ZhH0mw==" workbookSaltValue="9o+1Sp9eC2gT5M5xctyHUQ=="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P10" i="4"/>
  <c r="B10" i="4"/>
  <c r="AT8" i="4"/>
  <c r="AL8" i="4"/>
  <c r="W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<sst xmlns="http://schemas.openxmlformats.org/spreadsheetml/2006/main" count="231" uniqueCount="118">
  <si>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</si>
  <si>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</si>
  <si>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</si>
  <si>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</si>
  <si>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</si>
  <si>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</si>
  <si>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</si>
  <si>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</si>
  <si>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</si>
  <si>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</si>
  <si>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</si>
  <si>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</si>
  <si>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</si>
  <si>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</si>
  <si>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</si>
  <si>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</si>
  <si>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</si>
  <si>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</si>
  <si>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</si>
  <si>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</si>
  <si>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</si>
  <si>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</si>
  <si>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</si>
  <si>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</si>
  <si>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</si>
  <si>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</si>
  <si>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</si>
  <si>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</si>
  <si>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</si>
  <si>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</si>
  <si>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</si>
  <si>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</si>
  <si>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</si>
  <si>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</si>
  <si>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</si>
  <si>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</si>
  <si>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</si>
  <si>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</si>
  <si>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</si>
  <si>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</si>
  <si>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</si>
  <si>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</si>
  <si>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</si>
  <si>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</si>
  <si>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</si>
  <si>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</si>
  <si>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</si>
  <si>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</si>
  <si>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</si>
  <si>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</si>
  <si>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</si>
  <si>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</si>
  <si>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</si>
  <si>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</si>
  <si>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</si>
  <si>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</si>
  <si>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</si>
  <si>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</si>
  <si>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</si>
  <si>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</si>
  <si>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</si>
  <si>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</si>
  <si>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</si>
  <si>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</si>
  <si>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</si>
  <si>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</si>
  <si>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</si>
  <si>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</si>
  <si>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</si>
  <si>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</si>
  <si>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</si>
  <si>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</si>
  <si>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</si>
  <si>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</si>
  <si>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</si>
  <si>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</si>
  <si>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</si>
  <si>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</si>
  <si>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</si>
  <si>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</si>
  <si>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</si>
  <si>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</si>
  <si>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</si>
  <si>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</si>
  <si>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</si>
  <si>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</si>
  <si>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</si>
  <si>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</si>
  <si>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</si>
  <si>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</si>
  <si>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</si>
  <si>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</si>
  <si>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</si>
  <si>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</si>
  <si>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</si>
  <si>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</si>
  <si>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</si>
  <si>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</si>
  <si>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</si>
  <si>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</si>
  <si>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</si>
  <si>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</si>
  <si>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</si>
  <si>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</si>
  <si>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</si>
  <si>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</si>
  <si>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</si>
  <si>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</si>
  <si>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</si>
  <si>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</si>
  <si>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</si>
  <si>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</si>
  <si>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</si>
  <si>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</si>
  <si>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</si>
  <si>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特別環境下水道の公共開始は平成14年からであり、比較的新しいため、老朽化による更新は現状まだ行っていない。
　今後、施設の設備の耐用年数が経過して来ることから、個々の資産の老朽化について詳細なストックマネジメント計画を策定し、適切な点検・更新を進めていくように努める。</t>
    <rPh sb="9" eb="13">
      <t>コウキョウカイシ</t>
    </rPh>
    <rPh sb="14" eb="16">
      <t>ヘイセイ</t>
    </rPh>
    <rPh sb="18" eb="19">
      <t>ネン</t>
    </rPh>
    <rPh sb="25" eb="28">
      <t>ヒカクテキ</t>
    </rPh>
    <rPh sb="28" eb="29">
      <t>アタラ</t>
    </rPh>
    <rPh sb="34" eb="37">
      <t>ロウキュウカ</t>
    </rPh>
    <rPh sb="40" eb="42">
      <t>コウシン</t>
    </rPh>
    <rPh sb="43" eb="45">
      <t>ゲンジョウ</t>
    </rPh>
    <rPh sb="47" eb="48">
      <t>オコナ</t>
    </rPh>
    <rPh sb="57" eb="59">
      <t>コンゴ</t>
    </rPh>
    <rPh sb="60" eb="62">
      <t>シセツ</t>
    </rPh>
    <rPh sb="63" eb="65">
      <t>セツビ</t>
    </rPh>
    <rPh sb="66" eb="70">
      <t>タイヨウネンスウ</t>
    </rPh>
    <rPh sb="71" eb="73">
      <t>ケイカ</t>
    </rPh>
    <rPh sb="75" eb="76">
      <t>ク</t>
    </rPh>
    <rPh sb="82" eb="84">
      <t>ココ</t>
    </rPh>
    <rPh sb="85" eb="87">
      <t>シサン</t>
    </rPh>
    <rPh sb="88" eb="91">
      <t>ロウキュウカ</t>
    </rPh>
    <rPh sb="95" eb="97">
      <t>ショウサイ</t>
    </rPh>
    <rPh sb="108" eb="110">
      <t>ケイカク</t>
    </rPh>
    <rPh sb="111" eb="113">
      <t>サクテイ</t>
    </rPh>
    <rPh sb="115" eb="117">
      <t>テキセツ</t>
    </rPh>
    <rPh sb="118" eb="120">
      <t>テンケン</t>
    </rPh>
    <rPh sb="121" eb="123">
      <t>コウシン</t>
    </rPh>
    <rPh sb="124" eb="125">
      <t>スス</t>
    </rPh>
    <rPh sb="132" eb="133">
      <t>ツト</t>
    </rPh>
    <phoneticPr fontId="4"/>
  </si>
  <si>
    <t>　整備が概ね完了し、水洗化率も高い水準となっているが、経費の回収は使用料収入で賄うことができず、一般会計からの繰入金に頼っている状況であるため、必要に応じて料金の見直しを慎重に検討し、一般会計の繰入金の抑制を図る必要がある。</t>
  </si>
  <si>
    <r>
      <t>　経常収支比率は100％を超えているものの、経費回収率は20％程度で推移しており、使用料によって必要経費を賄うことが出来ていない状況である。そのため一般会計からの繰入金に頼っている。経常収支比率が前々年度と比べ減となった理由として、収支不足分に合わせて一般会計からの繰入を行ったためである。
　累積欠損金比率は、公営企業化した際の欠損金が大きく、まだまだ高い標準となっているため、経費回収率を高める等の改善が必要となる。
　水洗化率は高い標準となっているものの、汚水処理原価は類似団体と比較し、高額となっているため</t>
    </r>
    <r>
      <rPr>
        <sz val="11"/>
        <rFont val="ＭＳ ゴシック"/>
        <family val="3"/>
        <charset val="128"/>
      </rPr>
      <t>、ストックマネジメント計画などにより、効率的な施設運営を図っていく</t>
    </r>
    <r>
      <rPr>
        <sz val="11"/>
        <color theme="1"/>
        <rFont val="ＭＳ ゴシック"/>
        <family val="3"/>
        <charset val="128"/>
      </rPr>
      <t>必要がある。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</si>
</sst>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53-47E4-9E18-B53DE144A1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053-47E4-9E18-B53DE144A1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formatCode="#,##0.00;&quot;△&quot;#,##0.00;&quot;-&quot;">
                  <c:v>51.25</c:v>
                </c:pt>
              </c:numCache>
            </c:numRef>
          </c:val>
          <c:extLst>
            <c:ext xmlns:c16="http://schemas.microsoft.com/office/drawing/2014/chart" uri="{C3380CC4-5D6E-409C-BE32-E72D297353CC}">
              <c16:uniqueId val="{00000000-DE5B-4E45-83A5-97514C7C82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E5B-4E45-83A5-97514C7C82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85.59</c:v>
                </c:pt>
                <c:pt idx="1">
                  <c:v>87.05</c:v>
                </c:pt>
                <c:pt idx="2">
                  <c:v>87.99</c:v>
                </c:pt>
                <c:pt idx="3">
                  <c:v>88.96</c:v>
                </c:pt>
                <c:pt idx="4">
                  <c:v>88.19</c:v>
                </c:pt>
              </c:numCache>
            </c:numRef>
          </c:val>
          <c:extLst>
            <c:ext xmlns:c16="http://schemas.microsoft.com/office/drawing/2014/chart" uri="{C3380CC4-5D6E-409C-BE32-E72D297353CC}">
              <c16:uniqueId val="{00000000-4219-4897-91A3-9051ED7944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219-4897-91A3-9051ED7944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105.38</c:v>
                </c:pt>
                <c:pt idx="1">
                  <c:v>104.06</c:v>
                </c:pt>
                <c:pt idx="2">
                  <c:v>104.47</c:v>
                </c:pt>
                <c:pt idx="3">
                  <c:v>100.38</c:v>
                </c:pt>
                <c:pt idx="4">
                  <c:v>100.32</c:v>
                </c:pt>
              </c:numCache>
            </c:numRef>
          </c:val>
          <c:extLst>
            <c:ext xmlns:c16="http://schemas.microsoft.com/office/drawing/2014/chart" uri="{C3380CC4-5D6E-409C-BE32-E72D297353CC}">
              <c16:uniqueId val="{00000000-64E6-4824-A037-93A8DDD93B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64E6-4824-A037-93A8DDD93B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36.82</c:v>
                </c:pt>
                <c:pt idx="1">
                  <c:v>39.57</c:v>
                </c:pt>
                <c:pt idx="2">
                  <c:v>42.28</c:v>
                </c:pt>
                <c:pt idx="3">
                  <c:v>44.45</c:v>
                </c:pt>
                <c:pt idx="4">
                  <c:v>46.59</c:v>
                </c:pt>
              </c:numCache>
            </c:numRef>
          </c:val>
          <c:extLst>
            <c:ext xmlns:c16="http://schemas.microsoft.com/office/drawing/2014/chart" uri="{C3380CC4-5D6E-409C-BE32-E72D297353CC}">
              <c16:uniqueId val="{00000000-1D8B-4991-8999-D602358AA4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1D8B-4991-8999-D602358AA4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D-4AD1-A8E4-E30CCD27C9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61D-4AD1-A8E4-E30CCD27C9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511.47</c:v>
                </c:pt>
                <c:pt idx="1">
                  <c:v>467.12</c:v>
                </c:pt>
                <c:pt idx="2">
                  <c:v>416.59</c:v>
                </c:pt>
                <c:pt idx="3">
                  <c:v>406.26</c:v>
                </c:pt>
                <c:pt idx="4">
                  <c:v>414.76</c:v>
                </c:pt>
              </c:numCache>
            </c:numRef>
          </c:val>
          <c:extLst>
            <c:ext xmlns:c16="http://schemas.microsoft.com/office/drawing/2014/chart" uri="{C3380CC4-5D6E-409C-BE32-E72D297353CC}">
              <c16:uniqueId val="{00000000-318E-45D9-A680-BC2E3792C1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318E-45D9-A680-BC2E3792C1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19.03</c:v>
                </c:pt>
                <c:pt idx="1">
                  <c:v>17.43</c:v>
                </c:pt>
                <c:pt idx="2">
                  <c:v>20.25</c:v>
                </c:pt>
                <c:pt idx="3">
                  <c:v>24.86</c:v>
                </c:pt>
                <c:pt idx="4">
                  <c:v>15.65</c:v>
                </c:pt>
              </c:numCache>
            </c:numRef>
          </c:val>
          <c:extLst>
            <c:ext xmlns:c16="http://schemas.microsoft.com/office/drawing/2014/chart" uri="{C3380CC4-5D6E-409C-BE32-E72D297353CC}">
              <c16:uniqueId val="{00000000-5602-42FE-A256-BDF120CF29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602-42FE-A256-BDF120CF29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4-4F39-A1DF-DE122F35B2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EE4-4F39-A1DF-DE122F35B2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25.11</c:v>
                </c:pt>
                <c:pt idx="1">
                  <c:v>22.76</c:v>
                </c:pt>
                <c:pt idx="2">
                  <c:v>22.45</c:v>
                </c:pt>
                <c:pt idx="3">
                  <c:v>22.18</c:v>
                </c:pt>
                <c:pt idx="4">
                  <c:v>23.54</c:v>
                </c:pt>
              </c:numCache>
            </c:numRef>
          </c:val>
          <c:extLst>
            <c:ext xmlns:c16="http://schemas.microsoft.com/office/drawing/2014/chart" uri="{C3380CC4-5D6E-409C-BE32-E72D297353CC}">
              <c16:uniqueId val="{00000000-DEEA-458D-928D-4B0454AD62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EEA-458D-928D-4B0454AD62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271.54000000000002</c:v>
                </c:pt>
                <c:pt idx="1">
                  <c:v>300.45999999999998</c:v>
                </c:pt>
                <c:pt idx="2">
                  <c:v>303.95999999999998</c:v>
                </c:pt>
                <c:pt idx="3">
                  <c:v>311.01</c:v>
                </c:pt>
                <c:pt idx="4">
                  <c:v>293.83</c:v>
                </c:pt>
              </c:numCache>
            </c:numRef>
          </c:val>
          <c:extLst>
            <c:ext xmlns:c16="http://schemas.microsoft.com/office/drawing/2014/chart" uri="{C3380CC4-5D6E-409C-BE32-E72D297353CC}">
              <c16:uniqueId val="{00000000-28D7-40E4-9585-D0B965462B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8D7-40E4-9585-D0B965462B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六ケ所村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1">
        <f>データ!S6</f>
        <v>9999</v>
      </c>
      <c r="AM8" s="51"/>
      <c r="AN8" s="51"/>
      <c r="AO8" s="51"/>
      <c r="AP8" s="51"/>
      <c r="AQ8" s="51"/>
      <c r="AR8" s="51"/>
      <c r="AS8" s="51"/>
      <c r="AT8" s="52">
        <f>データ!T6</f>
        <v>252.69</v>
      </c>
      <c r="AU8" s="52"/>
      <c r="AV8" s="52"/>
      <c r="AW8" s="52"/>
      <c r="AX8" s="52"/>
      <c r="AY8" s="52"/>
      <c r="AZ8" s="52"/>
      <c r="BA8" s="52"/>
      <c r="BB8" s="52">
        <f>データ!U6</f>
        <v>39.57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70.55</v>
      </c>
      <c r="J10" s="52"/>
      <c r="K10" s="52"/>
      <c r="L10" s="52"/>
      <c r="M10" s="52"/>
      <c r="N10" s="52"/>
      <c r="O10" s="52"/>
      <c r="P10" s="52">
        <f>データ!P6</f>
        <v>27.62</v>
      </c>
      <c r="Q10" s="52"/>
      <c r="R10" s="52"/>
      <c r="S10" s="52"/>
      <c r="T10" s="52"/>
      <c r="U10" s="52"/>
      <c r="V10" s="52"/>
      <c r="W10" s="52">
        <f>データ!Q6</f>
        <v>81.56</v>
      </c>
      <c r="X10" s="52"/>
      <c r="Y10" s="52"/>
      <c r="Z10" s="52"/>
      <c r="AA10" s="52"/>
      <c r="AB10" s="52"/>
      <c r="AC10" s="52"/>
      <c r="AD10" s="51">
        <f>データ!R6</f>
        <v>1397</v>
      </c>
      <c r="AE10" s="51"/>
      <c r="AF10" s="51"/>
      <c r="AG10" s="51"/>
      <c r="AH10" s="51"/>
      <c r="AI10" s="51"/>
      <c r="AJ10" s="51"/>
      <c r="AK10" s="2"/>
      <c r="AL10" s="51">
        <f>データ!V6</f>
        <v>2752</v>
      </c>
      <c r="AM10" s="51"/>
      <c r="AN10" s="51"/>
      <c r="AO10" s="51"/>
      <c r="AP10" s="51"/>
      <c r="AQ10" s="51"/>
      <c r="AR10" s="51"/>
      <c r="AS10" s="51"/>
      <c r="AT10" s="52">
        <f>データ!W6</f>
        <v>0.89</v>
      </c>
      <c r="AU10" s="52"/>
      <c r="AV10" s="52"/>
      <c r="AW10" s="52"/>
      <c r="AX10" s="52"/>
      <c r="AY10" s="52"/>
      <c r="AZ10" s="52"/>
      <c r="BA10" s="52"/>
      <c r="BB10" s="52">
        <f>データ!X6</f>
        <v>3092.13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7mNgjAWgiE3ceK3dOwrKvno/rMGN1ukj9UQpFSerJngchCppz6HrYhoJ5Yj6scveBr5fC6iNF5LOAgiYxWMLg==" saltValue="ZSp4fH+Pin1h5i3M6eKO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24112</v>
      </c>
      <c r="D6" s="19">
        <f t="shared" si="3"/>
        <v>46</v>
      </c>
      <c r="E6" s="19">
        <f t="shared" si="3"/>
        <v>17</v>
      </c>
      <c r="F6" s="19">
        <f t="shared" si="3"/>
        <v>4</v>
      </c>
      <c r="G6" s="19">
        <f t="shared" si="3"/>
        <v>0</v>
      </c>
      <c r="H6" s="19" t="str">
        <f t="shared" si="3"/>
        <v>青森県　六ケ所村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70.55</v>
      </c>
      <c r="P6" s="20">
        <f t="shared" si="3"/>
        <v>27.62</v>
      </c>
      <c r="Q6" s="20">
        <f t="shared" si="3"/>
        <v>81.56</v>
      </c>
      <c r="R6" s="20">
        <f t="shared" si="3"/>
        <v>1397</v>
      </c>
      <c r="S6" s="20">
        <f t="shared" si="3"/>
        <v>9999</v>
      </c>
      <c r="T6" s="20">
        <f t="shared" si="3"/>
        <v>252.69</v>
      </c>
      <c r="U6" s="20">
        <f t="shared" si="3"/>
        <v>39.57</v>
      </c>
      <c r="V6" s="20">
        <f t="shared" si="3"/>
        <v>2752</v>
      </c>
      <c r="W6" s="20">
        <f t="shared" si="3"/>
        <v>0.89</v>
      </c>
      <c r="X6" s="20">
        <f t="shared" si="3"/>
        <v>3092.13</v>
      </c>
      <c r="Y6" s="21">
        <f>IF(Y7="",NA(),Y7)</f>
        <v>105.38</v>
      </c>
      <c r="Z6" s="21">
        <f t="shared" ref="Z6:AH6" si="4">IF(Z7="",NA(),Z7)</f>
        <v>104.06</v>
      </c>
      <c r="AA6" s="21">
        <f t="shared" si="4"/>
        <v>104.47</v>
      </c>
      <c r="AB6" s="21">
        <f t="shared" si="4"/>
        <v>100.38</v>
      </c>
      <c r="AC6" s="21">
        <f t="shared" si="4"/>
        <v>100.32</v>
      </c>
      <c r="AD6" s="21">
        <f t="shared" si="4"/>
        <v>102.13</v>
      </c>
      <c r="AE6" s="21">
        <f t="shared" si="4"/>
        <v>101.72</v>
      </c>
      <c r="AF6" s="21">
        <f t="shared" si="4"/>
        <v>102.73</v>
      </c>
      <c r="AG6" s="21">
        <f t="shared" si="4"/>
        <v>105.78</v>
      </c>
      <c r="AH6" s="21">
        <f t="shared" si="4"/>
        <v>106.09</v>
      </c>
      <c r="AI6" s="20" t="str">
        <f>IF(AI7="","",IF(AI7="-","【-】","【"&amp;SUBSTITUTE(TEXT(AI7,"#,##0.00"),"-","△")&amp;"】"))</f>
        <v>【105.35】</v>
      </c>
      <c r="AJ6" s="21">
        <f>IF(AJ7="",NA(),AJ7)</f>
        <v>511.47</v>
      </c>
      <c r="AK6" s="21">
        <f t="shared" ref="AK6:AS6" si="5">IF(AK7="",NA(),AK7)</f>
        <v>467.12</v>
      </c>
      <c r="AL6" s="21">
        <f t="shared" si="5"/>
        <v>416.59</v>
      </c>
      <c r="AM6" s="21">
        <f t="shared" si="5"/>
        <v>406.26</v>
      </c>
      <c r="AN6" s="21">
        <f t="shared" si="5"/>
        <v>414.76</v>
      </c>
      <c r="AO6" s="21">
        <f t="shared" si="5"/>
        <v>109.51</v>
      </c>
      <c r="AP6" s="21">
        <f t="shared" si="5"/>
        <v>112.88</v>
      </c>
      <c r="AQ6" s="21">
        <f t="shared" si="5"/>
        <v>94.97</v>
      </c>
      <c r="AR6" s="21">
        <f t="shared" si="5"/>
        <v>63.96</v>
      </c>
      <c r="AS6" s="21">
        <f t="shared" si="5"/>
        <v>69.42</v>
      </c>
      <c r="AT6" s="20" t="str">
        <f>IF(AT7="","",IF(AT7="-","【-】","【"&amp;SUBSTITUTE(TEXT(AT7,"#,##0.00"),"-","△")&amp;"】"))</f>
        <v>【63.89】</v>
      </c>
      <c r="AU6" s="21">
        <f>IF(AU7="",NA(),AU7)</f>
        <v>19.03</v>
      </c>
      <c r="AV6" s="21">
        <f t="shared" ref="AV6:BD6" si="6">IF(AV7="",NA(),AV7)</f>
        <v>17.43</v>
      </c>
      <c r="AW6" s="21">
        <f t="shared" si="6"/>
        <v>20.25</v>
      </c>
      <c r="AX6" s="21">
        <f t="shared" si="6"/>
        <v>24.86</v>
      </c>
      <c r="AY6" s="21">
        <f t="shared" si="6"/>
        <v>15.65</v>
      </c>
      <c r="AZ6" s="21">
        <f t="shared" si="6"/>
        <v>47.44</v>
      </c>
      <c r="BA6" s="21">
        <f t="shared" si="6"/>
        <v>49.18</v>
      </c>
      <c r="BB6" s="21">
        <f t="shared" si="6"/>
        <v>47.72</v>
      </c>
      <c r="BC6" s="21">
        <f t="shared" si="6"/>
        <v>44.24</v>
      </c>
      <c r="BD6" s="21">
        <f t="shared" si="6"/>
        <v>43.07</v>
      </c>
      <c r="BE6" s="20" t="str">
        <f>IF(BE7="","",IF(BE7="-","【-】","【"&amp;SUBSTITUTE(TEXT(BE7,"#,##0.00"),"-","△")&amp;"】"))</f>
        <v>【44.07】</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25.11</v>
      </c>
      <c r="BR6" s="21">
        <f t="shared" ref="BR6:BZ6" si="8">IF(BR7="",NA(),BR7)</f>
        <v>22.76</v>
      </c>
      <c r="BS6" s="21">
        <f t="shared" si="8"/>
        <v>22.45</v>
      </c>
      <c r="BT6" s="21">
        <f t="shared" si="8"/>
        <v>22.18</v>
      </c>
      <c r="BU6" s="21">
        <f t="shared" si="8"/>
        <v>23.54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271.54000000000002</v>
      </c>
      <c r="CC6" s="21">
        <f t="shared" ref="CC6:CK6" si="9">IF(CC7="",NA(),CC7)</f>
        <v>300.45999999999998</v>
      </c>
      <c r="CD6" s="21">
        <f t="shared" si="9"/>
        <v>303.95999999999998</v>
      </c>
      <c r="CE6" s="21">
        <f t="shared" si="9"/>
        <v>311.01</v>
      </c>
      <c r="CF6" s="21">
        <f t="shared" si="9"/>
        <v>293.83</v>
      </c>
      <c r="CG6" s="21">
        <f t="shared" si="9"/>
        <v>221.81</v>
      </c>
      <c r="CH6" s="21">
        <f t="shared" si="9"/>
        <v>230.02</v>
      </c>
      <c r="CI6" s="21">
        <f t="shared" si="9"/>
        <v>228.47</v>
      </c>
      <c r="CJ6" s="21">
        <f t="shared" si="9"/>
        <v>224.88</v>
      </c>
      <c r="CK6" s="21">
        <f t="shared" si="9"/>
        <v>228.64</v>
      </c>
      <c r="CL6" s="20" t="str">
        <f>IF(CL7="","",IF(CL7="-","【-】","【"&amp;SUBSTITUTE(TEXT(CL7,"#,##0.00"),"-","△")&amp;"】"))</f>
        <v>【216.39】</v>
      </c>
      <c r="CM6" s="20">
        <f>IF(CM7="",NA(),CM7)</f>
        <v>0</v>
      </c>
      <c r="CN6" s="20">
        <f t="shared" ref="CN6:CV6" si="10">IF(CN7="",NA(),CN7)</f>
        <v>0</v>
      </c>
      <c r="CO6" s="20">
        <f t="shared" si="10"/>
        <v>0</v>
      </c>
      <c r="CP6" s="20">
        <f t="shared" si="10"/>
        <v>0</v>
      </c>
      <c r="CQ6" s="21">
        <f t="shared" si="10"/>
        <v>51.25</v>
      </c>
      <c r="CR6" s="21">
        <f t="shared" si="10"/>
        <v>43.36</v>
      </c>
      <c r="CS6" s="21">
        <f t="shared" si="10"/>
        <v>42.56</v>
      </c>
      <c r="CT6" s="21">
        <f t="shared" si="10"/>
        <v>42.47</v>
      </c>
      <c r="CU6" s="21">
        <f t="shared" si="10"/>
        <v>42.4</v>
      </c>
      <c r="CV6" s="21">
        <f t="shared" si="10"/>
        <v>42.28</v>
      </c>
      <c r="CW6" s="20" t="str">
        <f>IF(CW7="","",IF(CW7="-","【-】","【"&amp;SUBSTITUTE(TEXT(CW7,"#,##0.00"),"-","△")&amp;"】"))</f>
        <v>【42.57】</v>
      </c>
      <c r="CX6" s="21">
        <f>IF(CX7="",NA(),CX7)</f>
        <v>85.59</v>
      </c>
      <c r="CY6" s="21">
        <f t="shared" ref="CY6:DG6" si="11">IF(CY7="",NA(),CY7)</f>
        <v>87.05</v>
      </c>
      <c r="CZ6" s="21">
        <f t="shared" si="11"/>
        <v>87.99</v>
      </c>
      <c r="DA6" s="21">
        <f t="shared" si="11"/>
        <v>88.96</v>
      </c>
      <c r="DB6" s="21">
        <f t="shared" si="11"/>
        <v>88.19</v>
      </c>
      <c r="DC6" s="21">
        <f t="shared" si="11"/>
        <v>83.06</v>
      </c>
      <c r="DD6" s="21">
        <f t="shared" si="11"/>
        <v>83.32</v>
      </c>
      <c r="DE6" s="21">
        <f t="shared" si="11"/>
        <v>83.75</v>
      </c>
      <c r="DF6" s="21">
        <f t="shared" si="11"/>
        <v>84.19</v>
      </c>
      <c r="DG6" s="21">
        <f t="shared" si="11"/>
        <v>84.34</v>
      </c>
      <c r="DH6" s="20" t="str">
        <f>IF(DH7="","",IF(DH7="-","【-】","【"&amp;SUBSTITUTE(TEXT(DH7,"#,##0.00"),"-","△")&amp;"】"))</f>
        <v>【85.24】</v>
      </c>
      <c r="DI6" s="21">
        <f>IF(DI7="",NA(),DI7)</f>
        <v>36.82</v>
      </c>
      <c r="DJ6" s="21">
        <f t="shared" ref="DJ6:DR6" si="12">IF(DJ7="",NA(),DJ7)</f>
        <v>39.57</v>
      </c>
      <c r="DK6" s="21">
        <f t="shared" si="12"/>
        <v>42.28</v>
      </c>
      <c r="DL6" s="21">
        <f t="shared" si="12"/>
        <v>44.45</v>
      </c>
      <c r="DM6" s="21">
        <f t="shared" si="12"/>
        <v>46.59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24112</v>
      </c>
      <c r="D7" s="23">
        <v>46</v>
      </c>
      <c r="E7" s="23">
        <v>17</v>
      </c>
      <c r="F7" s="23">
        <v>4</v>
      </c>
      <c r="G7" s="23">
        <v>0</v>
      </c>
      <c r="H7" s="23" t="s">
        <v>96</v>
      </c>
      <c r="I7" s="23" t="s">
        <v>97</v>
      </c>
      <c r="J7" s="23" t="s">
        <v>98</v>
      </c>
      <c r="K7" s="23" t="s">
        <v>99</v>
      </c>
      <c r="L7" s="23" t="s">
        <v>100</v>
      </c>
      <c r="M7" s="23" t="s">
        <v>101</v>
      </c>
      <c r="N7" s="24" t="s">
        <v>102</v>
      </c>
      <c r="O7" s="24">
        <v>70.55</v>
      </c>
      <c r="P7" s="24">
        <v>27.62</v>
      </c>
      <c r="Q7" s="24">
        <v>81.56</v>
      </c>
      <c r="R7" s="24">
        <v>1397</v>
      </c>
      <c r="S7" s="24">
        <v>9999</v>
      </c>
      <c r="T7" s="24">
        <v>252.69</v>
      </c>
      <c r="U7" s="24">
        <v>39.57</v>
      </c>
      <c r="V7" s="24">
        <v>2752</v>
      </c>
      <c r="W7" s="24">
        <v>0.89</v>
      </c>
      <c r="X7" s="24">
        <v>3092.13</v>
      </c>
      <c r="Y7" s="24">
        <v>105.38</v>
      </c>
      <c r="Z7" s="24">
        <v>104.06</v>
      </c>
      <c r="AA7" s="24">
        <v>104.47</v>
      </c>
      <c r="AB7" s="24">
        <v>100.38</v>
      </c>
      <c r="AC7" s="24">
        <v>100.32</v>
      </c>
      <c r="AD7" s="24">
        <v>102.13</v>
      </c>
      <c r="AE7" s="24">
        <v>101.72</v>
      </c>
      <c r="AF7" s="24">
        <v>102.73</v>
      </c>
      <c r="AG7" s="24">
        <v>105.78</v>
      </c>
      <c r="AH7" s="24">
        <v>106.09</v>
      </c>
      <c r="AI7" s="24">
        <v>105.35</v>
      </c>
      <c r="AJ7" s="24">
        <v>511.47</v>
      </c>
      <c r="AK7" s="24">
        <v>467.12</v>
      </c>
      <c r="AL7" s="24">
        <v>416.59</v>
      </c>
      <c r="AM7" s="24">
        <v>406.26</v>
      </c>
      <c r="AN7" s="24">
        <v>414.76</v>
      </c>
      <c r="AO7" s="24">
        <v>109.51</v>
      </c>
      <c r="AP7" s="24">
        <v>112.88</v>
      </c>
      <c r="AQ7" s="24">
        <v>94.97</v>
      </c>
      <c r="AR7" s="24">
        <v>63.96</v>
      </c>
      <c r="AS7" s="24">
        <v>69.42</v>
      </c>
      <c r="AT7" s="24">
        <v>63.89</v>
      </c>
      <c r="AU7" s="24">
        <v>19.03</v>
      </c>
      <c r="AV7" s="24">
        <v>17.43</v>
      </c>
      <c r="AW7" s="24">
        <v>20.25</v>
      </c>
      <c r="AX7" s="24">
        <v>24.86</v>
      </c>
      <c r="AY7" s="24">
        <v>15.65</v>
      </c>
      <c r="AZ7" s="24">
        <v>47.44</v>
      </c>
      <c r="BA7" s="24">
        <v>49.18</v>
      </c>
      <c r="BB7" s="24">
        <v>47.72</v>
      </c>
      <c r="BC7" s="24">
        <v>44.24</v>
      </c>
      <c r="BD7" s="24">
        <v>43.07</v>
      </c>
      <c r="BE7" s="24">
        <v>44.07</v>
      </c>
      <c r="BF7" s="24">
        <v>0</v>
      </c>
      <c r="BG7" s="24">
        <v>0</v>
      </c>
      <c r="BH7" s="24">
        <v>0</v>
      </c>
      <c r="BI7" s="24">
        <v>0</v>
      </c>
      <c r="BJ7" s="24">
        <v>0</v>
      </c>
      <c r="BK7" s="24">
        <v>1243.71</v>
      </c>
      <c r="BL7" s="24">
        <v>1194.1500000000001</v>
      </c>
      <c r="BM7" s="24">
        <v>1206.79</v>
      </c>
      <c r="BN7" s="24">
        <v>1258.43</v>
      </c>
      <c r="BO7" s="24">
        <v>1163.75</v>
      </c>
      <c r="BP7" s="24">
        <v>1201.79</v>
      </c>
      <c r="BQ7" s="24">
        <v>25.11</v>
      </c>
      <c r="BR7" s="24">
        <v>22.76</v>
      </c>
      <c r="BS7" s="24">
        <v>22.45</v>
      </c>
      <c r="BT7" s="24">
        <v>22.18</v>
      </c>
      <c r="BU7" s="24">
        <v>23.54</v>
      </c>
      <c r="BV7" s="24">
        <v>74.3</v>
      </c>
      <c r="BW7" s="24">
        <v>72.260000000000005</v>
      </c>
      <c r="BX7" s="24">
        <v>71.84</v>
      </c>
      <c r="BY7" s="24">
        <v>73.36</v>
      </c>
      <c r="BZ7" s="24">
        <v>72.599999999999994</v>
      </c>
      <c r="CA7" s="24">
        <v>75.31</v>
      </c>
      <c r="CB7" s="24">
        <v>271.54000000000002</v>
      </c>
      <c r="CC7" s="24">
        <v>300.45999999999998</v>
      </c>
      <c r="CD7" s="24">
        <v>303.95999999999998</v>
      </c>
      <c r="CE7" s="24">
        <v>311.01</v>
      </c>
      <c r="CF7" s="24">
        <v>293.83</v>
      </c>
      <c r="CG7" s="24">
        <v>221.81</v>
      </c>
      <c r="CH7" s="24">
        <v>230.02</v>
      </c>
      <c r="CI7" s="24">
        <v>228.47</v>
      </c>
      <c r="CJ7" s="24">
        <v>224.88</v>
      </c>
      <c r="CK7" s="24">
        <v>228.64</v>
      </c>
      <c r="CL7" s="24">
        <v>216.39</v>
      </c>
      <c r="CM7" s="24">
        <v>0</v>
      </c>
      <c r="CN7" s="24">
        <v>0</v>
      </c>
      <c r="CO7" s="24">
        <v>0</v>
      </c>
      <c r="CP7" s="24">
        <v>0</v>
      </c>
      <c r="CQ7" s="24">
        <v>51.25</v>
      </c>
      <c r="CR7" s="24">
        <v>43.36</v>
      </c>
      <c r="CS7" s="24">
        <v>42.56</v>
      </c>
      <c r="CT7" s="24">
        <v>42.47</v>
      </c>
      <c r="CU7" s="24">
        <v>42.4</v>
      </c>
      <c r="CV7" s="24">
        <v>42.28</v>
      </c>
      <c r="CW7" s="24">
        <v>42.57</v>
      </c>
      <c r="CX7" s="24">
        <v>85.59</v>
      </c>
      <c r="CY7" s="24">
        <v>87.05</v>
      </c>
      <c r="CZ7" s="24">
        <v>87.99</v>
      </c>
      <c r="DA7" s="24">
        <v>88.96</v>
      </c>
      <c r="DB7" s="24">
        <v>88.19</v>
      </c>
      <c r="DC7" s="24">
        <v>83.06</v>
      </c>
      <c r="DD7" s="24">
        <v>83.32</v>
      </c>
      <c r="DE7" s="24">
        <v>83.75</v>
      </c>
      <c r="DF7" s="24">
        <v>84.19</v>
      </c>
      <c r="DG7" s="24">
        <v>84.34</v>
      </c>
      <c r="DH7" s="24">
        <v>85.24</v>
      </c>
      <c r="DI7" s="24">
        <v>36.82</v>
      </c>
      <c r="DJ7" s="24">
        <v>39.57</v>
      </c>
      <c r="DK7" s="24">
        <v>42.28</v>
      </c>
      <c r="DL7" s="24">
        <v>44.45</v>
      </c>
      <c r="DM7" s="24">
        <v>46.59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