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803ld001\都市政策課共有\★駐車場★\照会回答\R4年度\R5.1.20_ 経営比較分析表（R3決算）\【経営比較分析表】2020_022039_47_140\"/>
    </mc:Choice>
  </mc:AlternateContent>
  <workbookProtection workbookAlgorithmName="SHA-512" workbookHashValue="xG3eQ7725w6ctqfaNv9m/NDOzTpXjvV3Bl9PftGn+JMJFicIynzPcbNlirWCr9+cQAub7WuJK9uagtnudDmagw==" workbookSaltValue="aGu3igiD2UfoLqMjqRqHy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FX30" i="4"/>
  <c r="AV76" i="4"/>
  <c r="KO51" i="4"/>
  <c r="FX51" i="4"/>
  <c r="KO30" i="4"/>
  <c r="HP76" i="4"/>
  <c r="LE76" i="4"/>
  <c r="BG51" i="4"/>
  <c r="FE51" i="4"/>
  <c r="HA76" i="4"/>
  <c r="AN51" i="4"/>
  <c r="FE30" i="4"/>
  <c r="AG76" i="4"/>
  <c r="JV51" i="4"/>
  <c r="AN30" i="4"/>
  <c r="JV30" i="4"/>
  <c r="KP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<sst xmlns="http://schemas.openxmlformats.org/spreadsheetml/2006/main" count="278" uniqueCount="134">
  <si>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</si>
  <si>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</si>
  <si>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</si>
  <si>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</si>
  <si>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</si>
  <si>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</si>
  <si>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</si>
  <si>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</si>
  <si>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</si>
  <si>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</si>
  <si>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</si>
  <si>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</si>
  <si>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</si>
  <si>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</si>
  <si>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</si>
  <si>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</si>
  <si>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</si>
  <si>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</si>
  <si>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</si>
  <si>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</si>
  <si>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</si>
  <si>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</si>
  <si>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</si>
  <si>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</si>
  <si>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</si>
  <si>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</si>
  <si>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</si>
  <si>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</si>
  <si>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</si>
  <si>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</si>
  <si>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</si>
  <si>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</si>
  <si>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</si>
  <si>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</si>
  <si>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</si>
  <si>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</si>
  <si>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</si>
  <si>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</si>
  <si>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</si>
  <si>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</si>
  <si>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</si>
  <si>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</si>
  <si>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</si>
  <si>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</si>
  <si>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</si>
  <si>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</si>
  <si>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</si>
  <si>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</si>
  <si>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</si>
  <si>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</si>
  <si>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</si>
  <si>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</si>
  <si>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</si>
  <si>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</si>
  <si>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</si>
  <si>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</si>
  <si>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</si>
  <si>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</si>
  <si>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</si>
  <si>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</si>
  <si>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</si>
  <si>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</si>
  <si>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</si>
  <si>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</si>
  <si>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</si>
  <si>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</si>
  <si>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</si>
  <si>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</si>
  <si>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</si>
  <si>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</si>
  <si>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</si>
  <si>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</si>
  <si>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</si>
  <si>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</si>
  <si>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</si>
  <si>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</si>
  <si>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</si>
  <si>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</si>
  <si>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</si>
  <si>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</si>
  <si>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</si>
  <si>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</si>
  <si>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</si>
  <si>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</si>
  <si>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</si>
  <si>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</si>
  <si>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</si>
  <si>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</si>
  <si>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</si>
  <si>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</si>
  <si>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</si>
  <si>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</si>
  <si>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</si>
  <si>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</si>
  <si>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</si>
  <si>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</si>
  <si>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</si>
  <si>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</si>
  <si>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</si>
  <si>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</si>
  <si>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</si>
  <si>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</si>
  <si>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</si>
  <si>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</si>
  <si>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</si>
  <si>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</si>
  <si>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</si>
  <si>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</si>
  <si>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</si>
  <si>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</si>
  <si>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</si>
  <si>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</si>
  <si>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</si>
  <si>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八戸市中央駐車場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</si>
  <si>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</si>
  <si>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</si>
  <si>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</si>
  <si>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</si>
  <si>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</si>
  <si>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</si>
  <si>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</si>
  <si>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</si>
  <si>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</si>
  <si>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</si>
  <si>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</si>
  <si>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</si>
  <si>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</si>
  <si>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</si>
  <si>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</si>
  <si>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</si>
  <si>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当該価格は、令和２年度と同額であったが、令和元年度から下落傾向にあるため、今後、当該駐車場の地価も下落していくと予想される。
⑩企業債残高対料金収入比率
　前年度と収入が同程度であったため、当該数値も同程度となった。今後も債務が減るまでは高い数値が続くと予想される。</t>
    <rPh sb="28" eb="30">
      <t>レイワ</t>
    </rPh>
    <rPh sb="30" eb="32">
      <t>ガンネン</t>
    </rPh>
    <rPh sb="32" eb="33">
      <t>ド</t>
    </rPh>
    <rPh sb="45" eb="47">
      <t>コンゴ</t>
    </rPh>
    <rPh sb="93" eb="96">
      <t>ドウテイド</t>
    </rPh>
    <rPh sb="103" eb="105">
      <t>トウガイ</t>
    </rPh>
    <rPh sb="108" eb="111">
      <t>ドウテイド</t>
    </rPh>
    <phoneticPr fontId="5"/>
  </si>
  <si>
    <t>　今後、改築事業の借入金を完済する令和20年度まで一般会計繰入金が発生すると考えられることから、一般会計繰入金をできる限り抑えるよう、収入改善や維持管理費の削減等に努めていきたい。</t>
    <rPh sb="13" eb="15">
      <t>カンサイ</t>
    </rPh>
    <rPh sb="17" eb="19">
      <t>レイワ</t>
    </rPh>
    <rPh sb="21" eb="23">
      <t>ネンド</t>
    </rPh>
    <rPh sb="38" eb="39">
      <t>カンガ</t>
    </rPh>
    <rPh sb="67" eb="69">
      <t>シュウニュウ</t>
    </rPh>
    <rPh sb="69" eb="71">
      <t>カイゼン</t>
    </rPh>
    <rPh sb="76" eb="77">
      <t>ヒ</t>
    </rPh>
    <rPh sb="80" eb="81">
      <t>トウ</t>
    </rPh>
    <phoneticPr fontId="5"/>
  </si>
  <si>
    <t>①収益的収支比率
　平成30年度に改築事業が完了し、それに伴い収入が増え、令和２年度まで当該数値が100％を超え黒字となっていたが、令和３年度から改築事業費の借入金返済額が増えたことにより、当該数値が100％を切り赤字となった。改築事業費の借入金額を完済する令和20年度まで、100％を切る数値が続くと予想される。
②他会計補助金比率
　令和２年度まで他会計からの補助金を必要としていなかったが、令和３年度から改築事業費の借入金返済額が増えたことにより、他会計からの補助金が必要となったことから、数値が増加した。改築事業費の借入金額を完済する令和20年度まで、令和３年度以上の数値が続くと予想される。
④売上高ＧＯＰ比率
　当該駐車場は、主に八戸市庁舎へ来庁される方が利用するため、安定した収入が得られることから、今後も同程度の数値になると予想される。
⑤EBITDA
・新型コロナウイルスの影響により収入が減少し、当該数値が大幅に下がった令和２年度と比較し、令和３年度は同程度であった。改築事業費の借入金額を完済する令和20年度まで一般会計からの繰入金が必要であるため、令和３年度以下の数値が続くと予想される。</t>
    <rPh sb="46" eb="48">
      <t>スウチ</t>
    </rPh>
    <rPh sb="97" eb="99">
      <t>スウチ</t>
    </rPh>
    <rPh sb="143" eb="144">
      <t>キ</t>
    </rPh>
    <rPh sb="145" eb="147">
      <t>スウチ</t>
    </rPh>
    <rPh sb="251" eb="253">
      <t>ゾウカ</t>
    </rPh>
    <rPh sb="285" eb="287">
      <t>イジョウ</t>
    </rPh>
    <rPh sb="288" eb="290">
      <t>スウチ</t>
    </rPh>
    <rPh sb="408" eb="410">
      <t>トウガイ</t>
    </rPh>
    <rPh sb="410" eb="412">
      <t>スウチ</t>
    </rPh>
    <rPh sb="413" eb="415">
      <t>オオハバ</t>
    </rPh>
    <rPh sb="416" eb="417">
      <t>サ</t>
    </rPh>
    <rPh sb="426" eb="428">
      <t>ヒカク</t>
    </rPh>
    <rPh sb="430" eb="432">
      <t>レイワ</t>
    </rPh>
    <rPh sb="433" eb="435">
      <t>ネンド</t>
    </rPh>
    <rPh sb="436" eb="439">
      <t>ドウテイド</t>
    </rPh>
    <rPh sb="478" eb="480">
      <t>ヒツヨウ</t>
    </rPh>
    <rPh sb="486" eb="488">
      <t>レイワ</t>
    </rPh>
    <rPh sb="489" eb="490">
      <t>ネン</t>
    </rPh>
    <rPh sb="490" eb="491">
      <t>ド</t>
    </rPh>
    <rPh sb="491" eb="493">
      <t>イカ</t>
    </rPh>
    <rPh sb="497" eb="498">
      <t>ツヅ</t>
    </rPh>
    <phoneticPr fontId="5"/>
  </si>
  <si>
    <t>⑪稼働率
・令和３年度は、新型コロナウイルスの影響により、令和２年度の利用台数と同程度であったため、当該数値も同程度となった。今後は、利用台数が増加傾向になると予想されるため、稼働率は上昇していくと思われる。</t>
    <rPh sb="29" eb="31">
      <t>レイワ</t>
    </rPh>
    <rPh sb="32" eb="34">
      <t>ネンド</t>
    </rPh>
    <rPh sb="40" eb="43">
      <t>ドウテイド</t>
    </rPh>
    <rPh sb="50" eb="52">
      <t>トウガイ</t>
    </rPh>
    <rPh sb="52" eb="54">
      <t>スウチ</t>
    </rPh>
    <rPh sb="55" eb="58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</si>
</sst>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83</c:v>
                </c:pt>
                <c:pt idx="1">
                  <c:v>226.9</c:v>
                </c:pt>
                <c:pt idx="2">
                  <c:v>271.10000000000002</c:v>
                </c:pt>
                <c:pt idx="3">
                  <c:v>144.4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3-4E56-9C39-894A56A5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222.3</c:v>
                </c:pt>
                <c:pt idx="3">
                  <c:v>166.4</c:v>
                </c:pt>
                <c:pt idx="4">
                  <c:v>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3-4E56-9C39-894A56A5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5477.9</c:v>
                </c:pt>
                <c:pt idx="1">
                  <c:v>2619.8000000000002</c:v>
                </c:pt>
                <c:pt idx="2">
                  <c:v>1811.6</c:v>
                </c:pt>
                <c:pt idx="3">
                  <c:v>2239.9</c:v>
                </c:pt>
                <c:pt idx="4">
                  <c:v>2212.1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BB0-947B-FE2431DBA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1263.5</c:v>
                </c:pt>
                <c:pt idx="3">
                  <c:v>69.3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BB0-947B-FE2431DBA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19-4CB0-A8D4-21AB2648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9-4CB0-A8D4-21AB2648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ADD-4237-901B-5E4B43D7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D-4237-901B-5E4B43D7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7-4CB5-83FC-B3B70E1B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3.1</c:v>
                </c:pt>
                <c:pt idx="3">
                  <c:v>9.9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7-4CB5-83FC-B3B70E1B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C0D-BDB6-9A2EFFF2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26</c:v>
                </c:pt>
                <c:pt idx="3">
                  <c:v>260</c:v>
                </c:pt>
                <c:pt idx="4">
                  <c:v>15564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C0D-BDB6-9A2EFFF2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38.6</c:v>
                </c:pt>
                <c:pt idx="1">
                  <c:v>145</c:v>
                </c:pt>
                <c:pt idx="2">
                  <c:v>208.7</c:v>
                </c:pt>
                <c:pt idx="3">
                  <c:v>182.1</c:v>
                </c:pt>
                <c:pt idx="4">
                  <c:v>181.7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692-997F-D20235D3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127.8</c:v>
                </c:pt>
                <c:pt idx="3">
                  <c:v>140.30000000000001</c:v>
                </c:pt>
                <c:pt idx="4">
                  <c:v>147.30000000000001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5-4692-997F-D20235D3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54</c:v>
                </c:pt>
                <c:pt idx="2">
                  <c:v>60.6</c:v>
                </c:pt>
                <c:pt idx="3">
                  <c:v>55</c:v>
                </c:pt>
                <c:pt idx="4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D-4A4C-A001-18EA0FDD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13.5</c:v>
                </c:pt>
                <c:pt idx="3">
                  <c:v>-15.8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D-4A4C-A001-18EA0FDD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14384</c:v>
                </c:pt>
                <c:pt idx="1">
                  <c:v>82979</c:v>
                </c:pt>
                <c:pt idx="2">
                  <c:v>115831</c:v>
                </c:pt>
                <c:pt idx="3">
                  <c:v>37250</c:v>
                </c:pt>
                <c:pt idx="4">
                  <c:v>39755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0-4926-8DB3-BA0F7668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22466</c:v>
                </c:pt>
                <c:pt idx="3">
                  <c:v>13494</c:v>
                </c:pt>
                <c:pt idx="4">
                  <c:v>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0-4926-8DB3-BA0F7668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R19" zoomScale="115" zoomScaleNormal="11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青森県八戸市　八戸市中央駐車場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15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0" t="str">
        <f>データ!M7</f>
        <v>Ａ１Ｂ２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9">
        <f>データ!U7</f>
        <v>12001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15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15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120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立体式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45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436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160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7" t="s">
        <v>132</v>
      </c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9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7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9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7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9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7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9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7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9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7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9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7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9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7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9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7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9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7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9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7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9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7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9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7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9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7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9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7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9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7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9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83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226.9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271.10000000000002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144.4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98.8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12.8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38.6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208.7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182.1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181.7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210.5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245.6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222.3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166.4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177.9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9.9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138.80000000000001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135.30000000000001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127.8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140.30000000000001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147.30000000000001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38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59.9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57.3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14384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82979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115831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37250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39755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36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260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15564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13.5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-15.8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18509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24379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22466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13494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17746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114279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5477.9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2619.8000000000002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1811.6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2239.9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2212.1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238.5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165.9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1263.5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69.3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93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ZrtEct3eqv0+o+xKxipbSjkRdB2OJ2moOG8qRIYqcrmFW+1ZJPkrEKEztbTGaboTTMTMqXqzgPo8tTn+4fMaQ==" saltValue="OIAkZJwCMPpC0feQe4Xxa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64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65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66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67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68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69</v>
      </c>
      <c r="CN4" s="147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72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102</v>
      </c>
      <c r="AW5" s="47" t="s">
        <v>103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102</v>
      </c>
      <c r="BH5" s="47" t="s">
        <v>103</v>
      </c>
      <c r="BI5" s="47" t="s">
        <v>100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103</v>
      </c>
      <c r="BT5" s="47" t="s">
        <v>92</v>
      </c>
      <c r="BU5" s="47" t="s">
        <v>101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105</v>
      </c>
      <c r="CD5" s="47" t="s">
        <v>91</v>
      </c>
      <c r="CE5" s="47" t="s">
        <v>92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8"/>
      <c r="CN5" s="148"/>
      <c r="CO5" s="47" t="s">
        <v>106</v>
      </c>
      <c r="CP5" s="47" t="s">
        <v>102</v>
      </c>
      <c r="CQ5" s="47" t="s">
        <v>91</v>
      </c>
      <c r="CR5" s="47" t="s">
        <v>100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102</v>
      </c>
      <c r="DB5" s="47" t="s">
        <v>91</v>
      </c>
      <c r="DC5" s="47" t="s">
        <v>100</v>
      </c>
      <c r="DD5" s="47" t="s">
        <v>101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104</v>
      </c>
      <c r="DL5" s="47" t="s">
        <v>102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107</v>
      </c>
      <c r="B6" s="48">
        <f>B8</f>
        <v>2021</v>
      </c>
      <c r="C6" s="48">
        <f t="shared" ref="C6:X6" si="1">C8</f>
        <v>22039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青森県八戸市</v>
      </c>
      <c r="I6" s="48" t="str">
        <f t="shared" si="1"/>
        <v>八戸市中央駐車場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45</v>
      </c>
      <c r="S6" s="50" t="str">
        <f t="shared" si="1"/>
        <v>公共施設</v>
      </c>
      <c r="T6" s="50" t="str">
        <f t="shared" si="1"/>
        <v>無</v>
      </c>
      <c r="U6" s="51">
        <f t="shared" si="1"/>
        <v>12001</v>
      </c>
      <c r="V6" s="51">
        <f t="shared" si="1"/>
        <v>436</v>
      </c>
      <c r="W6" s="51">
        <f t="shared" si="1"/>
        <v>160</v>
      </c>
      <c r="X6" s="50" t="str">
        <f t="shared" si="1"/>
        <v>代行制</v>
      </c>
      <c r="Y6" s="52">
        <f>IF(Y8="-",NA(),Y8)</f>
        <v>83</v>
      </c>
      <c r="Z6" s="52">
        <f t="shared" ref="Z6:AH6" si="2">IF(Z8="-",NA(),Z8)</f>
        <v>226.9</v>
      </c>
      <c r="AA6" s="52">
        <f t="shared" si="2"/>
        <v>271.10000000000002</v>
      </c>
      <c r="AB6" s="52">
        <f t="shared" si="2"/>
        <v>144.4</v>
      </c>
      <c r="AC6" s="52">
        <f t="shared" si="2"/>
        <v>98.8</v>
      </c>
      <c r="AD6" s="52">
        <f t="shared" si="2"/>
        <v>210.5</v>
      </c>
      <c r="AE6" s="52">
        <f t="shared" si="2"/>
        <v>245.6</v>
      </c>
      <c r="AF6" s="52">
        <f t="shared" si="2"/>
        <v>222.3</v>
      </c>
      <c r="AG6" s="52">
        <f t="shared" si="2"/>
        <v>166.4</v>
      </c>
      <c r="AH6" s="52">
        <f t="shared" si="2"/>
        <v>177.9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12.8</v>
      </c>
      <c r="AO6" s="52">
        <f t="shared" si="3"/>
        <v>3.6</v>
      </c>
      <c r="AP6" s="52">
        <f t="shared" si="3"/>
        <v>3.5</v>
      </c>
      <c r="AQ6" s="52">
        <f t="shared" si="3"/>
        <v>3.1</v>
      </c>
      <c r="AR6" s="52">
        <f t="shared" si="3"/>
        <v>9.9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38</v>
      </c>
      <c r="AZ6" s="53">
        <f t="shared" si="4"/>
        <v>34</v>
      </c>
      <c r="BA6" s="53">
        <f t="shared" si="4"/>
        <v>36</v>
      </c>
      <c r="BB6" s="53">
        <f t="shared" si="4"/>
        <v>26</v>
      </c>
      <c r="BC6" s="53">
        <f t="shared" si="4"/>
        <v>260</v>
      </c>
      <c r="BD6" s="53">
        <f t="shared" si="4"/>
        <v>15564</v>
      </c>
      <c r="BE6" s="51" t="str">
        <f>IF(BE8="-","",IF(BE8="-","【-】","【"&amp;SUBSTITUTE(TEXT(BE8,"#,##0"),"-","△")&amp;"】"))</f>
        <v>【3,111】</v>
      </c>
      <c r="BF6" s="52">
        <f>IF(BF8="-",NA(),BF8)</f>
        <v>59.9</v>
      </c>
      <c r="BG6" s="52">
        <f t="shared" ref="BG6:BO6" si="5">IF(BG8="-",NA(),BG8)</f>
        <v>54</v>
      </c>
      <c r="BH6" s="52">
        <f t="shared" si="5"/>
        <v>60.6</v>
      </c>
      <c r="BI6" s="52">
        <f t="shared" si="5"/>
        <v>55</v>
      </c>
      <c r="BJ6" s="52">
        <f t="shared" si="5"/>
        <v>57.3</v>
      </c>
      <c r="BK6" s="52">
        <f t="shared" si="5"/>
        <v>30.2</v>
      </c>
      <c r="BL6" s="52">
        <f t="shared" si="5"/>
        <v>30.7</v>
      </c>
      <c r="BM6" s="52">
        <f t="shared" si="5"/>
        <v>13.5</v>
      </c>
      <c r="BN6" s="52">
        <f t="shared" si="5"/>
        <v>-15.8</v>
      </c>
      <c r="BO6" s="52">
        <f t="shared" si="5"/>
        <v>5</v>
      </c>
      <c r="BP6" s="49" t="str">
        <f>IF(BP8="-","",IF(BP8="-","【-】","【"&amp;SUBSTITUTE(TEXT(BP8,"#,##0.0"),"-","△")&amp;"】"))</f>
        <v>【0.8】</v>
      </c>
      <c r="BQ6" s="53">
        <f>IF(BQ8="-",NA(),BQ8)</f>
        <v>14384</v>
      </c>
      <c r="BR6" s="53">
        <f t="shared" ref="BR6:BZ6" si="6">IF(BR8="-",NA(),BR8)</f>
        <v>82979</v>
      </c>
      <c r="BS6" s="53">
        <f t="shared" si="6"/>
        <v>115831</v>
      </c>
      <c r="BT6" s="53">
        <f t="shared" si="6"/>
        <v>37250</v>
      </c>
      <c r="BU6" s="53">
        <f t="shared" si="6"/>
        <v>39755</v>
      </c>
      <c r="BV6" s="53">
        <f t="shared" si="6"/>
        <v>18509</v>
      </c>
      <c r="BW6" s="53">
        <f t="shared" si="6"/>
        <v>24379</v>
      </c>
      <c r="BX6" s="53">
        <f t="shared" si="6"/>
        <v>22466</v>
      </c>
      <c r="BY6" s="53">
        <f t="shared" si="6"/>
        <v>13494</v>
      </c>
      <c r="BZ6" s="53">
        <f t="shared" si="6"/>
        <v>17746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114279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5477.9</v>
      </c>
      <c r="DA6" s="52">
        <f t="shared" ref="DA6:DI6" si="8">IF(DA8="-",NA(),DA8)</f>
        <v>2619.8000000000002</v>
      </c>
      <c r="DB6" s="52">
        <f t="shared" si="8"/>
        <v>1811.6</v>
      </c>
      <c r="DC6" s="52">
        <f t="shared" si="8"/>
        <v>2239.9</v>
      </c>
      <c r="DD6" s="52">
        <f t="shared" si="8"/>
        <v>2212.1</v>
      </c>
      <c r="DE6" s="52">
        <f t="shared" si="8"/>
        <v>238.5</v>
      </c>
      <c r="DF6" s="52">
        <f t="shared" si="8"/>
        <v>165.9</v>
      </c>
      <c r="DG6" s="52">
        <f t="shared" si="8"/>
        <v>1263.5</v>
      </c>
      <c r="DH6" s="52">
        <f t="shared" si="8"/>
        <v>69.3</v>
      </c>
      <c r="DI6" s="52">
        <f t="shared" si="8"/>
        <v>93</v>
      </c>
      <c r="DJ6" s="49" t="str">
        <f>IF(DJ8="-","",IF(DJ8="-","【-】","【"&amp;SUBSTITUTE(TEXT(DJ8,"#,##0.0"),"-","△")&amp;"】"))</f>
        <v>【99.8】</v>
      </c>
      <c r="DK6" s="52">
        <f>IF(DK8="-",NA(),DK8)</f>
        <v>38.6</v>
      </c>
      <c r="DL6" s="52">
        <f t="shared" ref="DL6:DT6" si="9">IF(DL8="-",NA(),DL8)</f>
        <v>145</v>
      </c>
      <c r="DM6" s="52">
        <f t="shared" si="9"/>
        <v>208.7</v>
      </c>
      <c r="DN6" s="52">
        <f t="shared" si="9"/>
        <v>182.1</v>
      </c>
      <c r="DO6" s="52">
        <f t="shared" si="9"/>
        <v>181.7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127.8</v>
      </c>
      <c r="DS6" s="52">
        <f t="shared" si="9"/>
        <v>140.30000000000001</v>
      </c>
      <c r="DT6" s="52">
        <f t="shared" si="9"/>
        <v>147.30000000000001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22039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青森県　八戸市</v>
      </c>
      <c r="I7" s="48" t="str">
        <f t="shared" si="10"/>
        <v>八戸市中央駐車場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45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12001</v>
      </c>
      <c r="V7" s="51">
        <f t="shared" si="10"/>
        <v>436</v>
      </c>
      <c r="W7" s="51">
        <f t="shared" si="10"/>
        <v>160</v>
      </c>
      <c r="X7" s="50" t="str">
        <f t="shared" si="10"/>
        <v>代行制</v>
      </c>
      <c r="Y7" s="52">
        <f>Y8</f>
        <v>83</v>
      </c>
      <c r="Z7" s="52">
        <f t="shared" ref="Z7:AH7" si="11">Z8</f>
        <v>226.9</v>
      </c>
      <c r="AA7" s="52">
        <f t="shared" si="11"/>
        <v>271.10000000000002</v>
      </c>
      <c r="AB7" s="52">
        <f t="shared" si="11"/>
        <v>144.4</v>
      </c>
      <c r="AC7" s="52">
        <f t="shared" si="11"/>
        <v>98.8</v>
      </c>
      <c r="AD7" s="52">
        <f t="shared" si="11"/>
        <v>210.5</v>
      </c>
      <c r="AE7" s="52">
        <f t="shared" si="11"/>
        <v>245.6</v>
      </c>
      <c r="AF7" s="52">
        <f t="shared" si="11"/>
        <v>222.3</v>
      </c>
      <c r="AG7" s="52">
        <f t="shared" si="11"/>
        <v>166.4</v>
      </c>
      <c r="AH7" s="52">
        <f t="shared" si="11"/>
        <v>177.9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12.8</v>
      </c>
      <c r="AO7" s="52">
        <f t="shared" si="12"/>
        <v>3.6</v>
      </c>
      <c r="AP7" s="52">
        <f t="shared" si="12"/>
        <v>3.5</v>
      </c>
      <c r="AQ7" s="52">
        <f t="shared" si="12"/>
        <v>3.1</v>
      </c>
      <c r="AR7" s="52">
        <f t="shared" si="12"/>
        <v>9.9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38</v>
      </c>
      <c r="AZ7" s="53">
        <f t="shared" si="13"/>
        <v>34</v>
      </c>
      <c r="BA7" s="53">
        <f t="shared" si="13"/>
        <v>36</v>
      </c>
      <c r="BB7" s="53">
        <f t="shared" si="13"/>
        <v>26</v>
      </c>
      <c r="BC7" s="53">
        <f t="shared" si="13"/>
        <v>260</v>
      </c>
      <c r="BD7" s="53">
        <f t="shared" si="13"/>
        <v>15564</v>
      </c>
      <c r="BE7" s="51"/>
      <c r="BF7" s="52">
        <f>BF8</f>
        <v>59.9</v>
      </c>
      <c r="BG7" s="52">
        <f t="shared" ref="BG7:BO7" si="14">BG8</f>
        <v>54</v>
      </c>
      <c r="BH7" s="52">
        <f t="shared" si="14"/>
        <v>60.6</v>
      </c>
      <c r="BI7" s="52">
        <f t="shared" si="14"/>
        <v>55</v>
      </c>
      <c r="BJ7" s="52">
        <f t="shared" si="14"/>
        <v>57.3</v>
      </c>
      <c r="BK7" s="52">
        <f t="shared" si="14"/>
        <v>30.2</v>
      </c>
      <c r="BL7" s="52">
        <f t="shared" si="14"/>
        <v>30.7</v>
      </c>
      <c r="BM7" s="52">
        <f t="shared" si="14"/>
        <v>13.5</v>
      </c>
      <c r="BN7" s="52">
        <f t="shared" si="14"/>
        <v>-15.8</v>
      </c>
      <c r="BO7" s="52">
        <f t="shared" si="14"/>
        <v>5</v>
      </c>
      <c r="BP7" s="49"/>
      <c r="BQ7" s="53">
        <f>BQ8</f>
        <v>14384</v>
      </c>
      <c r="BR7" s="53">
        <f t="shared" ref="BR7:BZ7" si="15">BR8</f>
        <v>82979</v>
      </c>
      <c r="BS7" s="53">
        <f t="shared" si="15"/>
        <v>115831</v>
      </c>
      <c r="BT7" s="53">
        <f t="shared" si="15"/>
        <v>37250</v>
      </c>
      <c r="BU7" s="53">
        <f t="shared" si="15"/>
        <v>39755</v>
      </c>
      <c r="BV7" s="53">
        <f t="shared" si="15"/>
        <v>18509</v>
      </c>
      <c r="BW7" s="53">
        <f t="shared" si="15"/>
        <v>24379</v>
      </c>
      <c r="BX7" s="53">
        <f t="shared" si="15"/>
        <v>22466</v>
      </c>
      <c r="BY7" s="53">
        <f t="shared" si="15"/>
        <v>13494</v>
      </c>
      <c r="BZ7" s="53">
        <f t="shared" si="15"/>
        <v>17746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114279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5477.9</v>
      </c>
      <c r="DA7" s="52">
        <f t="shared" ref="DA7:DI7" si="16">DA8</f>
        <v>2619.8000000000002</v>
      </c>
      <c r="DB7" s="52">
        <f t="shared" si="16"/>
        <v>1811.6</v>
      </c>
      <c r="DC7" s="52">
        <f t="shared" si="16"/>
        <v>2239.9</v>
      </c>
      <c r="DD7" s="52">
        <f t="shared" si="16"/>
        <v>2212.1</v>
      </c>
      <c r="DE7" s="52">
        <f t="shared" si="16"/>
        <v>238.5</v>
      </c>
      <c r="DF7" s="52">
        <f t="shared" si="16"/>
        <v>165.9</v>
      </c>
      <c r="DG7" s="52">
        <f t="shared" si="16"/>
        <v>1263.5</v>
      </c>
      <c r="DH7" s="52">
        <f t="shared" si="16"/>
        <v>69.3</v>
      </c>
      <c r="DI7" s="52">
        <f t="shared" si="16"/>
        <v>93</v>
      </c>
      <c r="DJ7" s="49"/>
      <c r="DK7" s="52">
        <f>DK8</f>
        <v>38.6</v>
      </c>
      <c r="DL7" s="52">
        <f t="shared" ref="DL7:DT7" si="17">DL8</f>
        <v>145</v>
      </c>
      <c r="DM7" s="52">
        <f t="shared" si="17"/>
        <v>208.7</v>
      </c>
      <c r="DN7" s="52">
        <f t="shared" si="17"/>
        <v>182.1</v>
      </c>
      <c r="DO7" s="52">
        <f t="shared" si="17"/>
        <v>181.7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127.8</v>
      </c>
      <c r="DS7" s="52">
        <f t="shared" si="17"/>
        <v>140.30000000000001</v>
      </c>
      <c r="DT7" s="52">
        <f t="shared" si="17"/>
        <v>147.30000000000001</v>
      </c>
      <c r="DU7" s="49"/>
    </row>
    <row r="8" spans="1:125" s="54" customFormat="1" x14ac:dyDescent="0.15">
      <c r="A8" s="37"/>
      <c r="B8" s="55">
        <v>2021</v>
      </c>
      <c r="C8" s="55">
        <v>22039</v>
      </c>
      <c r="D8" s="55">
        <v>47</v>
      </c>
      <c r="E8" s="55">
        <v>14</v>
      </c>
      <c r="F8" s="55">
        <v>0</v>
      </c>
      <c r="G8" s="55">
        <v>1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45</v>
      </c>
      <c r="S8" s="57" t="s">
        <v>122</v>
      </c>
      <c r="T8" s="57" t="s">
        <v>123</v>
      </c>
      <c r="U8" s="58">
        <v>12001</v>
      </c>
      <c r="V8" s="58">
        <v>436</v>
      </c>
      <c r="W8" s="58">
        <v>160</v>
      </c>
      <c r="X8" s="57" t="s">
        <v>124</v>
      </c>
      <c r="Y8" s="59">
        <v>83</v>
      </c>
      <c r="Z8" s="59">
        <v>226.9</v>
      </c>
      <c r="AA8" s="59">
        <v>271.10000000000002</v>
      </c>
      <c r="AB8" s="59">
        <v>144.4</v>
      </c>
      <c r="AC8" s="59">
        <v>98.8</v>
      </c>
      <c r="AD8" s="59">
        <v>210.5</v>
      </c>
      <c r="AE8" s="59">
        <v>245.6</v>
      </c>
      <c r="AF8" s="59">
        <v>222.3</v>
      </c>
      <c r="AG8" s="59">
        <v>166.4</v>
      </c>
      <c r="AH8" s="59">
        <v>177.9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12.8</v>
      </c>
      <c r="AO8" s="59">
        <v>3.6</v>
      </c>
      <c r="AP8" s="59">
        <v>3.5</v>
      </c>
      <c r="AQ8" s="59">
        <v>3.1</v>
      </c>
      <c r="AR8" s="59">
        <v>9.9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38</v>
      </c>
      <c r="AZ8" s="60">
        <v>34</v>
      </c>
      <c r="BA8" s="60">
        <v>36</v>
      </c>
      <c r="BB8" s="60">
        <v>26</v>
      </c>
      <c r="BC8" s="60">
        <v>260</v>
      </c>
      <c r="BD8" s="60">
        <v>15564</v>
      </c>
      <c r="BE8" s="60">
        <v>3111</v>
      </c>
      <c r="BF8" s="59">
        <v>59.9</v>
      </c>
      <c r="BG8" s="59">
        <v>54</v>
      </c>
      <c r="BH8" s="59">
        <v>60.6</v>
      </c>
      <c r="BI8" s="59">
        <v>55</v>
      </c>
      <c r="BJ8" s="59">
        <v>57.3</v>
      </c>
      <c r="BK8" s="59">
        <v>30.2</v>
      </c>
      <c r="BL8" s="59">
        <v>30.7</v>
      </c>
      <c r="BM8" s="59">
        <v>13.5</v>
      </c>
      <c r="BN8" s="59">
        <v>-15.8</v>
      </c>
      <c r="BO8" s="59">
        <v>5</v>
      </c>
      <c r="BP8" s="56">
        <v>0.8</v>
      </c>
      <c r="BQ8" s="60">
        <v>14384</v>
      </c>
      <c r="BR8" s="60">
        <v>82979</v>
      </c>
      <c r="BS8" s="60">
        <v>115831</v>
      </c>
      <c r="BT8" s="61">
        <v>37250</v>
      </c>
      <c r="BU8" s="61">
        <v>39755</v>
      </c>
      <c r="BV8" s="60">
        <v>18509</v>
      </c>
      <c r="BW8" s="60">
        <v>24379</v>
      </c>
      <c r="BX8" s="60">
        <v>22466</v>
      </c>
      <c r="BY8" s="60">
        <v>13494</v>
      </c>
      <c r="BZ8" s="60">
        <v>17746</v>
      </c>
      <c r="CA8" s="58">
        <v>10906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114279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5477.9</v>
      </c>
      <c r="DA8" s="59">
        <v>2619.8000000000002</v>
      </c>
      <c r="DB8" s="59">
        <v>1811.6</v>
      </c>
      <c r="DC8" s="59">
        <v>2239.9</v>
      </c>
      <c r="DD8" s="59">
        <v>2212.1</v>
      </c>
      <c r="DE8" s="59">
        <v>238.5</v>
      </c>
      <c r="DF8" s="59">
        <v>165.9</v>
      </c>
      <c r="DG8" s="59">
        <v>1263.5</v>
      </c>
      <c r="DH8" s="59">
        <v>69.3</v>
      </c>
      <c r="DI8" s="59">
        <v>93</v>
      </c>
      <c r="DJ8" s="56">
        <v>99.8</v>
      </c>
      <c r="DK8" s="59">
        <v>38.6</v>
      </c>
      <c r="DL8" s="59">
        <v>145</v>
      </c>
      <c r="DM8" s="59">
        <v>208.7</v>
      </c>
      <c r="DN8" s="59">
        <v>182.1</v>
      </c>
      <c r="DO8" s="59">
        <v>181.7</v>
      </c>
      <c r="DP8" s="59">
        <v>138.80000000000001</v>
      </c>
      <c r="DQ8" s="59">
        <v>135.30000000000001</v>
      </c>
      <c r="DR8" s="59">
        <v>127.8</v>
      </c>
      <c r="DS8" s="59">
        <v>140.30000000000001</v>
      </c>
      <c r="DT8" s="59">
        <v>147.30000000000001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2023-01-18T07:54:56Z</cp:lastPrinted>
  <dcterms:created xsi:type="dcterms:W3CDTF">2022-12-09T03:24:06Z</dcterms:created>
  <dcterms:modified xsi:type="dcterms:W3CDTF">2023-01-18T07:55:54Z</dcterms:modified>
  <cp:category/>
</cp:coreProperties>
</file>