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op\Desktop\経営比較分析表\01_下水\40新郷村　〇\02_確認\02_回答①\"/>
    </mc:Choice>
  </mc:AlternateContent>
  <workbookProtection workbookAlgorithmName="SHA-512" workbookHashValue="qjqL5ktHhz/hus3cMPh3nZ9akQhkdO0JwDhoRxBdB5XogCOBepC6dHwWtB4S/YyH09z+XtLBHtnTF1QFt/OEWQ==" workbookSaltValue="4vJS9OLNKDjabyL2FrFK6g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AT10" i="4"/>
  <c r="AL10" i="4"/>
  <c r="AD10" i="4"/>
  <c r="I10" i="4"/>
  <c r="B10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<sst xmlns="http://schemas.openxmlformats.org/spreadsheetml/2006/main" count="236" uniqueCount="120">
  <si>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</si>
  <si>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</si>
  <si>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</si>
  <si>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</si>
  <si>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</si>
  <si>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</si>
  <si>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</si>
  <si>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</si>
  <si>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</si>
  <si>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</si>
  <si>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</si>
  <si>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</si>
  <si>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</si>
  <si>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</si>
  <si>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</si>
  <si>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</si>
  <si>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</si>
  <si>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</si>
  <si>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</si>
  <si>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</si>
  <si>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</si>
  <si>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</si>
  <si>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</si>
  <si>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</si>
  <si>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</si>
  <si>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</si>
  <si>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</si>
  <si>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</si>
  <si>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</si>
  <si>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</si>
  <si>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</si>
  <si>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</si>
  <si>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</si>
  <si>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</si>
  <si>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</si>
  <si>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</si>
  <si>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</si>
  <si>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</si>
  <si>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</si>
  <si>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</si>
  <si>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</si>
  <si>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</si>
  <si>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</si>
  <si>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</si>
  <si>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</si>
  <si>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</si>
  <si>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</si>
  <si>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</si>
  <si>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</si>
  <si>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</si>
  <si>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</si>
  <si>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</si>
  <si>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</si>
  <si>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</si>
  <si>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</si>
  <si>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</si>
  <si>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</si>
  <si>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</si>
  <si>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</si>
  <si>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</si>
  <si>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</si>
  <si>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</si>
  <si>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</si>
  <si>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</si>
  <si>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</si>
  <si>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</si>
  <si>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</si>
  <si>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</si>
  <si>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</si>
  <si>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</si>
  <si>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</si>
  <si>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</si>
  <si>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</si>
  <si>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</si>
  <si>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</si>
  <si>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</si>
  <si>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</si>
  <si>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</si>
  <si>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</si>
  <si>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</si>
  <si>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</si>
  <si>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</si>
  <si>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</si>
  <si>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</si>
  <si>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</si>
  <si>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</si>
  <si>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</si>
  <si>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</si>
  <si>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</si>
  <si>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</si>
  <si>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</si>
  <si>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</si>
  <si>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</si>
  <si>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</si>
  <si>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</si>
  <si>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</si>
  <si>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</si>
  <si>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</si>
  <si>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新郷村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</si>
  <si>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</si>
  <si>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</si>
  <si>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</si>
  <si>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</si>
  <si>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</si>
  <si>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</si>
  <si>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</si>
  <si>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</si>
  <si>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</si>
  <si>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</si>
  <si>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</si>
  <si>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</si>
  <si>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</si>
  <si>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</si>
  <si>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</si>
  <si>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</si>
  <si>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</si>
  <si>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</si>
  <si>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建設から20年経過し、管路施設は更新時期には至っていないものの、処理施設は機械・電気設備を中心に老朽化が進んでいると考えられる。
　平成30年度に設備の機能診断を実施し、令和元年度には最適化整備構想を策定をしており、その後施設の改築更新を進めることとしている。</t>
    <rPh sb="52" eb="53">
      <t>スス</t>
    </rPh>
    <rPh sb="85" eb="87">
      <t>レイワ</t>
    </rPh>
    <rPh sb="87" eb="89">
      <t>ガンネン</t>
    </rPh>
    <rPh sb="89" eb="90">
      <t>ド</t>
    </rPh>
    <rPh sb="94" eb="95">
      <t>カ</t>
    </rPh>
    <rPh sb="111" eb="113">
      <t>シセツ</t>
    </rPh>
    <phoneticPr fontId="4"/>
  </si>
  <si>
    <t>処理区域内における人口減少や高齢化により、接続率が停滞し、営業収益が上がらない状況にある。
　対策として、未接続世帯に対する加入促進活動をより一層強化するとともに、料金水準の見直しにより、収益の改善を図る必要がある。
　また、汚水処理費を低減させるため、処理場の運転方法や、維持管理委託の見直しについて検討する。</t>
    <rPh sb="71" eb="73">
      <t>イッソウ</t>
    </rPh>
    <phoneticPr fontId="4"/>
  </si>
  <si>
    <t xml:space="preserve">収益的収支比率は、30%～40％台で推移しており、赤字収支である。理由として、処理人口が少ない反面、地方債償還金(利子償還分)が高止まっていることが考えられる。
　企業債残高対事業規模比率は、グラフ上は表示されていないが、地方債償還が進んでいることから減少傾向にあるものの、類似団体平均の約6倍の数値となっている。
（R2当該値（参考）：5,030.7％）
これは処理人口1人当たりの管渠延長が長く、建設コストが高かったことに起因すると考えられる。
　経費回収率は約7％台と、類似団体平均と比較し著しく低く、汚水処理原価は平均の約5倍となっている。いずれも料金収入の低さと維持管理費の高さが理由にあげられる。
　施設利用率は27％で、類似団体平均の2分の1と低く、処理水量が当初計画より少ないことが判る。
　水洗化率は75％とH29年度より微増傾向となっているが、類似団体平均より約10ポイント以上低く、未接続世帯について、より一層の加入促進対策を進める必要がある。
</t>
    <rPh sb="18" eb="20">
      <t>スイイ</t>
    </rPh>
    <rPh sb="33" eb="35">
      <t>リユウ</t>
    </rPh>
    <rPh sb="144" eb="145">
      <t>ヤク</t>
    </rPh>
    <rPh sb="146" eb="147">
      <t>バイ</t>
    </rPh>
    <rPh sb="148" eb="150">
      <t>スウチ</t>
    </rPh>
    <rPh sb="366" eb="368">
      <t>ネンド</t>
    </rPh>
    <rPh sb="370" eb="372">
      <t>ビゾウ</t>
    </rPh>
    <rPh sb="372" eb="374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</si>
</sst>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8C6-9A97-FA8018E1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B-48C6-9A97-FA8018E1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25.66</c:v>
                </c:pt>
                <c:pt idx="2">
                  <c:v>25.66</c:v>
                </c:pt>
                <c:pt idx="3">
                  <c:v>25</c:v>
                </c:pt>
                <c:pt idx="4">
                  <c:v>27.63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1-4A84-977F-EE46BD2D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42.84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1-4A84-977F-EE46BD2D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68.87</c:v>
                </c:pt>
                <c:pt idx="1">
                  <c:v>71.83</c:v>
                </c:pt>
                <c:pt idx="2">
                  <c:v>72.92</c:v>
                </c:pt>
                <c:pt idx="3">
                  <c:v>75</c:v>
                </c:pt>
                <c:pt idx="4">
                  <c:v>74.91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42C1-AE9B-7FF972C3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6-42C1-AE9B-7FF972C3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35.25</c:v>
                </c:pt>
                <c:pt idx="1">
                  <c:v>36.42</c:v>
                </c:pt>
                <c:pt idx="2">
                  <c:v>41.22</c:v>
                </c:pt>
                <c:pt idx="3">
                  <c:v>36.36</c:v>
                </c:pt>
                <c:pt idx="4">
                  <c:v>45.86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1-43B3-9112-E6485FFEB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1-43B3-9112-E6485FFEB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C-4934-90E6-E41A96206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C-4934-90E6-E41A96206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8-4A85-8072-2070F1AB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8-4A85-8072-2070F1AB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E-4C1F-81C0-414D832E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E-4C1F-81C0-414D832E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F-4264-B00A-0B66991D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F-4264-B00A-0B66991D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1-4294-BD83-C629D3E1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1051.43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1-4294-BD83-C629D3E1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6.14</c:v>
                </c:pt>
                <c:pt idx="1">
                  <c:v>6.3</c:v>
                </c:pt>
                <c:pt idx="2">
                  <c:v>5.77</c:v>
                </c:pt>
                <c:pt idx="3">
                  <c:v>6.59</c:v>
                </c:pt>
                <c:pt idx="4">
                  <c:v>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D-42FC-87A1-DEAD24F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D-42FC-87A1-DEAD24F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1617.24</c:v>
                </c:pt>
                <c:pt idx="1">
                  <c:v>1558.51</c:v>
                </c:pt>
                <c:pt idx="2">
                  <c:v>1703.28</c:v>
                </c:pt>
                <c:pt idx="3">
                  <c:v>1581.04</c:v>
                </c:pt>
                <c:pt idx="4">
                  <c:v>1383.43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A-43B1-A6A9-624B69B3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355.22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A-43B1-A6A9-624B69B3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7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新郷村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2359</v>
      </c>
      <c r="AM8" s="51"/>
      <c r="AN8" s="51"/>
      <c r="AO8" s="51"/>
      <c r="AP8" s="51"/>
      <c r="AQ8" s="51"/>
      <c r="AR8" s="51"/>
      <c r="AS8" s="51"/>
      <c r="AT8" s="46">
        <f>データ!T6</f>
        <v>150.77000000000001</v>
      </c>
      <c r="AU8" s="46"/>
      <c r="AV8" s="46"/>
      <c r="AW8" s="46"/>
      <c r="AX8" s="46"/>
      <c r="AY8" s="46"/>
      <c r="AZ8" s="46"/>
      <c r="BA8" s="46"/>
      <c r="BB8" s="46">
        <f>データ!U6</f>
        <v>15.65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11.64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1760</v>
      </c>
      <c r="AE10" s="51"/>
      <c r="AF10" s="51"/>
      <c r="AG10" s="51"/>
      <c r="AH10" s="51"/>
      <c r="AI10" s="51"/>
      <c r="AJ10" s="51"/>
      <c r="AK10" s="2"/>
      <c r="AL10" s="51">
        <f>データ!V6</f>
        <v>271</v>
      </c>
      <c r="AM10" s="51"/>
      <c r="AN10" s="51"/>
      <c r="AO10" s="51"/>
      <c r="AP10" s="51"/>
      <c r="AQ10" s="51"/>
      <c r="AR10" s="51"/>
      <c r="AS10" s="51"/>
      <c r="AT10" s="46">
        <f>データ!W6</f>
        <v>0.39</v>
      </c>
      <c r="AU10" s="46"/>
      <c r="AV10" s="46"/>
      <c r="AW10" s="46"/>
      <c r="AX10" s="46"/>
      <c r="AY10" s="46"/>
      <c r="AZ10" s="46"/>
      <c r="BA10" s="46"/>
      <c r="BB10" s="46">
        <f>データ!X6</f>
        <v>694.87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2WrfXSRjmriirbkyCpFUFPpp+sfmTt1gqbYfQ/bRcDlEEWhMasLZVYe/XEiLcrVSlDqAGvx5w+uBOyLyplJlKQ==" saltValue="1YRLHtY2hIIEzwyd22ZN4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24503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新郷村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11.64</v>
      </c>
      <c r="Q6" s="34">
        <f t="shared" si="3"/>
        <v>100</v>
      </c>
      <c r="R6" s="34">
        <f t="shared" si="3"/>
        <v>1760</v>
      </c>
      <c r="S6" s="34">
        <f t="shared" si="3"/>
        <v>2359</v>
      </c>
      <c r="T6" s="34">
        <f t="shared" si="3"/>
        <v>150.77000000000001</v>
      </c>
      <c r="U6" s="34">
        <f t="shared" si="3"/>
        <v>15.65</v>
      </c>
      <c r="V6" s="34">
        <f t="shared" si="3"/>
        <v>271</v>
      </c>
      <c r="W6" s="34">
        <f t="shared" si="3"/>
        <v>0.39</v>
      </c>
      <c r="X6" s="34">
        <f t="shared" si="3"/>
        <v>694.87</v>
      </c>
      <c r="Y6" s="35">
        <f>IF(Y7="",NA(),Y7)</f>
        <v>35.25</v>
      </c>
      <c r="Z6" s="35">
        <f t="shared" ref="Z6:AH6" si="4">IF(Z7="",NA(),Z7)</f>
        <v>36.42</v>
      </c>
      <c r="AA6" s="35">
        <f t="shared" si="4"/>
        <v>41.22</v>
      </c>
      <c r="AB6" s="35">
        <f t="shared" si="4"/>
        <v>36.36</v>
      </c>
      <c r="AC6" s="35">
        <f t="shared" si="4"/>
        <v>45.86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1051.43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6.14</v>
      </c>
      <c r="BR6" s="35">
        <f t="shared" ref="BR6:BZ6" si="8">IF(BR7="",NA(),BR7)</f>
        <v>6.3</v>
      </c>
      <c r="BS6" s="35">
        <f t="shared" si="8"/>
        <v>5.77</v>
      </c>
      <c r="BT6" s="35">
        <f t="shared" si="8"/>
        <v>6.59</v>
      </c>
      <c r="BU6" s="35">
        <f t="shared" si="8"/>
        <v>7.43</v>
      </c>
      <c r="BV6" s="35">
        <f t="shared" si="8"/>
        <v>40.06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1617.24</v>
      </c>
      <c r="CC6" s="35">
        <f t="shared" ref="CC6:CK6" si="9">IF(CC7="",NA(),CC7)</f>
        <v>1558.51</v>
      </c>
      <c r="CD6" s="35">
        <f t="shared" si="9"/>
        <v>1703.28</v>
      </c>
      <c r="CE6" s="35">
        <f t="shared" si="9"/>
        <v>1581.04</v>
      </c>
      <c r="CF6" s="35">
        <f t="shared" si="9"/>
        <v>1383.43</v>
      </c>
      <c r="CG6" s="35">
        <f t="shared" si="9"/>
        <v>355.22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25.66</v>
      </c>
      <c r="CN6" s="35">
        <f t="shared" ref="CN6:CV6" si="10">IF(CN7="",NA(),CN7)</f>
        <v>25.66</v>
      </c>
      <c r="CO6" s="35">
        <f t="shared" si="10"/>
        <v>25.66</v>
      </c>
      <c r="CP6" s="35">
        <f t="shared" si="10"/>
        <v>25</v>
      </c>
      <c r="CQ6" s="35">
        <f t="shared" si="10"/>
        <v>27.63</v>
      </c>
      <c r="CR6" s="35">
        <f t="shared" si="10"/>
        <v>42.84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68.87</v>
      </c>
      <c r="CY6" s="35">
        <f t="shared" ref="CY6:DG6" si="11">IF(CY7="",NA(),CY7)</f>
        <v>71.83</v>
      </c>
      <c r="CZ6" s="35">
        <f t="shared" si="11"/>
        <v>72.92</v>
      </c>
      <c r="DA6" s="35">
        <f t="shared" si="11"/>
        <v>75</v>
      </c>
      <c r="DB6" s="35">
        <f t="shared" si="11"/>
        <v>74.91</v>
      </c>
      <c r="DC6" s="35">
        <f t="shared" si="11"/>
        <v>66.3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24503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11.64</v>
      </c>
      <c r="Q7" s="38">
        <v>100</v>
      </c>
      <c r="R7" s="38">
        <v>1760</v>
      </c>
      <c r="S7" s="38">
        <v>2359</v>
      </c>
      <c r="T7" s="38">
        <v>150.77000000000001</v>
      </c>
      <c r="U7" s="38">
        <v>15.65</v>
      </c>
      <c r="V7" s="38">
        <v>271</v>
      </c>
      <c r="W7" s="38">
        <v>0.39</v>
      </c>
      <c r="X7" s="38">
        <v>694.87</v>
      </c>
      <c r="Y7" s="38">
        <v>35.25</v>
      </c>
      <c r="Z7" s="38">
        <v>36.42</v>
      </c>
      <c r="AA7" s="38">
        <v>41.22</v>
      </c>
      <c r="AB7" s="38">
        <v>36.36</v>
      </c>
      <c r="AC7" s="38">
        <v>45.86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1051.43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6.14</v>
      </c>
      <c r="BR7" s="38">
        <v>6.3</v>
      </c>
      <c r="BS7" s="38">
        <v>5.77</v>
      </c>
      <c r="BT7" s="38">
        <v>6.59</v>
      </c>
      <c r="BU7" s="38">
        <v>7.43</v>
      </c>
      <c r="BV7" s="38">
        <v>40.06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1617.24</v>
      </c>
      <c r="CC7" s="38">
        <v>1558.51</v>
      </c>
      <c r="CD7" s="38">
        <v>1703.28</v>
      </c>
      <c r="CE7" s="38">
        <v>1581.04</v>
      </c>
      <c r="CF7" s="38">
        <v>1383.43</v>
      </c>
      <c r="CG7" s="38">
        <v>355.22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25.66</v>
      </c>
      <c r="CN7" s="38">
        <v>25.66</v>
      </c>
      <c r="CO7" s="38">
        <v>25.66</v>
      </c>
      <c r="CP7" s="38">
        <v>25</v>
      </c>
      <c r="CQ7" s="38">
        <v>27.63</v>
      </c>
      <c r="CR7" s="38">
        <v>42.84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68.87</v>
      </c>
      <c r="CY7" s="38">
        <v>71.83</v>
      </c>
      <c r="CZ7" s="38">
        <v>72.92</v>
      </c>
      <c r="DA7" s="38">
        <v>75</v>
      </c>
      <c r="DB7" s="38">
        <v>74.91</v>
      </c>
      <c r="DC7" s="38">
        <v>66.3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202op</cp:lastModifiedBy>
  <cp:lastPrinted>2022-01-13T00:44:28Z</cp:lastPrinted>
  <dcterms:created xsi:type="dcterms:W3CDTF">2021-12-03T07:54:30Z</dcterms:created>
  <dcterms:modified xsi:type="dcterms:W3CDTF">2022-02-07T05:32:03Z</dcterms:modified>
  <cp:category/>
</cp:coreProperties>
</file>