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t_takamura\Desktop\220106＿経営比較分析表分析等\各課から\駐車場\"/>
    </mc:Choice>
  </mc:AlternateContent>
  <workbookProtection workbookAlgorithmName="SHA-512" workbookHashValue="UV9PDT/5+Jl2jRZf2s+n3WsTgL96LulFM4kCvY+7hFyWtINJVy+9xKnd0frpUdD4vQumNYzi/CN0IsbrgZBdEA==" workbookSaltValue="Lh+P2tT90+5q5GOZyLxTx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I76" i="4"/>
  <c r="HJ51" i="4"/>
  <c r="MA30" i="4"/>
  <c r="MA51" i="4"/>
  <c r="IT76" i="4"/>
  <c r="CS51" i="4"/>
  <c r="HJ30" i="4"/>
  <c r="CS30" i="4"/>
  <c r="C11" i="5"/>
  <c r="D11" i="5"/>
  <c r="E11" i="5"/>
  <c r="B11" i="5"/>
  <c r="BK76" i="4" l="1"/>
  <c r="LH51" i="4"/>
  <c r="BZ30" i="4"/>
  <c r="LT76" i="4"/>
  <c r="GQ51" i="4"/>
  <c r="LH30" i="4"/>
  <c r="IE76" i="4"/>
  <c r="BZ51" i="4"/>
  <c r="GQ30" i="4"/>
  <c r="BG30" i="4"/>
  <c r="AV76" i="4"/>
  <c r="KO51" i="4"/>
  <c r="FX51" i="4"/>
  <c r="KO30" i="4"/>
  <c r="HP76" i="4"/>
  <c r="LE76" i="4"/>
  <c r="BG51" i="4"/>
  <c r="FX30" i="4"/>
  <c r="FE51" i="4"/>
  <c r="JV30" i="4"/>
  <c r="HA76" i="4"/>
  <c r="AN51" i="4"/>
  <c r="FE30" i="4"/>
  <c r="KP76" i="4"/>
  <c r="AN30" i="4"/>
  <c r="AG76" i="4"/>
  <c r="JV51" i="4"/>
  <c r="KA76" i="4"/>
  <c r="EL51" i="4"/>
  <c r="JC30" i="4"/>
  <c r="U30" i="4"/>
  <c r="R76" i="4"/>
  <c r="GL76" i="4"/>
  <c r="U51" i="4"/>
  <c r="EL30" i="4"/>
  <c r="JC51" i="4"/>
</calcChain>
</file>

<file path=xl/sharedStrings.xml><?xml version="1.0" encoding="utf-8"?>
<sst xmlns="http://schemas.openxmlformats.org/spreadsheetml/2006/main" count="278" uniqueCount="135">
  <si>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</si>
  <si>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</si>
  <si>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</si>
  <si>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</si>
  <si>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</si>
  <si>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</si>
  <si>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</si>
  <si>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</si>
  <si>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</si>
  <si>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</si>
  <si>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</si>
  <si>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</si>
  <si>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</si>
  <si>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</si>
  <si>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</si>
  <si>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</si>
  <si>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</si>
  <si>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</si>
  <si>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</si>
  <si>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</si>
  <si>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</si>
  <si>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</si>
  <si>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</si>
  <si>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</si>
  <si>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</si>
  <si>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</si>
  <si>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</si>
  <si>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</si>
  <si>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</si>
  <si>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</si>
  <si>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</si>
  <si>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</si>
  <si>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</si>
  <si>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</si>
  <si>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</si>
  <si>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</si>
  <si>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</si>
  <si>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</si>
  <si>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</si>
  <si>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</si>
  <si>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</si>
  <si>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</si>
  <si>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</si>
  <si>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</si>
  <si>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</si>
  <si>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</si>
  <si>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</si>
  <si>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</si>
  <si>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</si>
  <si>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</si>
  <si>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</si>
  <si>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</si>
  <si>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</si>
  <si>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</si>
  <si>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</si>
  <si>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</si>
  <si>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</si>
  <si>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</si>
  <si>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</si>
  <si>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</si>
  <si>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</si>
  <si>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</si>
  <si>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</si>
  <si>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</si>
  <si>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</si>
  <si>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</si>
  <si>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</si>
  <si>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</si>
  <si>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</si>
  <si>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</si>
  <si>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</si>
  <si>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</si>
  <si>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</si>
  <si>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</si>
  <si>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</si>
  <si>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</si>
  <si>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</si>
  <si>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</si>
  <si>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</si>
  <si>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</si>
  <si>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</si>
  <si>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</si>
  <si>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</si>
  <si>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</si>
  <si>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</si>
  <si>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</si>
  <si>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</si>
  <si>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</si>
  <si>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</si>
  <si>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</si>
  <si>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</si>
  <si>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</si>
  <si>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</si>
  <si>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</si>
  <si>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</si>
  <si>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</si>
  <si>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</si>
  <si>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</si>
  <si>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</si>
  <si>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</si>
  <si>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</si>
  <si>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</si>
  <si>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</si>
  <si>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</si>
  <si>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当該値(N-3)</t>
    <phoneticPr fontId="5"/>
  </si>
  <si>
    <t>当該値(N)</t>
    <phoneticPr fontId="5"/>
  </si>
  <si>
    <t>当該値(N-2)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</si>
  <si>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</si>
  <si>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</si>
  <si>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</si>
  <si>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</si>
  <si>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</si>
  <si>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</si>
  <si>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青森県　八戸市</t>
  </si>
  <si>
    <t>八戸駅西口広場駐車場</t>
  </si>
  <si>
    <t>法非適用</t>
  </si>
  <si>
    <t>駐車場整備事業</t>
  </si>
  <si>
    <t>-</t>
  </si>
  <si>
    <t>Ａ３Ｂ１</t>
  </si>
  <si>
    <t>非設置</t>
  </si>
  <si>
    <t>該当数値なし</t>
  </si>
  <si>
    <t>届出駐車場</t>
  </si>
  <si>
    <t>広場式</t>
  </si>
  <si>
    <t>駅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</si>
  <si>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</si>
  <si>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</si>
  <si>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</si>
  <si>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</si>
  <si>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</si>
  <si>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</si>
  <si>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</si>
  <si>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⑦敷地の地価
　当該価格は、平成30年度と同額だったが、今後、広場周辺の開発が進むことから、当該駐車場の地価は上昇すると予想される。
⑩企業債残高対料金収入比率
　令和２年度の比率は、新型コロナウイルスの影響により、収入が減少したことから、令和元年度より上昇した。今後は、駅利用者の増加に伴う収入の増加、債務の償還が始まり債務残高が減少することにより、当該比率は低下すると予想される。</t>
    <rPh sb="46" eb="48">
      <t>トウガイ</t>
    </rPh>
    <rPh sb="88" eb="90">
      <t>ヒリツ</t>
    </rPh>
    <rPh sb="108" eb="110">
      <t>シュウニュウ</t>
    </rPh>
    <rPh sb="111" eb="113">
      <t>ゲンショウ</t>
    </rPh>
    <rPh sb="120" eb="122">
      <t>レイワ</t>
    </rPh>
    <rPh sb="122" eb="124">
      <t>ガンネン</t>
    </rPh>
    <rPh sb="124" eb="125">
      <t>ド</t>
    </rPh>
    <rPh sb="127" eb="129">
      <t>ジョウショウ</t>
    </rPh>
    <rPh sb="136" eb="137">
      <t>エキ</t>
    </rPh>
    <rPh sb="137" eb="140">
      <t>リヨウシャ</t>
    </rPh>
    <rPh sb="141" eb="143">
      <t>ゾウカ</t>
    </rPh>
    <rPh sb="144" eb="145">
      <t>トモナ</t>
    </rPh>
    <rPh sb="146" eb="148">
      <t>シュウニュウ</t>
    </rPh>
    <rPh sb="149" eb="151">
      <t>ゾウカ</t>
    </rPh>
    <rPh sb="166" eb="168">
      <t>ゲンショウ</t>
    </rPh>
    <phoneticPr fontId="5"/>
  </si>
  <si>
    <t>⑪稼働率
　令和２年度の数値は、新型コロナウイルスの影響により減少したが、収容台数が40台と少ないことから平均値より高い数値となっている。今後は、駅利用者が増加すると予想されるため、稼働率が上昇していくと予想される。</t>
    <phoneticPr fontId="5"/>
  </si>
  <si>
    <t>①収益的収支比率
　当該駐車場は、八戸駅利用者の送迎用駐車場として整備したことから、送迎目的の利用者に配慮し入庫から30分までの駐車料金を無料としている。
　無料時間帯の利用者が駐車場利用者全体の９割を占めており、収入が少ないため100％を下回っている。
④売上高GOP比率及び⑤EBITDA
　費用（指定管理料）が収益（料金収入）を上回り、当該比率は毎年度、マイナス値となっているが、令和２年度の数値は、新型コロナウイルスの影響により、さらに減少している。</t>
    <rPh sb="120" eb="122">
      <t>シタマワ</t>
    </rPh>
    <phoneticPr fontId="5"/>
  </si>
  <si>
    <t>　当該駐車場は、送迎目的の利用者に配慮し、入庫から30分までの駐車料金を無料としている。
　無料時間帯の利用者が全体の約９割を占めており、収入の少ない状況が続いていること、コロナ禍の影響により更なる減収が予想されることから、経費による収支改善について検討していきたい。</t>
    <rPh sb="1" eb="3">
      <t>トウガイ</t>
    </rPh>
    <rPh sb="69" eb="71">
      <t>シュウニュウ</t>
    </rPh>
    <rPh sb="72" eb="73">
      <t>スク</t>
    </rPh>
    <rPh sb="75" eb="77">
      <t>ジョウキョウ</t>
    </rPh>
    <rPh sb="96" eb="97">
      <t>サラ</t>
    </rPh>
    <rPh sb="117" eb="121">
      <t>シュウシカイゼン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</si>
</sst>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78.7</c:v>
                </c:pt>
                <c:pt idx="1">
                  <c:v>68.8</c:v>
                </c:pt>
                <c:pt idx="2">
                  <c:v>65.3</c:v>
                </c:pt>
                <c:pt idx="3">
                  <c:v>75.099999999999994</c:v>
                </c:pt>
                <c:pt idx="4">
                  <c:v>19.399999999999999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9B-4317-9E05-711C30DAE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663712"/>
        <c:axId val="462668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378</c:v>
                </c:pt>
                <c:pt idx="1">
                  <c:v>477.8</c:v>
                </c:pt>
                <c:pt idx="2">
                  <c:v>373.2</c:v>
                </c:pt>
                <c:pt idx="3">
                  <c:v>742.8</c:v>
                </c:pt>
                <c:pt idx="4">
                  <c:v>385.7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99B-4317-9E05-711C30DAE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663712"/>
        <c:axId val="462668024"/>
      </c:lineChart>
      <c:catAx>
        <c:axId val="462663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62668024"/>
        <c:crosses val="autoZero"/>
        <c:auto val="1"/>
        <c:lblAlgn val="ctr"/>
        <c:lblOffset val="100"/>
        <c:noMultiLvlLbl val="1"/>
      </c:catAx>
      <c:valAx>
        <c:axId val="462668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26637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149.80000000000001</c:v>
                </c:pt>
                <c:pt idx="1">
                  <c:v>451.3</c:v>
                </c:pt>
                <c:pt idx="2">
                  <c:v>513.20000000000005</c:v>
                </c:pt>
                <c:pt idx="3">
                  <c:v>505.7</c:v>
                </c:pt>
                <c:pt idx="4">
                  <c:v>1745.7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EA-4D71-A42A-9C9B5C055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664888"/>
        <c:axId val="462665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62.8</c:v>
                </c:pt>
                <c:pt idx="1">
                  <c:v>62.3</c:v>
                </c:pt>
                <c:pt idx="2">
                  <c:v>87.9</c:v>
                </c:pt>
                <c:pt idx="3">
                  <c:v>56.3</c:v>
                </c:pt>
                <c:pt idx="4">
                  <c:v>70.3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4EA-4D71-A42A-9C9B5C055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664888"/>
        <c:axId val="462665280"/>
      </c:lineChart>
      <c:catAx>
        <c:axId val="4626648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62665280"/>
        <c:crosses val="autoZero"/>
        <c:auto val="1"/>
        <c:lblAlgn val="ctr"/>
        <c:lblOffset val="100"/>
        <c:noMultiLvlLbl val="1"/>
      </c:catAx>
      <c:valAx>
        <c:axId val="462665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26648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EB-409A-9FD0-D8ACB4BE8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669592"/>
        <c:axId val="462662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DEB-409A-9FD0-D8ACB4BE8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669592"/>
        <c:axId val="462662536"/>
      </c:lineChart>
      <c:catAx>
        <c:axId val="462669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62662536"/>
        <c:crosses val="autoZero"/>
        <c:auto val="1"/>
        <c:lblAlgn val="ctr"/>
        <c:lblOffset val="100"/>
        <c:noMultiLvlLbl val="1"/>
      </c:catAx>
      <c:valAx>
        <c:axId val="462662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2669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88-4E70-BA4A-705C1625F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668808"/>
        <c:axId val="462662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88-4E70-BA4A-705C1625F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668808"/>
        <c:axId val="462662928"/>
      </c:lineChart>
      <c:catAx>
        <c:axId val="4626688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62662928"/>
        <c:crosses val="autoZero"/>
        <c:auto val="1"/>
        <c:lblAlgn val="ctr"/>
        <c:lblOffset val="100"/>
        <c:noMultiLvlLbl val="1"/>
      </c:catAx>
      <c:valAx>
        <c:axId val="462662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26688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4D-4BEC-9DC6-4DBDCB147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667240"/>
        <c:axId val="462667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3.1</c:v>
                </c:pt>
                <c:pt idx="1">
                  <c:v>6.3</c:v>
                </c:pt>
                <c:pt idx="2">
                  <c:v>4</c:v>
                </c:pt>
                <c:pt idx="3">
                  <c:v>2</c:v>
                </c:pt>
                <c:pt idx="4">
                  <c:v>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B4D-4BEC-9DC6-4DBDCB147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667240"/>
        <c:axId val="462667632"/>
      </c:lineChart>
      <c:catAx>
        <c:axId val="4626672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62667632"/>
        <c:crosses val="autoZero"/>
        <c:auto val="1"/>
        <c:lblAlgn val="ctr"/>
        <c:lblOffset val="100"/>
        <c:noMultiLvlLbl val="1"/>
      </c:catAx>
      <c:valAx>
        <c:axId val="462667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26672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95-4A5F-A862-C4C36C8F7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430280"/>
        <c:axId val="425429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18</c:v>
                </c:pt>
                <c:pt idx="1">
                  <c:v>21</c:v>
                </c:pt>
                <c:pt idx="2">
                  <c:v>18</c:v>
                </c:pt>
                <c:pt idx="3">
                  <c:v>15</c:v>
                </c:pt>
                <c:pt idx="4">
                  <c:v>405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995-4A5F-A862-C4C36C8F7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430280"/>
        <c:axId val="425429104"/>
      </c:lineChart>
      <c:catAx>
        <c:axId val="4254302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25429104"/>
        <c:crosses val="autoZero"/>
        <c:auto val="1"/>
        <c:lblAlgn val="ctr"/>
        <c:lblOffset val="100"/>
        <c:noMultiLvlLbl val="1"/>
      </c:catAx>
      <c:valAx>
        <c:axId val="425429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254302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992.5</c:v>
                </c:pt>
                <c:pt idx="1">
                  <c:v>1135</c:v>
                </c:pt>
                <c:pt idx="2">
                  <c:v>1015</c:v>
                </c:pt>
                <c:pt idx="3">
                  <c:v>957.5</c:v>
                </c:pt>
                <c:pt idx="4">
                  <c:v>365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5A-4D2D-B00C-7B260D82B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436552"/>
        <c:axId val="425431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288.2</c:v>
                </c:pt>
                <c:pt idx="1">
                  <c:v>287.39999999999998</c:v>
                </c:pt>
                <c:pt idx="2">
                  <c:v>290.39999999999998</c:v>
                </c:pt>
                <c:pt idx="3">
                  <c:v>304.89999999999998</c:v>
                </c:pt>
                <c:pt idx="4">
                  <c:v>224.4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5A-4D2D-B00C-7B260D82B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436552"/>
        <c:axId val="425431064"/>
      </c:lineChart>
      <c:catAx>
        <c:axId val="4254365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25431064"/>
        <c:crosses val="autoZero"/>
        <c:auto val="1"/>
        <c:lblAlgn val="ctr"/>
        <c:lblOffset val="100"/>
        <c:noMultiLvlLbl val="1"/>
      </c:catAx>
      <c:valAx>
        <c:axId val="425431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254365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-27</c:v>
                </c:pt>
                <c:pt idx="1">
                  <c:v>-45.4</c:v>
                </c:pt>
                <c:pt idx="2">
                  <c:v>-51.7</c:v>
                </c:pt>
                <c:pt idx="3">
                  <c:v>-31.7</c:v>
                </c:pt>
                <c:pt idx="4">
                  <c:v>-374.8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23-4383-8A52-2E27FA3DF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434592"/>
        <c:axId val="425431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34.700000000000003</c:v>
                </c:pt>
                <c:pt idx="1">
                  <c:v>39.6</c:v>
                </c:pt>
                <c:pt idx="2">
                  <c:v>29</c:v>
                </c:pt>
                <c:pt idx="3">
                  <c:v>32.9</c:v>
                </c:pt>
                <c:pt idx="4">
                  <c:v>-121.8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723-4383-8A52-2E27FA3DF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434592"/>
        <c:axId val="425431456"/>
      </c:lineChart>
      <c:catAx>
        <c:axId val="425434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25431456"/>
        <c:crosses val="autoZero"/>
        <c:auto val="1"/>
        <c:lblAlgn val="ctr"/>
        <c:lblOffset val="100"/>
        <c:noMultiLvlLbl val="1"/>
      </c:catAx>
      <c:valAx>
        <c:axId val="425431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25434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-2221</c:v>
                </c:pt>
                <c:pt idx="1">
                  <c:v>-3121</c:v>
                </c:pt>
                <c:pt idx="2">
                  <c:v>-3547</c:v>
                </c:pt>
                <c:pt idx="3">
                  <c:v>-2208</c:v>
                </c:pt>
                <c:pt idx="4">
                  <c:v>-7403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09-409B-8BB6-02F6DCDCE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5429496"/>
        <c:axId val="425429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7123</c:v>
                </c:pt>
                <c:pt idx="1">
                  <c:v>8017</c:v>
                </c:pt>
                <c:pt idx="2">
                  <c:v>8137</c:v>
                </c:pt>
                <c:pt idx="3">
                  <c:v>8005</c:v>
                </c:pt>
                <c:pt idx="4">
                  <c:v>2698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B09-409B-8BB6-02F6DCDCE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429496"/>
        <c:axId val="425429888"/>
      </c:lineChart>
      <c:catAx>
        <c:axId val="425429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25429888"/>
        <c:crosses val="autoZero"/>
        <c:auto val="1"/>
        <c:lblAlgn val="ctr"/>
        <c:lblOffset val="100"/>
        <c:noMultiLvlLbl val="1"/>
      </c:catAx>
      <c:valAx>
        <c:axId val="425429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25429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K52" zoomScaleNormal="100" zoomScaleSheetLayoutView="70" workbookViewId="0">
      <selection activeCell="ND49" sqref="ND49:NR64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青森県八戸市　八戸駅西口広場駐車場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駅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1705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121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19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40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210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代行制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133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H28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H29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H30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R01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R02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H28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H29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H30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R01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R02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H28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H29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H30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R01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R02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78.7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68.8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65.3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75.099999999999994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19.399999999999999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992.5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1135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1015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957.5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365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378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477.8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373.2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742.8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385.7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3.1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6.3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4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9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288.2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287.39999999999998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290.39999999999998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304.89999999999998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224.4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131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132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H28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H29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H30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R01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R02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H28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H29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H30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R01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R02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H28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H29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H30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R01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R02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-27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-45.4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-51.7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-31.7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-374.8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-2221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-3121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-3547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-2208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-7403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18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21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18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15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405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34.700000000000003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39.6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29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32.9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-121.8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7123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8017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8137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8005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2698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134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26250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 t="str">
        <f>データ!$B$11</f>
        <v>H28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 t="str">
        <f>データ!$C$11</f>
        <v>H29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 t="str">
        <f>データ!$D$11</f>
        <v>H30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 t="str">
        <f>データ!$E$11</f>
        <v>R01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 t="str">
        <f>データ!$F$11</f>
        <v>R02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 t="str">
        <f>データ!$B$11</f>
        <v>H28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 t="str">
        <f>データ!$C$11</f>
        <v>H29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 t="str">
        <f>データ!$D$11</f>
        <v>H30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 t="str">
        <f>データ!$E$11</f>
        <v>R01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 t="str">
        <f>データ!$F$11</f>
        <v>R02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 t="str">
        <f>データ!$B$11</f>
        <v>H28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 t="str">
        <f>データ!$C$11</f>
        <v>H29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 t="str">
        <f>データ!$D$11</f>
        <v>H30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 t="str">
        <f>データ!$E$11</f>
        <v>R01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 t="str">
        <f>データ!$F$11</f>
        <v>R02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149.80000000000001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451.3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513.20000000000005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505.7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1745.7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62.8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62.3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87.9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56.3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70.3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【630.7】</v>
      </c>
      <c r="C88" s="46" t="str">
        <f>データ!AT6</f>
        <v>【8.6】</v>
      </c>
      <c r="D88" s="46" t="str">
        <f>データ!BE6</f>
        <v>【2,345】</v>
      </c>
      <c r="E88" s="46" t="str">
        <f>データ!DU6</f>
        <v>【164.2】</v>
      </c>
      <c r="F88" s="46" t="str">
        <f>データ!BP6</f>
        <v>【△65.9】</v>
      </c>
      <c r="G88" s="46" t="str">
        <f>データ!CA6</f>
        <v>【3,932】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R2UcjYyXaUDmRselFIisHeptXwlwsD+k4LoZThO/fkknRiP5pCPPECW+I3kAvWrWAHqxbfhn++kWLucH0vxGdA==" saltValue="Bo2bKjDVgIUZJ3+cJzXbLg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100</v>
      </c>
      <c r="AK5" s="59" t="s">
        <v>101</v>
      </c>
      <c r="AL5" s="59" t="s">
        <v>91</v>
      </c>
      <c r="AM5" s="59" t="s">
        <v>102</v>
      </c>
      <c r="AN5" s="59" t="s">
        <v>103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104</v>
      </c>
      <c r="AW5" s="59" t="s">
        <v>91</v>
      </c>
      <c r="AX5" s="59" t="s">
        <v>92</v>
      </c>
      <c r="AY5" s="59" t="s">
        <v>103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100</v>
      </c>
      <c r="BG5" s="59" t="s">
        <v>104</v>
      </c>
      <c r="BH5" s="59" t="s">
        <v>91</v>
      </c>
      <c r="BI5" s="59" t="s">
        <v>92</v>
      </c>
      <c r="BJ5" s="59" t="s">
        <v>105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101</v>
      </c>
      <c r="BS5" s="59" t="s">
        <v>106</v>
      </c>
      <c r="BT5" s="59" t="s">
        <v>92</v>
      </c>
      <c r="BU5" s="59" t="s">
        <v>105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107</v>
      </c>
      <c r="CC5" s="59" t="s">
        <v>101</v>
      </c>
      <c r="CD5" s="59" t="s">
        <v>91</v>
      </c>
      <c r="CE5" s="59" t="s">
        <v>102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107</v>
      </c>
      <c r="CP5" s="59" t="s">
        <v>101</v>
      </c>
      <c r="CQ5" s="59" t="s">
        <v>91</v>
      </c>
      <c r="CR5" s="59" t="s">
        <v>92</v>
      </c>
      <c r="CS5" s="59" t="s">
        <v>105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89</v>
      </c>
      <c r="DA5" s="59" t="s">
        <v>90</v>
      </c>
      <c r="DB5" s="59" t="s">
        <v>91</v>
      </c>
      <c r="DC5" s="59" t="s">
        <v>92</v>
      </c>
      <c r="DD5" s="59" t="s">
        <v>105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100</v>
      </c>
      <c r="DL5" s="59" t="s">
        <v>101</v>
      </c>
      <c r="DM5" s="59" t="s">
        <v>91</v>
      </c>
      <c r="DN5" s="59" t="s">
        <v>102</v>
      </c>
      <c r="DO5" s="59" t="s">
        <v>103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108</v>
      </c>
      <c r="B6" s="60">
        <f>B8</f>
        <v>2020</v>
      </c>
      <c r="C6" s="60">
        <f t="shared" ref="C6:X6" si="1">C8</f>
        <v>22039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4</v>
      </c>
      <c r="H6" s="60" t="str">
        <f>SUBSTITUTE(H8,"　","")</f>
        <v>青森県八戸市</v>
      </c>
      <c r="I6" s="60" t="str">
        <f t="shared" si="1"/>
        <v>八戸駅西口広場駐車場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広場式</v>
      </c>
      <c r="R6" s="63">
        <f t="shared" si="1"/>
        <v>19</v>
      </c>
      <c r="S6" s="62" t="str">
        <f t="shared" si="1"/>
        <v>駅</v>
      </c>
      <c r="T6" s="62" t="str">
        <f t="shared" si="1"/>
        <v>無</v>
      </c>
      <c r="U6" s="63">
        <f t="shared" si="1"/>
        <v>1705</v>
      </c>
      <c r="V6" s="63">
        <f t="shared" si="1"/>
        <v>40</v>
      </c>
      <c r="W6" s="63">
        <f t="shared" si="1"/>
        <v>210</v>
      </c>
      <c r="X6" s="62" t="str">
        <f t="shared" si="1"/>
        <v>代行制</v>
      </c>
      <c r="Y6" s="64">
        <f>IF(Y8="-",NA(),Y8)</f>
        <v>78.7</v>
      </c>
      <c r="Z6" s="64">
        <f t="shared" ref="Z6:AH6" si="2">IF(Z8="-",NA(),Z8)</f>
        <v>68.8</v>
      </c>
      <c r="AA6" s="64">
        <f t="shared" si="2"/>
        <v>65.3</v>
      </c>
      <c r="AB6" s="64">
        <f t="shared" si="2"/>
        <v>75.099999999999994</v>
      </c>
      <c r="AC6" s="64">
        <f t="shared" si="2"/>
        <v>19.399999999999999</v>
      </c>
      <c r="AD6" s="64">
        <f t="shared" si="2"/>
        <v>378</v>
      </c>
      <c r="AE6" s="64">
        <f t="shared" si="2"/>
        <v>477.8</v>
      </c>
      <c r="AF6" s="64">
        <f t="shared" si="2"/>
        <v>373.2</v>
      </c>
      <c r="AG6" s="64">
        <f t="shared" si="2"/>
        <v>742.8</v>
      </c>
      <c r="AH6" s="64">
        <f t="shared" si="2"/>
        <v>385.7</v>
      </c>
      <c r="AI6" s="61" t="str">
        <f>IF(AI8="-","",IF(AI8="-","【-】","【"&amp;SUBSTITUTE(TEXT(AI8,"#,##0.0"),"-","△")&amp;"】"))</f>
        <v>【630.7】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3.1</v>
      </c>
      <c r="AP6" s="64">
        <f t="shared" si="3"/>
        <v>6.3</v>
      </c>
      <c r="AQ6" s="64">
        <f t="shared" si="3"/>
        <v>4</v>
      </c>
      <c r="AR6" s="64">
        <f t="shared" si="3"/>
        <v>2</v>
      </c>
      <c r="AS6" s="64">
        <f t="shared" si="3"/>
        <v>9</v>
      </c>
      <c r="AT6" s="61" t="str">
        <f>IF(AT8="-","",IF(AT8="-","【-】","【"&amp;SUBSTITUTE(TEXT(AT8,"#,##0.0"),"-","△")&amp;"】"))</f>
        <v>【8.6】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18</v>
      </c>
      <c r="BA6" s="65">
        <f t="shared" si="4"/>
        <v>21</v>
      </c>
      <c r="BB6" s="65">
        <f t="shared" si="4"/>
        <v>18</v>
      </c>
      <c r="BC6" s="65">
        <f t="shared" si="4"/>
        <v>15</v>
      </c>
      <c r="BD6" s="65">
        <f t="shared" si="4"/>
        <v>405</v>
      </c>
      <c r="BE6" s="63" t="str">
        <f>IF(BE8="-","",IF(BE8="-","【-】","【"&amp;SUBSTITUTE(TEXT(BE8,"#,##0"),"-","△")&amp;"】"))</f>
        <v>【2,345】</v>
      </c>
      <c r="BF6" s="64">
        <f>IF(BF8="-",NA(),BF8)</f>
        <v>-27</v>
      </c>
      <c r="BG6" s="64">
        <f t="shared" ref="BG6:BO6" si="5">IF(BG8="-",NA(),BG8)</f>
        <v>-45.4</v>
      </c>
      <c r="BH6" s="64">
        <f t="shared" si="5"/>
        <v>-51.7</v>
      </c>
      <c r="BI6" s="64">
        <f t="shared" si="5"/>
        <v>-31.7</v>
      </c>
      <c r="BJ6" s="64">
        <f t="shared" si="5"/>
        <v>-374.8</v>
      </c>
      <c r="BK6" s="64">
        <f t="shared" si="5"/>
        <v>34.700000000000003</v>
      </c>
      <c r="BL6" s="64">
        <f t="shared" si="5"/>
        <v>39.6</v>
      </c>
      <c r="BM6" s="64">
        <f t="shared" si="5"/>
        <v>29</v>
      </c>
      <c r="BN6" s="64">
        <f t="shared" si="5"/>
        <v>32.9</v>
      </c>
      <c r="BO6" s="64">
        <f t="shared" si="5"/>
        <v>-121.8</v>
      </c>
      <c r="BP6" s="61" t="str">
        <f>IF(BP8="-","",IF(BP8="-","【-】","【"&amp;SUBSTITUTE(TEXT(BP8,"#,##0.0"),"-","△")&amp;"】"))</f>
        <v>【△65.9】</v>
      </c>
      <c r="BQ6" s="65">
        <f>IF(BQ8="-",NA(),BQ8)</f>
        <v>-2221</v>
      </c>
      <c r="BR6" s="65">
        <f t="shared" ref="BR6:BZ6" si="6">IF(BR8="-",NA(),BR8)</f>
        <v>-3121</v>
      </c>
      <c r="BS6" s="65">
        <f t="shared" si="6"/>
        <v>-3547</v>
      </c>
      <c r="BT6" s="65">
        <f t="shared" si="6"/>
        <v>-2208</v>
      </c>
      <c r="BU6" s="65">
        <f t="shared" si="6"/>
        <v>-7403</v>
      </c>
      <c r="BV6" s="65">
        <f t="shared" si="6"/>
        <v>7123</v>
      </c>
      <c r="BW6" s="65">
        <f t="shared" si="6"/>
        <v>8017</v>
      </c>
      <c r="BX6" s="65">
        <f t="shared" si="6"/>
        <v>8137</v>
      </c>
      <c r="BY6" s="65">
        <f t="shared" si="6"/>
        <v>8005</v>
      </c>
      <c r="BZ6" s="65">
        <f t="shared" si="6"/>
        <v>2698</v>
      </c>
      <c r="CA6" s="63" t="str">
        <f>IF(CA8="-","",IF(CA8="-","【-】","【"&amp;SUBSTITUTE(TEXT(CA8,"#,##0"),"-","△")&amp;"】"))</f>
        <v>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109</v>
      </c>
      <c r="CM6" s="63">
        <f t="shared" ref="CM6:CN6" si="7">CM8</f>
        <v>26250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109</v>
      </c>
      <c r="CZ6" s="64">
        <f>IF(CZ8="-",NA(),CZ8)</f>
        <v>149.80000000000001</v>
      </c>
      <c r="DA6" s="64">
        <f t="shared" ref="DA6:DI6" si="8">IF(DA8="-",NA(),DA8)</f>
        <v>451.3</v>
      </c>
      <c r="DB6" s="64">
        <f t="shared" si="8"/>
        <v>513.20000000000005</v>
      </c>
      <c r="DC6" s="64">
        <f t="shared" si="8"/>
        <v>505.7</v>
      </c>
      <c r="DD6" s="64">
        <f t="shared" si="8"/>
        <v>1745.7</v>
      </c>
      <c r="DE6" s="64">
        <f t="shared" si="8"/>
        <v>62.8</v>
      </c>
      <c r="DF6" s="64">
        <f t="shared" si="8"/>
        <v>62.3</v>
      </c>
      <c r="DG6" s="64">
        <f t="shared" si="8"/>
        <v>87.9</v>
      </c>
      <c r="DH6" s="64">
        <f t="shared" si="8"/>
        <v>56.3</v>
      </c>
      <c r="DI6" s="64">
        <f t="shared" si="8"/>
        <v>70.3</v>
      </c>
      <c r="DJ6" s="61" t="str">
        <f>IF(DJ8="-","",IF(DJ8="-","【-】","【"&amp;SUBSTITUTE(TEXT(DJ8,"#,##0.0"),"-","△")&amp;"】"))</f>
        <v>【183.4】</v>
      </c>
      <c r="DK6" s="64">
        <f>IF(DK8="-",NA(),DK8)</f>
        <v>992.5</v>
      </c>
      <c r="DL6" s="64">
        <f t="shared" ref="DL6:DT6" si="9">IF(DL8="-",NA(),DL8)</f>
        <v>1135</v>
      </c>
      <c r="DM6" s="64">
        <f t="shared" si="9"/>
        <v>1015</v>
      </c>
      <c r="DN6" s="64">
        <f t="shared" si="9"/>
        <v>957.5</v>
      </c>
      <c r="DO6" s="64">
        <f t="shared" si="9"/>
        <v>365</v>
      </c>
      <c r="DP6" s="64">
        <f t="shared" si="9"/>
        <v>288.2</v>
      </c>
      <c r="DQ6" s="64">
        <f t="shared" si="9"/>
        <v>287.39999999999998</v>
      </c>
      <c r="DR6" s="64">
        <f t="shared" si="9"/>
        <v>290.39999999999998</v>
      </c>
      <c r="DS6" s="64">
        <f t="shared" si="9"/>
        <v>304.89999999999998</v>
      </c>
      <c r="DT6" s="64">
        <f t="shared" si="9"/>
        <v>224.4</v>
      </c>
      <c r="DU6" s="61" t="str">
        <f>IF(DU8="-","",IF(DU8="-","【-】","【"&amp;SUBSTITUTE(TEXT(DU8,"#,##0.0"),"-","△")&amp;"】"))</f>
        <v>【164.2】</v>
      </c>
    </row>
    <row r="7" spans="1:125" s="66" customFormat="1" x14ac:dyDescent="0.15">
      <c r="A7" s="49" t="s">
        <v>110</v>
      </c>
      <c r="B7" s="60">
        <f t="shared" ref="B7:X7" si="10">B8</f>
        <v>2020</v>
      </c>
      <c r="C7" s="60">
        <f t="shared" si="10"/>
        <v>22039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4</v>
      </c>
      <c r="H7" s="60" t="str">
        <f t="shared" si="10"/>
        <v>青森県　八戸市</v>
      </c>
      <c r="I7" s="60" t="str">
        <f t="shared" si="10"/>
        <v>八戸駅西口広場駐車場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広場式</v>
      </c>
      <c r="R7" s="63">
        <f t="shared" si="10"/>
        <v>19</v>
      </c>
      <c r="S7" s="62" t="str">
        <f t="shared" si="10"/>
        <v>駅</v>
      </c>
      <c r="T7" s="62" t="str">
        <f t="shared" si="10"/>
        <v>無</v>
      </c>
      <c r="U7" s="63">
        <f t="shared" si="10"/>
        <v>1705</v>
      </c>
      <c r="V7" s="63">
        <f t="shared" si="10"/>
        <v>40</v>
      </c>
      <c r="W7" s="63">
        <f t="shared" si="10"/>
        <v>210</v>
      </c>
      <c r="X7" s="62" t="str">
        <f t="shared" si="10"/>
        <v>代行制</v>
      </c>
      <c r="Y7" s="64">
        <f>Y8</f>
        <v>78.7</v>
      </c>
      <c r="Z7" s="64">
        <f t="shared" ref="Z7:AH7" si="11">Z8</f>
        <v>68.8</v>
      </c>
      <c r="AA7" s="64">
        <f t="shared" si="11"/>
        <v>65.3</v>
      </c>
      <c r="AB7" s="64">
        <f t="shared" si="11"/>
        <v>75.099999999999994</v>
      </c>
      <c r="AC7" s="64">
        <f t="shared" si="11"/>
        <v>19.399999999999999</v>
      </c>
      <c r="AD7" s="64">
        <f t="shared" si="11"/>
        <v>378</v>
      </c>
      <c r="AE7" s="64">
        <f t="shared" si="11"/>
        <v>477.8</v>
      </c>
      <c r="AF7" s="64">
        <f t="shared" si="11"/>
        <v>373.2</v>
      </c>
      <c r="AG7" s="64">
        <f t="shared" si="11"/>
        <v>742.8</v>
      </c>
      <c r="AH7" s="64">
        <f t="shared" si="11"/>
        <v>385.7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3.1</v>
      </c>
      <c r="AP7" s="64">
        <f t="shared" si="12"/>
        <v>6.3</v>
      </c>
      <c r="AQ7" s="64">
        <f t="shared" si="12"/>
        <v>4</v>
      </c>
      <c r="AR7" s="64">
        <f t="shared" si="12"/>
        <v>2</v>
      </c>
      <c r="AS7" s="64">
        <f t="shared" si="12"/>
        <v>9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18</v>
      </c>
      <c r="BA7" s="65">
        <f t="shared" si="13"/>
        <v>21</v>
      </c>
      <c r="BB7" s="65">
        <f t="shared" si="13"/>
        <v>18</v>
      </c>
      <c r="BC7" s="65">
        <f t="shared" si="13"/>
        <v>15</v>
      </c>
      <c r="BD7" s="65">
        <f t="shared" si="13"/>
        <v>405</v>
      </c>
      <c r="BE7" s="63"/>
      <c r="BF7" s="64">
        <f>BF8</f>
        <v>-27</v>
      </c>
      <c r="BG7" s="64">
        <f t="shared" ref="BG7:BO7" si="14">BG8</f>
        <v>-45.4</v>
      </c>
      <c r="BH7" s="64">
        <f t="shared" si="14"/>
        <v>-51.7</v>
      </c>
      <c r="BI7" s="64">
        <f t="shared" si="14"/>
        <v>-31.7</v>
      </c>
      <c r="BJ7" s="64">
        <f t="shared" si="14"/>
        <v>-374.8</v>
      </c>
      <c r="BK7" s="64">
        <f t="shared" si="14"/>
        <v>34.700000000000003</v>
      </c>
      <c r="BL7" s="64">
        <f t="shared" si="14"/>
        <v>39.6</v>
      </c>
      <c r="BM7" s="64">
        <f t="shared" si="14"/>
        <v>29</v>
      </c>
      <c r="BN7" s="64">
        <f t="shared" si="14"/>
        <v>32.9</v>
      </c>
      <c r="BO7" s="64">
        <f t="shared" si="14"/>
        <v>-121.8</v>
      </c>
      <c r="BP7" s="61"/>
      <c r="BQ7" s="65">
        <f>BQ8</f>
        <v>-2221</v>
      </c>
      <c r="BR7" s="65">
        <f t="shared" ref="BR7:BZ7" si="15">BR8</f>
        <v>-3121</v>
      </c>
      <c r="BS7" s="65">
        <f t="shared" si="15"/>
        <v>-3547</v>
      </c>
      <c r="BT7" s="65">
        <f t="shared" si="15"/>
        <v>-2208</v>
      </c>
      <c r="BU7" s="65">
        <f t="shared" si="15"/>
        <v>-7403</v>
      </c>
      <c r="BV7" s="65">
        <f t="shared" si="15"/>
        <v>7123</v>
      </c>
      <c r="BW7" s="65">
        <f t="shared" si="15"/>
        <v>8017</v>
      </c>
      <c r="BX7" s="65">
        <f t="shared" si="15"/>
        <v>8137</v>
      </c>
      <c r="BY7" s="65">
        <f t="shared" si="15"/>
        <v>8005</v>
      </c>
      <c r="BZ7" s="65">
        <f t="shared" si="15"/>
        <v>2698</v>
      </c>
      <c r="CA7" s="63"/>
      <c r="CB7" s="64" t="s">
        <v>111</v>
      </c>
      <c r="CC7" s="64" t="s">
        <v>111</v>
      </c>
      <c r="CD7" s="64" t="s">
        <v>111</v>
      </c>
      <c r="CE7" s="64" t="s">
        <v>111</v>
      </c>
      <c r="CF7" s="64" t="s">
        <v>111</v>
      </c>
      <c r="CG7" s="64" t="s">
        <v>111</v>
      </c>
      <c r="CH7" s="64" t="s">
        <v>111</v>
      </c>
      <c r="CI7" s="64" t="s">
        <v>111</v>
      </c>
      <c r="CJ7" s="64" t="s">
        <v>111</v>
      </c>
      <c r="CK7" s="64" t="s">
        <v>109</v>
      </c>
      <c r="CL7" s="61"/>
      <c r="CM7" s="63">
        <f>CM8</f>
        <v>26250</v>
      </c>
      <c r="CN7" s="63">
        <f>CN8</f>
        <v>0</v>
      </c>
      <c r="CO7" s="64" t="s">
        <v>111</v>
      </c>
      <c r="CP7" s="64" t="s">
        <v>111</v>
      </c>
      <c r="CQ7" s="64" t="s">
        <v>111</v>
      </c>
      <c r="CR7" s="64" t="s">
        <v>111</v>
      </c>
      <c r="CS7" s="64" t="s">
        <v>111</v>
      </c>
      <c r="CT7" s="64" t="s">
        <v>111</v>
      </c>
      <c r="CU7" s="64" t="s">
        <v>111</v>
      </c>
      <c r="CV7" s="64" t="s">
        <v>111</v>
      </c>
      <c r="CW7" s="64" t="s">
        <v>111</v>
      </c>
      <c r="CX7" s="64" t="s">
        <v>112</v>
      </c>
      <c r="CY7" s="61"/>
      <c r="CZ7" s="64">
        <f>CZ8</f>
        <v>149.80000000000001</v>
      </c>
      <c r="DA7" s="64">
        <f t="shared" ref="DA7:DI7" si="16">DA8</f>
        <v>451.3</v>
      </c>
      <c r="DB7" s="64">
        <f t="shared" si="16"/>
        <v>513.20000000000005</v>
      </c>
      <c r="DC7" s="64">
        <f t="shared" si="16"/>
        <v>505.7</v>
      </c>
      <c r="DD7" s="64">
        <f t="shared" si="16"/>
        <v>1745.7</v>
      </c>
      <c r="DE7" s="64">
        <f t="shared" si="16"/>
        <v>62.8</v>
      </c>
      <c r="DF7" s="64">
        <f t="shared" si="16"/>
        <v>62.3</v>
      </c>
      <c r="DG7" s="64">
        <f t="shared" si="16"/>
        <v>87.9</v>
      </c>
      <c r="DH7" s="64">
        <f t="shared" si="16"/>
        <v>56.3</v>
      </c>
      <c r="DI7" s="64">
        <f t="shared" si="16"/>
        <v>70.3</v>
      </c>
      <c r="DJ7" s="61"/>
      <c r="DK7" s="64">
        <f>DK8</f>
        <v>992.5</v>
      </c>
      <c r="DL7" s="64">
        <f t="shared" ref="DL7:DT7" si="17">DL8</f>
        <v>1135</v>
      </c>
      <c r="DM7" s="64">
        <f t="shared" si="17"/>
        <v>1015</v>
      </c>
      <c r="DN7" s="64">
        <f t="shared" si="17"/>
        <v>957.5</v>
      </c>
      <c r="DO7" s="64">
        <f t="shared" si="17"/>
        <v>365</v>
      </c>
      <c r="DP7" s="64">
        <f t="shared" si="17"/>
        <v>288.2</v>
      </c>
      <c r="DQ7" s="64">
        <f t="shared" si="17"/>
        <v>287.39999999999998</v>
      </c>
      <c r="DR7" s="64">
        <f t="shared" si="17"/>
        <v>290.39999999999998</v>
      </c>
      <c r="DS7" s="64">
        <f t="shared" si="17"/>
        <v>304.89999999999998</v>
      </c>
      <c r="DT7" s="64">
        <f t="shared" si="17"/>
        <v>224.4</v>
      </c>
      <c r="DU7" s="61"/>
    </row>
    <row r="8" spans="1:125" s="66" customFormat="1" x14ac:dyDescent="0.15">
      <c r="A8" s="49"/>
      <c r="B8" s="67">
        <v>2020</v>
      </c>
      <c r="C8" s="67">
        <v>22039</v>
      </c>
      <c r="D8" s="67">
        <v>47</v>
      </c>
      <c r="E8" s="67">
        <v>14</v>
      </c>
      <c r="F8" s="67">
        <v>0</v>
      </c>
      <c r="G8" s="67">
        <v>4</v>
      </c>
      <c r="H8" s="67" t="s">
        <v>113</v>
      </c>
      <c r="I8" s="67" t="s">
        <v>114</v>
      </c>
      <c r="J8" s="67" t="s">
        <v>115</v>
      </c>
      <c r="K8" s="67" t="s">
        <v>116</v>
      </c>
      <c r="L8" s="67" t="s">
        <v>117</v>
      </c>
      <c r="M8" s="67" t="s">
        <v>118</v>
      </c>
      <c r="N8" s="67" t="s">
        <v>119</v>
      </c>
      <c r="O8" s="68" t="s">
        <v>120</v>
      </c>
      <c r="P8" s="69" t="s">
        <v>121</v>
      </c>
      <c r="Q8" s="69" t="s">
        <v>122</v>
      </c>
      <c r="R8" s="70">
        <v>19</v>
      </c>
      <c r="S8" s="69" t="s">
        <v>123</v>
      </c>
      <c r="T8" s="69" t="s">
        <v>124</v>
      </c>
      <c r="U8" s="70">
        <v>1705</v>
      </c>
      <c r="V8" s="70">
        <v>40</v>
      </c>
      <c r="W8" s="70">
        <v>210</v>
      </c>
      <c r="X8" s="69" t="s">
        <v>125</v>
      </c>
      <c r="Y8" s="71">
        <v>78.7</v>
      </c>
      <c r="Z8" s="71">
        <v>68.8</v>
      </c>
      <c r="AA8" s="71">
        <v>65.3</v>
      </c>
      <c r="AB8" s="71">
        <v>75.099999999999994</v>
      </c>
      <c r="AC8" s="71">
        <v>19.399999999999999</v>
      </c>
      <c r="AD8" s="71">
        <v>378</v>
      </c>
      <c r="AE8" s="71">
        <v>477.8</v>
      </c>
      <c r="AF8" s="71">
        <v>373.2</v>
      </c>
      <c r="AG8" s="71">
        <v>742.8</v>
      </c>
      <c r="AH8" s="71">
        <v>385.7</v>
      </c>
      <c r="AI8" s="68">
        <v>630.70000000000005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3.1</v>
      </c>
      <c r="AP8" s="71">
        <v>6.3</v>
      </c>
      <c r="AQ8" s="71">
        <v>4</v>
      </c>
      <c r="AR8" s="71">
        <v>2</v>
      </c>
      <c r="AS8" s="71">
        <v>9</v>
      </c>
      <c r="AT8" s="68">
        <v>8.6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18</v>
      </c>
      <c r="BA8" s="72">
        <v>21</v>
      </c>
      <c r="BB8" s="72">
        <v>18</v>
      </c>
      <c r="BC8" s="72">
        <v>15</v>
      </c>
      <c r="BD8" s="72">
        <v>405</v>
      </c>
      <c r="BE8" s="72">
        <v>2345</v>
      </c>
      <c r="BF8" s="71">
        <v>-27</v>
      </c>
      <c r="BG8" s="71">
        <v>-45.4</v>
      </c>
      <c r="BH8" s="71">
        <v>-51.7</v>
      </c>
      <c r="BI8" s="71">
        <v>-31.7</v>
      </c>
      <c r="BJ8" s="71">
        <v>-374.8</v>
      </c>
      <c r="BK8" s="71">
        <v>34.700000000000003</v>
      </c>
      <c r="BL8" s="71">
        <v>39.6</v>
      </c>
      <c r="BM8" s="71">
        <v>29</v>
      </c>
      <c r="BN8" s="71">
        <v>32.9</v>
      </c>
      <c r="BO8" s="71">
        <v>-121.8</v>
      </c>
      <c r="BP8" s="68">
        <v>-65.900000000000006</v>
      </c>
      <c r="BQ8" s="72">
        <v>-2221</v>
      </c>
      <c r="BR8" s="72">
        <v>-3121</v>
      </c>
      <c r="BS8" s="72">
        <v>-3547</v>
      </c>
      <c r="BT8" s="73">
        <v>-2208</v>
      </c>
      <c r="BU8" s="73">
        <v>-7403</v>
      </c>
      <c r="BV8" s="72">
        <v>7123</v>
      </c>
      <c r="BW8" s="72">
        <v>8017</v>
      </c>
      <c r="BX8" s="72">
        <v>8137</v>
      </c>
      <c r="BY8" s="72">
        <v>8005</v>
      </c>
      <c r="BZ8" s="72">
        <v>2698</v>
      </c>
      <c r="CA8" s="70">
        <v>3932</v>
      </c>
      <c r="CB8" s="71" t="s">
        <v>117</v>
      </c>
      <c r="CC8" s="71" t="s">
        <v>117</v>
      </c>
      <c r="CD8" s="71" t="s">
        <v>117</v>
      </c>
      <c r="CE8" s="71" t="s">
        <v>117</v>
      </c>
      <c r="CF8" s="71" t="s">
        <v>117</v>
      </c>
      <c r="CG8" s="71" t="s">
        <v>117</v>
      </c>
      <c r="CH8" s="71" t="s">
        <v>117</v>
      </c>
      <c r="CI8" s="71" t="s">
        <v>117</v>
      </c>
      <c r="CJ8" s="71" t="s">
        <v>117</v>
      </c>
      <c r="CK8" s="71" t="s">
        <v>117</v>
      </c>
      <c r="CL8" s="68" t="s">
        <v>117</v>
      </c>
      <c r="CM8" s="70">
        <v>26250</v>
      </c>
      <c r="CN8" s="70">
        <v>0</v>
      </c>
      <c r="CO8" s="71" t="s">
        <v>117</v>
      </c>
      <c r="CP8" s="71" t="s">
        <v>117</v>
      </c>
      <c r="CQ8" s="71" t="s">
        <v>117</v>
      </c>
      <c r="CR8" s="71" t="s">
        <v>117</v>
      </c>
      <c r="CS8" s="71" t="s">
        <v>117</v>
      </c>
      <c r="CT8" s="71" t="s">
        <v>117</v>
      </c>
      <c r="CU8" s="71" t="s">
        <v>117</v>
      </c>
      <c r="CV8" s="71" t="s">
        <v>117</v>
      </c>
      <c r="CW8" s="71" t="s">
        <v>117</v>
      </c>
      <c r="CX8" s="71" t="s">
        <v>117</v>
      </c>
      <c r="CY8" s="68" t="s">
        <v>117</v>
      </c>
      <c r="CZ8" s="71">
        <v>149.80000000000001</v>
      </c>
      <c r="DA8" s="71">
        <v>451.3</v>
      </c>
      <c r="DB8" s="71">
        <v>513.20000000000005</v>
      </c>
      <c r="DC8" s="71">
        <v>505.7</v>
      </c>
      <c r="DD8" s="71">
        <v>1745.7</v>
      </c>
      <c r="DE8" s="71">
        <v>62.8</v>
      </c>
      <c r="DF8" s="71">
        <v>62.3</v>
      </c>
      <c r="DG8" s="71">
        <v>87.9</v>
      </c>
      <c r="DH8" s="71">
        <v>56.3</v>
      </c>
      <c r="DI8" s="71">
        <v>70.3</v>
      </c>
      <c r="DJ8" s="68">
        <v>183.4</v>
      </c>
      <c r="DK8" s="71">
        <v>992.5</v>
      </c>
      <c r="DL8" s="71">
        <v>1135</v>
      </c>
      <c r="DM8" s="71">
        <v>1015</v>
      </c>
      <c r="DN8" s="71">
        <v>957.5</v>
      </c>
      <c r="DO8" s="71">
        <v>365</v>
      </c>
      <c r="DP8" s="71">
        <v>288.2</v>
      </c>
      <c r="DQ8" s="71">
        <v>287.39999999999998</v>
      </c>
      <c r="DR8" s="71">
        <v>290.39999999999998</v>
      </c>
      <c r="DS8" s="71">
        <v>304.89999999999998</v>
      </c>
      <c r="DT8" s="71">
        <v>224.4</v>
      </c>
      <c r="DU8" s="68">
        <v>164.2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126</v>
      </c>
      <c r="C10" s="78" t="s">
        <v>127</v>
      </c>
      <c r="D10" s="78" t="s">
        <v>128</v>
      </c>
      <c r="E10" s="78" t="s">
        <v>129</v>
      </c>
      <c r="F10" s="78" t="s">
        <v>130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H28</v>
      </c>
      <c r="C11" s="79" t="str">
        <f>IF(VALUE($B$6)=0,"",IF(VALUE($B$6)&gt;2021,"R"&amp;TEXT(VALUE($B$6)-2021,"00"),"H"&amp;VALUE($B$6)-1991))</f>
        <v>H29</v>
      </c>
      <c r="D11" s="79" t="str">
        <f>IF(VALUE($B$6)=0,"",IF(VALUE($B$6)&gt;2020,"R"&amp;TEXT(VALUE($B$6)-2020,"00"),"H"&amp;VALUE($B$6)-1990))</f>
        <v>H30</v>
      </c>
      <c r="E11" s="79" t="str">
        <f>IF(VALUE($B$6)=0,"",IF(VALUE($B$6)&gt;2019,"R"&amp;TEXT(VALUE($B$6)-2019,"00"),"H"&amp;VALUE($B$6)-1989))</f>
        <v>R01</v>
      </c>
      <c r="F11" s="79" t="str">
        <f>IF(VALUE($B$6)=0,"",IF(VALUE($B$6)&gt;2018,"R"&amp;TEXT(VALUE($B$6)-2018,"00"),"H"&amp;VALUE($B$6)-1988))</f>
        <v>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2022-01-21T07:27:47Z</cp:lastPrinted>
  <dcterms:created xsi:type="dcterms:W3CDTF">2021-12-17T06:00:01Z</dcterms:created>
  <dcterms:modified xsi:type="dcterms:W3CDTF">2022-01-21T07:27:48Z</dcterms:modified>
  <cp:category/>
</cp:coreProperties>
</file>