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\\ts-xel63a\share\2下水道係\け_経営分析\20210129_公営企業に係る経営比較分析表（令和元年度決算）の分析等\て_提出_修正\"/>
    </mc:Choice>
  </mc:AlternateContent>
  <xr:revisionPtr revIDLastSave="0" documentId="13_ncr:1_{BED721BD-BA66-41CB-A709-C08704408BFD}" xr6:coauthVersionLast="36" xr6:coauthVersionMax="36" xr10:uidLastSave="{00000000-0000-0000-0000-000000000000}"/>
  <workbookProtection workbookAlgorithmName="SHA-512" workbookHashValue="CyzNh61+f2urfOCYRiU+rkEEj4uXlusJQbOaBZOfyVM/cYxORM2kp2C9SdZTJY2hbu5G2W3njRbHvDPA2GeEgA==" workbookSaltValue="nbe/fb25EL6xc3FQfi8q9w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T10" i="4"/>
  <c r="AL10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<sst xmlns="http://schemas.openxmlformats.org/spreadsheetml/2006/main" count="236" uniqueCount="120">
  <si>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</si>
  <si>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</si>
  <si>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</si>
  <si>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</si>
  <si>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</si>
  <si>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</si>
  <si>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</si>
  <si>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</si>
  <si>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</si>
  <si>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</si>
  <si>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</si>
  <si>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</si>
  <si>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</si>
  <si>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</si>
  <si>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</si>
  <si>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</si>
  <si>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</si>
  <si>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</si>
  <si>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</si>
  <si>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</si>
  <si>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</si>
  <si>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</si>
  <si>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</si>
  <si>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</si>
  <si>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</si>
  <si>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</si>
  <si>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</si>
  <si>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</si>
  <si>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</si>
  <si>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</si>
  <si>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</si>
  <si>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</si>
  <si>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</si>
  <si>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</si>
  <si>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</si>
  <si>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</si>
  <si>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</si>
  <si>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</si>
  <si>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</si>
  <si>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</si>
  <si>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</si>
  <si>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</si>
  <si>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</si>
  <si>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</si>
  <si>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</si>
  <si>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</si>
  <si>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</si>
  <si>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</si>
  <si>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</si>
  <si>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</si>
  <si>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</si>
  <si>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</si>
  <si>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</si>
  <si>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</si>
  <si>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</si>
  <si>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</si>
  <si>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</si>
  <si>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</si>
  <si>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</si>
  <si>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</si>
  <si>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</si>
  <si>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</si>
  <si>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</si>
  <si>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</si>
  <si>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</si>
  <si>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</si>
  <si>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</si>
  <si>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</si>
  <si>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</si>
  <si>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</si>
  <si>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</si>
  <si>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</si>
  <si>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</si>
  <si>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</si>
  <si>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</si>
  <si>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</si>
  <si>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</si>
  <si>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</si>
  <si>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</si>
  <si>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</si>
  <si>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</si>
  <si>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</si>
  <si>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</si>
  <si>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</si>
  <si>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</si>
  <si>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</si>
  <si>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</si>
  <si>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</si>
  <si>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</si>
  <si>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</si>
  <si>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</si>
  <si>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</si>
  <si>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</si>
  <si>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</si>
  <si>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</si>
  <si>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</si>
  <si>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</si>
  <si>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板柳町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</si>
  <si>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</si>
  <si>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</si>
  <si>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</si>
  <si>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</si>
  <si>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</si>
  <si>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</si>
  <si>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</si>
  <si>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</si>
  <si>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</si>
  <si>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</si>
  <si>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</si>
  <si>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</si>
  <si>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</si>
  <si>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</si>
  <si>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</si>
  <si>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</si>
  <si>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</si>
  <si>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</si>
  <si>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</si>
  <si>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収益的収支比率は、平成30年度までは、100％前後で横ばいとなっているが、令和元年度から法改正による施設改修を行っており、93％に減少している。
　また、経費回収率が100％を下回っており、現在のところ、使用料収入以外の収入（一般会計繰入金）により経営の安定が図られている。
　施設利用率及び水洗化率については、過疎化による処理区内人口の減、水洗化人口の減に伴い加入率が類似団体に比べ低い状況にある。</t>
    <rPh sb="10" eb="12">
      <t>ヘイセイ</t>
    </rPh>
    <rPh sb="14" eb="16">
      <t>ネンド</t>
    </rPh>
    <rPh sb="38" eb="40">
      <t>レイワ</t>
    </rPh>
    <rPh sb="40" eb="42">
      <t>ガンネン</t>
    </rPh>
    <rPh sb="42" eb="43">
      <t>ド</t>
    </rPh>
    <rPh sb="45" eb="48">
      <t>ホウカイセイ</t>
    </rPh>
    <rPh sb="51" eb="53">
      <t>シセツ</t>
    </rPh>
    <rPh sb="53" eb="55">
      <t>カイシュウ</t>
    </rPh>
    <rPh sb="56" eb="57">
      <t>オコナ</t>
    </rPh>
    <rPh sb="66" eb="68">
      <t>ゲンショウ</t>
    </rPh>
    <rPh sb="157" eb="160">
      <t>カソカ</t>
    </rPh>
    <rPh sb="195" eb="197">
      <t>ジョウキョウ</t>
    </rPh>
    <phoneticPr fontId="4"/>
  </si>
  <si>
    <t>　現在のところ、経営状況は安定しているが、過疎化等による急激な将来の人口減少に伴う使用料収入の減少、及び施設の改築（更新・長寿命化）が見込まれるため、未収金の回収、維持管理費の削減等、事業運営について十分な検討が必要である。</t>
    <rPh sb="21" eb="24">
      <t>カソカ</t>
    </rPh>
    <rPh sb="24" eb="25">
      <t>トウ</t>
    </rPh>
    <rPh sb="28" eb="30">
      <t>キュウゲキ</t>
    </rPh>
    <phoneticPr fontId="4"/>
  </si>
  <si>
    <t>　平成14年度から管渠工事を行っており、耐用年数を超えた管渠は無く、改築はない。</t>
    <rPh sb="9" eb="11">
      <t>カンキョ</t>
    </rPh>
    <rPh sb="11" eb="13">
      <t>コウジ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</si>
</sst>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4-488F-B3E1-D8D7C0D5A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 formatCode="#,##0.00;&quot;△&quot;#,##0.00">
                  <c:v>0</c:v>
                </c:pt>
                <c:pt idx="3">
                  <c:v>0.04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94-488F-B3E1-D8D7C0D5A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26.72</c:v>
                </c:pt>
                <c:pt idx="1">
                  <c:v>28.74</c:v>
                </c:pt>
                <c:pt idx="2">
                  <c:v>29.42</c:v>
                </c:pt>
                <c:pt idx="3">
                  <c:v>28.63</c:v>
                </c:pt>
                <c:pt idx="4">
                  <c:v>29.25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3-4237-BCB2-3A406594F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42.84</c:v>
                </c:pt>
                <c:pt idx="2">
                  <c:v>40.93</c:v>
                </c:pt>
                <c:pt idx="3">
                  <c:v>43.38</c:v>
                </c:pt>
                <c:pt idx="4">
                  <c:v>42.33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43-4237-BCB2-3A406594F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48.72</c:v>
                </c:pt>
                <c:pt idx="1">
                  <c:v>51.99</c:v>
                </c:pt>
                <c:pt idx="2">
                  <c:v>54.89</c:v>
                </c:pt>
                <c:pt idx="3">
                  <c:v>55.31</c:v>
                </c:pt>
                <c:pt idx="4">
                  <c:v>55.56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2-4B3D-825A-C096DD3A0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69.67</c:v>
                </c:pt>
                <c:pt idx="1">
                  <c:v>66.3</c:v>
                </c:pt>
                <c:pt idx="2">
                  <c:v>62.73</c:v>
                </c:pt>
                <c:pt idx="3">
                  <c:v>62.02</c:v>
                </c:pt>
                <c:pt idx="4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82-4B3D-825A-C096DD3A0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97.84</c:v>
                </c:pt>
                <c:pt idx="1">
                  <c:v>97.9</c:v>
                </c:pt>
                <c:pt idx="2">
                  <c:v>98.32</c:v>
                </c:pt>
                <c:pt idx="3">
                  <c:v>98.55</c:v>
                </c:pt>
                <c:pt idx="4">
                  <c:v>93.48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F-4712-B091-E2F9B88F4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7F-4712-B091-E2F9B88F4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2-4DAA-93F5-EA8B7D6BF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72-4DAA-93F5-EA8B7D6BF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E-4BA2-9853-DCDDD56CE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FE-4BA2-9853-DCDDD56CE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D-4076-B9E6-D48969C9F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D-4076-B9E6-D48969C9F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8-4867-AA88-992BA4A4B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8-4867-AA88-992BA4A4B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4-4D6B-9BF8-E0F7A7201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979.89</c:v>
                </c:pt>
                <c:pt idx="1">
                  <c:v>1051.43</c:v>
                </c:pt>
                <c:pt idx="2">
                  <c:v>982.29</c:v>
                </c:pt>
                <c:pt idx="3">
                  <c:v>713.28</c:v>
                </c:pt>
                <c:pt idx="4">
                  <c:v>673.08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4-4D6B-9BF8-E0F7A7201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40.159999999999997</c:v>
                </c:pt>
                <c:pt idx="1">
                  <c:v>46.31</c:v>
                </c:pt>
                <c:pt idx="2">
                  <c:v>50.93</c:v>
                </c:pt>
                <c:pt idx="3">
                  <c:v>48.63</c:v>
                </c:pt>
                <c:pt idx="4">
                  <c:v>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7-4CE2-BF0E-4FBBE01A7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41.34</c:v>
                </c:pt>
                <c:pt idx="1">
                  <c:v>40.06</c:v>
                </c:pt>
                <c:pt idx="2">
                  <c:v>41.25</c:v>
                </c:pt>
                <c:pt idx="3">
                  <c:v>40.75</c:v>
                </c:pt>
                <c:pt idx="4">
                  <c:v>42.44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47-4CE2-BF0E-4FBBE01A7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388.36</c:v>
                </c:pt>
                <c:pt idx="1">
                  <c:v>330.25</c:v>
                </c:pt>
                <c:pt idx="2">
                  <c:v>300.82</c:v>
                </c:pt>
                <c:pt idx="3">
                  <c:v>313.76</c:v>
                </c:pt>
                <c:pt idx="4">
                  <c:v>269.44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C-4C6E-BA4D-2FBCEE866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357.49</c:v>
                </c:pt>
                <c:pt idx="1">
                  <c:v>355.22</c:v>
                </c:pt>
                <c:pt idx="2">
                  <c:v>334.48</c:v>
                </c:pt>
                <c:pt idx="3">
                  <c:v>311.70999999999998</c:v>
                </c:pt>
                <c:pt idx="4">
                  <c:v>284.54000000000002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C-4C6E-BA4D-2FBCEE866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C1" zoomScale="75" zoomScaleNormal="75" workbookViewId="0">
      <selection activeCell="CI52" sqref="CI5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青森県　板柳町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13448</v>
      </c>
      <c r="AM8" s="51"/>
      <c r="AN8" s="51"/>
      <c r="AO8" s="51"/>
      <c r="AP8" s="51"/>
      <c r="AQ8" s="51"/>
      <c r="AR8" s="51"/>
      <c r="AS8" s="51"/>
      <c r="AT8" s="46">
        <f>データ!T6</f>
        <v>41.88</v>
      </c>
      <c r="AU8" s="46"/>
      <c r="AV8" s="46"/>
      <c r="AW8" s="46"/>
      <c r="AX8" s="46"/>
      <c r="AY8" s="46"/>
      <c r="AZ8" s="46"/>
      <c r="BA8" s="46"/>
      <c r="BB8" s="46">
        <f>データ!U6</f>
        <v>321.11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32.979999999999997</v>
      </c>
      <c r="Q10" s="46"/>
      <c r="R10" s="46"/>
      <c r="S10" s="46"/>
      <c r="T10" s="46"/>
      <c r="U10" s="46"/>
      <c r="V10" s="46"/>
      <c r="W10" s="46">
        <f>データ!Q6</f>
        <v>88.55</v>
      </c>
      <c r="X10" s="46"/>
      <c r="Y10" s="46"/>
      <c r="Z10" s="46"/>
      <c r="AA10" s="46"/>
      <c r="AB10" s="46"/>
      <c r="AC10" s="46"/>
      <c r="AD10" s="51">
        <f>データ!R6</f>
        <v>2920</v>
      </c>
      <c r="AE10" s="51"/>
      <c r="AF10" s="51"/>
      <c r="AG10" s="51"/>
      <c r="AH10" s="51"/>
      <c r="AI10" s="51"/>
      <c r="AJ10" s="51"/>
      <c r="AK10" s="2"/>
      <c r="AL10" s="51">
        <f>データ!V6</f>
        <v>4397</v>
      </c>
      <c r="AM10" s="51"/>
      <c r="AN10" s="51"/>
      <c r="AO10" s="51"/>
      <c r="AP10" s="51"/>
      <c r="AQ10" s="51"/>
      <c r="AR10" s="51"/>
      <c r="AS10" s="51"/>
      <c r="AT10" s="46">
        <f>データ!W6</f>
        <v>3.3</v>
      </c>
      <c r="AU10" s="46"/>
      <c r="AV10" s="46"/>
      <c r="AW10" s="46"/>
      <c r="AX10" s="46"/>
      <c r="AY10" s="46"/>
      <c r="AZ10" s="46"/>
      <c r="BA10" s="46"/>
      <c r="BB10" s="46">
        <f>データ!X6</f>
        <v>1332.42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119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isiCq+C6/n79lBWaSotDLJFHSsXDZMjgSV1HMPvVMRnC1e+aLPCgSizSGs0II/23qzYfSgAn07jGyho7FN0gWw==" saltValue="GAXNfZVTFKzJ4X6mY5Yva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23817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板柳町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32.979999999999997</v>
      </c>
      <c r="Q6" s="34">
        <f t="shared" si="3"/>
        <v>88.55</v>
      </c>
      <c r="R6" s="34">
        <f t="shared" si="3"/>
        <v>2920</v>
      </c>
      <c r="S6" s="34">
        <f t="shared" si="3"/>
        <v>13448</v>
      </c>
      <c r="T6" s="34">
        <f t="shared" si="3"/>
        <v>41.88</v>
      </c>
      <c r="U6" s="34">
        <f t="shared" si="3"/>
        <v>321.11</v>
      </c>
      <c r="V6" s="34">
        <f t="shared" si="3"/>
        <v>4397</v>
      </c>
      <c r="W6" s="34">
        <f t="shared" si="3"/>
        <v>3.3</v>
      </c>
      <c r="X6" s="34">
        <f t="shared" si="3"/>
        <v>1332.42</v>
      </c>
      <c r="Y6" s="35">
        <f>IF(Y7="",NA(),Y7)</f>
        <v>97.84</v>
      </c>
      <c r="Z6" s="35">
        <f t="shared" ref="Z6:AH6" si="4">IF(Z7="",NA(),Z7)</f>
        <v>97.9</v>
      </c>
      <c r="AA6" s="35">
        <f t="shared" si="4"/>
        <v>98.32</v>
      </c>
      <c r="AB6" s="35">
        <f t="shared" si="4"/>
        <v>98.55</v>
      </c>
      <c r="AC6" s="35">
        <f t="shared" si="4"/>
        <v>93.48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979.89</v>
      </c>
      <c r="BL6" s="35">
        <f t="shared" si="7"/>
        <v>1051.43</v>
      </c>
      <c r="BM6" s="35">
        <f t="shared" si="7"/>
        <v>982.29</v>
      </c>
      <c r="BN6" s="35">
        <f t="shared" si="7"/>
        <v>713.28</v>
      </c>
      <c r="BO6" s="35">
        <f t="shared" si="7"/>
        <v>673.08</v>
      </c>
      <c r="BP6" s="34" t="str">
        <f>IF(BP7="","",IF(BP7="-","【-】","【"&amp;SUBSTITUTE(TEXT(BP7,"#,##0.00"),"-","△")&amp;"】"))</f>
        <v>【765.47】</v>
      </c>
      <c r="BQ6" s="35">
        <f>IF(BQ7="",NA(),BQ7)</f>
        <v>40.159999999999997</v>
      </c>
      <c r="BR6" s="35">
        <f t="shared" ref="BR6:BZ6" si="8">IF(BR7="",NA(),BR7)</f>
        <v>46.31</v>
      </c>
      <c r="BS6" s="35">
        <f t="shared" si="8"/>
        <v>50.93</v>
      </c>
      <c r="BT6" s="35">
        <f t="shared" si="8"/>
        <v>48.63</v>
      </c>
      <c r="BU6" s="35">
        <f t="shared" si="8"/>
        <v>57.9</v>
      </c>
      <c r="BV6" s="35">
        <f t="shared" si="8"/>
        <v>41.34</v>
      </c>
      <c r="BW6" s="35">
        <f t="shared" si="8"/>
        <v>40.06</v>
      </c>
      <c r="BX6" s="35">
        <f t="shared" si="8"/>
        <v>41.25</v>
      </c>
      <c r="BY6" s="35">
        <f t="shared" si="8"/>
        <v>40.75</v>
      </c>
      <c r="BZ6" s="35">
        <f t="shared" si="8"/>
        <v>42.44</v>
      </c>
      <c r="CA6" s="34" t="str">
        <f>IF(CA7="","",IF(CA7="-","【-】","【"&amp;SUBSTITUTE(TEXT(CA7,"#,##0.00"),"-","△")&amp;"】"))</f>
        <v>【59.59】</v>
      </c>
      <c r="CB6" s="35">
        <f>IF(CB7="",NA(),CB7)</f>
        <v>388.36</v>
      </c>
      <c r="CC6" s="35">
        <f t="shared" ref="CC6:CK6" si="9">IF(CC7="",NA(),CC7)</f>
        <v>330.25</v>
      </c>
      <c r="CD6" s="35">
        <f t="shared" si="9"/>
        <v>300.82</v>
      </c>
      <c r="CE6" s="35">
        <f t="shared" si="9"/>
        <v>313.76</v>
      </c>
      <c r="CF6" s="35">
        <f t="shared" si="9"/>
        <v>269.44</v>
      </c>
      <c r="CG6" s="35">
        <f t="shared" si="9"/>
        <v>357.49</v>
      </c>
      <c r="CH6" s="35">
        <f t="shared" si="9"/>
        <v>355.22</v>
      </c>
      <c r="CI6" s="35">
        <f t="shared" si="9"/>
        <v>334.48</v>
      </c>
      <c r="CJ6" s="35">
        <f t="shared" si="9"/>
        <v>311.70999999999998</v>
      </c>
      <c r="CK6" s="35">
        <f t="shared" si="9"/>
        <v>284.54000000000002</v>
      </c>
      <c r="CL6" s="34" t="str">
        <f>IF(CL7="","",IF(CL7="-","【-】","【"&amp;SUBSTITUTE(TEXT(CL7,"#,##0.00"),"-","△")&amp;"】"))</f>
        <v>【257.86】</v>
      </c>
      <c r="CM6" s="35">
        <f>IF(CM7="",NA(),CM7)</f>
        <v>26.72</v>
      </c>
      <c r="CN6" s="35">
        <f t="shared" ref="CN6:CV6" si="10">IF(CN7="",NA(),CN7)</f>
        <v>28.74</v>
      </c>
      <c r="CO6" s="35">
        <f t="shared" si="10"/>
        <v>29.42</v>
      </c>
      <c r="CP6" s="35">
        <f t="shared" si="10"/>
        <v>28.63</v>
      </c>
      <c r="CQ6" s="35">
        <f t="shared" si="10"/>
        <v>29.25</v>
      </c>
      <c r="CR6" s="35">
        <f t="shared" si="10"/>
        <v>44.69</v>
      </c>
      <c r="CS6" s="35">
        <f t="shared" si="10"/>
        <v>42.84</v>
      </c>
      <c r="CT6" s="35">
        <f t="shared" si="10"/>
        <v>40.93</v>
      </c>
      <c r="CU6" s="35">
        <f t="shared" si="10"/>
        <v>43.38</v>
      </c>
      <c r="CV6" s="35">
        <f t="shared" si="10"/>
        <v>42.33</v>
      </c>
      <c r="CW6" s="34" t="str">
        <f>IF(CW7="","",IF(CW7="-","【-】","【"&amp;SUBSTITUTE(TEXT(CW7,"#,##0.00"),"-","△")&amp;"】"))</f>
        <v>【51.30】</v>
      </c>
      <c r="CX6" s="35">
        <f>IF(CX7="",NA(),CX7)</f>
        <v>48.72</v>
      </c>
      <c r="CY6" s="35">
        <f t="shared" ref="CY6:DG6" si="11">IF(CY7="",NA(),CY7)</f>
        <v>51.99</v>
      </c>
      <c r="CZ6" s="35">
        <f t="shared" si="11"/>
        <v>54.89</v>
      </c>
      <c r="DA6" s="35">
        <f t="shared" si="11"/>
        <v>55.31</v>
      </c>
      <c r="DB6" s="35">
        <f t="shared" si="11"/>
        <v>55.56</v>
      </c>
      <c r="DC6" s="35">
        <f t="shared" si="11"/>
        <v>69.67</v>
      </c>
      <c r="DD6" s="35">
        <f t="shared" si="11"/>
        <v>66.3</v>
      </c>
      <c r="DE6" s="35">
        <f t="shared" si="11"/>
        <v>62.73</v>
      </c>
      <c r="DF6" s="35">
        <f t="shared" si="11"/>
        <v>62.02</v>
      </c>
      <c r="DG6" s="35">
        <f t="shared" si="11"/>
        <v>62.5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0.03</v>
      </c>
      <c r="EL6" s="34">
        <f t="shared" si="14"/>
        <v>0</v>
      </c>
      <c r="EM6" s="35">
        <f t="shared" si="14"/>
        <v>0.04</v>
      </c>
      <c r="EN6" s="34">
        <f t="shared" si="14"/>
        <v>0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23817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32.979999999999997</v>
      </c>
      <c r="Q7" s="38">
        <v>88.55</v>
      </c>
      <c r="R7" s="38">
        <v>2920</v>
      </c>
      <c r="S7" s="38">
        <v>13448</v>
      </c>
      <c r="T7" s="38">
        <v>41.88</v>
      </c>
      <c r="U7" s="38">
        <v>321.11</v>
      </c>
      <c r="V7" s="38">
        <v>4397</v>
      </c>
      <c r="W7" s="38">
        <v>3.3</v>
      </c>
      <c r="X7" s="38">
        <v>1332.42</v>
      </c>
      <c r="Y7" s="38">
        <v>97.84</v>
      </c>
      <c r="Z7" s="38">
        <v>97.9</v>
      </c>
      <c r="AA7" s="38">
        <v>98.32</v>
      </c>
      <c r="AB7" s="38">
        <v>98.55</v>
      </c>
      <c r="AC7" s="38">
        <v>93.48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979.89</v>
      </c>
      <c r="BL7" s="38">
        <v>1051.43</v>
      </c>
      <c r="BM7" s="38">
        <v>982.29</v>
      </c>
      <c r="BN7" s="38">
        <v>713.28</v>
      </c>
      <c r="BO7" s="38">
        <v>673.08</v>
      </c>
      <c r="BP7" s="38">
        <v>765.47</v>
      </c>
      <c r="BQ7" s="38">
        <v>40.159999999999997</v>
      </c>
      <c r="BR7" s="38">
        <v>46.31</v>
      </c>
      <c r="BS7" s="38">
        <v>50.93</v>
      </c>
      <c r="BT7" s="38">
        <v>48.63</v>
      </c>
      <c r="BU7" s="38">
        <v>57.9</v>
      </c>
      <c r="BV7" s="38">
        <v>41.34</v>
      </c>
      <c r="BW7" s="38">
        <v>40.06</v>
      </c>
      <c r="BX7" s="38">
        <v>41.25</v>
      </c>
      <c r="BY7" s="38">
        <v>40.75</v>
      </c>
      <c r="BZ7" s="38">
        <v>42.44</v>
      </c>
      <c r="CA7" s="38">
        <v>59.59</v>
      </c>
      <c r="CB7" s="38">
        <v>388.36</v>
      </c>
      <c r="CC7" s="38">
        <v>330.25</v>
      </c>
      <c r="CD7" s="38">
        <v>300.82</v>
      </c>
      <c r="CE7" s="38">
        <v>313.76</v>
      </c>
      <c r="CF7" s="38">
        <v>269.44</v>
      </c>
      <c r="CG7" s="38">
        <v>357.49</v>
      </c>
      <c r="CH7" s="38">
        <v>355.22</v>
      </c>
      <c r="CI7" s="38">
        <v>334.48</v>
      </c>
      <c r="CJ7" s="38">
        <v>311.70999999999998</v>
      </c>
      <c r="CK7" s="38">
        <v>284.54000000000002</v>
      </c>
      <c r="CL7" s="38">
        <v>257.86</v>
      </c>
      <c r="CM7" s="38">
        <v>26.72</v>
      </c>
      <c r="CN7" s="38">
        <v>28.74</v>
      </c>
      <c r="CO7" s="38">
        <v>29.42</v>
      </c>
      <c r="CP7" s="38">
        <v>28.63</v>
      </c>
      <c r="CQ7" s="38">
        <v>29.25</v>
      </c>
      <c r="CR7" s="38">
        <v>44.69</v>
      </c>
      <c r="CS7" s="38">
        <v>42.84</v>
      </c>
      <c r="CT7" s="38">
        <v>40.93</v>
      </c>
      <c r="CU7" s="38">
        <v>43.38</v>
      </c>
      <c r="CV7" s="38">
        <v>42.33</v>
      </c>
      <c r="CW7" s="38">
        <v>51.3</v>
      </c>
      <c r="CX7" s="38">
        <v>48.72</v>
      </c>
      <c r="CY7" s="38">
        <v>51.99</v>
      </c>
      <c r="CZ7" s="38">
        <v>54.89</v>
      </c>
      <c r="DA7" s="38">
        <v>55.31</v>
      </c>
      <c r="DB7" s="38">
        <v>55.56</v>
      </c>
      <c r="DC7" s="38">
        <v>69.67</v>
      </c>
      <c r="DD7" s="38">
        <v>66.3</v>
      </c>
      <c r="DE7" s="38">
        <v>62.73</v>
      </c>
      <c r="DF7" s="38">
        <v>62.02</v>
      </c>
      <c r="DG7" s="38">
        <v>62.5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0.03</v>
      </c>
      <c r="EL7" s="38">
        <v>0</v>
      </c>
      <c r="EM7" s="38">
        <v>0.04</v>
      </c>
      <c r="EN7" s="38">
        <v>0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