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ts-xel63a\share\2下水道係\け_経営分析\20210129_公営企業に係る経営比較分析表（令和元年度決算）の分析等\て_提出_修正\"/>
    </mc:Choice>
  </mc:AlternateContent>
  <xr:revisionPtr revIDLastSave="0" documentId="13_ncr:1_{4DD41A1E-1E76-4F0E-AEC1-6715466E9BE0}" xr6:coauthVersionLast="36" xr6:coauthVersionMax="36" xr10:uidLastSave="{00000000-0000-0000-0000-000000000000}"/>
  <workbookProtection workbookAlgorithmName="SHA-512" workbookHashValue="JUB7lpfsU+s3NReFN4bJaR3LBYRctD9NxO8rdD+pFjHq2/0Lkh8EmNdBN+D1rOZwTbz+OOZlAfW/Kcg8OF36BA==" workbookSaltValue="rJfpfrHRcvH1iVTijGdYf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S6" i="5"/>
  <c r="AL8" i="4" s="1"/>
  <c r="R6" i="5"/>
  <c r="Q6" i="5"/>
  <c r="P6" i="5"/>
  <c r="P10" i="4" s="1"/>
  <c r="O6" i="5"/>
  <c r="I10" i="4" s="1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E85" i="4"/>
  <c r="AT10" i="4"/>
  <c r="AD10" i="4"/>
  <c r="W10" i="4"/>
  <c r="B10" i="4"/>
  <c r="BB8" i="4"/>
  <c r="AT8" i="4"/>
  <c r="P8" i="4"/>
</calcChain>
</file>

<file path=xl/sharedStrings.xml><?xml version="1.0" encoding="utf-8"?>
<sst xmlns="http://schemas.openxmlformats.org/spreadsheetml/2006/main" count="236" uniqueCount="116">
  <si>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</si>
  <si>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</si>
  <si>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</si>
  <si>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</si>
  <si>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</si>
  <si>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</si>
  <si>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</si>
  <si>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</si>
  <si>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</si>
  <si>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</si>
  <si>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</si>
  <si>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</si>
  <si>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</si>
  <si>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</si>
  <si>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</si>
  <si>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</si>
  <si>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</si>
  <si>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</si>
  <si>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</si>
  <si>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</si>
  <si>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</si>
  <si>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</si>
  <si>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</si>
  <si>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</si>
  <si>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</si>
  <si>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</si>
  <si>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</si>
  <si>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</si>
  <si>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</si>
  <si>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</si>
  <si>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</si>
  <si>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</si>
  <si>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</si>
  <si>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</si>
  <si>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</si>
  <si>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</si>
  <si>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</si>
  <si>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</si>
  <si>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</si>
  <si>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</si>
  <si>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</si>
  <si>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</si>
  <si>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</si>
  <si>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</si>
  <si>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</si>
  <si>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</si>
  <si>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</si>
  <si>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</si>
  <si>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</si>
  <si>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</si>
  <si>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</si>
  <si>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</si>
  <si>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</si>
  <si>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</si>
  <si>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</si>
  <si>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</si>
  <si>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</si>
  <si>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</si>
  <si>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</si>
  <si>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</si>
  <si>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</si>
  <si>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</si>
  <si>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</si>
  <si>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</si>
  <si>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</si>
  <si>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</si>
  <si>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</si>
  <si>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</si>
  <si>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</si>
  <si>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</si>
  <si>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</si>
  <si>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</si>
  <si>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</si>
  <si>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</si>
  <si>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</si>
  <si>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</si>
  <si>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</si>
  <si>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</si>
  <si>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</si>
  <si>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</si>
  <si>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</si>
  <si>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</si>
  <si>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</si>
  <si>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</si>
  <si>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</si>
  <si>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</si>
  <si>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</si>
  <si>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</si>
  <si>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</si>
  <si>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</si>
  <si>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</si>
  <si>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</si>
  <si>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</si>
  <si>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</si>
  <si>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</si>
  <si>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板柳町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</si>
  <si>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</si>
  <si>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</si>
  <si>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</si>
  <si>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</si>
  <si>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</si>
  <si>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</si>
  <si>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</si>
  <si>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</si>
  <si>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</si>
  <si>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</si>
  <si>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</si>
  <si>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</si>
  <si>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</si>
  <si>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</si>
  <si>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</si>
  <si>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</si>
  <si>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</si>
  <si>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 経常収支比率は、100％を上回っており、当該年度においては、類似団体と同等となっている。
　現在のところ累積欠損金がなく、経営の健全性が図られている。
　企業債残高対事業費規模比率は、整備開始が平成２年度から遅かったため、類似団体と比べ高い状況にある。
　水洗化率については、過疎化による処理区内人口の減、水洗化人口の減少に伴い、加入率が類似団体に比べ低く状況にある。
　将来の経営の健全性を保つためにも、更なる経費回収率の向上、汚水処理原価の低減、並びに水洗化率の向上による、より一層の効率化が求められる。</t>
    <rPh sb="79" eb="81">
      <t>キギョウ</t>
    </rPh>
    <rPh sb="81" eb="82">
      <t>サイ</t>
    </rPh>
    <rPh sb="82" eb="84">
      <t>ザンダカ</t>
    </rPh>
    <rPh sb="84" eb="85">
      <t>タイ</t>
    </rPh>
    <rPh sb="85" eb="87">
      <t>ジギョウ</t>
    </rPh>
    <rPh sb="87" eb="88">
      <t>ヒ</t>
    </rPh>
    <rPh sb="88" eb="90">
      <t>キボ</t>
    </rPh>
    <rPh sb="90" eb="92">
      <t>ヒリツ</t>
    </rPh>
    <rPh sb="94" eb="96">
      <t>セイビ</t>
    </rPh>
    <rPh sb="96" eb="98">
      <t>カイシ</t>
    </rPh>
    <rPh sb="99" eb="101">
      <t>ヘイセイ</t>
    </rPh>
    <rPh sb="102" eb="104">
      <t>ネンド</t>
    </rPh>
    <rPh sb="106" eb="107">
      <t>オソ</t>
    </rPh>
    <rPh sb="113" eb="115">
      <t>ルイジ</t>
    </rPh>
    <rPh sb="115" eb="117">
      <t>ダンタイ</t>
    </rPh>
    <rPh sb="118" eb="119">
      <t>クラ</t>
    </rPh>
    <rPh sb="120" eb="121">
      <t>タカ</t>
    </rPh>
    <rPh sb="122" eb="124">
      <t>ジョウキョウ</t>
    </rPh>
    <rPh sb="140" eb="143">
      <t>カソカ</t>
    </rPh>
    <rPh sb="180" eb="182">
      <t>ジョウキョウ</t>
    </rPh>
    <rPh sb="205" eb="206">
      <t>サラ</t>
    </rPh>
    <rPh sb="243" eb="245">
      <t>イッソウ</t>
    </rPh>
    <phoneticPr fontId="4"/>
  </si>
  <si>
    <t>　現在のところ、経営状況は安定しているが、過疎化等による急激な将来の人口減少に伴う使用料収入の減少、及び施設の改築（更新・長寿命化）が見込まれるため、未収金の回収、維持管理費の削減等、事業運営について十分な検討が必要である。</t>
    <phoneticPr fontId="4"/>
  </si>
  <si>
    <t xml:space="preserve">  平成２年度から管渠工事を行っており、耐用年数を超えた管渠は無く、改築はない。
　有形固定資産減価償却率は、現在も未普及対策として、管渠整備を実施していることに伴い、類似団体に比べて高い状況にある。</t>
    <rPh sb="9" eb="11">
      <t>カンキョ</t>
    </rPh>
    <rPh sb="11" eb="13">
      <t>コウジ</t>
    </rPh>
    <rPh sb="42" eb="44">
      <t>ユウケイ</t>
    </rPh>
    <rPh sb="44" eb="46">
      <t>コテイ</t>
    </rPh>
    <rPh sb="46" eb="48">
      <t>シサン</t>
    </rPh>
    <rPh sb="48" eb="50">
      <t>ゲンカ</t>
    </rPh>
    <rPh sb="50" eb="52">
      <t>ショウキャク</t>
    </rPh>
    <rPh sb="52" eb="53">
      <t>リツ</t>
    </rPh>
    <rPh sb="55" eb="57">
      <t>ゲンザイ</t>
    </rPh>
    <rPh sb="58" eb="61">
      <t>ミフキュウ</t>
    </rPh>
    <rPh sb="61" eb="63">
      <t>タイサク</t>
    </rPh>
    <rPh sb="67" eb="69">
      <t>カンキョ</t>
    </rPh>
    <rPh sb="69" eb="71">
      <t>セイビ</t>
    </rPh>
    <rPh sb="72" eb="74">
      <t>ジッシ</t>
    </rPh>
    <rPh sb="81" eb="82">
      <t>トモナ</t>
    </rPh>
    <rPh sb="84" eb="86">
      <t>ルイジ</t>
    </rPh>
    <rPh sb="86" eb="88">
      <t>ダンタイ</t>
    </rPh>
    <rPh sb="89" eb="90">
      <t>クラ</t>
    </rPh>
    <rPh sb="92" eb="93">
      <t>タカ</t>
    </rPh>
    <rPh sb="94" eb="96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</si>
</sst>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A-42C8-AC94-F8DD76381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0.15</c:v>
                </c:pt>
                <c:pt idx="2">
                  <c:v>0.13</c:v>
                </c:pt>
                <c:pt idx="3">
                  <c:v>0.12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5A-42C8-AC94-F8DD76381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B-4745-A224-C7608EBBA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53.51</c:v>
                </c:pt>
                <c:pt idx="2">
                  <c:v>50.24</c:v>
                </c:pt>
                <c:pt idx="3">
                  <c:v>49.68</c:v>
                </c:pt>
                <c:pt idx="4">
                  <c:v>49.27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B-4745-A224-C7608EBBA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74.92</c:v>
                </c:pt>
                <c:pt idx="1">
                  <c:v>75.92</c:v>
                </c:pt>
                <c:pt idx="2">
                  <c:v>76.930000000000007</c:v>
                </c:pt>
                <c:pt idx="3">
                  <c:v>76.989999999999995</c:v>
                </c:pt>
                <c:pt idx="4">
                  <c:v>76.510000000000005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E-4DEF-B4A1-56251E61E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83.91</c:v>
                </c:pt>
                <c:pt idx="2">
                  <c:v>84.17</c:v>
                </c:pt>
                <c:pt idx="3">
                  <c:v>83.35</c:v>
                </c:pt>
                <c:pt idx="4">
                  <c:v>83.16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E-4DEF-B4A1-56251E61E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104.58</c:v>
                </c:pt>
                <c:pt idx="1">
                  <c:v>101.23</c:v>
                </c:pt>
                <c:pt idx="2">
                  <c:v>106.55</c:v>
                </c:pt>
                <c:pt idx="3">
                  <c:v>109.29</c:v>
                </c:pt>
                <c:pt idx="4">
                  <c:v>113.22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1-4E21-9232-B6FC05D3A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109.12</c:v>
                </c:pt>
                <c:pt idx="1">
                  <c:v>106.85</c:v>
                </c:pt>
                <c:pt idx="2">
                  <c:v>106.7</c:v>
                </c:pt>
                <c:pt idx="3">
                  <c:v>106.83</c:v>
                </c:pt>
                <c:pt idx="4">
                  <c:v>109.21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E1-4E21-9232-B6FC05D3A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27.26</c:v>
                </c:pt>
                <c:pt idx="1">
                  <c:v>28.74</c:v>
                </c:pt>
                <c:pt idx="2">
                  <c:v>30.25</c:v>
                </c:pt>
                <c:pt idx="3">
                  <c:v>31.76</c:v>
                </c:pt>
                <c:pt idx="4">
                  <c:v>32.99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B-4546-887D-A796E3B49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23.95</c:v>
                </c:pt>
                <c:pt idx="1">
                  <c:v>21.09</c:v>
                </c:pt>
                <c:pt idx="2">
                  <c:v>26.81</c:v>
                </c:pt>
                <c:pt idx="3">
                  <c:v>26.06</c:v>
                </c:pt>
                <c:pt idx="4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B-4546-887D-A796E3B49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B-40D2-8F6A-0D8D05C5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B-40D2-8F6A-0D8D05C5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E-4D43-9AAF-615D4727F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116.49</c:v>
                </c:pt>
                <c:pt idx="1">
                  <c:v>92.92</c:v>
                </c:pt>
                <c:pt idx="2">
                  <c:v>26.14</c:v>
                </c:pt>
                <c:pt idx="3">
                  <c:v>22.02</c:v>
                </c:pt>
                <c:pt idx="4">
                  <c:v>15.73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9E-4D43-9AAF-615D4727F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78.989999999999995</c:v>
                </c:pt>
                <c:pt idx="1">
                  <c:v>73.09</c:v>
                </c:pt>
                <c:pt idx="2">
                  <c:v>67.62</c:v>
                </c:pt>
                <c:pt idx="3">
                  <c:v>57.31</c:v>
                </c:pt>
                <c:pt idx="4">
                  <c:v>45.64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4-4BE9-B7DB-74F939090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44.37</c:v>
                </c:pt>
                <c:pt idx="1">
                  <c:v>50.66</c:v>
                </c:pt>
                <c:pt idx="2">
                  <c:v>68.290000000000006</c:v>
                </c:pt>
                <c:pt idx="3">
                  <c:v>68.040000000000006</c:v>
                </c:pt>
                <c:pt idx="4">
                  <c:v>57.26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E4-4BE9-B7DB-74F939090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3245.32</c:v>
                </c:pt>
                <c:pt idx="1">
                  <c:v>2875.07</c:v>
                </c:pt>
                <c:pt idx="2">
                  <c:v>2768.75</c:v>
                </c:pt>
                <c:pt idx="3">
                  <c:v>2902.03</c:v>
                </c:pt>
                <c:pt idx="4">
                  <c:v>2856.33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F-45C8-B95B-EBF52538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1118.56</c:v>
                </c:pt>
                <c:pt idx="1">
                  <c:v>1111.31</c:v>
                </c:pt>
                <c:pt idx="2">
                  <c:v>1124.26</c:v>
                </c:pt>
                <c:pt idx="3">
                  <c:v>1048.23</c:v>
                </c:pt>
                <c:pt idx="4">
                  <c:v>1130.42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5F-45C8-B95B-EBF52538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74.849999999999994</c:v>
                </c:pt>
                <c:pt idx="1">
                  <c:v>87.79</c:v>
                </c:pt>
                <c:pt idx="2">
                  <c:v>108.22</c:v>
                </c:pt>
                <c:pt idx="3">
                  <c:v>131.47</c:v>
                </c:pt>
                <c:pt idx="4">
                  <c:v>163.96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5-4BD7-B6F8-857840A9A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75.540000000000006</c:v>
                </c:pt>
                <c:pt idx="2">
                  <c:v>80.58</c:v>
                </c:pt>
                <c:pt idx="3">
                  <c:v>78.92</c:v>
                </c:pt>
                <c:pt idx="4">
                  <c:v>74.17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5-4BD7-B6F8-857840A9A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200.72</c:v>
                </c:pt>
                <c:pt idx="1">
                  <c:v>172.26</c:v>
                </c:pt>
                <c:pt idx="2">
                  <c:v>139.76</c:v>
                </c:pt>
                <c:pt idx="3">
                  <c:v>114.09</c:v>
                </c:pt>
                <c:pt idx="4">
                  <c:v>91.63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A-49E7-B52A-28D2686D8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215.28</c:v>
                </c:pt>
                <c:pt idx="1">
                  <c:v>207.96</c:v>
                </c:pt>
                <c:pt idx="2">
                  <c:v>216.21</c:v>
                </c:pt>
                <c:pt idx="3">
                  <c:v>220.31</c:v>
                </c:pt>
                <c:pt idx="4">
                  <c:v>230.95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A-49E7-B52A-28D2686D8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E46" zoomScale="75" zoomScaleNormal="75" workbookViewId="0">
      <selection activeCell="CK51" sqref="CK5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青森県　板柳町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13448</v>
      </c>
      <c r="AM8" s="51"/>
      <c r="AN8" s="51"/>
      <c r="AO8" s="51"/>
      <c r="AP8" s="51"/>
      <c r="AQ8" s="51"/>
      <c r="AR8" s="51"/>
      <c r="AS8" s="51"/>
      <c r="AT8" s="46">
        <f>データ!T6</f>
        <v>41.88</v>
      </c>
      <c r="AU8" s="46"/>
      <c r="AV8" s="46"/>
      <c r="AW8" s="46"/>
      <c r="AX8" s="46"/>
      <c r="AY8" s="46"/>
      <c r="AZ8" s="46"/>
      <c r="BA8" s="46"/>
      <c r="BB8" s="46">
        <f>データ!U6</f>
        <v>321.11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46.73</v>
      </c>
      <c r="J10" s="46"/>
      <c r="K10" s="46"/>
      <c r="L10" s="46"/>
      <c r="M10" s="46"/>
      <c r="N10" s="46"/>
      <c r="O10" s="46"/>
      <c r="P10" s="46">
        <f>データ!P6</f>
        <v>53.71</v>
      </c>
      <c r="Q10" s="46"/>
      <c r="R10" s="46"/>
      <c r="S10" s="46"/>
      <c r="T10" s="46"/>
      <c r="U10" s="46"/>
      <c r="V10" s="46"/>
      <c r="W10" s="46">
        <f>データ!Q6</f>
        <v>97.74</v>
      </c>
      <c r="X10" s="46"/>
      <c r="Y10" s="46"/>
      <c r="Z10" s="46"/>
      <c r="AA10" s="46"/>
      <c r="AB10" s="46"/>
      <c r="AC10" s="46"/>
      <c r="AD10" s="51">
        <f>データ!R6</f>
        <v>2920</v>
      </c>
      <c r="AE10" s="51"/>
      <c r="AF10" s="51"/>
      <c r="AG10" s="51"/>
      <c r="AH10" s="51"/>
      <c r="AI10" s="51"/>
      <c r="AJ10" s="51"/>
      <c r="AK10" s="2"/>
      <c r="AL10" s="51">
        <f>データ!V6</f>
        <v>7160</v>
      </c>
      <c r="AM10" s="51"/>
      <c r="AN10" s="51"/>
      <c r="AO10" s="51"/>
      <c r="AP10" s="51"/>
      <c r="AQ10" s="51"/>
      <c r="AR10" s="51"/>
      <c r="AS10" s="51"/>
      <c r="AT10" s="46">
        <f>データ!W6</f>
        <v>3.06</v>
      </c>
      <c r="AU10" s="46"/>
      <c r="AV10" s="46"/>
      <c r="AW10" s="46"/>
      <c r="AX10" s="46"/>
      <c r="AY10" s="46"/>
      <c r="AZ10" s="46"/>
      <c r="BA10" s="46"/>
      <c r="BB10" s="46">
        <f>データ!X6</f>
        <v>2339.87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113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【108.07】</v>
      </c>
      <c r="F85" s="26" t="str">
        <f>データ!AT6</f>
        <v>【3.09】</v>
      </c>
      <c r="G85" s="26" t="str">
        <f>データ!BE6</f>
        <v>【69.54】</v>
      </c>
      <c r="H85" s="26" t="str">
        <f>データ!BP6</f>
        <v>【682.51】</v>
      </c>
      <c r="I85" s="26" t="str">
        <f>データ!CA6</f>
        <v>【100.34】</v>
      </c>
      <c r="J85" s="26" t="str">
        <f>データ!CL6</f>
        <v>【136.15】</v>
      </c>
      <c r="K85" s="26" t="str">
        <f>データ!CW6</f>
        <v>【59.64】</v>
      </c>
      <c r="L85" s="26" t="str">
        <f>データ!DH6</f>
        <v>【95.35】</v>
      </c>
      <c r="M85" s="26" t="str">
        <f>データ!DS6</f>
        <v>【38.57】</v>
      </c>
      <c r="N85" s="26" t="str">
        <f>データ!ED6</f>
        <v>【5.90】</v>
      </c>
      <c r="O85" s="26" t="str">
        <f>データ!EO6</f>
        <v>【0.22】</v>
      </c>
    </row>
  </sheetData>
  <sheetProtection algorithmName="SHA-512" hashValue="/9B0SLaMpxJybMb7cKg6Q3YZYDl6+MzT2h2WsKuCGcCa8Ual2Hr9bsMmLH9Z9eEY7VTFI+eimrOppT6yub/Smw==" saltValue="bh6G430hnwUgW3+F++7ko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55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56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57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58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59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60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61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62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63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64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65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2019</v>
      </c>
      <c r="C6" s="33">
        <f t="shared" ref="C6:X6" si="3">C7</f>
        <v>23817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青森県　板柳町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>
        <f t="shared" si="3"/>
        <v>46.73</v>
      </c>
      <c r="P6" s="34">
        <f t="shared" si="3"/>
        <v>53.71</v>
      </c>
      <c r="Q6" s="34">
        <f t="shared" si="3"/>
        <v>97.74</v>
      </c>
      <c r="R6" s="34">
        <f t="shared" si="3"/>
        <v>2920</v>
      </c>
      <c r="S6" s="34">
        <f t="shared" si="3"/>
        <v>13448</v>
      </c>
      <c r="T6" s="34">
        <f t="shared" si="3"/>
        <v>41.88</v>
      </c>
      <c r="U6" s="34">
        <f t="shared" si="3"/>
        <v>321.11</v>
      </c>
      <c r="V6" s="34">
        <f t="shared" si="3"/>
        <v>7160</v>
      </c>
      <c r="W6" s="34">
        <f t="shared" si="3"/>
        <v>3.06</v>
      </c>
      <c r="X6" s="34">
        <f t="shared" si="3"/>
        <v>2339.87</v>
      </c>
      <c r="Y6" s="35">
        <f>IF(Y7="",NA(),Y7)</f>
        <v>104.58</v>
      </c>
      <c r="Z6" s="35">
        <f t="shared" ref="Z6:AH6" si="4">IF(Z7="",NA(),Z7)</f>
        <v>101.23</v>
      </c>
      <c r="AA6" s="35">
        <f t="shared" si="4"/>
        <v>106.55</v>
      </c>
      <c r="AB6" s="35">
        <f t="shared" si="4"/>
        <v>109.29</v>
      </c>
      <c r="AC6" s="35">
        <f t="shared" si="4"/>
        <v>113.22</v>
      </c>
      <c r="AD6" s="35">
        <f t="shared" si="4"/>
        <v>109.12</v>
      </c>
      <c r="AE6" s="35">
        <f t="shared" si="4"/>
        <v>106.85</v>
      </c>
      <c r="AF6" s="35">
        <f t="shared" si="4"/>
        <v>106.7</v>
      </c>
      <c r="AG6" s="35">
        <f t="shared" si="4"/>
        <v>106.83</v>
      </c>
      <c r="AH6" s="35">
        <f t="shared" si="4"/>
        <v>109.21</v>
      </c>
      <c r="AI6" s="34" t="str">
        <f>IF(AI7="","",IF(AI7="-","【-】","【"&amp;SUBSTITUTE(TEXT(AI7,"#,##0.00"),"-","△")&amp;"】"))</f>
        <v>【108.07】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116.49</v>
      </c>
      <c r="AP6" s="35">
        <f t="shared" si="5"/>
        <v>92.92</v>
      </c>
      <c r="AQ6" s="35">
        <f t="shared" si="5"/>
        <v>26.14</v>
      </c>
      <c r="AR6" s="35">
        <f t="shared" si="5"/>
        <v>22.02</v>
      </c>
      <c r="AS6" s="35">
        <f t="shared" si="5"/>
        <v>15.73</v>
      </c>
      <c r="AT6" s="34" t="str">
        <f>IF(AT7="","",IF(AT7="-","【-】","【"&amp;SUBSTITUTE(TEXT(AT7,"#,##0.00"),"-","△")&amp;"】"))</f>
        <v>【3.09】</v>
      </c>
      <c r="AU6" s="35">
        <f>IF(AU7="",NA(),AU7)</f>
        <v>78.989999999999995</v>
      </c>
      <c r="AV6" s="35">
        <f t="shared" ref="AV6:BD6" si="6">IF(AV7="",NA(),AV7)</f>
        <v>73.09</v>
      </c>
      <c r="AW6" s="35">
        <f t="shared" si="6"/>
        <v>67.62</v>
      </c>
      <c r="AX6" s="35">
        <f t="shared" si="6"/>
        <v>57.31</v>
      </c>
      <c r="AY6" s="35">
        <f t="shared" si="6"/>
        <v>45.64</v>
      </c>
      <c r="AZ6" s="35">
        <f t="shared" si="6"/>
        <v>44.37</v>
      </c>
      <c r="BA6" s="35">
        <f t="shared" si="6"/>
        <v>50.66</v>
      </c>
      <c r="BB6" s="35">
        <f t="shared" si="6"/>
        <v>68.290000000000006</v>
      </c>
      <c r="BC6" s="35">
        <f t="shared" si="6"/>
        <v>68.040000000000006</v>
      </c>
      <c r="BD6" s="35">
        <f t="shared" si="6"/>
        <v>57.26</v>
      </c>
      <c r="BE6" s="34" t="str">
        <f>IF(BE7="","",IF(BE7="-","【-】","【"&amp;SUBSTITUTE(TEXT(BE7,"#,##0.00"),"-","△")&amp;"】"))</f>
        <v>【69.54】</v>
      </c>
      <c r="BF6" s="35">
        <f>IF(BF7="",NA(),BF7)</f>
        <v>3245.32</v>
      </c>
      <c r="BG6" s="35">
        <f t="shared" ref="BG6:BO6" si="7">IF(BG7="",NA(),BG7)</f>
        <v>2875.07</v>
      </c>
      <c r="BH6" s="35">
        <f t="shared" si="7"/>
        <v>2768.75</v>
      </c>
      <c r="BI6" s="35">
        <f t="shared" si="7"/>
        <v>2902.03</v>
      </c>
      <c r="BJ6" s="35">
        <f t="shared" si="7"/>
        <v>2856.33</v>
      </c>
      <c r="BK6" s="35">
        <f t="shared" si="7"/>
        <v>1118.56</v>
      </c>
      <c r="BL6" s="35">
        <f t="shared" si="7"/>
        <v>1111.31</v>
      </c>
      <c r="BM6" s="35">
        <f t="shared" si="7"/>
        <v>1124.26</v>
      </c>
      <c r="BN6" s="35">
        <f t="shared" si="7"/>
        <v>1048.23</v>
      </c>
      <c r="BO6" s="35">
        <f t="shared" si="7"/>
        <v>1130.42</v>
      </c>
      <c r="BP6" s="34" t="str">
        <f>IF(BP7="","",IF(BP7="-","【-】","【"&amp;SUBSTITUTE(TEXT(BP7,"#,##0.00"),"-","△")&amp;"】"))</f>
        <v>【682.51】</v>
      </c>
      <c r="BQ6" s="35">
        <f>IF(BQ7="",NA(),BQ7)</f>
        <v>74.849999999999994</v>
      </c>
      <c r="BR6" s="35">
        <f t="shared" ref="BR6:BZ6" si="8">IF(BR7="",NA(),BR7)</f>
        <v>87.79</v>
      </c>
      <c r="BS6" s="35">
        <f t="shared" si="8"/>
        <v>108.22</v>
      </c>
      <c r="BT6" s="35">
        <f t="shared" si="8"/>
        <v>131.47</v>
      </c>
      <c r="BU6" s="35">
        <f t="shared" si="8"/>
        <v>163.96</v>
      </c>
      <c r="BV6" s="35">
        <f t="shared" si="8"/>
        <v>72.33</v>
      </c>
      <c r="BW6" s="35">
        <f t="shared" si="8"/>
        <v>75.540000000000006</v>
      </c>
      <c r="BX6" s="35">
        <f t="shared" si="8"/>
        <v>80.58</v>
      </c>
      <c r="BY6" s="35">
        <f t="shared" si="8"/>
        <v>78.92</v>
      </c>
      <c r="BZ6" s="35">
        <f t="shared" si="8"/>
        <v>74.17</v>
      </c>
      <c r="CA6" s="34" t="str">
        <f>IF(CA7="","",IF(CA7="-","【-】","【"&amp;SUBSTITUTE(TEXT(CA7,"#,##0.00"),"-","△")&amp;"】"))</f>
        <v>【100.34】</v>
      </c>
      <c r="CB6" s="35">
        <f>IF(CB7="",NA(),CB7)</f>
        <v>200.72</v>
      </c>
      <c r="CC6" s="35">
        <f t="shared" ref="CC6:CK6" si="9">IF(CC7="",NA(),CC7)</f>
        <v>172.26</v>
      </c>
      <c r="CD6" s="35">
        <f t="shared" si="9"/>
        <v>139.76</v>
      </c>
      <c r="CE6" s="35">
        <f t="shared" si="9"/>
        <v>114.09</v>
      </c>
      <c r="CF6" s="35">
        <f t="shared" si="9"/>
        <v>91.63</v>
      </c>
      <c r="CG6" s="35">
        <f t="shared" si="9"/>
        <v>215.28</v>
      </c>
      <c r="CH6" s="35">
        <f t="shared" si="9"/>
        <v>207.96</v>
      </c>
      <c r="CI6" s="35">
        <f t="shared" si="9"/>
        <v>216.21</v>
      </c>
      <c r="CJ6" s="35">
        <f t="shared" si="9"/>
        <v>220.31</v>
      </c>
      <c r="CK6" s="35">
        <f t="shared" si="9"/>
        <v>230.95</v>
      </c>
      <c r="CL6" s="34" t="str">
        <f>IF(CL7="","",IF(CL7="-","【-】","【"&amp;SUBSTITUTE(TEXT(CL7,"#,##0.00"),"-","△")&amp;"】"))</f>
        <v>【136.15】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54.67</v>
      </c>
      <c r="CS6" s="35">
        <f t="shared" si="10"/>
        <v>53.51</v>
      </c>
      <c r="CT6" s="35">
        <f t="shared" si="10"/>
        <v>50.24</v>
      </c>
      <c r="CU6" s="35">
        <f t="shared" si="10"/>
        <v>49.68</v>
      </c>
      <c r="CV6" s="35">
        <f t="shared" si="10"/>
        <v>49.27</v>
      </c>
      <c r="CW6" s="34" t="str">
        <f>IF(CW7="","",IF(CW7="-","【-】","【"&amp;SUBSTITUTE(TEXT(CW7,"#,##0.00"),"-","△")&amp;"】"))</f>
        <v>【59.64】</v>
      </c>
      <c r="CX6" s="35">
        <f>IF(CX7="",NA(),CX7)</f>
        <v>74.92</v>
      </c>
      <c r="CY6" s="35">
        <f t="shared" ref="CY6:DG6" si="11">IF(CY7="",NA(),CY7)</f>
        <v>75.92</v>
      </c>
      <c r="CZ6" s="35">
        <f t="shared" si="11"/>
        <v>76.930000000000007</v>
      </c>
      <c r="DA6" s="35">
        <f t="shared" si="11"/>
        <v>76.989999999999995</v>
      </c>
      <c r="DB6" s="35">
        <f t="shared" si="11"/>
        <v>76.510000000000005</v>
      </c>
      <c r="DC6" s="35">
        <f t="shared" si="11"/>
        <v>83.8</v>
      </c>
      <c r="DD6" s="35">
        <f t="shared" si="11"/>
        <v>83.91</v>
      </c>
      <c r="DE6" s="35">
        <f t="shared" si="11"/>
        <v>84.17</v>
      </c>
      <c r="DF6" s="35">
        <f t="shared" si="11"/>
        <v>83.35</v>
      </c>
      <c r="DG6" s="35">
        <f t="shared" si="11"/>
        <v>83.16</v>
      </c>
      <c r="DH6" s="34" t="str">
        <f>IF(DH7="","",IF(DH7="-","【-】","【"&amp;SUBSTITUTE(TEXT(DH7,"#,##0.00"),"-","△")&amp;"】"))</f>
        <v>【95.35】</v>
      </c>
      <c r="DI6" s="35">
        <f>IF(DI7="",NA(),DI7)</f>
        <v>27.26</v>
      </c>
      <c r="DJ6" s="35">
        <f t="shared" ref="DJ6:DR6" si="12">IF(DJ7="",NA(),DJ7)</f>
        <v>28.74</v>
      </c>
      <c r="DK6" s="35">
        <f t="shared" si="12"/>
        <v>30.25</v>
      </c>
      <c r="DL6" s="35">
        <f t="shared" si="12"/>
        <v>31.76</v>
      </c>
      <c r="DM6" s="35">
        <f t="shared" si="12"/>
        <v>32.99</v>
      </c>
      <c r="DN6" s="35">
        <f t="shared" si="12"/>
        <v>23.95</v>
      </c>
      <c r="DO6" s="35">
        <f t="shared" si="12"/>
        <v>21.09</v>
      </c>
      <c r="DP6" s="35">
        <f t="shared" si="12"/>
        <v>26.81</v>
      </c>
      <c r="DQ6" s="35">
        <f t="shared" si="12"/>
        <v>26.06</v>
      </c>
      <c r="DR6" s="35">
        <f t="shared" si="12"/>
        <v>24.1</v>
      </c>
      <c r="DS6" s="34" t="str">
        <f>IF(DS7="","",IF(DS7="-","【-】","【"&amp;SUBSTITUTE(TEXT(DS7,"#,##0.00"),"-","△")&amp;"】"))</f>
        <v>【38.57】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【5.90】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0.15</v>
      </c>
      <c r="EL6" s="35">
        <f t="shared" si="14"/>
        <v>0.13</v>
      </c>
      <c r="EM6" s="35">
        <f t="shared" si="14"/>
        <v>0.12</v>
      </c>
      <c r="EN6" s="35">
        <f t="shared" si="14"/>
        <v>0.1</v>
      </c>
      <c r="EO6" s="34" t="str">
        <f>IF(EO7="","",IF(EO7="-","【-】","【"&amp;SUBSTITUTE(TEXT(EO7,"#,##0.00"),"-","△")&amp;"】"))</f>
        <v>【0.22】</v>
      </c>
    </row>
    <row r="7" spans="1:148" s="36" customFormat="1" x14ac:dyDescent="0.15">
      <c r="A7" s="28"/>
      <c r="B7" s="37">
        <v>2019</v>
      </c>
      <c r="C7" s="37">
        <v>23817</v>
      </c>
      <c r="D7" s="37">
        <v>46</v>
      </c>
      <c r="E7" s="37">
        <v>17</v>
      </c>
      <c r="F7" s="37">
        <v>1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46.73</v>
      </c>
      <c r="P7" s="38">
        <v>53.71</v>
      </c>
      <c r="Q7" s="38">
        <v>97.74</v>
      </c>
      <c r="R7" s="38">
        <v>2920</v>
      </c>
      <c r="S7" s="38">
        <v>13448</v>
      </c>
      <c r="T7" s="38">
        <v>41.88</v>
      </c>
      <c r="U7" s="38">
        <v>321.11</v>
      </c>
      <c r="V7" s="38">
        <v>7160</v>
      </c>
      <c r="W7" s="38">
        <v>3.06</v>
      </c>
      <c r="X7" s="38">
        <v>2339.87</v>
      </c>
      <c r="Y7" s="38">
        <v>104.58</v>
      </c>
      <c r="Z7" s="38">
        <v>101.23</v>
      </c>
      <c r="AA7" s="38">
        <v>106.55</v>
      </c>
      <c r="AB7" s="38">
        <v>109.29</v>
      </c>
      <c r="AC7" s="38">
        <v>113.22</v>
      </c>
      <c r="AD7" s="38">
        <v>109.12</v>
      </c>
      <c r="AE7" s="38">
        <v>106.85</v>
      </c>
      <c r="AF7" s="38">
        <v>106.7</v>
      </c>
      <c r="AG7" s="38">
        <v>106.83</v>
      </c>
      <c r="AH7" s="38">
        <v>109.21</v>
      </c>
      <c r="AI7" s="38">
        <v>108.07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116.49</v>
      </c>
      <c r="AP7" s="38">
        <v>92.92</v>
      </c>
      <c r="AQ7" s="38">
        <v>26.14</v>
      </c>
      <c r="AR7" s="38">
        <v>22.02</v>
      </c>
      <c r="AS7" s="38">
        <v>15.73</v>
      </c>
      <c r="AT7" s="38">
        <v>3.09</v>
      </c>
      <c r="AU7" s="38">
        <v>78.989999999999995</v>
      </c>
      <c r="AV7" s="38">
        <v>73.09</v>
      </c>
      <c r="AW7" s="38">
        <v>67.62</v>
      </c>
      <c r="AX7" s="38">
        <v>57.31</v>
      </c>
      <c r="AY7" s="38">
        <v>45.64</v>
      </c>
      <c r="AZ7" s="38">
        <v>44.37</v>
      </c>
      <c r="BA7" s="38">
        <v>50.66</v>
      </c>
      <c r="BB7" s="38">
        <v>68.290000000000006</v>
      </c>
      <c r="BC7" s="38">
        <v>68.040000000000006</v>
      </c>
      <c r="BD7" s="38">
        <v>57.26</v>
      </c>
      <c r="BE7" s="38">
        <v>69.540000000000006</v>
      </c>
      <c r="BF7" s="38">
        <v>3245.32</v>
      </c>
      <c r="BG7" s="38">
        <v>2875.07</v>
      </c>
      <c r="BH7" s="38">
        <v>2768.75</v>
      </c>
      <c r="BI7" s="38">
        <v>2902.03</v>
      </c>
      <c r="BJ7" s="38">
        <v>2856.33</v>
      </c>
      <c r="BK7" s="38">
        <v>1118.56</v>
      </c>
      <c r="BL7" s="38">
        <v>1111.31</v>
      </c>
      <c r="BM7" s="38">
        <v>1124.26</v>
      </c>
      <c r="BN7" s="38">
        <v>1048.23</v>
      </c>
      <c r="BO7" s="38">
        <v>1130.42</v>
      </c>
      <c r="BP7" s="38">
        <v>682.51</v>
      </c>
      <c r="BQ7" s="38">
        <v>74.849999999999994</v>
      </c>
      <c r="BR7" s="38">
        <v>87.79</v>
      </c>
      <c r="BS7" s="38">
        <v>108.22</v>
      </c>
      <c r="BT7" s="38">
        <v>131.47</v>
      </c>
      <c r="BU7" s="38">
        <v>163.96</v>
      </c>
      <c r="BV7" s="38">
        <v>72.33</v>
      </c>
      <c r="BW7" s="38">
        <v>75.540000000000006</v>
      </c>
      <c r="BX7" s="38">
        <v>80.58</v>
      </c>
      <c r="BY7" s="38">
        <v>78.92</v>
      </c>
      <c r="BZ7" s="38">
        <v>74.17</v>
      </c>
      <c r="CA7" s="38">
        <v>100.34</v>
      </c>
      <c r="CB7" s="38">
        <v>200.72</v>
      </c>
      <c r="CC7" s="38">
        <v>172.26</v>
      </c>
      <c r="CD7" s="38">
        <v>139.76</v>
      </c>
      <c r="CE7" s="38">
        <v>114.09</v>
      </c>
      <c r="CF7" s="38">
        <v>91.63</v>
      </c>
      <c r="CG7" s="38">
        <v>215.28</v>
      </c>
      <c r="CH7" s="38">
        <v>207.96</v>
      </c>
      <c r="CI7" s="38">
        <v>216.21</v>
      </c>
      <c r="CJ7" s="38">
        <v>220.31</v>
      </c>
      <c r="CK7" s="38">
        <v>230.95</v>
      </c>
      <c r="CL7" s="38">
        <v>136.15</v>
      </c>
      <c r="CM7" s="38" t="s">
        <v>101</v>
      </c>
      <c r="CN7" s="38" t="s">
        <v>101</v>
      </c>
      <c r="CO7" s="38" t="s">
        <v>101</v>
      </c>
      <c r="CP7" s="38" t="s">
        <v>101</v>
      </c>
      <c r="CQ7" s="38" t="s">
        <v>101</v>
      </c>
      <c r="CR7" s="38">
        <v>54.67</v>
      </c>
      <c r="CS7" s="38">
        <v>53.51</v>
      </c>
      <c r="CT7" s="38">
        <v>50.24</v>
      </c>
      <c r="CU7" s="38">
        <v>49.68</v>
      </c>
      <c r="CV7" s="38">
        <v>49.27</v>
      </c>
      <c r="CW7" s="38">
        <v>59.64</v>
      </c>
      <c r="CX7" s="38">
        <v>74.92</v>
      </c>
      <c r="CY7" s="38">
        <v>75.92</v>
      </c>
      <c r="CZ7" s="38">
        <v>76.930000000000007</v>
      </c>
      <c r="DA7" s="38">
        <v>76.989999999999995</v>
      </c>
      <c r="DB7" s="38">
        <v>76.510000000000005</v>
      </c>
      <c r="DC7" s="38">
        <v>83.8</v>
      </c>
      <c r="DD7" s="38">
        <v>83.91</v>
      </c>
      <c r="DE7" s="38">
        <v>84.17</v>
      </c>
      <c r="DF7" s="38">
        <v>83.35</v>
      </c>
      <c r="DG7" s="38">
        <v>83.16</v>
      </c>
      <c r="DH7" s="38">
        <v>95.35</v>
      </c>
      <c r="DI7" s="38">
        <v>27.26</v>
      </c>
      <c r="DJ7" s="38">
        <v>28.74</v>
      </c>
      <c r="DK7" s="38">
        <v>30.25</v>
      </c>
      <c r="DL7" s="38">
        <v>31.76</v>
      </c>
      <c r="DM7" s="38">
        <v>32.99</v>
      </c>
      <c r="DN7" s="38">
        <v>23.95</v>
      </c>
      <c r="DO7" s="38">
        <v>21.09</v>
      </c>
      <c r="DP7" s="38">
        <v>26.81</v>
      </c>
      <c r="DQ7" s="38">
        <v>26.06</v>
      </c>
      <c r="DR7" s="38">
        <v>24.1</v>
      </c>
      <c r="DS7" s="38">
        <v>38.57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5.9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0.15</v>
      </c>
      <c r="EL7" s="38">
        <v>0.13</v>
      </c>
      <c r="EM7" s="38">
        <v>0.12</v>
      </c>
      <c r="EN7" s="38">
        <v>0.1</v>
      </c>
      <c r="EO7" s="38">
        <v>0.22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8" x14ac:dyDescent="0.15">
      <c r="B13" t="s">
        <v>109</v>
      </c>
      <c r="C13" t="s">
        <v>110</v>
      </c>
      <c r="D13" t="s">
        <v>109</v>
      </c>
      <c r="E13" t="s">
        <v>109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