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user\Downloads\財政状況資料集\"/>
    </mc:Choice>
  </mc:AlternateContent>
  <bookViews>
    <workbookView xWindow="0" yWindow="45" windowWidth="15360" windowHeight="759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68" i="12" l="1"/>
  <c r="AK32" i="12" l="1"/>
  <c r="V32" i="12"/>
  <c r="Q32" i="12"/>
  <c r="AK31" i="12"/>
  <c r="V31" i="12"/>
  <c r="Q31" i="12"/>
  <c r="AA31" i="12" s="1"/>
  <c r="AK30" i="12"/>
  <c r="V30" i="12"/>
  <c r="AA30" i="12" s="1"/>
  <c r="Q30" i="12"/>
  <c r="AK29" i="12"/>
  <c r="V29" i="12"/>
  <c r="Q29" i="12"/>
  <c r="AK28" i="12"/>
  <c r="V28" i="12"/>
  <c r="AA28" i="12" s="1"/>
  <c r="AP7" i="12"/>
  <c r="AK7" i="12"/>
  <c r="V7" i="12"/>
  <c r="Q7" i="12"/>
  <c r="AA32" i="12" l="1"/>
  <c r="AA29" i="12"/>
  <c r="AA7" i="12"/>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AM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s="1"/>
  <c r="BW35" i="10" l="1"/>
  <c r="BW36" i="10" s="1"/>
  <c r="BW37" i="10" s="1"/>
  <c r="BW38" i="10" s="1"/>
  <c r="BW39" i="10" s="1"/>
  <c r="BW40" i="10" s="1"/>
  <c r="BW41" i="10" s="1"/>
  <c r="CO34" i="10" l="1"/>
</calcChain>
</file>

<file path=xl/sharedStrings.xml><?xml version="1.0" encoding="utf-8"?>
<sst xmlns="http://schemas.openxmlformats.org/spreadsheetml/2006/main" count="1117" uniqueCount="600">
  <si>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</si>
  <si>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</si>
  <si>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</si>
  <si>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</si>
  <si>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</si>
  <si>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</si>
  <si>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</si>
  <si>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</si>
  <si>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</si>
  <si>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</si>
  <si>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</si>
  <si>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</si>
  <si>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</si>
  <si>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</si>
  <si>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</si>
  <si>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</si>
  <si>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</si>
  <si>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</si>
  <si>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</si>
  <si>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</si>
  <si>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</si>
  <si>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</si>
  <si>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</si>
  <si>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</si>
  <si>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</si>
  <si>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</si>
  <si>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</si>
  <si>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</si>
  <si>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</si>
  <si>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</si>
  <si>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</si>
  <si>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</si>
  <si>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</si>
  <si>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</si>
  <si>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</si>
  <si>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</si>
  <si>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</si>
  <si>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</si>
  <si>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</si>
  <si>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</si>
  <si>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</si>
  <si>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</si>
  <si>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</si>
  <si>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</si>
  <si>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</si>
  <si>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</si>
  <si>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</si>
  <si>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</si>
  <si>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</si>
  <si>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</si>
  <si>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</si>
  <si>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</si>
  <si>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</si>
  <si>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</si>
  <si>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</si>
  <si>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</si>
  <si>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</si>
  <si>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</si>
  <si>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</si>
  <si>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</si>
  <si>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</si>
  <si>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</si>
  <si>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</si>
  <si>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</si>
  <si>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</si>
  <si>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</si>
  <si>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</si>
  <si>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</si>
  <si>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</si>
  <si>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</si>
  <si>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</si>
  <si>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</si>
  <si>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</si>
  <si>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</si>
  <si>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</si>
  <si>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</si>
  <si>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</si>
  <si>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</si>
  <si>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</si>
  <si>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</si>
  <si>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</si>
  <si>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</si>
  <si>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</si>
  <si>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</si>
  <si>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</si>
  <si>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</si>
  <si>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</si>
  <si>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</si>
  <si>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</si>
  <si>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</si>
  <si>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</si>
  <si>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西目屋村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</si>
  <si>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</si>
  <si>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</si>
  <si>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</si>
  <si>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</si>
  <si>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</si>
  <si>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</si>
  <si>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</si>
  <si>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</si>
  <si>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</si>
  <si>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</si>
  <si>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</si>
  <si>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</si>
  <si>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</si>
  <si>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</si>
  <si>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</si>
  <si>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</si>
  <si>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</si>
  <si>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</si>
  <si>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</si>
  <si>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</si>
  <si>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</si>
  <si>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</si>
  <si>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</si>
  <si>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</si>
  <si>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-11.2</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</si>
  <si>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</si>
  <si>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</si>
  <si>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</si>
  <si>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</si>
  <si>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</si>
  <si>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</si>
  <si>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</si>
  <si>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</si>
  <si>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</si>
  <si>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</si>
  <si>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</si>
  <si>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</si>
  <si>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</si>
  <si>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</si>
  <si>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</si>
  <si>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</si>
  <si>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</si>
  <si>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</si>
  <si>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</si>
  <si>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</si>
  <si>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</si>
  <si>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</si>
  <si>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</si>
  <si>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</si>
  <si>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</si>
  <si>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</si>
  <si>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</si>
  <si>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</si>
  <si>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</si>
  <si>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</si>
  <si>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</si>
  <si>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</si>
  <si>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</si>
  <si>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</si>
  <si>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</si>
  <si>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</si>
  <si>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</si>
  <si>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</si>
  <si>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</si>
  <si>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</si>
  <si>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</si>
  <si>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</si>
  <si>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</si>
  <si>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</si>
  <si>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</si>
  <si>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</si>
  <si>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</si>
  <si>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</si>
  <si>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</si>
  <si>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</si>
  <si>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</si>
  <si>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</si>
  <si>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</si>
  <si>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</si>
  <si>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</si>
  <si>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</si>
  <si>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</si>
  <si>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</si>
  <si>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</si>
  <si>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</si>
  <si>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</si>
  <si>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</si>
  <si>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</si>
  <si>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</si>
  <si>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</si>
  <si>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</si>
  <si>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</si>
  <si>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</si>
  <si>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</si>
  <si>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</si>
  <si>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</si>
  <si>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</si>
  <si>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</si>
  <si>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</si>
  <si>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</si>
  <si>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</si>
  <si>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</si>
  <si>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</si>
  <si>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</si>
  <si>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</si>
  <si>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</si>
  <si>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</si>
  <si>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</si>
  <si>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</si>
  <si>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</si>
  <si>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</si>
  <si>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</si>
  <si>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</si>
  <si>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青森県西目屋村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</si>
  <si>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</si>
  <si>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</si>
  <si>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</si>
  <si>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</si>
  <si>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</si>
  <si>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</si>
  <si>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</si>
  <si>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</si>
  <si>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</si>
  <si>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</si>
  <si>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</si>
  <si>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</si>
  <si>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</si>
  <si>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</si>
  <si>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</si>
  <si>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</si>
  <si>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</si>
  <si>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</si>
  <si>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</si>
  <si>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</si>
  <si>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</si>
  <si>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</si>
  <si>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</si>
  <si>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</si>
  <si>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</si>
  <si>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</si>
  <si>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</si>
  <si>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</si>
  <si>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</si>
  <si>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</si>
  <si>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</si>
  <si>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</si>
  <si>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</si>
  <si>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</si>
  <si>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</si>
  <si>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</si>
  <si>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</si>
  <si>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</si>
  <si>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</si>
  <si>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t>
    <phoneticPr fontId="5"/>
  </si>
  <si>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</si>
  <si>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</si>
  <si>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</si>
  <si>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</si>
  <si>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</si>
  <si>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</si>
  <si>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</si>
  <si>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</si>
  <si>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</si>
  <si>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</si>
  <si>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</si>
  <si>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</si>
  <si>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</si>
  <si>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</si>
  <si>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</si>
  <si>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</si>
  <si>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</si>
  <si>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</si>
  <si>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</si>
  <si>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</si>
  <si>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</si>
  <si>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</si>
  <si>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</si>
  <si>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</si>
  <si>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</si>
  <si>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</si>
  <si>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</si>
  <si>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</si>
  <si>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</si>
  <si>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</si>
  <si>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</si>
  <si>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</si>
  <si>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</si>
  <si>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</si>
  <si>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</si>
  <si>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</si>
  <si>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</si>
  <si>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</si>
  <si>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</si>
  <si>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</si>
  <si>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</si>
  <si>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</si>
  <si>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</si>
  <si>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</si>
  <si>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</si>
  <si>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</si>
  <si>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</si>
  <si>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</si>
  <si>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</si>
  <si>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</si>
  <si>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</si>
  <si>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</si>
  <si>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</si>
  <si>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</si>
  <si>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</si>
  <si>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</si>
  <si>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</si>
  <si>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</si>
  <si>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</si>
  <si>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</si>
  <si>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</si>
  <si>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</si>
  <si>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</si>
  <si>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</si>
  <si>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</si>
  <si>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</si>
  <si>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</si>
  <si>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</si>
  <si>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</si>
  <si>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</si>
  <si>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</si>
  <si>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</si>
  <si>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</si>
  <si>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</si>
  <si>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</si>
  <si>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</si>
  <si>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</si>
  <si>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</si>
  <si>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</si>
  <si>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</si>
  <si>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</si>
  <si>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</si>
  <si>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</si>
  <si>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</si>
  <si>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</si>
  <si>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</si>
  <si>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</si>
  <si>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</si>
  <si>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</si>
  <si>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</si>
  <si>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</si>
  <si>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</si>
  <si>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</si>
  <si>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</si>
  <si>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</si>
  <si>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</si>
  <si>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</si>
  <si>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</si>
  <si>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</si>
  <si>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</si>
  <si>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</si>
  <si>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</si>
  <si>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</si>
  <si>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</si>
  <si>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</si>
  <si>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</si>
  <si>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</si>
  <si>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</si>
  <si>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</si>
  <si>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</si>
  <si>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青森県西目屋村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</si>
  <si>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</si>
  <si>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</si>
  <si>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</si>
  <si>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</si>
  <si>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</si>
  <si>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</si>
  <si>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</si>
  <si>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</si>
  <si>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</si>
  <si>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</si>
  <si>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</si>
  <si>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</si>
  <si>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</si>
  <si>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</si>
  <si>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</si>
  <si>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</si>
  <si>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</si>
  <si>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</si>
  <si>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</si>
  <si>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</si>
  <si>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</si>
  <si>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</si>
  <si>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</si>
  <si>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</si>
  <si>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</si>
  <si>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</si>
  <si>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</si>
  <si>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</si>
  <si>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</si>
  <si>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</si>
  <si>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</si>
  <si>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</si>
  <si>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</si>
  <si>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</si>
  <si>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</si>
  <si>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</si>
  <si>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</si>
  <si>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簡易水道事業特別会計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</si>
  <si>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</si>
  <si>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</si>
  <si>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</si>
  <si>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</si>
  <si>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</si>
  <si>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</si>
  <si>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</si>
  <si>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</si>
  <si>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</si>
  <si>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</si>
  <si>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</si>
  <si>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</si>
  <si>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</si>
  <si>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</si>
  <si>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</si>
  <si>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</si>
  <si>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</si>
  <si>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</si>
  <si>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</si>
  <si>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</si>
  <si>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</si>
  <si>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</si>
  <si>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</si>
  <si>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</si>
  <si>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</si>
  <si>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</si>
  <si>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</si>
  <si>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</si>
  <si>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</si>
  <si>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</si>
  <si>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</si>
  <si>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</si>
  <si>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</si>
  <si>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</si>
  <si>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</si>
  <si>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</si>
  <si>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</si>
  <si>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</si>
  <si>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</si>
  <si>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</si>
  <si>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</si>
  <si>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</si>
  <si>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</si>
  <si>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</si>
  <si>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</si>
  <si>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</si>
  <si>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</si>
  <si>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</si>
  <si>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</si>
  <si>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</si>
  <si>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</si>
  <si>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</si>
  <si>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</si>
  <si>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</si>
  <si>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</si>
  <si>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</si>
  <si>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</si>
  <si>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</si>
  <si>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</si>
  <si>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</si>
  <si>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</si>
  <si>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</si>
  <si>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</si>
  <si>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</si>
  <si>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</si>
  <si>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</si>
  <si>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</si>
  <si>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</si>
  <si>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</si>
  <si>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</si>
  <si>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</si>
  <si>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</si>
  <si>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</si>
  <si>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</si>
  <si>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</si>
  <si>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</si>
  <si>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</si>
  <si>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</si>
  <si>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</si>
  <si>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</si>
  <si>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</si>
  <si>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</si>
  <si>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</si>
  <si>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</si>
  <si>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</si>
  <si>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</si>
  <si>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</si>
  <si>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</si>
  <si>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</si>
  <si>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</si>
  <si>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</si>
  <si>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</si>
  <si>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</si>
  <si>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</si>
  <si>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</si>
  <si>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</si>
  <si>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</si>
  <si>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</si>
  <si>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</si>
  <si>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</si>
  <si>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</si>
  <si>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</si>
  <si>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</si>
  <si>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</si>
  <si>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</si>
  <si>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</si>
  <si>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</si>
  <si>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</si>
  <si>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</si>
  <si>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</si>
  <si>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</si>
  <si>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</si>
  <si>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</si>
  <si>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</si>
  <si>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</si>
  <si>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</si>
  <si>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</si>
  <si>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</si>
  <si>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</si>
  <si>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</si>
  <si>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</si>
  <si>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</si>
  <si>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</si>
  <si>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</si>
  <si>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</si>
  <si>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</si>
  <si>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</si>
  <si>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</si>
  <si>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</si>
  <si>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</si>
  <si>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</si>
  <si>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</si>
  <si>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</si>
  <si>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</si>
  <si>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</si>
  <si>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</si>
  <si>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</si>
  <si>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</si>
  <si>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</si>
  <si>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</si>
  <si>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</si>
  <si>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</si>
  <si>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</si>
  <si>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</si>
  <si>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</si>
  <si>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</si>
  <si>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</si>
  <si>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</si>
  <si>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</si>
  <si>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</si>
  <si>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</si>
  <si>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</si>
  <si>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</si>
  <si>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</si>
  <si>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22.78</t>
  </si>
  <si>
    <t>▲ 15.72</t>
  </si>
  <si>
    <t>▲ 12.13</t>
  </si>
  <si>
    <t>▲ 25.25</t>
  </si>
  <si>
    <t>一般会計</t>
  </si>
  <si>
    <t>簡易水道事業特別会計</t>
  </si>
  <si>
    <t>国民健康保険事業特別会計</t>
  </si>
  <si>
    <t>農業集落排水事業特別会計</t>
  </si>
  <si>
    <t>介護保険特別会計</t>
  </si>
  <si>
    <t>後期高齢者医療特別会計</t>
  </si>
  <si>
    <t>その他会計（赤字）</t>
  </si>
  <si>
    <t>その他会計（黒字）</t>
  </si>
  <si>
    <t>-</t>
    <phoneticPr fontId="2"/>
  </si>
  <si>
    <t>-</t>
    <phoneticPr fontId="2"/>
  </si>
  <si>
    <t>-</t>
    <phoneticPr fontId="2"/>
  </si>
  <si>
    <t>ブナの里白神公社</t>
    <rPh sb="3" eb="4">
      <t>サト</t>
    </rPh>
    <rPh sb="4" eb="6">
      <t>シラカミ</t>
    </rPh>
    <rPh sb="6" eb="8">
      <t>コウシャ</t>
    </rPh>
    <phoneticPr fontId="2"/>
  </si>
  <si>
    <t>-</t>
    <phoneticPr fontId="2"/>
  </si>
  <si>
    <t>-</t>
    <phoneticPr fontId="2"/>
  </si>
  <si>
    <t>健康で心豊かな村づくり基金</t>
    <rPh sb="0" eb="2">
      <t>ケンコウ</t>
    </rPh>
    <rPh sb="3" eb="4">
      <t>ココロ</t>
    </rPh>
    <rPh sb="4" eb="5">
      <t>ユタ</t>
    </rPh>
    <rPh sb="7" eb="8">
      <t>ムラ</t>
    </rPh>
    <rPh sb="11" eb="13">
      <t>キキン</t>
    </rPh>
    <phoneticPr fontId="11"/>
  </si>
  <si>
    <t>ふたば施設管理基金</t>
    <phoneticPr fontId="11"/>
  </si>
  <si>
    <t>教育振興基金</t>
    <rPh sb="0" eb="2">
      <t>キョウイク</t>
    </rPh>
    <rPh sb="2" eb="4">
      <t>シンコウ</t>
    </rPh>
    <rPh sb="4" eb="6">
      <t>キキン</t>
    </rPh>
    <phoneticPr fontId="11"/>
  </si>
  <si>
    <t>好きです西目屋応援基金</t>
    <rPh sb="0" eb="1">
      <t>ス</t>
    </rPh>
    <rPh sb="4" eb="7">
      <t>ニシメヤ</t>
    </rPh>
    <rPh sb="7" eb="9">
      <t>オウエン</t>
    </rPh>
    <rPh sb="9" eb="11">
      <t>キキン</t>
    </rPh>
    <phoneticPr fontId="11"/>
  </si>
  <si>
    <t>いきいき村づくり基金</t>
    <rPh sb="4" eb="5">
      <t>ムラ</t>
    </rPh>
    <rPh sb="8" eb="10">
      <t>キキン</t>
    </rPh>
    <phoneticPr fontId="2"/>
  </si>
  <si>
    <t>-</t>
    <phoneticPr fontId="2"/>
  </si>
  <si>
    <t>青森県後期高齢者医療広域連合(一般会計)</t>
  </si>
  <si>
    <t>青森県後期高齢者医療広域連合(特別会計)</t>
  </si>
  <si>
    <t>津軽広域連合(一般会計)</t>
  </si>
  <si>
    <t>青森県交通災害共済組合(特別会計)</t>
  </si>
  <si>
    <t>弘前地区消防事務組合(一般会計)</t>
  </si>
  <si>
    <t>弘前地区環境整備事務組合(一般会計)</t>
  </si>
  <si>
    <t>青森県市町村退職手当組合(一般会計)</t>
  </si>
  <si>
    <t>-</t>
    <phoneticPr fontId="2"/>
  </si>
  <si>
    <t>-</t>
    <phoneticPr fontId="2"/>
  </si>
  <si>
    <t>-</t>
    <phoneticPr fontId="2"/>
  </si>
  <si>
    <t>-</t>
    <phoneticPr fontId="2"/>
  </si>
  <si>
    <t>-</t>
    <phoneticPr fontId="2"/>
  </si>
  <si>
    <t>青森県市町村総合事務組合</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</si>
  <si>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</si>
  <si>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</si>
  <si>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</si>
  <si>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平成26年度以降充当可能基金額は減少に転ずるも、いまだに将来負担額を超える残高を有することから将来負担比率は算定されていない。
　有形固定資産減価償却率は、平成28年度において前年度比▲1.2%となったものの、依然として類似団体平均よりも高い状況が続いている。</t>
    <rPh sb="1" eb="3">
      <t>ヘイセイ</t>
    </rPh>
    <rPh sb="5" eb="6">
      <t>ネン</t>
    </rPh>
    <rPh sb="6" eb="7">
      <t>ド</t>
    </rPh>
    <rPh sb="7" eb="9">
      <t>イコウ</t>
    </rPh>
    <rPh sb="9" eb="11">
      <t>ジュウトウ</t>
    </rPh>
    <rPh sb="11" eb="13">
      <t>カノウ</t>
    </rPh>
    <rPh sb="13" eb="15">
      <t>キキン</t>
    </rPh>
    <rPh sb="15" eb="16">
      <t>ガク</t>
    </rPh>
    <rPh sb="17" eb="19">
      <t>ゲンショウ</t>
    </rPh>
    <rPh sb="20" eb="21">
      <t>テン</t>
    </rPh>
    <rPh sb="29" eb="31">
      <t>ショウライ</t>
    </rPh>
    <rPh sb="31" eb="33">
      <t>フタン</t>
    </rPh>
    <rPh sb="33" eb="34">
      <t>ガク</t>
    </rPh>
    <rPh sb="35" eb="36">
      <t>コ</t>
    </rPh>
    <rPh sb="38" eb="40">
      <t>ザンダカ</t>
    </rPh>
    <rPh sb="41" eb="42">
      <t>ユウ</t>
    </rPh>
    <rPh sb="48" eb="50">
      <t>ショウライ</t>
    </rPh>
    <rPh sb="50" eb="52">
      <t>フタン</t>
    </rPh>
    <rPh sb="52" eb="54">
      <t>ヒリツ</t>
    </rPh>
    <rPh sb="55" eb="57">
      <t>サンテイ</t>
    </rPh>
    <rPh sb="66" eb="68">
      <t>ユウケイ</t>
    </rPh>
    <rPh sb="68" eb="70">
      <t>コテイ</t>
    </rPh>
    <rPh sb="70" eb="72">
      <t>シサン</t>
    </rPh>
    <rPh sb="72" eb="74">
      <t>ゲンカ</t>
    </rPh>
    <rPh sb="74" eb="76">
      <t>ショウキャク</t>
    </rPh>
    <rPh sb="76" eb="77">
      <t>リツ</t>
    </rPh>
    <rPh sb="79" eb="81">
      <t>ヘイセイ</t>
    </rPh>
    <rPh sb="83" eb="85">
      <t>ネンド</t>
    </rPh>
    <rPh sb="89" eb="93">
      <t>ゼンネンドヒ</t>
    </rPh>
    <rPh sb="106" eb="108">
      <t>イゼン</t>
    </rPh>
    <rPh sb="111" eb="113">
      <t>ルイジ</t>
    </rPh>
    <rPh sb="113" eb="115">
      <t>ダンタイ</t>
    </rPh>
    <rPh sb="115" eb="117">
      <t>ヘイキン</t>
    </rPh>
    <rPh sb="120" eb="121">
      <t>タカ</t>
    </rPh>
    <rPh sb="122" eb="124">
      <t>ジョウキョウ</t>
    </rPh>
    <rPh sb="125" eb="126">
      <t>ツヅ</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</si>
  <si>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</si>
  <si>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</si>
  <si>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</si>
  <si>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</si>
  <si>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</si>
  <si>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</si>
  <si>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平成26年度以降充当可能基金額は減少に転ずるも、いまだに将来負担額を超える残高を有することから将来負担比率は算定されていない。
  実質公債費比率は、平成27年度に新たに発生した電算システムクラウドサービス利用料(債務負担行為)により上昇に転じ、平成28年度以降は横ばいの状況となっている。</t>
    <rPh sb="67" eb="69">
      <t>ジッシツ</t>
    </rPh>
    <rPh sb="69" eb="72">
      <t>コウサイヒ</t>
    </rPh>
    <rPh sb="72" eb="74">
      <t>ヒリツ</t>
    </rPh>
    <rPh sb="76" eb="78">
      <t>ヘイセイ</t>
    </rPh>
    <rPh sb="80" eb="82">
      <t>ネンド</t>
    </rPh>
    <rPh sb="86" eb="88">
      <t>ハッセイ</t>
    </rPh>
    <rPh sb="108" eb="110">
      <t>サイム</t>
    </rPh>
    <rPh sb="110" eb="112">
      <t>フタン</t>
    </rPh>
    <rPh sb="112" eb="114">
      <t>コウイ</t>
    </rPh>
    <rPh sb="118" eb="120">
      <t>ジョウショウ</t>
    </rPh>
    <rPh sb="121" eb="122">
      <t>テン</t>
    </rPh>
    <rPh sb="124" eb="126">
      <t>ヘイセイ</t>
    </rPh>
    <rPh sb="128" eb="130">
      <t>ネンド</t>
    </rPh>
    <rPh sb="130" eb="132">
      <t>イコウ</t>
    </rPh>
    <rPh sb="133" eb="134">
      <t>ヨコ</t>
    </rPh>
    <rPh sb="137" eb="139">
      <t>ジョウキョウ</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</si>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</sst>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291945</c:v>
                </c:pt>
                <c:pt idx="4">
                  <c:v>291173</c:v>
                </c:pt>
              </c:numCache>
            </c:numRef>
          </c:val>
          <c:smooth val="0"/>
          <c:extLst>
            <c:ext xmlns:c16="http://schemas.microsoft.com/office/drawing/2014/chart" uri="{C3380CC4-5D6E-409C-BE32-E72D297353CC}">
              <c16:uniqueId val="{00000000-E7CC-43DA-A599-23952F539B9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377542</c:v>
                </c:pt>
                <c:pt idx="1">
                  <c:v>162702</c:v>
                </c:pt>
                <c:pt idx="2">
                  <c:v>337418</c:v>
                </c:pt>
                <c:pt idx="3">
                  <c:v>530331</c:v>
                </c:pt>
                <c:pt idx="4">
                  <c:v>466313</c:v>
                </c:pt>
              </c:numCache>
            </c:numRef>
          </c:val>
          <c:smooth val="0"/>
          <c:extLst>
            <c:ext xmlns:c16="http://schemas.microsoft.com/office/drawing/2014/chart" uri="{C3380CC4-5D6E-409C-BE32-E72D297353CC}">
              <c16:uniqueId val="{00000001-E7CC-43DA-A599-23952F539B97}"/>
            </c:ext>
          </c:extLst>
        </c:ser>
        <c:dLbls>
          <c:showLegendKey val="0"/>
          <c:showVal val="0"/>
          <c:showCatName val="0"/>
          <c:showSerName val="0"/>
          <c:showPercent val="0"/>
          <c:showBubbleSize val="0"/>
        </c:dLbls>
        <c:marker val="1"/>
        <c:smooth val="0"/>
        <c:axId val="97156096"/>
        <c:axId val="97264768"/>
      </c:lineChart>
      <c:catAx>
        <c:axId val="971560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264768"/>
        <c:crosses val="autoZero"/>
        <c:auto val="1"/>
        <c:lblAlgn val="ctr"/>
        <c:lblOffset val="100"/>
        <c:tickLblSkip val="1"/>
        <c:tickMarkSkip val="1"/>
        <c:noMultiLvlLbl val="0"/>
      </c:catAx>
      <c:valAx>
        <c:axId val="97264768"/>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1560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3.7</c:v>
                </c:pt>
                <c:pt idx="1">
                  <c:v>5.24</c:v>
                </c:pt>
                <c:pt idx="2">
                  <c:v>5.19</c:v>
                </c:pt>
                <c:pt idx="3">
                  <c:v>5.56</c:v>
                </c:pt>
                <c:pt idx="4">
                  <c:v>6.56</c:v>
                </c:pt>
              </c:numCache>
            </c:numRef>
          </c:val>
          <c:extLst>
            <c:ext xmlns:c16="http://schemas.microsoft.com/office/drawing/2014/chart" uri="{C3380CC4-5D6E-409C-BE32-E72D297353CC}">
              <c16:uniqueId val="{00000000-D233-4DCB-A185-17790875E04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153.69999999999999</c:v>
                </c:pt>
                <c:pt idx="1">
                  <c:v>152.12</c:v>
                </c:pt>
                <c:pt idx="2">
                  <c:v>134.43</c:v>
                </c:pt>
                <c:pt idx="3">
                  <c:v>135.85</c:v>
                </c:pt>
                <c:pt idx="4">
                  <c:v>120.44</c:v>
                </c:pt>
              </c:numCache>
            </c:numRef>
          </c:val>
          <c:extLst>
            <c:ext xmlns:c16="http://schemas.microsoft.com/office/drawing/2014/chart" uri="{C3380CC4-5D6E-409C-BE32-E72D297353CC}">
              <c16:uniqueId val="{00000001-D233-4DCB-A185-17790875E046}"/>
            </c:ext>
          </c:extLst>
        </c:ser>
        <c:dLbls>
          <c:showLegendKey val="0"/>
          <c:showVal val="0"/>
          <c:showCatName val="0"/>
          <c:showSerName val="0"/>
          <c:showPercent val="0"/>
          <c:showBubbleSize val="0"/>
        </c:dLbls>
        <c:gapWidth val="250"/>
        <c:overlap val="100"/>
        <c:axId val="113473024"/>
        <c:axId val="1134749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13.33</c:v>
                </c:pt>
                <c:pt idx="1">
                  <c:v>-22.78</c:v>
                </c:pt>
                <c:pt idx="2">
                  <c:v>-15.72</c:v>
                </c:pt>
                <c:pt idx="3">
                  <c:v>-12.13</c:v>
                </c:pt>
                <c:pt idx="4">
                  <c:v>-25.25</c:v>
                </c:pt>
              </c:numCache>
            </c:numRef>
          </c:val>
          <c:smooth val="0"/>
          <c:extLst>
            <c:ext xmlns:c16="http://schemas.microsoft.com/office/drawing/2014/chart" uri="{C3380CC4-5D6E-409C-BE32-E72D297353CC}">
              <c16:uniqueId val="{00000002-D233-4DCB-A185-17790875E046}"/>
            </c:ext>
          </c:extLst>
        </c:ser>
        <c:dLbls>
          <c:showLegendKey val="0"/>
          <c:showVal val="0"/>
          <c:showCatName val="0"/>
          <c:showSerName val="0"/>
          <c:showPercent val="0"/>
          <c:showBubbleSize val="0"/>
        </c:dLbls>
        <c:marker val="1"/>
        <c:smooth val="0"/>
        <c:axId val="113473024"/>
        <c:axId val="113474944"/>
      </c:lineChart>
      <c:catAx>
        <c:axId val="113473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3474944"/>
        <c:crosses val="autoZero"/>
        <c:auto val="1"/>
        <c:lblAlgn val="ctr"/>
        <c:lblOffset val="100"/>
        <c:tickLblSkip val="1"/>
        <c:tickMarkSkip val="1"/>
        <c:noMultiLvlLbl val="0"/>
      </c:catAx>
      <c:valAx>
        <c:axId val="113474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473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39F-4581-8D50-99C62B5ADF3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39F-4581-8D50-99C62B5ADF3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39F-4581-8D50-99C62B5ADF3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239F-4581-8D50-99C62B5ADF3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4-239F-4581-8D50-99C62B5ADF32}"/>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0.06</c:v>
                </c:pt>
                <c:pt idx="2">
                  <c:v>#N/A</c:v>
                </c:pt>
                <c:pt idx="3">
                  <c:v>0.08</c:v>
                </c:pt>
                <c:pt idx="4">
                  <c:v>#N/A</c:v>
                </c:pt>
                <c:pt idx="5">
                  <c:v>0.08</c:v>
                </c:pt>
                <c:pt idx="6">
                  <c:v>#N/A</c:v>
                </c:pt>
                <c:pt idx="7">
                  <c:v>0.06</c:v>
                </c:pt>
                <c:pt idx="8">
                  <c:v>#N/A</c:v>
                </c:pt>
                <c:pt idx="9">
                  <c:v>0.11</c:v>
                </c:pt>
              </c:numCache>
            </c:numRef>
          </c:val>
          <c:extLst>
            <c:ext xmlns:c16="http://schemas.microsoft.com/office/drawing/2014/chart" uri="{C3380CC4-5D6E-409C-BE32-E72D297353CC}">
              <c16:uniqueId val="{00000005-239F-4581-8D50-99C62B5ADF32}"/>
            </c:ext>
          </c:extLst>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c:v>
                </c:pt>
                <c:pt idx="2">
                  <c:v>#N/A</c:v>
                </c:pt>
                <c:pt idx="3">
                  <c:v>0.04</c:v>
                </c:pt>
                <c:pt idx="4">
                  <c:v>#N/A</c:v>
                </c:pt>
                <c:pt idx="5">
                  <c:v>0</c:v>
                </c:pt>
                <c:pt idx="6">
                  <c:v>#N/A</c:v>
                </c:pt>
                <c:pt idx="7">
                  <c:v>0.02</c:v>
                </c:pt>
                <c:pt idx="8">
                  <c:v>#N/A</c:v>
                </c:pt>
                <c:pt idx="9">
                  <c:v>0.14000000000000001</c:v>
                </c:pt>
              </c:numCache>
            </c:numRef>
          </c:val>
          <c:extLst>
            <c:ext xmlns:c16="http://schemas.microsoft.com/office/drawing/2014/chart" uri="{C3380CC4-5D6E-409C-BE32-E72D297353CC}">
              <c16:uniqueId val="{00000006-239F-4581-8D50-99C62B5ADF32}"/>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0.08</c:v>
                </c:pt>
                <c:pt idx="2">
                  <c:v>#N/A</c:v>
                </c:pt>
                <c:pt idx="3">
                  <c:v>0.35</c:v>
                </c:pt>
                <c:pt idx="4">
                  <c:v>#N/A</c:v>
                </c:pt>
                <c:pt idx="5">
                  <c:v>0.13</c:v>
                </c:pt>
                <c:pt idx="6">
                  <c:v>#N/A</c:v>
                </c:pt>
                <c:pt idx="7">
                  <c:v>0.25</c:v>
                </c:pt>
                <c:pt idx="8">
                  <c:v>#N/A</c:v>
                </c:pt>
                <c:pt idx="9">
                  <c:v>0.14000000000000001</c:v>
                </c:pt>
              </c:numCache>
            </c:numRef>
          </c:val>
          <c:extLst>
            <c:ext xmlns:c16="http://schemas.microsoft.com/office/drawing/2014/chart" uri="{C3380CC4-5D6E-409C-BE32-E72D297353CC}">
              <c16:uniqueId val="{00000007-239F-4581-8D50-99C62B5ADF32}"/>
            </c:ext>
          </c:extLst>
        </c:ser>
        <c:ser>
          <c:idx val="8"/>
          <c:order val="8"/>
          <c:tx>
            <c:strRef>
              <c:f>データシート!$A$35</c:f>
              <c:strCache>
                <c:ptCount val="1"/>
                <c:pt idx="0">
                  <c:v>簡易水道事業特別会計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0.18</c:v>
                </c:pt>
                <c:pt idx="2">
                  <c:v>#N/A</c:v>
                </c:pt>
                <c:pt idx="3">
                  <c:v>7.0000000000000007E-2</c:v>
                </c:pt>
                <c:pt idx="4">
                  <c:v>#N/A</c:v>
                </c:pt>
                <c:pt idx="5">
                  <c:v>0.04</c:v>
                </c:pt>
                <c:pt idx="6">
                  <c:v>#N/A</c:v>
                </c:pt>
                <c:pt idx="7">
                  <c:v>0.02</c:v>
                </c:pt>
                <c:pt idx="8">
                  <c:v>#N/A</c:v>
                </c:pt>
                <c:pt idx="9">
                  <c:v>0.17</c:v>
                </c:pt>
              </c:numCache>
            </c:numRef>
          </c:val>
          <c:extLst>
            <c:ext xmlns:c16="http://schemas.microsoft.com/office/drawing/2014/chart" uri="{C3380CC4-5D6E-409C-BE32-E72D297353CC}">
              <c16:uniqueId val="{00000008-239F-4581-8D50-99C62B5ADF3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3.7</c:v>
                </c:pt>
                <c:pt idx="2">
                  <c:v>#N/A</c:v>
                </c:pt>
                <c:pt idx="3">
                  <c:v>5.23</c:v>
                </c:pt>
                <c:pt idx="4">
                  <c:v>#N/A</c:v>
                </c:pt>
                <c:pt idx="5">
                  <c:v>5.18</c:v>
                </c:pt>
                <c:pt idx="6">
                  <c:v>#N/A</c:v>
                </c:pt>
                <c:pt idx="7">
                  <c:v>5.55</c:v>
                </c:pt>
                <c:pt idx="8">
                  <c:v>#N/A</c:v>
                </c:pt>
                <c:pt idx="9">
                  <c:v>6.55</c:v>
                </c:pt>
              </c:numCache>
            </c:numRef>
          </c:val>
          <c:extLst>
            <c:ext xmlns:c16="http://schemas.microsoft.com/office/drawing/2014/chart" uri="{C3380CC4-5D6E-409C-BE32-E72D297353CC}">
              <c16:uniqueId val="{00000009-239F-4581-8D50-99C62B5ADF32}"/>
            </c:ext>
          </c:extLst>
        </c:ser>
        <c:dLbls>
          <c:showLegendKey val="0"/>
          <c:showVal val="0"/>
          <c:showCatName val="0"/>
          <c:showSerName val="0"/>
          <c:showPercent val="0"/>
          <c:showBubbleSize val="0"/>
        </c:dLbls>
        <c:gapWidth val="150"/>
        <c:overlap val="100"/>
        <c:axId val="113606016"/>
        <c:axId val="113611904"/>
      </c:barChart>
      <c:catAx>
        <c:axId val="113606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611904"/>
        <c:crosses val="autoZero"/>
        <c:auto val="1"/>
        <c:lblAlgn val="ctr"/>
        <c:lblOffset val="100"/>
        <c:tickLblSkip val="1"/>
        <c:tickMarkSkip val="1"/>
        <c:noMultiLvlLbl val="0"/>
      </c:catAx>
      <c:valAx>
        <c:axId val="113611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6060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273</c:v>
                </c:pt>
                <c:pt idx="5">
                  <c:v>278</c:v>
                </c:pt>
                <c:pt idx="8">
                  <c:v>255</c:v>
                </c:pt>
                <c:pt idx="11">
                  <c:v>216</c:v>
                </c:pt>
                <c:pt idx="14">
                  <c:v>208</c:v>
                </c:pt>
              </c:numCache>
            </c:numRef>
          </c:val>
          <c:extLst>
            <c:ext xmlns:c16="http://schemas.microsoft.com/office/drawing/2014/chart" uri="{C3380CC4-5D6E-409C-BE32-E72D297353CC}">
              <c16:uniqueId val="{00000000-1B08-4E73-A0D7-037136D2876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B08-4E73-A0D7-037136D2876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5</c:v>
                </c:pt>
                <c:pt idx="3">
                  <c:v>5</c:v>
                </c:pt>
                <c:pt idx="6">
                  <c:v>26</c:v>
                </c:pt>
                <c:pt idx="9">
                  <c:v>23</c:v>
                </c:pt>
                <c:pt idx="12">
                  <c:v>20</c:v>
                </c:pt>
              </c:numCache>
            </c:numRef>
          </c:val>
          <c:extLst>
            <c:ext xmlns:c16="http://schemas.microsoft.com/office/drawing/2014/chart" uri="{C3380CC4-5D6E-409C-BE32-E72D297353CC}">
              <c16:uniqueId val="{00000002-1B08-4E73-A0D7-037136D2876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5</c:v>
                </c:pt>
                <c:pt idx="3">
                  <c:v>5</c:v>
                </c:pt>
                <c:pt idx="6">
                  <c:v>5</c:v>
                </c:pt>
                <c:pt idx="9">
                  <c:v>4</c:v>
                </c:pt>
                <c:pt idx="12">
                  <c:v>4</c:v>
                </c:pt>
              </c:numCache>
            </c:numRef>
          </c:val>
          <c:extLst>
            <c:ext xmlns:c16="http://schemas.microsoft.com/office/drawing/2014/chart" uri="{C3380CC4-5D6E-409C-BE32-E72D297353CC}">
              <c16:uniqueId val="{00000003-1B08-4E73-A0D7-037136D2876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114</c:v>
                </c:pt>
                <c:pt idx="3">
                  <c:v>115</c:v>
                </c:pt>
                <c:pt idx="6">
                  <c:v>114</c:v>
                </c:pt>
                <c:pt idx="9">
                  <c:v>113</c:v>
                </c:pt>
                <c:pt idx="12">
                  <c:v>108</c:v>
                </c:pt>
              </c:numCache>
            </c:numRef>
          </c:val>
          <c:extLst>
            <c:ext xmlns:c16="http://schemas.microsoft.com/office/drawing/2014/chart" uri="{C3380CC4-5D6E-409C-BE32-E72D297353CC}">
              <c16:uniqueId val="{00000004-1B08-4E73-A0D7-037136D2876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B08-4E73-A0D7-037136D2876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B08-4E73-A0D7-037136D2876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282</c:v>
                </c:pt>
                <c:pt idx="3">
                  <c:v>283</c:v>
                </c:pt>
                <c:pt idx="6">
                  <c:v>243</c:v>
                </c:pt>
                <c:pt idx="9">
                  <c:v>206</c:v>
                </c:pt>
                <c:pt idx="12">
                  <c:v>196</c:v>
                </c:pt>
              </c:numCache>
            </c:numRef>
          </c:val>
          <c:extLst>
            <c:ext xmlns:c16="http://schemas.microsoft.com/office/drawing/2014/chart" uri="{C3380CC4-5D6E-409C-BE32-E72D297353CC}">
              <c16:uniqueId val="{00000007-1B08-4E73-A0D7-037136D28766}"/>
            </c:ext>
          </c:extLst>
        </c:ser>
        <c:dLbls>
          <c:showLegendKey val="0"/>
          <c:showVal val="0"/>
          <c:showCatName val="0"/>
          <c:showSerName val="0"/>
          <c:showPercent val="0"/>
          <c:showBubbleSize val="0"/>
        </c:dLbls>
        <c:gapWidth val="100"/>
        <c:overlap val="100"/>
        <c:axId val="97122176"/>
        <c:axId val="1136558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133</c:v>
                </c:pt>
                <c:pt idx="2">
                  <c:v>#N/A</c:v>
                </c:pt>
                <c:pt idx="3">
                  <c:v>#N/A</c:v>
                </c:pt>
                <c:pt idx="4">
                  <c:v>130</c:v>
                </c:pt>
                <c:pt idx="5">
                  <c:v>#N/A</c:v>
                </c:pt>
                <c:pt idx="6">
                  <c:v>#N/A</c:v>
                </c:pt>
                <c:pt idx="7">
                  <c:v>133</c:v>
                </c:pt>
                <c:pt idx="8">
                  <c:v>#N/A</c:v>
                </c:pt>
                <c:pt idx="9">
                  <c:v>#N/A</c:v>
                </c:pt>
                <c:pt idx="10">
                  <c:v>130</c:v>
                </c:pt>
                <c:pt idx="11">
                  <c:v>#N/A</c:v>
                </c:pt>
                <c:pt idx="12">
                  <c:v>#N/A</c:v>
                </c:pt>
                <c:pt idx="13">
                  <c:v>120</c:v>
                </c:pt>
                <c:pt idx="14">
                  <c:v>#N/A</c:v>
                </c:pt>
              </c:numCache>
            </c:numRef>
          </c:val>
          <c:smooth val="0"/>
          <c:extLst>
            <c:ext xmlns:c16="http://schemas.microsoft.com/office/drawing/2014/chart" uri="{C3380CC4-5D6E-409C-BE32-E72D297353CC}">
              <c16:uniqueId val="{00000008-1B08-4E73-A0D7-037136D28766}"/>
            </c:ext>
          </c:extLst>
        </c:ser>
        <c:dLbls>
          <c:showLegendKey val="0"/>
          <c:showVal val="0"/>
          <c:showCatName val="0"/>
          <c:showSerName val="0"/>
          <c:showPercent val="0"/>
          <c:showBubbleSize val="0"/>
        </c:dLbls>
        <c:marker val="1"/>
        <c:smooth val="0"/>
        <c:axId val="97122176"/>
        <c:axId val="113655808"/>
      </c:lineChart>
      <c:catAx>
        <c:axId val="97122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655808"/>
        <c:crosses val="autoZero"/>
        <c:auto val="1"/>
        <c:lblAlgn val="ctr"/>
        <c:lblOffset val="100"/>
        <c:tickLblSkip val="1"/>
        <c:tickMarkSkip val="1"/>
        <c:noMultiLvlLbl val="0"/>
      </c:catAx>
      <c:valAx>
        <c:axId val="113655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122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2184</c:v>
                </c:pt>
                <c:pt idx="5">
                  <c:v>2041</c:v>
                </c:pt>
                <c:pt idx="8">
                  <c:v>1941</c:v>
                </c:pt>
                <c:pt idx="11">
                  <c:v>2221</c:v>
                </c:pt>
                <c:pt idx="14">
                  <c:v>2396</c:v>
                </c:pt>
              </c:numCache>
            </c:numRef>
          </c:val>
          <c:extLst>
            <c:ext xmlns:c16="http://schemas.microsoft.com/office/drawing/2014/chart" uri="{C3380CC4-5D6E-409C-BE32-E72D297353CC}">
              <c16:uniqueId val="{00000000-4EA3-49AD-B681-7743ABBD0DD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65</c:v>
                </c:pt>
                <c:pt idx="5">
                  <c:v>45</c:v>
                </c:pt>
                <c:pt idx="8">
                  <c:v>26</c:v>
                </c:pt>
                <c:pt idx="11">
                  <c:v>38</c:v>
                </c:pt>
                <c:pt idx="14">
                  <c:v>33</c:v>
                </c:pt>
              </c:numCache>
            </c:numRef>
          </c:val>
          <c:extLst>
            <c:ext xmlns:c16="http://schemas.microsoft.com/office/drawing/2014/chart" uri="{C3380CC4-5D6E-409C-BE32-E72D297353CC}">
              <c16:uniqueId val="{00000001-4EA3-49AD-B681-7743ABBD0DD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2658</c:v>
                </c:pt>
                <c:pt idx="5">
                  <c:v>2370</c:v>
                </c:pt>
                <c:pt idx="8">
                  <c:v>2153</c:v>
                </c:pt>
                <c:pt idx="11">
                  <c:v>2047</c:v>
                </c:pt>
                <c:pt idx="14">
                  <c:v>1779</c:v>
                </c:pt>
              </c:numCache>
            </c:numRef>
          </c:val>
          <c:extLst>
            <c:ext xmlns:c16="http://schemas.microsoft.com/office/drawing/2014/chart" uri="{C3380CC4-5D6E-409C-BE32-E72D297353CC}">
              <c16:uniqueId val="{00000002-4EA3-49AD-B681-7743ABBD0DD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EA3-49AD-B681-7743ABBD0DD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EA3-49AD-B681-7743ABBD0DD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EA3-49AD-B681-7743ABBD0DD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249</c:v>
                </c:pt>
                <c:pt idx="3">
                  <c:v>224</c:v>
                </c:pt>
                <c:pt idx="6">
                  <c:v>187</c:v>
                </c:pt>
                <c:pt idx="9">
                  <c:v>166</c:v>
                </c:pt>
                <c:pt idx="12">
                  <c:v>143</c:v>
                </c:pt>
              </c:numCache>
            </c:numRef>
          </c:val>
          <c:extLst>
            <c:ext xmlns:c16="http://schemas.microsoft.com/office/drawing/2014/chart" uri="{C3380CC4-5D6E-409C-BE32-E72D297353CC}">
              <c16:uniqueId val="{00000006-4EA3-49AD-B681-7743ABBD0DD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18</c:v>
                </c:pt>
                <c:pt idx="3">
                  <c:v>16</c:v>
                </c:pt>
                <c:pt idx="6">
                  <c:v>13</c:v>
                </c:pt>
                <c:pt idx="9">
                  <c:v>9</c:v>
                </c:pt>
                <c:pt idx="12">
                  <c:v>7</c:v>
                </c:pt>
              </c:numCache>
            </c:numRef>
          </c:val>
          <c:extLst>
            <c:ext xmlns:c16="http://schemas.microsoft.com/office/drawing/2014/chart" uri="{C3380CC4-5D6E-409C-BE32-E72D297353CC}">
              <c16:uniqueId val="{00000007-4EA3-49AD-B681-7743ABBD0DD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1524</c:v>
                </c:pt>
                <c:pt idx="3">
                  <c:v>1492</c:v>
                </c:pt>
                <c:pt idx="6">
                  <c:v>1496</c:v>
                </c:pt>
                <c:pt idx="9">
                  <c:v>1605</c:v>
                </c:pt>
                <c:pt idx="12">
                  <c:v>1544</c:v>
                </c:pt>
              </c:numCache>
            </c:numRef>
          </c:val>
          <c:extLst>
            <c:ext xmlns:c16="http://schemas.microsoft.com/office/drawing/2014/chart" uri="{C3380CC4-5D6E-409C-BE32-E72D297353CC}">
              <c16:uniqueId val="{00000008-4EA3-49AD-B681-7743ABBD0DD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10</c:v>
                </c:pt>
                <c:pt idx="3">
                  <c:v>5</c:v>
                </c:pt>
                <c:pt idx="6">
                  <c:v>123</c:v>
                </c:pt>
                <c:pt idx="9">
                  <c:v>102</c:v>
                </c:pt>
                <c:pt idx="12">
                  <c:v>82</c:v>
                </c:pt>
              </c:numCache>
            </c:numRef>
          </c:val>
          <c:extLst>
            <c:ext xmlns:c16="http://schemas.microsoft.com/office/drawing/2014/chart" uri="{C3380CC4-5D6E-409C-BE32-E72D297353CC}">
              <c16:uniqueId val="{00000009-4EA3-49AD-B681-7743ABBD0DD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1903</c:v>
                </c:pt>
                <c:pt idx="3">
                  <c:v>1735</c:v>
                </c:pt>
                <c:pt idx="6">
                  <c:v>1605</c:v>
                </c:pt>
                <c:pt idx="9">
                  <c:v>1856</c:v>
                </c:pt>
                <c:pt idx="12">
                  <c:v>2040</c:v>
                </c:pt>
              </c:numCache>
            </c:numRef>
          </c:val>
          <c:extLst>
            <c:ext xmlns:c16="http://schemas.microsoft.com/office/drawing/2014/chart" uri="{C3380CC4-5D6E-409C-BE32-E72D297353CC}">
              <c16:uniqueId val="{0000000A-4EA3-49AD-B681-7743ABBD0DD1}"/>
            </c:ext>
          </c:extLst>
        </c:ser>
        <c:dLbls>
          <c:showLegendKey val="0"/>
          <c:showVal val="0"/>
          <c:showCatName val="0"/>
          <c:showSerName val="0"/>
          <c:showPercent val="0"/>
          <c:showBubbleSize val="0"/>
        </c:dLbls>
        <c:gapWidth val="100"/>
        <c:overlap val="100"/>
        <c:axId val="114034944"/>
        <c:axId val="1140453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EA3-49AD-B681-7743ABBD0DD1}"/>
            </c:ext>
          </c:extLst>
        </c:ser>
        <c:dLbls>
          <c:showLegendKey val="0"/>
          <c:showVal val="0"/>
          <c:showCatName val="0"/>
          <c:showSerName val="0"/>
          <c:showPercent val="0"/>
          <c:showBubbleSize val="0"/>
        </c:dLbls>
        <c:marker val="1"/>
        <c:smooth val="0"/>
        <c:axId val="114034944"/>
        <c:axId val="114045312"/>
      </c:lineChart>
      <c:catAx>
        <c:axId val="114034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4045312"/>
        <c:crosses val="autoZero"/>
        <c:auto val="1"/>
        <c:lblAlgn val="ctr"/>
        <c:lblOffset val="100"/>
        <c:tickLblSkip val="1"/>
        <c:tickMarkSkip val="1"/>
        <c:noMultiLvlLbl val="0"/>
      </c:catAx>
      <c:valAx>
        <c:axId val="114045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034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1840</c:v>
                </c:pt>
                <c:pt idx="1">
                  <c:v>1726</c:v>
                </c:pt>
                <c:pt idx="2">
                  <c:v>1453</c:v>
                </c:pt>
              </c:numCache>
            </c:numRef>
          </c:val>
          <c:extLst>
            <c:ext xmlns:c16="http://schemas.microsoft.com/office/drawing/2014/chart" uri="{C3380CC4-5D6E-409C-BE32-E72D297353CC}">
              <c16:uniqueId val="{00000000-726A-4021-8A9F-3DFE574C918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256</c:v>
                </c:pt>
                <c:pt idx="1">
                  <c:v>266</c:v>
                </c:pt>
                <c:pt idx="2">
                  <c:v>266</c:v>
                </c:pt>
              </c:numCache>
            </c:numRef>
          </c:val>
          <c:extLst>
            <c:ext xmlns:c16="http://schemas.microsoft.com/office/drawing/2014/chart" uri="{C3380CC4-5D6E-409C-BE32-E72D297353CC}">
              <c16:uniqueId val="{00000001-726A-4021-8A9F-3DFE574C918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38</c:v>
                </c:pt>
                <c:pt idx="1">
                  <c:v>39</c:v>
                </c:pt>
                <c:pt idx="2">
                  <c:v>38</c:v>
                </c:pt>
              </c:numCache>
            </c:numRef>
          </c:val>
          <c:extLst>
            <c:ext xmlns:c16="http://schemas.microsoft.com/office/drawing/2014/chart" uri="{C3380CC4-5D6E-409C-BE32-E72D297353CC}">
              <c16:uniqueId val="{00000002-726A-4021-8A9F-3DFE574C9188}"/>
            </c:ext>
          </c:extLst>
        </c:ser>
        <c:dLbls>
          <c:showLegendKey val="0"/>
          <c:showVal val="0"/>
          <c:showCatName val="0"/>
          <c:showSerName val="0"/>
          <c:showPercent val="0"/>
          <c:showBubbleSize val="0"/>
        </c:dLbls>
        <c:gapWidth val="120"/>
        <c:overlap val="100"/>
        <c:axId val="97204480"/>
        <c:axId val="97218560"/>
      </c:barChart>
      <c:catAx>
        <c:axId val="97204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97218560"/>
        <c:crosses val="autoZero"/>
        <c:auto val="1"/>
        <c:lblAlgn val="ctr"/>
        <c:lblOffset val="100"/>
        <c:tickLblSkip val="1"/>
        <c:tickMarkSkip val="1"/>
        <c:noMultiLvlLbl val="0"/>
      </c:catAx>
      <c:valAx>
        <c:axId val="972185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97204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{5863A3D1-AF58-4607-A6BF-1D3B50F4D98C}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5171-46D5-B942-A9B821CB9DF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{48E86C6C-DCCC-4BE8-92BD-452D5297604D}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171-46D5-B942-A9B821CB9DF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{62F5D153-31A3-4491-B1B7-051B4BAFF7B9}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171-46D5-B942-A9B821CB9DF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{6AB60370-42CE-467A-BC97-7074FDF6CEC9}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171-46D5-B942-A9B821CB9DF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{39F03BFB-11D8-417C-9B52-D1A669E21F73}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171-46D5-B942-A9B821CB9DF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{1BDD946C-F442-44FD-81CC-283785692B0E}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5171-46D5-B942-A9B821CB9DF7}"/>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{A1E26708-6AC3-4B0C-AD76-93CF9FFBFA1F}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5171-46D5-B942-A9B821CB9DF7}"/>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{93C1589F-EDC8-4D04-A048-26CA5769C1A2}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5171-46D5-B942-A9B821CB9DF7}"/>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{30400EB2-404E-4AFD-81CC-81A8DFB773C4}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5171-46D5-B942-A9B821CB9DF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64.5</c:v>
                </c:pt>
                <c:pt idx="24">
                  <c:v>63.3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171-46D5-B942-A9B821CB9DF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{A52A908D-5000-4FEC-9712-FDB63621D18D}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5171-46D5-B942-A9B821CB9DF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{C5C76A3C-79B6-4D1F-9CA1-FD278406D1D7}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171-46D5-B942-A9B821CB9DF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{1B4654D5-C30E-4346-B327-F038EE0A8CF1}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171-46D5-B942-A9B821CB9DF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{83D63B99-56A5-42FA-A197-DE4B743467F6}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171-46D5-B942-A9B821CB9DF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{909693F6-141E-4D83-8FDB-617F68E97FA2}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171-46D5-B942-A9B821CB9DF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{1F4A83FB-4E74-4BA4-BB84-6AE8F69FCE6B}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5171-46D5-B942-A9B821CB9DF7}"/>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{8D7F7F87-C534-44E3-8B94-B2AFBFFB0802}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5171-46D5-B942-A9B821CB9DF7}"/>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{E5C770A8-560A-42DE-85B6-C1E1B666C8F0}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5171-46D5-B942-A9B821CB9DF7}"/>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{ED6FCEC5-5329-4139-AF20-D67D2679C325}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5171-46D5-B942-A9B821CB9DF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54.2</c:v>
                </c:pt>
                <c:pt idx="24">
                  <c:v>56.3</c:v>
                </c:pt>
              </c:numCache>
            </c:numRef>
          </c:xVal>
          <c:yVal>
            <c:numRef>
              <c:f>公会計指標分析・財政指標組合せ分析表!$BP$55:$DC$55</c:f>
              <c:numCache>
                <c:formatCode>#,##0.0;"▲ "#,##0.0</c:formatCode>
                <c:ptCount val="40"/>
                <c:pt idx="16">
                  <c:v>0</c:v>
                </c:pt>
                <c:pt idx="24">
                  <c:v>0</c:v>
                </c:pt>
              </c:numCache>
            </c:numRef>
          </c:yVal>
          <c:smooth val="0"/>
          <c:extLst>
            <c:ext xmlns:c16="http://schemas.microsoft.com/office/drawing/2014/chart" uri="{C3380CC4-5D6E-409C-BE32-E72D297353CC}">
              <c16:uniqueId val="{00000013-5171-46D5-B942-A9B821CB9DF7}"/>
            </c:ext>
          </c:extLst>
        </c:ser>
        <c:dLbls>
          <c:showLegendKey val="0"/>
          <c:showVal val="1"/>
          <c:showCatName val="0"/>
          <c:showSerName val="0"/>
          <c:showPercent val="0"/>
          <c:showBubbleSize val="0"/>
        </c:dLbls>
        <c:axId val="85198336"/>
        <c:axId val="85200256"/>
      </c:scatterChart>
      <c:valAx>
        <c:axId val="85198336"/>
        <c:scaling>
          <c:orientation val="minMax"/>
          <c:max val="56.5"/>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5200256"/>
        <c:crosses val="autoZero"/>
        <c:crossBetween val="midCat"/>
      </c:valAx>
      <c:valAx>
        <c:axId val="8520025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51983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{C298C883-1785-4BE4-8B12-9050E9C4518F}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1759-46D1-B13C-C65C2E9292C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{10776E9B-D229-416A-8661-4F79D69A169C}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759-46D1-B13C-C65C2E9292C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{CED695DA-A220-494F-A675-D5C2C815F4CC}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759-46D1-B13C-C65C2E9292C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{E125C615-D33D-402C-9AA5-444269536067}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759-46D1-B13C-C65C2E9292C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{55C6DF12-7719-4B20-B92D-F03D9A1871A8}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759-46D1-B13C-C65C2E9292C3}"/>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{C794F906-E5BD-4212-A0A7-F9AE5265D415}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1759-46D1-B13C-C65C2E9292C3}"/>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{BB3A7F6E-E9EC-48AE-A057-0C8C53E0A142}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1759-46D1-B13C-C65C2E9292C3}"/>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{C0D33C44-9082-4B99-8194-7F1216B86AE2}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1759-46D1-B13C-C65C2E9292C3}"/>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{8E07ACD6-4EA1-4A65-B715-BA548B72EFBB}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1759-46D1-B13C-C65C2E9292C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12.6</c:v>
                </c:pt>
                <c:pt idx="8">
                  <c:v>11.4</c:v>
                </c:pt>
                <c:pt idx="16">
                  <c:v>11.5</c:v>
                </c:pt>
                <c:pt idx="24">
                  <c:v>12</c:v>
                </c:pt>
                <c:pt idx="32">
                  <c:v>12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759-46D1-B13C-C65C2E9292C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{A813478F-0C28-4D4C-8BF7-329A6F93414A}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1759-46D1-B13C-C65C2E9292C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{9DD920DD-FCBE-4C19-A65D-D214C569CFB5}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759-46D1-B13C-C65C2E9292C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{39927483-6E05-479B-8FF9-C22FBDAE7648}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759-46D1-B13C-C65C2E9292C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{61F62F00-3887-40EA-99F1-DE3ED4A08737}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759-46D1-B13C-C65C2E9292C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{E845F044-BCE5-43A2-A420-20736EBCC607}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759-46D1-B13C-C65C2E9292C3}"/>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{BE704E37-984D-4ED6-A6AC-DC146A62CB31}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1759-46D1-B13C-C65C2E9292C3}"/>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{5C0476C4-C233-4839-A652-011D08C78154}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1759-46D1-B13C-C65C2E9292C3}"/>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{FF34D5DF-2447-46AC-8389-8A2A2F4D002E}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1759-46D1-B13C-C65C2E9292C3}"/>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{FD7309D7-81A7-4C3D-98A0-07373EB3F3C2}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1759-46D1-B13C-C65C2E9292C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8.1999999999999993</c:v>
                </c:pt>
                <c:pt idx="16">
                  <c:v>7.8</c:v>
                </c:pt>
                <c:pt idx="24">
                  <c:v>7.4</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759-46D1-B13C-C65C2E9292C3}"/>
            </c:ext>
          </c:extLst>
        </c:ser>
        <c:dLbls>
          <c:showLegendKey val="0"/>
          <c:showVal val="1"/>
          <c:showCatName val="0"/>
          <c:showSerName val="0"/>
          <c:showPercent val="0"/>
          <c:showBubbleSize val="0"/>
        </c:dLbls>
        <c:axId val="85451904"/>
        <c:axId val="85453824"/>
      </c:scatterChart>
      <c:valAx>
        <c:axId val="85451904"/>
        <c:scaling>
          <c:orientation val="minMax"/>
          <c:max val="9.4"/>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5453824"/>
        <c:crosses val="autoZero"/>
        <c:crossBetween val="midCat"/>
      </c:valAx>
      <c:valAx>
        <c:axId val="8545382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545190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青森県西目屋村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元利償還金や公営企業債の元利償還金に対する繰入金</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H27</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に</a:t>
          </a:r>
          <a:r>
            <a:rPr kumimoji="1" lang="ja-JP" altLang="ja-JP" sz="1100">
              <a:solidFill>
                <a:sysClr val="windowText" lastClr="000000"/>
              </a:solidFill>
              <a:effectLst/>
              <a:latin typeface="+mn-lt"/>
              <a:ea typeface="+mn-ea"/>
              <a:cs typeface="+mn-cs"/>
            </a:rPr>
            <a:t>発生した</a:t>
          </a:r>
          <a:r>
            <a:rPr kumimoji="1" lang="ja-JP" altLang="ja-JP" sz="1100">
              <a:solidFill>
                <a:schemeClr val="dk1"/>
              </a:solidFill>
              <a:effectLst/>
              <a:latin typeface="+mn-lt"/>
              <a:ea typeface="+mn-ea"/>
              <a:cs typeface="+mn-cs"/>
            </a:rPr>
            <a:t>債務負担行為に基づく支出額</a:t>
          </a:r>
          <a:r>
            <a:rPr kumimoji="1" lang="ja-JP" altLang="en-US" sz="1100">
              <a:solidFill>
                <a:schemeClr val="dk1"/>
              </a:solidFill>
              <a:effectLst/>
              <a:latin typeface="+mn-lt"/>
              <a:ea typeface="+mn-ea"/>
              <a:cs typeface="+mn-cs"/>
            </a:rPr>
            <a:t>（電算システム共同クラウドサービス利用料）などは減少傾向にある。しかし、</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旧小学校の改修や水陸バスの導入、平成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子育て定住エコタウン整備など</a:t>
          </a:r>
          <a:r>
            <a:rPr kumimoji="1" lang="ja-JP" altLang="en-US" sz="1100">
              <a:solidFill>
                <a:schemeClr val="dk1"/>
              </a:solidFill>
              <a:effectLst/>
              <a:latin typeface="+mn-lt"/>
              <a:ea typeface="+mn-ea"/>
              <a:cs typeface="+mn-cs"/>
            </a:rPr>
            <a:t>大型事業の償還が今後始まることから、</a:t>
          </a:r>
          <a:r>
            <a:rPr kumimoji="1" lang="ja-JP" altLang="ja-JP" sz="1100">
              <a:solidFill>
                <a:sysClr val="windowText" lastClr="000000"/>
              </a:solidFill>
              <a:effectLst/>
              <a:latin typeface="+mn-lt"/>
              <a:ea typeface="+mn-ea"/>
              <a:cs typeface="+mn-cs"/>
            </a:rPr>
            <a:t>実質公債費比率の分子は</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する見込みである。</a:t>
          </a:r>
          <a:endParaRPr lang="ja-JP" altLang="ja-JP" sz="1400">
            <a:solidFill>
              <a:sysClr val="windowText" lastClr="000000"/>
            </a:solidFill>
            <a:effectLst/>
          </a:endParaRPr>
        </a:p>
        <a:p>
          <a:endParaRPr kumimoji="1" lang="ja-JP" altLang="en-US" sz="1400">
            <a:solidFill>
              <a:srgbClr val="FF0000"/>
            </a:solidFill>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青森県西目屋村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en-US" altLang="ja-JP" sz="1100">
              <a:solidFill>
                <a:sysClr val="windowText" lastClr="000000"/>
              </a:solidFill>
              <a:effectLst/>
              <a:latin typeface="+mn-lt"/>
              <a:ea typeface="+mn-ea"/>
              <a:cs typeface="+mn-cs"/>
            </a:rPr>
            <a:t>H26</a:t>
          </a:r>
          <a:r>
            <a:rPr kumimoji="1" lang="ja-JP" altLang="ja-JP" sz="1100">
              <a:solidFill>
                <a:sysClr val="windowText" lastClr="000000"/>
              </a:solidFill>
              <a:effectLst/>
              <a:latin typeface="+mn-lt"/>
              <a:ea typeface="+mn-ea"/>
              <a:cs typeface="+mn-cs"/>
            </a:rPr>
            <a:t>年度以降充当可能基金は減少に転ずるも、いまだ将来負担額を超える残高を有している。一般会計等に係る地方債現在高は、</a:t>
          </a:r>
          <a:r>
            <a:rPr kumimoji="1" lang="en-US" altLang="ja-JP" sz="1100">
              <a:solidFill>
                <a:sysClr val="windowText" lastClr="000000"/>
              </a:solidFill>
              <a:effectLst/>
              <a:latin typeface="+mn-lt"/>
              <a:ea typeface="+mn-ea"/>
              <a:cs typeface="+mn-cs"/>
            </a:rPr>
            <a:t>H28</a:t>
          </a:r>
          <a:r>
            <a:rPr kumimoji="1" lang="ja-JP" altLang="ja-JP" sz="1100">
              <a:solidFill>
                <a:sysClr val="windowText" lastClr="000000"/>
              </a:solidFill>
              <a:effectLst/>
              <a:latin typeface="+mn-lt"/>
              <a:ea typeface="+mn-ea"/>
              <a:cs typeface="+mn-cs"/>
            </a:rPr>
            <a:t>年度に旧小学校の改修や水陸バスの導入</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29</a:t>
          </a:r>
          <a:r>
            <a:rPr kumimoji="1" lang="ja-JP" altLang="en-US" sz="1100">
              <a:solidFill>
                <a:sysClr val="windowText" lastClr="000000"/>
              </a:solidFill>
              <a:effectLst/>
              <a:latin typeface="+mn-lt"/>
              <a:ea typeface="+mn-ea"/>
              <a:cs typeface="+mn-cs"/>
            </a:rPr>
            <a:t>年度に子育て定住エコタウン整備</a:t>
          </a:r>
          <a:r>
            <a:rPr kumimoji="1" lang="ja-JP" altLang="ja-JP" sz="1100">
              <a:solidFill>
                <a:sysClr val="windowText" lastClr="000000"/>
              </a:solidFill>
              <a:effectLst/>
              <a:latin typeface="+mn-lt"/>
              <a:ea typeface="+mn-ea"/>
              <a:cs typeface="+mn-cs"/>
            </a:rPr>
            <a:t>など大型事業があったことから、増加に転じている。将来負担額が増える一方、充当可能基金が減少していることから、将来負担比率の分子はプラスに近づいている。今後もこの傾向は続く見込みであるも、事業実施の適正化を図り、財政の健全化に努める。</a:t>
          </a:r>
          <a:endParaRPr lang="ja-JP" altLang="ja-JP" sz="1400">
            <a:solidFill>
              <a:sysClr val="windowText" lastClr="000000"/>
            </a:solidFill>
            <a:effectLst/>
          </a:endParaRPr>
        </a:p>
        <a:p>
          <a:endParaRPr kumimoji="1" lang="ja-JP" altLang="en-US" sz="1400">
            <a:solidFill>
              <a:srgbClr val="FF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青森県西目屋村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地方交付税が減少している一方、大型事業に係る経費が増大しており、財政調整基金は減少傾向にある。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減債基金及びその他特定目的基金については、大きな変動はない。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財政調整基金の残高は、繰替え運用などを考慮し、</a:t>
          </a:r>
          <a:r>
            <a:rPr kumimoji="1" lang="ja-JP" altLang="en-US" sz="1300">
              <a:solidFill>
                <a:schemeClr val="dk1"/>
              </a:solidFill>
              <a:effectLst/>
              <a:latin typeface="+mn-lt"/>
              <a:ea typeface="+mn-ea"/>
              <a:cs typeface="+mn-cs"/>
            </a:rPr>
            <a:t>必要最低限の残高を確保できるよう</a:t>
          </a:r>
          <a:r>
            <a:rPr kumimoji="1" lang="ja-JP" altLang="ja-JP" sz="1300">
              <a:solidFill>
                <a:schemeClr val="dk1"/>
              </a:solidFill>
              <a:effectLst/>
              <a:latin typeface="+mn-lt"/>
              <a:ea typeface="+mn-ea"/>
              <a:cs typeface="+mn-cs"/>
            </a:rPr>
            <a:t>に努め</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地方債償還のピーク</a:t>
          </a:r>
          <a:r>
            <a:rPr kumimoji="1" lang="ja-JP" altLang="en-US" sz="1300">
              <a:solidFill>
                <a:schemeClr val="dk1"/>
              </a:solidFill>
              <a:effectLst/>
              <a:latin typeface="+mn-lt"/>
              <a:ea typeface="+mn-ea"/>
              <a:cs typeface="+mn-cs"/>
            </a:rPr>
            <a:t>時</a:t>
          </a:r>
          <a:r>
            <a:rPr kumimoji="1" lang="ja-JP" altLang="ja-JP" sz="1300">
              <a:solidFill>
                <a:schemeClr val="dk1"/>
              </a:solidFill>
              <a:effectLst/>
              <a:latin typeface="+mn-lt"/>
              <a:ea typeface="+mn-ea"/>
              <a:cs typeface="+mn-cs"/>
            </a:rPr>
            <a:t>に備えて</a:t>
          </a:r>
          <a:r>
            <a:rPr kumimoji="1" lang="ja-JP" altLang="en-US" sz="1300">
              <a:solidFill>
                <a:schemeClr val="dk1"/>
              </a:solidFill>
              <a:effectLst/>
              <a:latin typeface="+mn-lt"/>
              <a:ea typeface="+mn-ea"/>
              <a:cs typeface="+mn-cs"/>
            </a:rPr>
            <a:t>減債基金に</a:t>
          </a:r>
          <a:r>
            <a:rPr kumimoji="1" lang="ja-JP" altLang="ja-JP" sz="1300">
              <a:solidFill>
                <a:schemeClr val="dk1"/>
              </a:solidFill>
              <a:effectLst/>
              <a:latin typeface="+mn-lt"/>
              <a:ea typeface="+mn-ea"/>
              <a:cs typeface="+mn-cs"/>
            </a:rPr>
            <a:t>計画的に積立を行う</a:t>
          </a:r>
          <a:r>
            <a:rPr kumimoji="1" lang="ja-JP" altLang="en-US" sz="1300">
              <a:solidFill>
                <a:schemeClr val="dk1"/>
              </a:solidFill>
              <a:effectLst/>
              <a:latin typeface="+mn-lt"/>
              <a:ea typeface="+mn-ea"/>
              <a:cs typeface="+mn-cs"/>
            </a:rPr>
            <a:t>必要</a:t>
          </a:r>
          <a:r>
            <a:rPr kumimoji="1" lang="ja-JP" altLang="ja-JP" sz="1300">
              <a:solidFill>
                <a:schemeClr val="dk1"/>
              </a:solidFill>
              <a:effectLst/>
              <a:latin typeface="+mn-lt"/>
              <a:ea typeface="+mn-ea"/>
              <a:cs typeface="+mn-cs"/>
            </a:rPr>
            <a:t>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・健康で心豊かな村づくり基金：西目屋村総合計画に位置づけられている、健康で心豊かな村づくりを推進する。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・ふたば施設管理基金：村並びに（一財）ブナの里白神公社が管理する施設について、施設の維持管理費の増高による財源不足に対処する。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・教育振興基金：教育基盤の整備、教育活動の推進及び中学生海外派遣事業、奨学金貸与の充実など村の教育振興を図る。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・好きです西目屋応援基金：好きです西目屋応援寄付金を財源として、寄付者が指定する事業に要する経費の財源に充てる。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年度は、いきいき村づくり基金の廃止があったが、その他については変動ない。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好きです西目屋応援基金は、教育振興、子育て・少子化対策が主な目的であるが、寄付者の意向を十分反映できるよう運用を行う必要がある。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それ以外の特定目的基金については、現在運用予定はないが、ふたば施設管理基金は将来の施設の維持管理に備え、計画的に積立を行う必要がある。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地方交付税が減少している一方、地方創生や公共施設等の老朽化対策係る経費が増大しているため、減少傾向にある。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財政調整基金の残高は、繰替え運用などを考慮し、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億円を下回らないように努める。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年度は変動ない。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年度に地方債償還のピークを迎えるため、それに備えて計画的に積立を行う必要がある。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青森県西目屋村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1,356
1,356
246.02
2,466,443
2,377,169
79,102
1,206,546
2,039,646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当村では、平成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年度に策定した西目屋村公共施設等総合管理計画において、保有する公共建築物の延床面積の</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縮減を目指すこととしています。築</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年を超える公共建築物が全体の</a:t>
          </a:r>
          <a:r>
            <a:rPr kumimoji="1" lang="en-US" altLang="ja-JP" sz="1100">
              <a:latin typeface="ＭＳ Ｐゴシック" panose="020B0600070205080204" pitchFamily="50" charset="-128"/>
              <a:ea typeface="ＭＳ Ｐゴシック" panose="020B0600070205080204" pitchFamily="50" charset="-128"/>
            </a:rPr>
            <a:t>41%</a:t>
          </a:r>
          <a:r>
            <a:rPr kumimoji="1" lang="ja-JP" altLang="en-US" sz="1100">
              <a:latin typeface="ＭＳ Ｐゴシック" panose="020B0600070205080204" pitchFamily="50" charset="-128"/>
              <a:ea typeface="ＭＳ Ｐゴシック" panose="020B0600070205080204" pitchFamily="50" charset="-128"/>
            </a:rPr>
            <a:t>を占めていることから、計画策定時点</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年度末</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における有形固定資産減価償却率は</a:t>
          </a:r>
          <a:r>
            <a:rPr kumimoji="1" lang="en-US" altLang="ja-JP" sz="1100">
              <a:latin typeface="ＭＳ Ｐゴシック" panose="020B0600070205080204" pitchFamily="50" charset="-128"/>
              <a:ea typeface="ＭＳ Ｐゴシック" panose="020B0600070205080204" pitchFamily="50" charset="-128"/>
            </a:rPr>
            <a:t>64.5%</a:t>
          </a:r>
          <a:r>
            <a:rPr kumimoji="1" lang="ja-JP" altLang="en-US" sz="1100">
              <a:latin typeface="ＭＳ Ｐゴシック" panose="020B0600070205080204" pitchFamily="50" charset="-128"/>
              <a:ea typeface="ＭＳ Ｐゴシック" panose="020B0600070205080204" pitchFamily="50" charset="-128"/>
            </a:rPr>
            <a:t>となっており、類似団体平均値を</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ポイント以上上回っている。平成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年度において、空校舎の大規模改修を行ったことから、前年度比▲</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となったものの、依然とし高い状況が続いている。</a:t>
          </a: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29633</xdr:rowOff>
    </xdr:from>
    <xdr:to>
      <xdr:col>23</xdr:col>
      <xdr:colOff>85090</xdr:colOff>
      <xdr:row>33</xdr:row>
      <xdr:rowOff>96096</xdr:rowOff>
    </xdr:to>
    <xdr:cxnSp macro="">
      <xdr:nvCxnSpPr>
        <xdr:cNvPr id="71" name="直線コネクタ 70"/>
        <xdr:cNvCxnSpPr/>
      </xdr:nvCxnSpPr>
      <xdr:spPr>
        <a:xfrm flipV="1">
          <a:off x="4760595" y="5258858"/>
          <a:ext cx="1270" cy="1266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99923</xdr:rowOff>
    </xdr:from>
    <xdr:ext cx="405111" cy="259045"/>
    <xdr:sp macro="" textlink="">
      <xdr:nvSpPr>
        <xdr:cNvPr id="72" name="有形固定資産減価償却率最小値テキスト"/>
        <xdr:cNvSpPr txBox="1"/>
      </xdr:nvSpPr>
      <xdr:spPr>
        <a:xfrm>
          <a:off x="4813300" y="6529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96096</xdr:rowOff>
    </xdr:from>
    <xdr:to>
      <xdr:col>23</xdr:col>
      <xdr:colOff>174625</xdr:colOff>
      <xdr:row>33</xdr:row>
      <xdr:rowOff>96096</xdr:rowOff>
    </xdr:to>
    <xdr:cxnSp macro="">
      <xdr:nvCxnSpPr>
        <xdr:cNvPr id="73" name="直線コネクタ 72"/>
        <xdr:cNvCxnSpPr/>
      </xdr:nvCxnSpPr>
      <xdr:spPr>
        <a:xfrm>
          <a:off x="4673600" y="6525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147760</xdr:rowOff>
    </xdr:from>
    <xdr:ext cx="405111" cy="259045"/>
    <xdr:sp macro="" textlink="">
      <xdr:nvSpPr>
        <xdr:cNvPr id="74" name="有形固定資産減価償却率最大値テキスト"/>
        <xdr:cNvSpPr txBox="1"/>
      </xdr:nvSpPr>
      <xdr:spPr>
        <a:xfrm>
          <a:off x="4813300" y="5034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29633</xdr:rowOff>
    </xdr:from>
    <xdr:to>
      <xdr:col>23</xdr:col>
      <xdr:colOff>174625</xdr:colOff>
      <xdr:row>26</xdr:row>
      <xdr:rowOff>29633</xdr:rowOff>
    </xdr:to>
    <xdr:cxnSp macro="">
      <xdr:nvCxnSpPr>
        <xdr:cNvPr id="75" name="直線コネクタ 74"/>
        <xdr:cNvCxnSpPr/>
      </xdr:nvCxnSpPr>
      <xdr:spPr>
        <a:xfrm>
          <a:off x="4673600" y="525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146914</xdr:rowOff>
    </xdr:from>
    <xdr:ext cx="405111" cy="259045"/>
    <xdr:sp macro="" textlink="">
      <xdr:nvSpPr>
        <xdr:cNvPr id="76" name="有形固定資産減価償却率平均値テキスト"/>
        <xdr:cNvSpPr txBox="1"/>
      </xdr:nvSpPr>
      <xdr:spPr>
        <a:xfrm>
          <a:off x="4813300" y="5719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168487</xdr:rowOff>
    </xdr:from>
    <xdr:to>
      <xdr:col>23</xdr:col>
      <xdr:colOff>136525</xdr:colOff>
      <xdr:row>29</xdr:row>
      <xdr:rowOff>98637</xdr:rowOff>
    </xdr:to>
    <xdr:sp macro="" textlink="">
      <xdr:nvSpPr>
        <xdr:cNvPr id="77" name="フローチャート: 判断 76"/>
        <xdr:cNvSpPr/>
      </xdr:nvSpPr>
      <xdr:spPr>
        <a:xfrm>
          <a:off x="4711700" y="574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11430</xdr:rowOff>
    </xdr:from>
    <xdr:to>
      <xdr:col>19</xdr:col>
      <xdr:colOff>187325</xdr:colOff>
      <xdr:row>29</xdr:row>
      <xdr:rowOff>113030</xdr:rowOff>
    </xdr:to>
    <xdr:sp macro="" textlink="">
      <xdr:nvSpPr>
        <xdr:cNvPr id="78" name="フローチャート: 判断 77"/>
        <xdr:cNvSpPr/>
      </xdr:nvSpPr>
      <xdr:spPr>
        <a:xfrm>
          <a:off x="4000500" y="575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79" name="フローチャート: 判断 78"/>
        <xdr:cNvSpPr/>
      </xdr:nvSpPr>
      <xdr:spPr>
        <a:xfrm>
          <a:off x="3238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102447</xdr:rowOff>
    </xdr:from>
    <xdr:to>
      <xdr:col>19</xdr:col>
      <xdr:colOff>187325</xdr:colOff>
      <xdr:row>28</xdr:row>
      <xdr:rowOff>32597</xdr:rowOff>
    </xdr:to>
    <xdr:sp macro="" textlink="">
      <xdr:nvSpPr>
        <xdr:cNvPr id="85" name="楕円 84"/>
        <xdr:cNvSpPr/>
      </xdr:nvSpPr>
      <xdr:spPr>
        <a:xfrm>
          <a:off x="4000500" y="550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27</xdr:row>
      <xdr:rowOff>59267</xdr:rowOff>
    </xdr:from>
    <xdr:to>
      <xdr:col>15</xdr:col>
      <xdr:colOff>187325</xdr:colOff>
      <xdr:row>27</xdr:row>
      <xdr:rowOff>160867</xdr:rowOff>
    </xdr:to>
    <xdr:sp macro="" textlink="">
      <xdr:nvSpPr>
        <xdr:cNvPr id="86" name="楕円 85"/>
        <xdr:cNvSpPr/>
      </xdr:nvSpPr>
      <xdr:spPr>
        <a:xfrm>
          <a:off x="3238500" y="545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110067</xdr:rowOff>
    </xdr:from>
    <xdr:to>
      <xdr:col>19</xdr:col>
      <xdr:colOff>136525</xdr:colOff>
      <xdr:row>27</xdr:row>
      <xdr:rowOff>153247</xdr:rowOff>
    </xdr:to>
    <xdr:cxnSp macro="">
      <xdr:nvCxnSpPr>
        <xdr:cNvPr id="87" name="直線コネクタ 86"/>
        <xdr:cNvCxnSpPr/>
      </xdr:nvCxnSpPr>
      <xdr:spPr>
        <a:xfrm>
          <a:off x="3289300" y="5510742"/>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104157</xdr:rowOff>
    </xdr:from>
    <xdr:ext cx="405111" cy="259045"/>
    <xdr:sp macro="" textlink="">
      <xdr:nvSpPr>
        <xdr:cNvPr id="88" name="n_1aveValue有形固定資産減価償却率"/>
        <xdr:cNvSpPr txBox="1"/>
      </xdr:nvSpPr>
      <xdr:spPr>
        <a:xfrm>
          <a:off x="3836044" y="5847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8272</xdr:rowOff>
    </xdr:from>
    <xdr:ext cx="405111" cy="259045"/>
    <xdr:sp macro="" textlink="">
      <xdr:nvSpPr>
        <xdr:cNvPr id="89" name="n_2aveValue有形固定資産減価償却率"/>
        <xdr:cNvSpPr txBox="1"/>
      </xdr:nvSpPr>
      <xdr:spPr>
        <a:xfrm>
          <a:off x="30867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49124</xdr:rowOff>
    </xdr:from>
    <xdr:ext cx="405111" cy="259045"/>
    <xdr:sp macro="" textlink="">
      <xdr:nvSpPr>
        <xdr:cNvPr id="90" name="n_1mainValue有形固定資産減価償却率"/>
        <xdr:cNvSpPr txBox="1"/>
      </xdr:nvSpPr>
      <xdr:spPr>
        <a:xfrm>
          <a:off x="3836044" y="527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5944</xdr:rowOff>
    </xdr:from>
    <xdr:ext cx="405111" cy="259045"/>
    <xdr:sp macro="" textlink="">
      <xdr:nvSpPr>
        <xdr:cNvPr id="91" name="n_2mainValue有形固定資産減価償却率"/>
        <xdr:cNvSpPr txBox="1"/>
      </xdr:nvSpPr>
      <xdr:spPr>
        <a:xfrm>
          <a:off x="3086744" y="5235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類似団体平均を</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ポイント上回っている。これは、</a:t>
          </a:r>
          <a:r>
            <a:rPr kumimoji="1" lang="en-US" altLang="ja-JP" sz="1100">
              <a:latin typeface="ＭＳ Ｐゴシック" panose="020B0600070205080204" pitchFamily="50" charset="-128"/>
              <a:ea typeface="ＭＳ Ｐゴシック" panose="020B0600070205080204" pitchFamily="50" charset="-128"/>
            </a:rPr>
            <a:t>H28</a:t>
          </a:r>
          <a:r>
            <a:rPr kumimoji="1" lang="ja-JP" altLang="en-US" sz="1100">
              <a:latin typeface="ＭＳ Ｐゴシック" panose="020B0600070205080204" pitchFamily="50" charset="-128"/>
              <a:ea typeface="ＭＳ Ｐゴシック" panose="020B0600070205080204" pitchFamily="50" charset="-128"/>
            </a:rPr>
            <a:t>年度以降、旧小学校の改修、水陸バスの導入、子育て定住エコタウン整備など大型事業が続き地方債残高が</a:t>
          </a:r>
          <a:r>
            <a:rPr kumimoji="1" lang="en-US" altLang="ja-JP" sz="1100">
              <a:latin typeface="ＭＳ Ｐゴシック" panose="020B0600070205080204" pitchFamily="50" charset="-128"/>
              <a:ea typeface="ＭＳ Ｐゴシック" panose="020B0600070205080204" pitchFamily="50" charset="-128"/>
            </a:rPr>
            <a:t>H28</a:t>
          </a:r>
          <a:r>
            <a:rPr kumimoji="1" lang="ja-JP" altLang="en-US" sz="1100">
              <a:latin typeface="ＭＳ Ｐゴシック" panose="020B0600070205080204" pitchFamily="50" charset="-128"/>
              <a:ea typeface="ＭＳ Ｐゴシック" panose="020B0600070205080204" pitchFamily="50" charset="-128"/>
            </a:rPr>
            <a:t>年度以降増加に転じた一方、充当可能基金残高が減少しているためである。平成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年度末に策定した西目屋村定員適正化計画</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第</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期</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において、平成</a:t>
          </a:r>
          <a:r>
            <a:rPr kumimoji="1" lang="en-US" altLang="ja-JP" sz="1100">
              <a:latin typeface="ＭＳ Ｐゴシック" panose="020B0600070205080204" pitchFamily="50" charset="-128"/>
              <a:ea typeface="ＭＳ Ｐゴシック" panose="020B0600070205080204" pitchFamily="50" charset="-128"/>
            </a:rPr>
            <a:t>39</a:t>
          </a:r>
          <a:r>
            <a:rPr kumimoji="1" lang="ja-JP" altLang="en-US" sz="1100">
              <a:latin typeface="ＭＳ Ｐゴシック" panose="020B0600070205080204" pitchFamily="50" charset="-128"/>
              <a:ea typeface="ＭＳ Ｐゴシック" panose="020B0600070205080204" pitchFamily="50" charset="-128"/>
            </a:rPr>
            <a:t>年度までに平成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年度比で</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人削減することを目指しており、人件費の削減に努めている。</a:t>
          </a: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8" name="テキスト ボックス 107"/>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0" name="テキスト ボックス 109"/>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2" name="テキスト ボックス 111"/>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4" name="テキスト ボックス 113"/>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6" name="テキスト ボックス 115"/>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8" name="テキスト ボックス 117"/>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122" name="直線コネクタ 121"/>
        <xdr:cNvCxnSpPr/>
      </xdr:nvCxnSpPr>
      <xdr:spPr>
        <a:xfrm flipV="1">
          <a:off x="14793595" y="5461907"/>
          <a:ext cx="1269" cy="134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3"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4" name="直線コネクタ 123"/>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125" name="債務償還可能年数最大値テキスト"/>
        <xdr:cNvSpPr txBox="1"/>
      </xdr:nvSpPr>
      <xdr:spPr>
        <a:xfrm>
          <a:off x="14846300" y="5237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126" name="直線コネクタ 125"/>
        <xdr:cNvCxnSpPr/>
      </xdr:nvCxnSpPr>
      <xdr:spPr>
        <a:xfrm>
          <a:off x="14706600" y="546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87738</xdr:rowOff>
    </xdr:from>
    <xdr:ext cx="340478" cy="259045"/>
    <xdr:sp macro="" textlink="">
      <xdr:nvSpPr>
        <xdr:cNvPr id="127" name="債務償還可能年数平均値テキスト"/>
        <xdr:cNvSpPr txBox="1"/>
      </xdr:nvSpPr>
      <xdr:spPr>
        <a:xfrm>
          <a:off x="14846300" y="634566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128" name="フローチャート: 判断 127"/>
        <xdr:cNvSpPr/>
      </xdr:nvSpPr>
      <xdr:spPr>
        <a:xfrm>
          <a:off x="14744700" y="636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35832</xdr:rowOff>
    </xdr:from>
    <xdr:to>
      <xdr:col>76</xdr:col>
      <xdr:colOff>73025</xdr:colOff>
      <xdr:row>30</xdr:row>
      <xdr:rowOff>137432</xdr:rowOff>
    </xdr:to>
    <xdr:sp macro="" textlink="">
      <xdr:nvSpPr>
        <xdr:cNvPr id="134" name="楕円 133"/>
        <xdr:cNvSpPr/>
      </xdr:nvSpPr>
      <xdr:spPr>
        <a:xfrm>
          <a:off x="14744700" y="595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58709</xdr:rowOff>
    </xdr:from>
    <xdr:ext cx="340478" cy="259045"/>
    <xdr:sp macro="" textlink="">
      <xdr:nvSpPr>
        <xdr:cNvPr id="135" name="債務償還可能年数該当値テキスト"/>
        <xdr:cNvSpPr txBox="1"/>
      </xdr:nvSpPr>
      <xdr:spPr>
        <a:xfrm>
          <a:off x="14846300" y="5802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青森県西目屋村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1,356
1,356
246.02
2,466,443
2,377,169
79,102
1,206,546
2,039,646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57150</xdr:rowOff>
    </xdr:to>
    <xdr:cxnSp macro="">
      <xdr:nvCxnSpPr>
        <xdr:cNvPr id="56" name="直線コネクタ 55"/>
        <xdr:cNvCxnSpPr/>
      </xdr:nvCxnSpPr>
      <xdr:spPr>
        <a:xfrm flipV="1">
          <a:off x="4634865" y="57759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7" name="【道路】&#10;有形固定資産減価償却率最小値テキスト"/>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8" name="直線コネクタ 57"/>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64787</xdr:rowOff>
    </xdr:from>
    <xdr:ext cx="405111" cy="259045"/>
    <xdr:sp macro="" textlink="">
      <xdr:nvSpPr>
        <xdr:cNvPr id="59" name="【道路】&#10;有形固定資産減価償却率最大値テキスト"/>
        <xdr:cNvSpPr txBox="1"/>
      </xdr:nvSpPr>
      <xdr:spPr>
        <a:xfrm>
          <a:off x="4673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0" name="直線コネクタ 59"/>
        <xdr:cNvCxnSpPr/>
      </xdr:nvCxnSpPr>
      <xdr:spPr>
        <a:xfrm>
          <a:off x="4546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1" name="【道路】&#10;有形固定資産減価償却率平均値テキスト"/>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2" name="フローチャート: 判断 61"/>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3" name="フローチャート: 判断 62"/>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xdr:rowOff>
    </xdr:from>
    <xdr:to>
      <xdr:col>15</xdr:col>
      <xdr:colOff>101600</xdr:colOff>
      <xdr:row>38</xdr:row>
      <xdr:rowOff>102235</xdr:rowOff>
    </xdr:to>
    <xdr:sp macro="" textlink="">
      <xdr:nvSpPr>
        <xdr:cNvPr id="64" name="フローチャート: 判断 63"/>
        <xdr:cNvSpPr/>
      </xdr:nvSpPr>
      <xdr:spPr>
        <a:xfrm>
          <a:off x="2857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52070</xdr:rowOff>
    </xdr:from>
    <xdr:to>
      <xdr:col>20</xdr:col>
      <xdr:colOff>38100</xdr:colOff>
      <xdr:row>34</xdr:row>
      <xdr:rowOff>153670</xdr:rowOff>
    </xdr:to>
    <xdr:sp macro="" textlink="">
      <xdr:nvSpPr>
        <xdr:cNvPr id="70" name="楕円 69"/>
        <xdr:cNvSpPr/>
      </xdr:nvSpPr>
      <xdr:spPr>
        <a:xfrm>
          <a:off x="3746500" y="588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34</xdr:row>
      <xdr:rowOff>80645</xdr:rowOff>
    </xdr:from>
    <xdr:to>
      <xdr:col>15</xdr:col>
      <xdr:colOff>101600</xdr:colOff>
      <xdr:row>35</xdr:row>
      <xdr:rowOff>10795</xdr:rowOff>
    </xdr:to>
    <xdr:sp macro="" textlink="">
      <xdr:nvSpPr>
        <xdr:cNvPr id="71" name="楕円 70"/>
        <xdr:cNvSpPr/>
      </xdr:nvSpPr>
      <xdr:spPr>
        <a:xfrm>
          <a:off x="2857500" y="590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102870</xdr:rowOff>
    </xdr:from>
    <xdr:to>
      <xdr:col>19</xdr:col>
      <xdr:colOff>177800</xdr:colOff>
      <xdr:row>34</xdr:row>
      <xdr:rowOff>131445</xdr:rowOff>
    </xdr:to>
    <xdr:cxnSp macro="">
      <xdr:nvCxnSpPr>
        <xdr:cNvPr id="72" name="直線コネクタ 71"/>
        <xdr:cNvCxnSpPr/>
      </xdr:nvCxnSpPr>
      <xdr:spPr>
        <a:xfrm flipV="1">
          <a:off x="2908300" y="59321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53357</xdr:rowOff>
    </xdr:from>
    <xdr:ext cx="405111" cy="259045"/>
    <xdr:sp macro="" textlink="">
      <xdr:nvSpPr>
        <xdr:cNvPr id="73" name="n_1aveValue【道路】&#10;有形固定資産減価償却率"/>
        <xdr:cNvSpPr txBox="1"/>
      </xdr:nvSpPr>
      <xdr:spPr>
        <a:xfrm>
          <a:off x="35820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93362</xdr:rowOff>
    </xdr:from>
    <xdr:ext cx="405111" cy="259045"/>
    <xdr:sp macro="" textlink="">
      <xdr:nvSpPr>
        <xdr:cNvPr id="74" name="n_2aveValue【道路】&#10;有形固定資産減価償却率"/>
        <xdr:cNvSpPr txBox="1"/>
      </xdr:nvSpPr>
      <xdr:spPr>
        <a:xfrm>
          <a:off x="2705744"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170197</xdr:rowOff>
    </xdr:from>
    <xdr:ext cx="405111" cy="259045"/>
    <xdr:sp macro="" textlink="">
      <xdr:nvSpPr>
        <xdr:cNvPr id="75" name="n_1mainValue【道路】&#10;有形固定資産減価償却率"/>
        <xdr:cNvSpPr txBox="1"/>
      </xdr:nvSpPr>
      <xdr:spPr>
        <a:xfrm>
          <a:off x="3582044" y="565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27322</xdr:rowOff>
    </xdr:from>
    <xdr:ext cx="405111" cy="259045"/>
    <xdr:sp macro="" textlink="">
      <xdr:nvSpPr>
        <xdr:cNvPr id="76" name="n_2mainValue【道路】&#10;有形固定資産減価償却率"/>
        <xdr:cNvSpPr txBox="1"/>
      </xdr:nvSpPr>
      <xdr:spPr>
        <a:xfrm>
          <a:off x="2705744" y="568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0" name="テキスト ボックス 89"/>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2" name="テキスト ボックス 91"/>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4" name="テキスト ボックス 93"/>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6" name="テキスト ボックス 95"/>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98" name="テキスト ボックス 97"/>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151566</xdr:rowOff>
    </xdr:from>
    <xdr:to>
      <xdr:col>54</xdr:col>
      <xdr:colOff>189865</xdr:colOff>
      <xdr:row>42</xdr:row>
      <xdr:rowOff>15499</xdr:rowOff>
    </xdr:to>
    <xdr:cxnSp macro="">
      <xdr:nvCxnSpPr>
        <xdr:cNvPr id="100" name="直線コネクタ 99"/>
        <xdr:cNvCxnSpPr/>
      </xdr:nvCxnSpPr>
      <xdr:spPr>
        <a:xfrm flipV="1">
          <a:off x="10476865" y="5809416"/>
          <a:ext cx="0" cy="1406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19326</xdr:rowOff>
    </xdr:from>
    <xdr:ext cx="534377" cy="259045"/>
    <xdr:sp macro="" textlink="">
      <xdr:nvSpPr>
        <xdr:cNvPr id="101" name="【道路】&#10;一人当たり延長最小値テキスト"/>
        <xdr:cNvSpPr txBox="1"/>
      </xdr:nvSpPr>
      <xdr:spPr>
        <a:xfrm>
          <a:off x="10515600" y="72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15499</xdr:rowOff>
    </xdr:from>
    <xdr:to>
      <xdr:col>55</xdr:col>
      <xdr:colOff>88900</xdr:colOff>
      <xdr:row>42</xdr:row>
      <xdr:rowOff>15499</xdr:rowOff>
    </xdr:to>
    <xdr:cxnSp macro="">
      <xdr:nvCxnSpPr>
        <xdr:cNvPr id="102" name="直線コネクタ 101"/>
        <xdr:cNvCxnSpPr/>
      </xdr:nvCxnSpPr>
      <xdr:spPr>
        <a:xfrm>
          <a:off x="10388600" y="72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98243</xdr:rowOff>
    </xdr:from>
    <xdr:ext cx="599010" cy="259045"/>
    <xdr:sp macro="" textlink="">
      <xdr:nvSpPr>
        <xdr:cNvPr id="103" name="【道路】&#10;一人当たり延長最大値テキスト"/>
        <xdr:cNvSpPr txBox="1"/>
      </xdr:nvSpPr>
      <xdr:spPr>
        <a:xfrm>
          <a:off x="10515600" y="558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151566</xdr:rowOff>
    </xdr:from>
    <xdr:to>
      <xdr:col>55</xdr:col>
      <xdr:colOff>88900</xdr:colOff>
      <xdr:row>33</xdr:row>
      <xdr:rowOff>151566</xdr:rowOff>
    </xdr:to>
    <xdr:cxnSp macro="">
      <xdr:nvCxnSpPr>
        <xdr:cNvPr id="104" name="直線コネクタ 103"/>
        <xdr:cNvCxnSpPr/>
      </xdr:nvCxnSpPr>
      <xdr:spPr>
        <a:xfrm>
          <a:off x="10388600" y="580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117003</xdr:rowOff>
    </xdr:from>
    <xdr:ext cx="599010" cy="259045"/>
    <xdr:sp macro="" textlink="">
      <xdr:nvSpPr>
        <xdr:cNvPr id="105" name="【道路】&#10;一人当たり延長平均値テキスト"/>
        <xdr:cNvSpPr txBox="1"/>
      </xdr:nvSpPr>
      <xdr:spPr>
        <a:xfrm>
          <a:off x="10515600" y="69750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138576</xdr:rowOff>
    </xdr:from>
    <xdr:to>
      <xdr:col>55</xdr:col>
      <xdr:colOff>50800</xdr:colOff>
      <xdr:row>41</xdr:row>
      <xdr:rowOff>68726</xdr:rowOff>
    </xdr:to>
    <xdr:sp macro="" textlink="">
      <xdr:nvSpPr>
        <xdr:cNvPr id="106" name="フローチャート: 判断 105"/>
        <xdr:cNvSpPr/>
      </xdr:nvSpPr>
      <xdr:spPr>
        <a:xfrm>
          <a:off x="10426700" y="699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168856</xdr:rowOff>
    </xdr:from>
    <xdr:to>
      <xdr:col>50</xdr:col>
      <xdr:colOff>165100</xdr:colOff>
      <xdr:row>41</xdr:row>
      <xdr:rowOff>99006</xdr:rowOff>
    </xdr:to>
    <xdr:sp macro="" textlink="">
      <xdr:nvSpPr>
        <xdr:cNvPr id="107" name="フローチャート: 判断 106"/>
        <xdr:cNvSpPr/>
      </xdr:nvSpPr>
      <xdr:spPr>
        <a:xfrm>
          <a:off x="9588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10524</xdr:rowOff>
    </xdr:from>
    <xdr:to>
      <xdr:col>46</xdr:col>
      <xdr:colOff>38100</xdr:colOff>
      <xdr:row>41</xdr:row>
      <xdr:rowOff>112124</xdr:rowOff>
    </xdr:to>
    <xdr:sp macro="" textlink="">
      <xdr:nvSpPr>
        <xdr:cNvPr id="108" name="フローチャート: 判断 107"/>
        <xdr:cNvSpPr/>
      </xdr:nvSpPr>
      <xdr:spPr>
        <a:xfrm>
          <a:off x="8699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61061</xdr:rowOff>
    </xdr:from>
    <xdr:to>
      <xdr:col>50</xdr:col>
      <xdr:colOff>165100</xdr:colOff>
      <xdr:row>41</xdr:row>
      <xdr:rowOff>162661</xdr:rowOff>
    </xdr:to>
    <xdr:sp macro="" textlink="">
      <xdr:nvSpPr>
        <xdr:cNvPr id="114" name="楕円 113"/>
        <xdr:cNvSpPr/>
      </xdr:nvSpPr>
      <xdr:spPr>
        <a:xfrm>
          <a:off x="9588500" y="709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64601</xdr:rowOff>
    </xdr:from>
    <xdr:to>
      <xdr:col>46</xdr:col>
      <xdr:colOff>38100</xdr:colOff>
      <xdr:row>41</xdr:row>
      <xdr:rowOff>166201</xdr:rowOff>
    </xdr:to>
    <xdr:sp macro="" textlink="">
      <xdr:nvSpPr>
        <xdr:cNvPr id="115" name="楕円 114"/>
        <xdr:cNvSpPr/>
      </xdr:nvSpPr>
      <xdr:spPr>
        <a:xfrm>
          <a:off x="8699500" y="709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111861</xdr:rowOff>
    </xdr:from>
    <xdr:to>
      <xdr:col>50</xdr:col>
      <xdr:colOff>114300</xdr:colOff>
      <xdr:row>41</xdr:row>
      <xdr:rowOff>115401</xdr:rowOff>
    </xdr:to>
    <xdr:cxnSp macro="">
      <xdr:nvCxnSpPr>
        <xdr:cNvPr id="116" name="直線コネクタ 115"/>
        <xdr:cNvCxnSpPr/>
      </xdr:nvCxnSpPr>
      <xdr:spPr>
        <a:xfrm flipV="1">
          <a:off x="8750300" y="7141311"/>
          <a:ext cx="889000" cy="3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115533</xdr:rowOff>
    </xdr:from>
    <xdr:ext cx="534377" cy="259045"/>
    <xdr:sp macro="" textlink="">
      <xdr:nvSpPr>
        <xdr:cNvPr id="117" name="n_1aveValue【道路】&#10;一人当たり延長"/>
        <xdr:cNvSpPr txBox="1"/>
      </xdr:nvSpPr>
      <xdr:spPr>
        <a:xfrm>
          <a:off x="93594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128651</xdr:rowOff>
    </xdr:from>
    <xdr:ext cx="534377" cy="259045"/>
    <xdr:sp macro="" textlink="">
      <xdr:nvSpPr>
        <xdr:cNvPr id="118" name="n_2aveValue【道路】&#10;一人当たり延長"/>
        <xdr:cNvSpPr txBox="1"/>
      </xdr:nvSpPr>
      <xdr:spPr>
        <a:xfrm>
          <a:off x="8483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153788</xdr:rowOff>
    </xdr:from>
    <xdr:ext cx="534377" cy="259045"/>
    <xdr:sp macro="" textlink="">
      <xdr:nvSpPr>
        <xdr:cNvPr id="119" name="n_1mainValue【道路】&#10;一人当たり延長"/>
        <xdr:cNvSpPr txBox="1"/>
      </xdr:nvSpPr>
      <xdr:spPr>
        <a:xfrm>
          <a:off x="9359411" y="718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157328</xdr:rowOff>
    </xdr:from>
    <xdr:ext cx="534377" cy="259045"/>
    <xdr:sp macro="" textlink="">
      <xdr:nvSpPr>
        <xdr:cNvPr id="120" name="n_2mainValue【道路】&#10;一人当たり延長"/>
        <xdr:cNvSpPr txBox="1"/>
      </xdr:nvSpPr>
      <xdr:spPr>
        <a:xfrm>
          <a:off x="8483111" y="718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95250</xdr:rowOff>
    </xdr:to>
    <xdr:cxnSp macro="">
      <xdr:nvCxnSpPr>
        <xdr:cNvPr id="145" name="直線コネクタ 144"/>
        <xdr:cNvCxnSpPr/>
      </xdr:nvCxnSpPr>
      <xdr:spPr>
        <a:xfrm flipV="1">
          <a:off x="4634865" y="956691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146" name="【橋りょう・トンネル】&#10;有形固定資産減価償却率最小値テキスト"/>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147" name="直線コネクタ 146"/>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405111" cy="259045"/>
    <xdr:sp macro="" textlink="">
      <xdr:nvSpPr>
        <xdr:cNvPr id="148" name="【橋りょう・トンネル】&#10;有形固定資産減価償却率最大値テキスト"/>
        <xdr:cNvSpPr txBox="1"/>
      </xdr:nvSpPr>
      <xdr:spPr>
        <a:xfrm>
          <a:off x="4673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49" name="直線コネクタ 148"/>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150" name="【橋りょう・トンネル】&#10;有形固定資産減価償却率平均値テキスト"/>
        <xdr:cNvSpPr txBox="1"/>
      </xdr:nvSpPr>
      <xdr:spPr>
        <a:xfrm>
          <a:off x="4673600" y="1019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51" name="フローチャート: 判断 150"/>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2540</xdr:rowOff>
    </xdr:from>
    <xdr:to>
      <xdr:col>20</xdr:col>
      <xdr:colOff>38100</xdr:colOff>
      <xdr:row>60</xdr:row>
      <xdr:rowOff>104140</xdr:rowOff>
    </xdr:to>
    <xdr:sp macro="" textlink="">
      <xdr:nvSpPr>
        <xdr:cNvPr id="152" name="フローチャート: 判断 151"/>
        <xdr:cNvSpPr/>
      </xdr:nvSpPr>
      <xdr:spPr>
        <a:xfrm>
          <a:off x="3746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67310</xdr:rowOff>
    </xdr:from>
    <xdr:to>
      <xdr:col>15</xdr:col>
      <xdr:colOff>101600</xdr:colOff>
      <xdr:row>60</xdr:row>
      <xdr:rowOff>168910</xdr:rowOff>
    </xdr:to>
    <xdr:sp macro="" textlink="">
      <xdr:nvSpPr>
        <xdr:cNvPr id="153" name="フローチャート: 判断 152"/>
        <xdr:cNvSpPr/>
      </xdr:nvSpPr>
      <xdr:spPr>
        <a:xfrm>
          <a:off x="2857500" y="1035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147320</xdr:rowOff>
    </xdr:from>
    <xdr:to>
      <xdr:col>20</xdr:col>
      <xdr:colOff>38100</xdr:colOff>
      <xdr:row>58</xdr:row>
      <xdr:rowOff>77470</xdr:rowOff>
    </xdr:to>
    <xdr:sp macro="" textlink="">
      <xdr:nvSpPr>
        <xdr:cNvPr id="159" name="楕円 158"/>
        <xdr:cNvSpPr/>
      </xdr:nvSpPr>
      <xdr:spPr>
        <a:xfrm>
          <a:off x="3746500" y="991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635</xdr:rowOff>
    </xdr:from>
    <xdr:to>
      <xdr:col>15</xdr:col>
      <xdr:colOff>101600</xdr:colOff>
      <xdr:row>58</xdr:row>
      <xdr:rowOff>102235</xdr:rowOff>
    </xdr:to>
    <xdr:sp macro="" textlink="">
      <xdr:nvSpPr>
        <xdr:cNvPr id="160" name="楕円 159"/>
        <xdr:cNvSpPr/>
      </xdr:nvSpPr>
      <xdr:spPr>
        <a:xfrm>
          <a:off x="2857500" y="99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26670</xdr:rowOff>
    </xdr:from>
    <xdr:to>
      <xdr:col>19</xdr:col>
      <xdr:colOff>177800</xdr:colOff>
      <xdr:row>58</xdr:row>
      <xdr:rowOff>51435</xdr:rowOff>
    </xdr:to>
    <xdr:cxnSp macro="">
      <xdr:nvCxnSpPr>
        <xdr:cNvPr id="161" name="直線コネクタ 160"/>
        <xdr:cNvCxnSpPr/>
      </xdr:nvCxnSpPr>
      <xdr:spPr>
        <a:xfrm flipV="1">
          <a:off x="2908300" y="997077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95267</xdr:rowOff>
    </xdr:from>
    <xdr:ext cx="405111" cy="259045"/>
    <xdr:sp macro="" textlink="">
      <xdr:nvSpPr>
        <xdr:cNvPr id="162" name="n_1aveValue【橋りょう・トンネル】&#10;有形固定資産減価償却率"/>
        <xdr:cNvSpPr txBox="1"/>
      </xdr:nvSpPr>
      <xdr:spPr>
        <a:xfrm>
          <a:off x="35820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160037</xdr:rowOff>
    </xdr:from>
    <xdr:ext cx="405111" cy="259045"/>
    <xdr:sp macro="" textlink="">
      <xdr:nvSpPr>
        <xdr:cNvPr id="163" name="n_2aveValue【橋りょう・トンネル】&#10;有形固定資産減価償却率"/>
        <xdr:cNvSpPr txBox="1"/>
      </xdr:nvSpPr>
      <xdr:spPr>
        <a:xfrm>
          <a:off x="2705744"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93997</xdr:rowOff>
    </xdr:from>
    <xdr:ext cx="405111" cy="259045"/>
    <xdr:sp macro="" textlink="">
      <xdr:nvSpPr>
        <xdr:cNvPr id="164" name="n_1mainValue【橋りょう・トンネル】&#10;有形固定資産減価償却率"/>
        <xdr:cNvSpPr txBox="1"/>
      </xdr:nvSpPr>
      <xdr:spPr>
        <a:xfrm>
          <a:off x="3582044" y="969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118762</xdr:rowOff>
    </xdr:from>
    <xdr:ext cx="405111" cy="259045"/>
    <xdr:sp macro="" textlink="">
      <xdr:nvSpPr>
        <xdr:cNvPr id="165" name="n_2mainValue【橋りょう・トンネル】&#10;有形固定資産減価償却率"/>
        <xdr:cNvSpPr txBox="1"/>
      </xdr:nvSpPr>
      <xdr:spPr>
        <a:xfrm>
          <a:off x="2705744" y="971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6" name="直線コネクタ 17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7" name="テキスト ボックス 17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8" name="直線コネクタ 17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79" name="テキスト ボックス 178"/>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0" name="直線コネクタ 17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81" name="テキスト ボックス 180"/>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2" name="直線コネクタ 18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83" name="テキスト ボックス 182"/>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4" name="直線コネクタ 18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85" name="テキスト ボックス 184"/>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6" name="直線コネクタ 18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87" name="テキスト ボックス 18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9" name="テキスト ボックス 18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12851</xdr:rowOff>
    </xdr:from>
    <xdr:to>
      <xdr:col>54</xdr:col>
      <xdr:colOff>189865</xdr:colOff>
      <xdr:row>64</xdr:row>
      <xdr:rowOff>128610</xdr:rowOff>
    </xdr:to>
    <xdr:cxnSp macro="">
      <xdr:nvCxnSpPr>
        <xdr:cNvPr id="191" name="直線コネクタ 190"/>
        <xdr:cNvCxnSpPr/>
      </xdr:nvCxnSpPr>
      <xdr:spPr>
        <a:xfrm flipV="1">
          <a:off x="10476865" y="9614051"/>
          <a:ext cx="0" cy="148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132437</xdr:rowOff>
    </xdr:from>
    <xdr:ext cx="469744" cy="259045"/>
    <xdr:sp macro="" textlink="">
      <xdr:nvSpPr>
        <xdr:cNvPr id="192" name="【橋りょう・トンネル】&#10;一人当たり有形固定資産（償却資産）額最小値テキスト"/>
        <xdr:cNvSpPr txBox="1"/>
      </xdr:nvSpPr>
      <xdr:spPr>
        <a:xfrm>
          <a:off x="10515600" y="111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128610</xdr:rowOff>
    </xdr:from>
    <xdr:to>
      <xdr:col>55</xdr:col>
      <xdr:colOff>88900</xdr:colOff>
      <xdr:row>64</xdr:row>
      <xdr:rowOff>128610</xdr:rowOff>
    </xdr:to>
    <xdr:cxnSp macro="">
      <xdr:nvCxnSpPr>
        <xdr:cNvPr id="193" name="直線コネクタ 192"/>
        <xdr:cNvCxnSpPr/>
      </xdr:nvCxnSpPr>
      <xdr:spPr>
        <a:xfrm>
          <a:off x="10388600" y="1110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130978</xdr:rowOff>
    </xdr:from>
    <xdr:ext cx="690189" cy="259045"/>
    <xdr:sp macro="" textlink="">
      <xdr:nvSpPr>
        <xdr:cNvPr id="194" name="【橋りょう・トンネル】&#10;一人当たり有形固定資産（償却資産）額最大値テキスト"/>
        <xdr:cNvSpPr txBox="1"/>
      </xdr:nvSpPr>
      <xdr:spPr>
        <a:xfrm>
          <a:off x="10515600" y="93892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12851</xdr:rowOff>
    </xdr:from>
    <xdr:to>
      <xdr:col>55</xdr:col>
      <xdr:colOff>88900</xdr:colOff>
      <xdr:row>56</xdr:row>
      <xdr:rowOff>12851</xdr:rowOff>
    </xdr:to>
    <xdr:cxnSp macro="">
      <xdr:nvCxnSpPr>
        <xdr:cNvPr id="195" name="直線コネクタ 194"/>
        <xdr:cNvCxnSpPr/>
      </xdr:nvCxnSpPr>
      <xdr:spPr>
        <a:xfrm>
          <a:off x="10388600" y="961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45688</xdr:rowOff>
    </xdr:from>
    <xdr:ext cx="690189" cy="259045"/>
    <xdr:sp macro="" textlink="">
      <xdr:nvSpPr>
        <xdr:cNvPr id="196" name="【橋りょう・トンネル】&#10;一人当たり有形固定資産（償却資産）額平均値テキスト"/>
        <xdr:cNvSpPr txBox="1"/>
      </xdr:nvSpPr>
      <xdr:spPr>
        <a:xfrm>
          <a:off x="10515600" y="1067558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67261</xdr:rowOff>
    </xdr:from>
    <xdr:to>
      <xdr:col>55</xdr:col>
      <xdr:colOff>50800</xdr:colOff>
      <xdr:row>62</xdr:row>
      <xdr:rowOff>168861</xdr:rowOff>
    </xdr:to>
    <xdr:sp macro="" textlink="">
      <xdr:nvSpPr>
        <xdr:cNvPr id="197" name="フローチャート: 判断 196"/>
        <xdr:cNvSpPr/>
      </xdr:nvSpPr>
      <xdr:spPr>
        <a:xfrm>
          <a:off x="10426700" y="1069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83954</xdr:rowOff>
    </xdr:from>
    <xdr:to>
      <xdr:col>50</xdr:col>
      <xdr:colOff>165100</xdr:colOff>
      <xdr:row>63</xdr:row>
      <xdr:rowOff>14104</xdr:rowOff>
    </xdr:to>
    <xdr:sp macro="" textlink="">
      <xdr:nvSpPr>
        <xdr:cNvPr id="198" name="フローチャート: 判断 197"/>
        <xdr:cNvSpPr/>
      </xdr:nvSpPr>
      <xdr:spPr>
        <a:xfrm>
          <a:off x="9588500" y="1071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125829</xdr:rowOff>
    </xdr:from>
    <xdr:to>
      <xdr:col>46</xdr:col>
      <xdr:colOff>38100</xdr:colOff>
      <xdr:row>63</xdr:row>
      <xdr:rowOff>55979</xdr:rowOff>
    </xdr:to>
    <xdr:sp macro="" textlink="">
      <xdr:nvSpPr>
        <xdr:cNvPr id="199" name="フローチャート: 判断 198"/>
        <xdr:cNvSpPr/>
      </xdr:nvSpPr>
      <xdr:spPr>
        <a:xfrm>
          <a:off x="8699500" y="107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79505</xdr:rowOff>
    </xdr:from>
    <xdr:to>
      <xdr:col>50</xdr:col>
      <xdr:colOff>165100</xdr:colOff>
      <xdr:row>65</xdr:row>
      <xdr:rowOff>9655</xdr:rowOff>
    </xdr:to>
    <xdr:sp macro="" textlink="">
      <xdr:nvSpPr>
        <xdr:cNvPr id="205" name="楕円 204"/>
        <xdr:cNvSpPr/>
      </xdr:nvSpPr>
      <xdr:spPr>
        <a:xfrm>
          <a:off x="9588500" y="1105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109116</xdr:rowOff>
    </xdr:from>
    <xdr:to>
      <xdr:col>46</xdr:col>
      <xdr:colOff>38100</xdr:colOff>
      <xdr:row>63</xdr:row>
      <xdr:rowOff>39266</xdr:rowOff>
    </xdr:to>
    <xdr:sp macro="" textlink="">
      <xdr:nvSpPr>
        <xdr:cNvPr id="206" name="楕円 205"/>
        <xdr:cNvSpPr/>
      </xdr:nvSpPr>
      <xdr:spPr>
        <a:xfrm>
          <a:off x="8699500" y="1073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159916</xdr:rowOff>
    </xdr:from>
    <xdr:to>
      <xdr:col>50</xdr:col>
      <xdr:colOff>114300</xdr:colOff>
      <xdr:row>64</xdr:row>
      <xdr:rowOff>130305</xdr:rowOff>
    </xdr:to>
    <xdr:cxnSp macro="">
      <xdr:nvCxnSpPr>
        <xdr:cNvPr id="207" name="直線コネクタ 206"/>
        <xdr:cNvCxnSpPr/>
      </xdr:nvCxnSpPr>
      <xdr:spPr>
        <a:xfrm>
          <a:off x="8750300" y="10789816"/>
          <a:ext cx="889000" cy="31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30631</xdr:rowOff>
    </xdr:from>
    <xdr:ext cx="690189" cy="259045"/>
    <xdr:sp macro="" textlink="">
      <xdr:nvSpPr>
        <xdr:cNvPr id="208" name="n_1aveValue【橋りょう・トンネル】&#10;一人当たり有形固定資産（償却資産）額"/>
        <xdr:cNvSpPr txBox="1"/>
      </xdr:nvSpPr>
      <xdr:spPr>
        <a:xfrm>
          <a:off x="9281505" y="104890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47106</xdr:rowOff>
    </xdr:from>
    <xdr:ext cx="599010" cy="259045"/>
    <xdr:sp macro="" textlink="">
      <xdr:nvSpPr>
        <xdr:cNvPr id="209" name="n_2aveValue【橋りょう・トンネル】&#10;一人当たり有形固定資産（償却資産）額"/>
        <xdr:cNvSpPr txBox="1"/>
      </xdr:nvSpPr>
      <xdr:spPr>
        <a:xfrm>
          <a:off x="8450795" y="1084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102817</xdr:colOff>
      <xdr:row>65</xdr:row>
      <xdr:rowOff>782</xdr:rowOff>
    </xdr:from>
    <xdr:ext cx="378565" cy="259045"/>
    <xdr:sp macro="" textlink="">
      <xdr:nvSpPr>
        <xdr:cNvPr id="210" name="n_1mainValue【橋りょう・トンネル】&#10;一人当たり有形固定資産（償却資産）額"/>
        <xdr:cNvSpPr txBox="1"/>
      </xdr:nvSpPr>
      <xdr:spPr>
        <a:xfrm>
          <a:off x="9437317" y="11145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55793</xdr:rowOff>
    </xdr:from>
    <xdr:ext cx="599010" cy="259045"/>
    <xdr:sp macro="" textlink="">
      <xdr:nvSpPr>
        <xdr:cNvPr id="211" name="n_2mainValue【橋りょう・トンネル】&#10;一人当たり有形固定資産（償却資産）額"/>
        <xdr:cNvSpPr txBox="1"/>
      </xdr:nvSpPr>
      <xdr:spPr>
        <a:xfrm>
          <a:off x="8450795" y="1051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2" name="テキスト ボックス 22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3" name="直線コネクタ 22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4" name="テキスト ボックス 22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5" name="直線コネクタ 22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6" name="テキスト ボックス 22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7" name="直線コネクタ 22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8" name="テキスト ボックス 22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9" name="直線コネクタ 22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0" name="テキスト ボックス 22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1" name="直線コネクタ 23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2" name="テキスト ボックス 23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4" name="テキスト ボックス 23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127636</xdr:rowOff>
    </xdr:to>
    <xdr:cxnSp macro="">
      <xdr:nvCxnSpPr>
        <xdr:cNvPr id="236" name="直線コネクタ 235"/>
        <xdr:cNvCxnSpPr/>
      </xdr:nvCxnSpPr>
      <xdr:spPr>
        <a:xfrm flipV="1">
          <a:off x="4634865" y="13335000"/>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131463</xdr:rowOff>
    </xdr:from>
    <xdr:ext cx="405111" cy="259045"/>
    <xdr:sp macro="" textlink="">
      <xdr:nvSpPr>
        <xdr:cNvPr id="237" name="【公営住宅】&#10;有形固定資産減価償却率最小値テキスト"/>
        <xdr:cNvSpPr txBox="1"/>
      </xdr:nvSpPr>
      <xdr:spPr>
        <a:xfrm>
          <a:off x="4673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127636</xdr:rowOff>
    </xdr:from>
    <xdr:to>
      <xdr:col>24</xdr:col>
      <xdr:colOff>152400</xdr:colOff>
      <xdr:row>86</xdr:row>
      <xdr:rowOff>127636</xdr:rowOff>
    </xdr:to>
    <xdr:cxnSp macro="">
      <xdr:nvCxnSpPr>
        <xdr:cNvPr id="238" name="直線コネクタ 237"/>
        <xdr:cNvCxnSpPr/>
      </xdr:nvCxnSpPr>
      <xdr:spPr>
        <a:xfrm>
          <a:off x="4546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9"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0" name="直線コネクタ 23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26688</xdr:rowOff>
    </xdr:from>
    <xdr:ext cx="405111" cy="259045"/>
    <xdr:sp macro="" textlink="">
      <xdr:nvSpPr>
        <xdr:cNvPr id="241" name="【公営住宅】&#10;有形固定資産減価償却率平均値テキスト"/>
        <xdr:cNvSpPr txBox="1"/>
      </xdr:nvSpPr>
      <xdr:spPr>
        <a:xfrm>
          <a:off x="4673600" y="14085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242" name="フローチャート: 判断 241"/>
        <xdr:cNvSpPr/>
      </xdr:nvSpPr>
      <xdr:spPr>
        <a:xfrm>
          <a:off x="4584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59689</xdr:rowOff>
    </xdr:from>
    <xdr:to>
      <xdr:col>20</xdr:col>
      <xdr:colOff>38100</xdr:colOff>
      <xdr:row>82</xdr:row>
      <xdr:rowOff>161289</xdr:rowOff>
    </xdr:to>
    <xdr:sp macro="" textlink="">
      <xdr:nvSpPr>
        <xdr:cNvPr id="243" name="フローチャート: 判断 242"/>
        <xdr:cNvSpPr/>
      </xdr:nvSpPr>
      <xdr:spPr>
        <a:xfrm>
          <a:off x="3746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44" name="フローチャート: 判断 243"/>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5" name="テキスト ボックス 24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38736</xdr:rowOff>
    </xdr:from>
    <xdr:to>
      <xdr:col>20</xdr:col>
      <xdr:colOff>38100</xdr:colOff>
      <xdr:row>85</xdr:row>
      <xdr:rowOff>140336</xdr:rowOff>
    </xdr:to>
    <xdr:sp macro="" textlink="">
      <xdr:nvSpPr>
        <xdr:cNvPr id="250" name="楕円 249"/>
        <xdr:cNvSpPr/>
      </xdr:nvSpPr>
      <xdr:spPr>
        <a:xfrm>
          <a:off x="3746500" y="1461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88264</xdr:rowOff>
    </xdr:from>
    <xdr:to>
      <xdr:col>15</xdr:col>
      <xdr:colOff>101600</xdr:colOff>
      <xdr:row>85</xdr:row>
      <xdr:rowOff>18414</xdr:rowOff>
    </xdr:to>
    <xdr:sp macro="" textlink="">
      <xdr:nvSpPr>
        <xdr:cNvPr id="251" name="楕円 250"/>
        <xdr:cNvSpPr/>
      </xdr:nvSpPr>
      <xdr:spPr>
        <a:xfrm>
          <a:off x="2857500" y="1449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139064</xdr:rowOff>
    </xdr:from>
    <xdr:to>
      <xdr:col>19</xdr:col>
      <xdr:colOff>177800</xdr:colOff>
      <xdr:row>85</xdr:row>
      <xdr:rowOff>89536</xdr:rowOff>
    </xdr:to>
    <xdr:cxnSp macro="">
      <xdr:nvCxnSpPr>
        <xdr:cNvPr id="252" name="直線コネクタ 251"/>
        <xdr:cNvCxnSpPr/>
      </xdr:nvCxnSpPr>
      <xdr:spPr>
        <a:xfrm>
          <a:off x="2908300" y="14540864"/>
          <a:ext cx="889000" cy="12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6366</xdr:rowOff>
    </xdr:from>
    <xdr:ext cx="405111" cy="259045"/>
    <xdr:sp macro="" textlink="">
      <xdr:nvSpPr>
        <xdr:cNvPr id="253" name="n_1aveValue【公営住宅】&#10;有形固定資産減価償却率"/>
        <xdr:cNvSpPr txBox="1"/>
      </xdr:nvSpPr>
      <xdr:spPr>
        <a:xfrm>
          <a:off x="35820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19702</xdr:rowOff>
    </xdr:from>
    <xdr:ext cx="405111" cy="259045"/>
    <xdr:sp macro="" textlink="">
      <xdr:nvSpPr>
        <xdr:cNvPr id="254" name="n_2aveValue【公営住宅】&#10;有形固定資産減価償却率"/>
        <xdr:cNvSpPr txBox="1"/>
      </xdr:nvSpPr>
      <xdr:spPr>
        <a:xfrm>
          <a:off x="2705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131463</xdr:rowOff>
    </xdr:from>
    <xdr:ext cx="405111" cy="259045"/>
    <xdr:sp macro="" textlink="">
      <xdr:nvSpPr>
        <xdr:cNvPr id="255" name="n_1mainValue【公営住宅】&#10;有形固定資産減価償却率"/>
        <xdr:cNvSpPr txBox="1"/>
      </xdr:nvSpPr>
      <xdr:spPr>
        <a:xfrm>
          <a:off x="3582044" y="1470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9541</xdr:rowOff>
    </xdr:from>
    <xdr:ext cx="405111" cy="259045"/>
    <xdr:sp macro="" textlink="">
      <xdr:nvSpPr>
        <xdr:cNvPr id="256" name="n_2mainValue【公営住宅】&#10;有形固定資産減価償却率"/>
        <xdr:cNvSpPr txBox="1"/>
      </xdr:nvSpPr>
      <xdr:spPr>
        <a:xfrm>
          <a:off x="2705744" y="1458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7" name="直線コネクタ 26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8" name="テキスト ボックス 26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9" name="直線コネクタ 26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70" name="テキスト ボックス 269"/>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1" name="直線コネクタ 27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72" name="テキスト ボックス 271"/>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3" name="直線コネクタ 27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74" name="テキスト ボックス 273"/>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5" name="直線コネクタ 27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76" name="テキスト ボックス 275"/>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8" name="テキスト ボックス 27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63322</xdr:rowOff>
    </xdr:from>
    <xdr:to>
      <xdr:col>54</xdr:col>
      <xdr:colOff>189865</xdr:colOff>
      <xdr:row>86</xdr:row>
      <xdr:rowOff>109804</xdr:rowOff>
    </xdr:to>
    <xdr:cxnSp macro="">
      <xdr:nvCxnSpPr>
        <xdr:cNvPr id="280" name="直線コネクタ 279"/>
        <xdr:cNvCxnSpPr/>
      </xdr:nvCxnSpPr>
      <xdr:spPr>
        <a:xfrm flipV="1">
          <a:off x="10476865" y="13436422"/>
          <a:ext cx="0" cy="14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113631</xdr:rowOff>
    </xdr:from>
    <xdr:ext cx="469744" cy="259045"/>
    <xdr:sp macro="" textlink="">
      <xdr:nvSpPr>
        <xdr:cNvPr id="281" name="【公営住宅】&#10;一人当たり面積最小値テキスト"/>
        <xdr:cNvSpPr txBox="1"/>
      </xdr:nvSpPr>
      <xdr:spPr>
        <a:xfrm>
          <a:off x="10515600" y="1485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109804</xdr:rowOff>
    </xdr:from>
    <xdr:to>
      <xdr:col>55</xdr:col>
      <xdr:colOff>88900</xdr:colOff>
      <xdr:row>86</xdr:row>
      <xdr:rowOff>109804</xdr:rowOff>
    </xdr:to>
    <xdr:cxnSp macro="">
      <xdr:nvCxnSpPr>
        <xdr:cNvPr id="282" name="直線コネクタ 281"/>
        <xdr:cNvCxnSpPr/>
      </xdr:nvCxnSpPr>
      <xdr:spPr>
        <a:xfrm>
          <a:off x="10388600" y="1485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9999</xdr:rowOff>
    </xdr:from>
    <xdr:ext cx="534377" cy="259045"/>
    <xdr:sp macro="" textlink="">
      <xdr:nvSpPr>
        <xdr:cNvPr id="283" name="【公営住宅】&#10;一人当たり面積最大値テキスト"/>
        <xdr:cNvSpPr txBox="1"/>
      </xdr:nvSpPr>
      <xdr:spPr>
        <a:xfrm>
          <a:off x="10515600" y="132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63322</xdr:rowOff>
    </xdr:from>
    <xdr:to>
      <xdr:col>55</xdr:col>
      <xdr:colOff>88900</xdr:colOff>
      <xdr:row>78</xdr:row>
      <xdr:rowOff>63322</xdr:rowOff>
    </xdr:to>
    <xdr:cxnSp macro="">
      <xdr:nvCxnSpPr>
        <xdr:cNvPr id="284" name="直線コネクタ 283"/>
        <xdr:cNvCxnSpPr/>
      </xdr:nvCxnSpPr>
      <xdr:spPr>
        <a:xfrm>
          <a:off x="10388600" y="1343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40822</xdr:rowOff>
    </xdr:from>
    <xdr:ext cx="469744" cy="259045"/>
    <xdr:sp macro="" textlink="">
      <xdr:nvSpPr>
        <xdr:cNvPr id="285" name="【公営住宅】&#10;一人当たり面積平均値テキスト"/>
        <xdr:cNvSpPr txBox="1"/>
      </xdr:nvSpPr>
      <xdr:spPr>
        <a:xfrm>
          <a:off x="10515600" y="14614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62395</xdr:rowOff>
    </xdr:from>
    <xdr:to>
      <xdr:col>55</xdr:col>
      <xdr:colOff>50800</xdr:colOff>
      <xdr:row>85</xdr:row>
      <xdr:rowOff>163995</xdr:rowOff>
    </xdr:to>
    <xdr:sp macro="" textlink="">
      <xdr:nvSpPr>
        <xdr:cNvPr id="286" name="フローチャート: 判断 285"/>
        <xdr:cNvSpPr/>
      </xdr:nvSpPr>
      <xdr:spPr>
        <a:xfrm>
          <a:off x="10426700" y="1463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63728</xdr:rowOff>
    </xdr:from>
    <xdr:to>
      <xdr:col>50</xdr:col>
      <xdr:colOff>165100</xdr:colOff>
      <xdr:row>85</xdr:row>
      <xdr:rowOff>165328</xdr:rowOff>
    </xdr:to>
    <xdr:sp macro="" textlink="">
      <xdr:nvSpPr>
        <xdr:cNvPr id="287" name="フローチャート: 判断 286"/>
        <xdr:cNvSpPr/>
      </xdr:nvSpPr>
      <xdr:spPr>
        <a:xfrm>
          <a:off x="9588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97028</xdr:rowOff>
    </xdr:from>
    <xdr:to>
      <xdr:col>46</xdr:col>
      <xdr:colOff>38100</xdr:colOff>
      <xdr:row>86</xdr:row>
      <xdr:rowOff>27178</xdr:rowOff>
    </xdr:to>
    <xdr:sp macro="" textlink="">
      <xdr:nvSpPr>
        <xdr:cNvPr id="288" name="フローチャート: 判断 287"/>
        <xdr:cNvSpPr/>
      </xdr:nvSpPr>
      <xdr:spPr>
        <a:xfrm>
          <a:off x="8699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166866</xdr:rowOff>
    </xdr:from>
    <xdr:to>
      <xdr:col>50</xdr:col>
      <xdr:colOff>165100</xdr:colOff>
      <xdr:row>86</xdr:row>
      <xdr:rowOff>97016</xdr:rowOff>
    </xdr:to>
    <xdr:sp macro="" textlink="">
      <xdr:nvSpPr>
        <xdr:cNvPr id="294" name="楕円 293"/>
        <xdr:cNvSpPr/>
      </xdr:nvSpPr>
      <xdr:spPr>
        <a:xfrm>
          <a:off x="9588500" y="1474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27991</xdr:rowOff>
    </xdr:from>
    <xdr:to>
      <xdr:col>46</xdr:col>
      <xdr:colOff>38100</xdr:colOff>
      <xdr:row>86</xdr:row>
      <xdr:rowOff>129591</xdr:rowOff>
    </xdr:to>
    <xdr:sp macro="" textlink="">
      <xdr:nvSpPr>
        <xdr:cNvPr id="295" name="楕円 294"/>
        <xdr:cNvSpPr/>
      </xdr:nvSpPr>
      <xdr:spPr>
        <a:xfrm>
          <a:off x="8699500" y="1477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46216</xdr:rowOff>
    </xdr:from>
    <xdr:to>
      <xdr:col>50</xdr:col>
      <xdr:colOff>114300</xdr:colOff>
      <xdr:row>86</xdr:row>
      <xdr:rowOff>78791</xdr:rowOff>
    </xdr:to>
    <xdr:cxnSp macro="">
      <xdr:nvCxnSpPr>
        <xdr:cNvPr id="296" name="直線コネクタ 295"/>
        <xdr:cNvCxnSpPr/>
      </xdr:nvCxnSpPr>
      <xdr:spPr>
        <a:xfrm flipV="1">
          <a:off x="8750300" y="14790916"/>
          <a:ext cx="889000" cy="3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10405</xdr:rowOff>
    </xdr:from>
    <xdr:ext cx="469744" cy="259045"/>
    <xdr:sp macro="" textlink="">
      <xdr:nvSpPr>
        <xdr:cNvPr id="297" name="n_1aveValue【公営住宅】&#10;一人当たり面積"/>
        <xdr:cNvSpPr txBox="1"/>
      </xdr:nvSpPr>
      <xdr:spPr>
        <a:xfrm>
          <a:off x="93917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43705</xdr:rowOff>
    </xdr:from>
    <xdr:ext cx="469744" cy="259045"/>
    <xdr:sp macro="" textlink="">
      <xdr:nvSpPr>
        <xdr:cNvPr id="298" name="n_2aveValue【公営住宅】&#10;一人当たり面積"/>
        <xdr:cNvSpPr txBox="1"/>
      </xdr:nvSpPr>
      <xdr:spPr>
        <a:xfrm>
          <a:off x="8515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88143</xdr:rowOff>
    </xdr:from>
    <xdr:ext cx="469744" cy="259045"/>
    <xdr:sp macro="" textlink="">
      <xdr:nvSpPr>
        <xdr:cNvPr id="299" name="n_1mainValue【公営住宅】&#10;一人当たり面積"/>
        <xdr:cNvSpPr txBox="1"/>
      </xdr:nvSpPr>
      <xdr:spPr>
        <a:xfrm>
          <a:off x="9391727" y="1483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120718</xdr:rowOff>
    </xdr:from>
    <xdr:ext cx="469744" cy="259045"/>
    <xdr:sp macro="" textlink="">
      <xdr:nvSpPr>
        <xdr:cNvPr id="300" name="n_2mainValue【公営住宅】&#10;一人当たり面積"/>
        <xdr:cNvSpPr txBox="1"/>
      </xdr:nvSpPr>
      <xdr:spPr>
        <a:xfrm>
          <a:off x="8515427" y="14865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9" name="正方形/長方形 30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0" name="正方形/長方形 30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1" name="正方形/長方形 31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2" name="正方形/長方形 31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3" name="正方形/長方形 31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4" name="正方形/長方形 31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5" name="正方形/長方形 31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6" name="正方形/長方形 31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7" name="正方形/長方形 31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8" name="正方形/長方形 31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9" name="正方形/長方形 31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0" name="正方形/長方形 31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1" name="正方形/長方形 32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2" name="正方形/長方形 32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3" name="正方形/長方形 32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4" name="正方形/長方形 32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5" name="テキスト ボックス 32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6" name="直線コネクタ 32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7" name="直線コネクタ 32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8" name="テキスト ボックス 32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9" name="直線コネクタ 32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30" name="テキスト ボックス 32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1" name="直線コネクタ 33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2" name="テキスト ボックス 33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3" name="直線コネクタ 33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4" name="テキスト ボックス 33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5" name="直線コネクタ 33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6" name="テキスト ボックス 33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7" name="直線コネクタ 33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8" name="テキスト ボックス 33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9" name="直線コネクタ 33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0" name="テキスト ボックス 33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42" name="直線コネクタ 341"/>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43" name="【認定こども園・幼稚園・保育所】&#10;有形固定資産減価償却率最小値テキスト"/>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44" name="直線コネクタ 343"/>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45"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6" name="直線コネクタ 345"/>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347" name="【認定こども園・幼稚園・保育所】&#10;有形固定資産減価償却率平均値テキスト"/>
        <xdr:cNvSpPr txBox="1"/>
      </xdr:nvSpPr>
      <xdr:spPr>
        <a:xfrm>
          <a:off x="16357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348" name="フローチャート: 判断 347"/>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131536</xdr:rowOff>
    </xdr:from>
    <xdr:to>
      <xdr:col>81</xdr:col>
      <xdr:colOff>101600</xdr:colOff>
      <xdr:row>37</xdr:row>
      <xdr:rowOff>61686</xdr:rowOff>
    </xdr:to>
    <xdr:sp macro="" textlink="">
      <xdr:nvSpPr>
        <xdr:cNvPr id="349" name="フローチャート: 判断 348"/>
        <xdr:cNvSpPr/>
      </xdr:nvSpPr>
      <xdr:spPr>
        <a:xfrm>
          <a:off x="15430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50" name="フローチャート: 判断 349"/>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1" name="テキスト ボックス 35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2" name="テキスト ボックス 35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3" name="テキスト ボックス 35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4" name="テキスト ボックス 35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5" name="テキスト ボックス 35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72753</xdr:rowOff>
    </xdr:from>
    <xdr:to>
      <xdr:col>76</xdr:col>
      <xdr:colOff>165100</xdr:colOff>
      <xdr:row>38</xdr:row>
      <xdr:rowOff>2903</xdr:rowOff>
    </xdr:to>
    <xdr:sp macro="" textlink="">
      <xdr:nvSpPr>
        <xdr:cNvPr id="356" name="楕円 355"/>
        <xdr:cNvSpPr/>
      </xdr:nvSpPr>
      <xdr:spPr>
        <a:xfrm>
          <a:off x="14541500" y="64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78213</xdr:rowOff>
    </xdr:from>
    <xdr:ext cx="405111" cy="259045"/>
    <xdr:sp macro="" textlink="">
      <xdr:nvSpPr>
        <xdr:cNvPr id="357" name="n_1aveValue【認定こども園・幼稚園・保育所】&#10;有形固定資産減価償却率"/>
        <xdr:cNvSpPr txBox="1"/>
      </xdr:nvSpPr>
      <xdr:spPr>
        <a:xfrm>
          <a:off x="15266044" y="607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105971</xdr:rowOff>
    </xdr:from>
    <xdr:ext cx="405111" cy="259045"/>
    <xdr:sp macro="" textlink="">
      <xdr:nvSpPr>
        <xdr:cNvPr id="358" name="n_2aveValue【認定こども園・幼稚園・保育所】&#10;有形固定資産減価償却率"/>
        <xdr:cNvSpPr txBox="1"/>
      </xdr:nvSpPr>
      <xdr:spPr>
        <a:xfrm>
          <a:off x="14389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165480</xdr:rowOff>
    </xdr:from>
    <xdr:ext cx="405111" cy="259045"/>
    <xdr:sp macro="" textlink="">
      <xdr:nvSpPr>
        <xdr:cNvPr id="359" name="n_2mainValue【認定こども園・幼稚園・保育所】&#10;有形固定資産減価償却率"/>
        <xdr:cNvSpPr txBox="1"/>
      </xdr:nvSpPr>
      <xdr:spPr>
        <a:xfrm>
          <a:off x="14389744" y="650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0" name="正方形/長方形 3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1" name="正方形/長方形 3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2" name="正方形/長方形 3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3" name="正方形/長方形 3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4" name="正方形/長方形 3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5" name="正方形/長方形 3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6" name="正方形/長方形 3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7" name="正方形/長方形 36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8" name="テキスト ボックス 36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9" name="直線コネクタ 36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0" name="直線コネクタ 36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1" name="テキスト ボックス 37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2" name="直線コネクタ 37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3" name="テキスト ボックス 37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4" name="直線コネクタ 37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5" name="テキスト ボックス 37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6" name="直線コネクタ 37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7" name="テキスト ボックス 37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8" name="直線コネクタ 37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9" name="テキスト ボックス 37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0" name="直線コネクタ 37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1" name="テキスト ボックス 38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142240</xdr:rowOff>
    </xdr:to>
    <xdr:cxnSp macro="">
      <xdr:nvCxnSpPr>
        <xdr:cNvPr id="383" name="直線コネクタ 382"/>
        <xdr:cNvCxnSpPr/>
      </xdr:nvCxnSpPr>
      <xdr:spPr>
        <a:xfrm flipV="1">
          <a:off x="22160864" y="5759450"/>
          <a:ext cx="0" cy="141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146067</xdr:rowOff>
    </xdr:from>
    <xdr:ext cx="469744" cy="259045"/>
    <xdr:sp macro="" textlink="">
      <xdr:nvSpPr>
        <xdr:cNvPr id="384" name="【認定こども園・幼稚園・保育所】&#10;一人当たり面積最小値テキスト"/>
        <xdr:cNvSpPr txBox="1"/>
      </xdr:nvSpPr>
      <xdr:spPr>
        <a:xfrm>
          <a:off x="22199600" y="717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142240</xdr:rowOff>
    </xdr:from>
    <xdr:to>
      <xdr:col>116</xdr:col>
      <xdr:colOff>152400</xdr:colOff>
      <xdr:row>41</xdr:row>
      <xdr:rowOff>142240</xdr:rowOff>
    </xdr:to>
    <xdr:cxnSp macro="">
      <xdr:nvCxnSpPr>
        <xdr:cNvPr id="385" name="直線コネクタ 384"/>
        <xdr:cNvCxnSpPr/>
      </xdr:nvCxnSpPr>
      <xdr:spPr>
        <a:xfrm>
          <a:off x="22072600" y="717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386" name="【認定こども園・幼稚園・保育所】&#10;一人当たり面積最大値テキスト"/>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387" name="直線コネクタ 386"/>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125747</xdr:rowOff>
    </xdr:from>
    <xdr:ext cx="469744" cy="259045"/>
    <xdr:sp macro="" textlink="">
      <xdr:nvSpPr>
        <xdr:cNvPr id="388" name="【認定こども園・幼稚園・保育所】&#10;一人当たり面積平均値テキスト"/>
        <xdr:cNvSpPr txBox="1"/>
      </xdr:nvSpPr>
      <xdr:spPr>
        <a:xfrm>
          <a:off x="22199600" y="664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389" name="フローチャート: 判断 388"/>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10160</xdr:rowOff>
    </xdr:from>
    <xdr:to>
      <xdr:col>112</xdr:col>
      <xdr:colOff>38100</xdr:colOff>
      <xdr:row>39</xdr:row>
      <xdr:rowOff>111760</xdr:rowOff>
    </xdr:to>
    <xdr:sp macro="" textlink="">
      <xdr:nvSpPr>
        <xdr:cNvPr id="390" name="フローチャート: 判断 389"/>
        <xdr:cNvSpPr/>
      </xdr:nvSpPr>
      <xdr:spPr>
        <a:xfrm>
          <a:off x="21272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22860</xdr:rowOff>
    </xdr:from>
    <xdr:to>
      <xdr:col>107</xdr:col>
      <xdr:colOff>101600</xdr:colOff>
      <xdr:row>39</xdr:row>
      <xdr:rowOff>124460</xdr:rowOff>
    </xdr:to>
    <xdr:sp macro="" textlink="">
      <xdr:nvSpPr>
        <xdr:cNvPr id="391" name="フローチャート: 判断 390"/>
        <xdr:cNvSpPr/>
      </xdr:nvSpPr>
      <xdr:spPr>
        <a:xfrm>
          <a:off x="20383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2" name="テキスト ボックス 3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3" name="テキスト ボックス 3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4" name="テキスト ボックス 3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5" name="テキスト ボックス 3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6" name="テキスト ボックス 3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143510</xdr:rowOff>
    </xdr:from>
    <xdr:to>
      <xdr:col>112</xdr:col>
      <xdr:colOff>38100</xdr:colOff>
      <xdr:row>39</xdr:row>
      <xdr:rowOff>73660</xdr:rowOff>
    </xdr:to>
    <xdr:sp macro="" textlink="">
      <xdr:nvSpPr>
        <xdr:cNvPr id="397" name="楕円 396"/>
        <xdr:cNvSpPr/>
      </xdr:nvSpPr>
      <xdr:spPr>
        <a:xfrm>
          <a:off x="21272500" y="66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160020</xdr:rowOff>
    </xdr:from>
    <xdr:to>
      <xdr:col>107</xdr:col>
      <xdr:colOff>101600</xdr:colOff>
      <xdr:row>39</xdr:row>
      <xdr:rowOff>90170</xdr:rowOff>
    </xdr:to>
    <xdr:sp macro="" textlink="">
      <xdr:nvSpPr>
        <xdr:cNvPr id="398" name="楕円 397"/>
        <xdr:cNvSpPr/>
      </xdr:nvSpPr>
      <xdr:spPr>
        <a:xfrm>
          <a:off x="203835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22860</xdr:rowOff>
    </xdr:from>
    <xdr:to>
      <xdr:col>111</xdr:col>
      <xdr:colOff>177800</xdr:colOff>
      <xdr:row>39</xdr:row>
      <xdr:rowOff>39370</xdr:rowOff>
    </xdr:to>
    <xdr:cxnSp macro="">
      <xdr:nvCxnSpPr>
        <xdr:cNvPr id="399" name="直線コネクタ 398"/>
        <xdr:cNvCxnSpPr/>
      </xdr:nvCxnSpPr>
      <xdr:spPr>
        <a:xfrm flipV="1">
          <a:off x="20434300" y="6709410"/>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102887</xdr:rowOff>
    </xdr:from>
    <xdr:ext cx="469744" cy="259045"/>
    <xdr:sp macro="" textlink="">
      <xdr:nvSpPr>
        <xdr:cNvPr id="400" name="n_1aveValue【認定こども園・幼稚園・保育所】&#10;一人当たり面積"/>
        <xdr:cNvSpPr txBox="1"/>
      </xdr:nvSpPr>
      <xdr:spPr>
        <a:xfrm>
          <a:off x="21075727" y="678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115587</xdr:rowOff>
    </xdr:from>
    <xdr:ext cx="469744" cy="259045"/>
    <xdr:sp macro="" textlink="">
      <xdr:nvSpPr>
        <xdr:cNvPr id="401" name="n_2aveValue【認定こども園・幼稚園・保育所】&#10;一人当たり面積"/>
        <xdr:cNvSpPr txBox="1"/>
      </xdr:nvSpPr>
      <xdr:spPr>
        <a:xfrm>
          <a:off x="20199427" y="680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90187</xdr:rowOff>
    </xdr:from>
    <xdr:ext cx="469744" cy="259045"/>
    <xdr:sp macro="" textlink="">
      <xdr:nvSpPr>
        <xdr:cNvPr id="402" name="n_1mainValue【認定こども園・幼稚園・保育所】&#10;一人当たり面積"/>
        <xdr:cNvSpPr txBox="1"/>
      </xdr:nvSpPr>
      <xdr:spPr>
        <a:xfrm>
          <a:off x="21075727" y="643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106697</xdr:rowOff>
    </xdr:from>
    <xdr:ext cx="469744" cy="259045"/>
    <xdr:sp macro="" textlink="">
      <xdr:nvSpPr>
        <xdr:cNvPr id="403" name="n_2mainValue【認定こども園・幼稚園・保育所】&#10;一人当たり面積"/>
        <xdr:cNvSpPr txBox="1"/>
      </xdr:nvSpPr>
      <xdr:spPr>
        <a:xfrm>
          <a:off x="20199427" y="645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4" name="正方形/長方形 4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5" name="正方形/長方形 4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6" name="正方形/長方形 4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7" name="正方形/長方形 4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8" name="正方形/長方形 4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9" name="正方形/長方形 4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0" name="正方形/長方形 4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正方形/長方形 4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2" name="テキスト ボックス 4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3" name="直線コネクタ 4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4" name="テキスト ボックス 41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5" name="直線コネクタ 41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6" name="テキスト ボックス 41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7" name="直線コネクタ 41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8" name="テキスト ボックス 41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9" name="直線コネクタ 41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0" name="テキスト ボックス 41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1" name="直線コネクタ 42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2" name="テキスト ボックス 42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3" name="直線コネクタ 42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4" name="テキスト ボックス 423"/>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6" name="テキスト ボックス 42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133350</xdr:rowOff>
    </xdr:to>
    <xdr:cxnSp macro="">
      <xdr:nvCxnSpPr>
        <xdr:cNvPr id="428" name="直線コネクタ 427"/>
        <xdr:cNvCxnSpPr/>
      </xdr:nvCxnSpPr>
      <xdr:spPr>
        <a:xfrm flipV="1">
          <a:off x="16318864" y="9606915"/>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137177</xdr:rowOff>
    </xdr:from>
    <xdr:ext cx="405111" cy="259045"/>
    <xdr:sp macro="" textlink="">
      <xdr:nvSpPr>
        <xdr:cNvPr id="429" name="【学校施設】&#10;有形固定資産減価償却率最小値テキスト"/>
        <xdr:cNvSpPr txBox="1"/>
      </xdr:nvSpPr>
      <xdr:spPr>
        <a:xfrm>
          <a:off x="16357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133350</xdr:rowOff>
    </xdr:from>
    <xdr:to>
      <xdr:col>86</xdr:col>
      <xdr:colOff>25400</xdr:colOff>
      <xdr:row>64</xdr:row>
      <xdr:rowOff>133350</xdr:rowOff>
    </xdr:to>
    <xdr:cxnSp macro="">
      <xdr:nvCxnSpPr>
        <xdr:cNvPr id="430" name="直線コネクタ 429"/>
        <xdr:cNvCxnSpPr/>
      </xdr:nvCxnSpPr>
      <xdr:spPr>
        <a:xfrm>
          <a:off x="16230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431" name="【学校施設】&#10;有形固定資産減価償却率最大値テキスト"/>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432" name="直線コネクタ 431"/>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433" name="【学校施設】&#10;有形固定資産減価償却率平均値テキスト"/>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34" name="フローチャート: 判断 433"/>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435" name="フローチャート: 判断 434"/>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36" name="フローチャート: 判断 435"/>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7" name="テキスト ボックス 4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8" name="テキスト ボックス 4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9" name="テキスト ボックス 4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0" name="テキスト ボックス 4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1" name="テキスト ボックス 4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162560</xdr:rowOff>
    </xdr:from>
    <xdr:to>
      <xdr:col>81</xdr:col>
      <xdr:colOff>101600</xdr:colOff>
      <xdr:row>61</xdr:row>
      <xdr:rowOff>92710</xdr:rowOff>
    </xdr:to>
    <xdr:sp macro="" textlink="">
      <xdr:nvSpPr>
        <xdr:cNvPr id="442" name="楕円 441"/>
        <xdr:cNvSpPr/>
      </xdr:nvSpPr>
      <xdr:spPr>
        <a:xfrm>
          <a:off x="154305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113030</xdr:rowOff>
    </xdr:from>
    <xdr:to>
      <xdr:col>76</xdr:col>
      <xdr:colOff>165100</xdr:colOff>
      <xdr:row>60</xdr:row>
      <xdr:rowOff>43180</xdr:rowOff>
    </xdr:to>
    <xdr:sp macro="" textlink="">
      <xdr:nvSpPr>
        <xdr:cNvPr id="443" name="楕円 442"/>
        <xdr:cNvSpPr/>
      </xdr:nvSpPr>
      <xdr:spPr>
        <a:xfrm>
          <a:off x="1454150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163830</xdr:rowOff>
    </xdr:from>
    <xdr:to>
      <xdr:col>81</xdr:col>
      <xdr:colOff>50800</xdr:colOff>
      <xdr:row>61</xdr:row>
      <xdr:rowOff>41910</xdr:rowOff>
    </xdr:to>
    <xdr:cxnSp macro="">
      <xdr:nvCxnSpPr>
        <xdr:cNvPr id="444" name="直線コネクタ 443"/>
        <xdr:cNvCxnSpPr/>
      </xdr:nvCxnSpPr>
      <xdr:spPr>
        <a:xfrm>
          <a:off x="14592300" y="1027938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126382</xdr:rowOff>
    </xdr:from>
    <xdr:ext cx="405111" cy="259045"/>
    <xdr:sp macro="" textlink="">
      <xdr:nvSpPr>
        <xdr:cNvPr id="445" name="n_1aveValue【学校施設】&#10;有形固定資産減価償却率"/>
        <xdr:cNvSpPr txBox="1"/>
      </xdr:nvSpPr>
      <xdr:spPr>
        <a:xfrm>
          <a:off x="152660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112412</xdr:rowOff>
    </xdr:from>
    <xdr:ext cx="405111" cy="259045"/>
    <xdr:sp macro="" textlink="">
      <xdr:nvSpPr>
        <xdr:cNvPr id="446" name="n_2aveValue【学校施設】&#10;有形固定資産減価償却率"/>
        <xdr:cNvSpPr txBox="1"/>
      </xdr:nvSpPr>
      <xdr:spPr>
        <a:xfrm>
          <a:off x="143897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83837</xdr:rowOff>
    </xdr:from>
    <xdr:ext cx="405111" cy="259045"/>
    <xdr:sp macro="" textlink="">
      <xdr:nvSpPr>
        <xdr:cNvPr id="447" name="n_1mainValue【学校施設】&#10;有形固定資産減価償却率"/>
        <xdr:cNvSpPr txBox="1"/>
      </xdr:nvSpPr>
      <xdr:spPr>
        <a:xfrm>
          <a:off x="15266044" y="1054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59707</xdr:rowOff>
    </xdr:from>
    <xdr:ext cx="405111" cy="259045"/>
    <xdr:sp macro="" textlink="">
      <xdr:nvSpPr>
        <xdr:cNvPr id="448" name="n_2mainValue【学校施設】&#10;有形固定資産減価償却率"/>
        <xdr:cNvSpPr txBox="1"/>
      </xdr:nvSpPr>
      <xdr:spPr>
        <a:xfrm>
          <a:off x="14389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9" name="正方形/長方形 4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0" name="正方形/長方形 4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1" name="正方形/長方形 4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2" name="正方形/長方形 4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3" name="正方形/長方形 4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4" name="正方形/長方形 4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5" name="正方形/長方形 4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6" name="正方形/長方形 45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7" name="テキスト ボックス 4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8" name="直線コネクタ 4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59" name="直線コネクタ 45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0" name="テキスト ボックス 45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1" name="直線コネクタ 46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2" name="テキスト ボックス 46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3" name="直線コネクタ 46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64" name="テキスト ボックス 463"/>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5" name="直線コネクタ 46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66" name="テキスト ボックス 465"/>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7" name="直線コネクタ 46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68" name="テキスト ボックス 467"/>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9" name="直線コネクタ 46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0" name="テキスト ボックス 46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2515</xdr:rowOff>
    </xdr:from>
    <xdr:to>
      <xdr:col>116</xdr:col>
      <xdr:colOff>62864</xdr:colOff>
      <xdr:row>64</xdr:row>
      <xdr:rowOff>2057</xdr:rowOff>
    </xdr:to>
    <xdr:cxnSp macro="">
      <xdr:nvCxnSpPr>
        <xdr:cNvPr id="472" name="直線コネクタ 471"/>
        <xdr:cNvCxnSpPr/>
      </xdr:nvCxnSpPr>
      <xdr:spPr>
        <a:xfrm flipV="1">
          <a:off x="22160864" y="9603715"/>
          <a:ext cx="0" cy="1371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5884</xdr:rowOff>
    </xdr:from>
    <xdr:ext cx="469744" cy="259045"/>
    <xdr:sp macro="" textlink="">
      <xdr:nvSpPr>
        <xdr:cNvPr id="473" name="【学校施設】&#10;一人当たり面積最小値テキスト"/>
        <xdr:cNvSpPr txBox="1"/>
      </xdr:nvSpPr>
      <xdr:spPr>
        <a:xfrm>
          <a:off x="22199600" y="1097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2057</xdr:rowOff>
    </xdr:from>
    <xdr:to>
      <xdr:col>116</xdr:col>
      <xdr:colOff>152400</xdr:colOff>
      <xdr:row>64</xdr:row>
      <xdr:rowOff>2057</xdr:rowOff>
    </xdr:to>
    <xdr:cxnSp macro="">
      <xdr:nvCxnSpPr>
        <xdr:cNvPr id="474" name="直線コネクタ 473"/>
        <xdr:cNvCxnSpPr/>
      </xdr:nvCxnSpPr>
      <xdr:spPr>
        <a:xfrm>
          <a:off x="22072600" y="109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120642</xdr:rowOff>
    </xdr:from>
    <xdr:ext cx="534377" cy="259045"/>
    <xdr:sp macro="" textlink="">
      <xdr:nvSpPr>
        <xdr:cNvPr id="475" name="【学校施設】&#10;一人当たり面積最大値テキスト"/>
        <xdr:cNvSpPr txBox="1"/>
      </xdr:nvSpPr>
      <xdr:spPr>
        <a:xfrm>
          <a:off x="22199600" y="93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2515</xdr:rowOff>
    </xdr:from>
    <xdr:to>
      <xdr:col>116</xdr:col>
      <xdr:colOff>152400</xdr:colOff>
      <xdr:row>56</xdr:row>
      <xdr:rowOff>2515</xdr:rowOff>
    </xdr:to>
    <xdr:cxnSp macro="">
      <xdr:nvCxnSpPr>
        <xdr:cNvPr id="476" name="直線コネクタ 475"/>
        <xdr:cNvCxnSpPr/>
      </xdr:nvCxnSpPr>
      <xdr:spPr>
        <a:xfrm>
          <a:off x="22072600" y="960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51605</xdr:rowOff>
    </xdr:from>
    <xdr:ext cx="469744" cy="259045"/>
    <xdr:sp macro="" textlink="">
      <xdr:nvSpPr>
        <xdr:cNvPr id="477" name="【学校施設】&#10;一人当たり面積平均値テキスト"/>
        <xdr:cNvSpPr txBox="1"/>
      </xdr:nvSpPr>
      <xdr:spPr>
        <a:xfrm>
          <a:off x="22199600" y="10681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73178</xdr:rowOff>
    </xdr:from>
    <xdr:to>
      <xdr:col>116</xdr:col>
      <xdr:colOff>114300</xdr:colOff>
      <xdr:row>63</xdr:row>
      <xdr:rowOff>3328</xdr:rowOff>
    </xdr:to>
    <xdr:sp macro="" textlink="">
      <xdr:nvSpPr>
        <xdr:cNvPr id="478" name="フローチャート: 判断 477"/>
        <xdr:cNvSpPr/>
      </xdr:nvSpPr>
      <xdr:spPr>
        <a:xfrm>
          <a:off x="221107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45136</xdr:rowOff>
    </xdr:from>
    <xdr:to>
      <xdr:col>112</xdr:col>
      <xdr:colOff>38100</xdr:colOff>
      <xdr:row>62</xdr:row>
      <xdr:rowOff>146736</xdr:rowOff>
    </xdr:to>
    <xdr:sp macro="" textlink="">
      <xdr:nvSpPr>
        <xdr:cNvPr id="479" name="フローチャート: 判断 478"/>
        <xdr:cNvSpPr/>
      </xdr:nvSpPr>
      <xdr:spPr>
        <a:xfrm>
          <a:off x="21272500" y="1067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81026</xdr:rowOff>
    </xdr:from>
    <xdr:to>
      <xdr:col>107</xdr:col>
      <xdr:colOff>101600</xdr:colOff>
      <xdr:row>63</xdr:row>
      <xdr:rowOff>11176</xdr:rowOff>
    </xdr:to>
    <xdr:sp macro="" textlink="">
      <xdr:nvSpPr>
        <xdr:cNvPr id="480" name="フローチャート: 判断 479"/>
        <xdr:cNvSpPr/>
      </xdr:nvSpPr>
      <xdr:spPr>
        <a:xfrm>
          <a:off x="20383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1" name="テキスト ボックス 48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2" name="テキスト ボックス 48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3" name="テキスト ボックス 48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4" name="テキスト ボックス 48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5" name="テキスト ボックス 48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158979</xdr:rowOff>
    </xdr:from>
    <xdr:to>
      <xdr:col>112</xdr:col>
      <xdr:colOff>38100</xdr:colOff>
      <xdr:row>56</xdr:row>
      <xdr:rowOff>89129</xdr:rowOff>
    </xdr:to>
    <xdr:sp macro="" textlink="">
      <xdr:nvSpPr>
        <xdr:cNvPr id="486" name="楕円 485"/>
        <xdr:cNvSpPr/>
      </xdr:nvSpPr>
      <xdr:spPr>
        <a:xfrm>
          <a:off x="21272500" y="958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105943</xdr:rowOff>
    </xdr:from>
    <xdr:to>
      <xdr:col>107</xdr:col>
      <xdr:colOff>101600</xdr:colOff>
      <xdr:row>62</xdr:row>
      <xdr:rowOff>36093</xdr:rowOff>
    </xdr:to>
    <xdr:sp macro="" textlink="">
      <xdr:nvSpPr>
        <xdr:cNvPr id="487" name="楕円 486"/>
        <xdr:cNvSpPr/>
      </xdr:nvSpPr>
      <xdr:spPr>
        <a:xfrm>
          <a:off x="20383500" y="1056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38329</xdr:rowOff>
    </xdr:from>
    <xdr:to>
      <xdr:col>111</xdr:col>
      <xdr:colOff>177800</xdr:colOff>
      <xdr:row>61</xdr:row>
      <xdr:rowOff>156743</xdr:rowOff>
    </xdr:to>
    <xdr:cxnSp macro="">
      <xdr:nvCxnSpPr>
        <xdr:cNvPr id="488" name="直線コネクタ 487"/>
        <xdr:cNvCxnSpPr/>
      </xdr:nvCxnSpPr>
      <xdr:spPr>
        <a:xfrm flipV="1">
          <a:off x="20434300" y="9639529"/>
          <a:ext cx="889000" cy="97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137863</xdr:rowOff>
    </xdr:from>
    <xdr:ext cx="469744" cy="259045"/>
    <xdr:sp macro="" textlink="">
      <xdr:nvSpPr>
        <xdr:cNvPr id="489" name="n_1aveValue【学校施設】&#10;一人当たり面積"/>
        <xdr:cNvSpPr txBox="1"/>
      </xdr:nvSpPr>
      <xdr:spPr>
        <a:xfrm>
          <a:off x="21075727" y="1076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2303</xdr:rowOff>
    </xdr:from>
    <xdr:ext cx="469744" cy="259045"/>
    <xdr:sp macro="" textlink="">
      <xdr:nvSpPr>
        <xdr:cNvPr id="490" name="n_2aveValue【学校施設】&#10;一人当たり面積"/>
        <xdr:cNvSpPr txBox="1"/>
      </xdr:nvSpPr>
      <xdr:spPr>
        <a:xfrm>
          <a:off x="20199427" y="108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54</xdr:row>
      <xdr:rowOff>105656</xdr:rowOff>
    </xdr:from>
    <xdr:ext cx="534377" cy="259045"/>
    <xdr:sp macro="" textlink="">
      <xdr:nvSpPr>
        <xdr:cNvPr id="491" name="n_1mainValue【学校施設】&#10;一人当たり面積"/>
        <xdr:cNvSpPr txBox="1"/>
      </xdr:nvSpPr>
      <xdr:spPr>
        <a:xfrm>
          <a:off x="21043411" y="936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52620</xdr:rowOff>
    </xdr:from>
    <xdr:ext cx="469744" cy="259045"/>
    <xdr:sp macro="" textlink="">
      <xdr:nvSpPr>
        <xdr:cNvPr id="492" name="n_2mainValue【学校施設】&#10;一人当たり面積"/>
        <xdr:cNvSpPr txBox="1"/>
      </xdr:nvSpPr>
      <xdr:spPr>
        <a:xfrm>
          <a:off x="20199427" y="10339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3" name="正方形/長方形 4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4" name="正方形/長方形 4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5" name="正方形/長方形 4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6" name="正方形/長方形 4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7" name="正方形/長方形 4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8" name="正方形/長方形 4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9" name="正方形/長方形 4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0" name="正方形/長方形 49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1" name="正方形/長方形 50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2" name="正方形/長方形 50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3" name="正方形/長方形 50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4" name="正方形/長方形 50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5" name="正方形/長方形 50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6" name="正方形/長方形 50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7" name="正方形/長方形 50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8" name="正方形/長方形 50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9" name="正方形/長方形 50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0" name="正方形/長方形 50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1" name="正方形/長方形 51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2" name="正方形/長方形 51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3" name="正方形/長方形 51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4" name="正方形/長方形 51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5" name="正方形/長方形 51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6" name="正方形/長方形 51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7" name="テキスト ボックス 51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8" name="直線コネクタ 51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19" name="直線コネクタ 51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20" name="テキスト ボックス 51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21" name="直線コネクタ 52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2" name="テキスト ボックス 52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3" name="直線コネクタ 52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4" name="テキスト ボックス 52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5" name="直線コネクタ 52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6" name="テキスト ボックス 52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27" name="直線コネクタ 52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28" name="テキスト ボックス 52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29" name="直線コネクタ 52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30" name="テキスト ボックス 52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1" name="直線コネクタ 53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2" name="テキスト ボックス 53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534" name="直線コネクタ 533"/>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340478" cy="259045"/>
    <xdr:sp macro="" textlink="">
      <xdr:nvSpPr>
        <xdr:cNvPr id="535" name="【公民館】&#10;有形固定資産減価償却率最小値テキスト"/>
        <xdr:cNvSpPr txBox="1"/>
      </xdr:nvSpPr>
      <xdr:spPr>
        <a:xfrm>
          <a:off x="16357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536" name="直線コネクタ 535"/>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37"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38" name="直線コネクタ 53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38116</xdr:rowOff>
    </xdr:from>
    <xdr:ext cx="405111" cy="259045"/>
    <xdr:sp macro="" textlink="">
      <xdr:nvSpPr>
        <xdr:cNvPr id="539" name="【公民館】&#10;有形固定資産減価償却率平均値テキスト"/>
        <xdr:cNvSpPr txBox="1"/>
      </xdr:nvSpPr>
      <xdr:spPr>
        <a:xfrm>
          <a:off x="16357600" y="17697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59689</xdr:rowOff>
    </xdr:from>
    <xdr:to>
      <xdr:col>85</xdr:col>
      <xdr:colOff>177800</xdr:colOff>
      <xdr:row>103</xdr:row>
      <xdr:rowOff>161289</xdr:rowOff>
    </xdr:to>
    <xdr:sp macro="" textlink="">
      <xdr:nvSpPr>
        <xdr:cNvPr id="540" name="フローチャート: 判断 539"/>
        <xdr:cNvSpPr/>
      </xdr:nvSpPr>
      <xdr:spPr>
        <a:xfrm>
          <a:off x="162687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25400</xdr:rowOff>
    </xdr:from>
    <xdr:to>
      <xdr:col>81</xdr:col>
      <xdr:colOff>101600</xdr:colOff>
      <xdr:row>103</xdr:row>
      <xdr:rowOff>127000</xdr:rowOff>
    </xdr:to>
    <xdr:sp macro="" textlink="">
      <xdr:nvSpPr>
        <xdr:cNvPr id="541" name="フローチャート: 判断 540"/>
        <xdr:cNvSpPr/>
      </xdr:nvSpPr>
      <xdr:spPr>
        <a:xfrm>
          <a:off x="15430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79284</xdr:rowOff>
    </xdr:from>
    <xdr:to>
      <xdr:col>76</xdr:col>
      <xdr:colOff>165100</xdr:colOff>
      <xdr:row>104</xdr:row>
      <xdr:rowOff>9434</xdr:rowOff>
    </xdr:to>
    <xdr:sp macro="" textlink="">
      <xdr:nvSpPr>
        <xdr:cNvPr id="542" name="フローチャート: 判断 541"/>
        <xdr:cNvSpPr/>
      </xdr:nvSpPr>
      <xdr:spPr>
        <a:xfrm>
          <a:off x="14541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3" name="テキスト ボックス 54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4" name="テキスト ボックス 54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5" name="テキスト ボックス 54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6" name="テキスト ボックス 54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7" name="テキスト ボックス 54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142966</xdr:rowOff>
    </xdr:from>
    <xdr:to>
      <xdr:col>81</xdr:col>
      <xdr:colOff>101600</xdr:colOff>
      <xdr:row>103</xdr:row>
      <xdr:rowOff>73116</xdr:rowOff>
    </xdr:to>
    <xdr:sp macro="" textlink="">
      <xdr:nvSpPr>
        <xdr:cNvPr id="548" name="楕円 547"/>
        <xdr:cNvSpPr/>
      </xdr:nvSpPr>
      <xdr:spPr>
        <a:xfrm>
          <a:off x="15430500" y="1763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15602</xdr:rowOff>
    </xdr:from>
    <xdr:to>
      <xdr:col>76</xdr:col>
      <xdr:colOff>165100</xdr:colOff>
      <xdr:row>103</xdr:row>
      <xdr:rowOff>117202</xdr:rowOff>
    </xdr:to>
    <xdr:sp macro="" textlink="">
      <xdr:nvSpPr>
        <xdr:cNvPr id="549" name="楕円 548"/>
        <xdr:cNvSpPr/>
      </xdr:nvSpPr>
      <xdr:spPr>
        <a:xfrm>
          <a:off x="14541500" y="1767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22316</xdr:rowOff>
    </xdr:from>
    <xdr:to>
      <xdr:col>81</xdr:col>
      <xdr:colOff>50800</xdr:colOff>
      <xdr:row>103</xdr:row>
      <xdr:rowOff>66402</xdr:rowOff>
    </xdr:to>
    <xdr:cxnSp macro="">
      <xdr:nvCxnSpPr>
        <xdr:cNvPr id="550" name="直線コネクタ 549"/>
        <xdr:cNvCxnSpPr/>
      </xdr:nvCxnSpPr>
      <xdr:spPr>
        <a:xfrm flipV="1">
          <a:off x="14592300" y="17681666"/>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118127</xdr:rowOff>
    </xdr:from>
    <xdr:ext cx="405111" cy="259045"/>
    <xdr:sp macro="" textlink="">
      <xdr:nvSpPr>
        <xdr:cNvPr id="551" name="n_1aveValue【公民館】&#10;有形固定資産減価償却率"/>
        <xdr:cNvSpPr txBox="1"/>
      </xdr:nvSpPr>
      <xdr:spPr>
        <a:xfrm>
          <a:off x="152660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561</xdr:rowOff>
    </xdr:from>
    <xdr:ext cx="405111" cy="259045"/>
    <xdr:sp macro="" textlink="">
      <xdr:nvSpPr>
        <xdr:cNvPr id="552" name="n_2aveValue【公民館】&#10;有形固定資産減価償却率"/>
        <xdr:cNvSpPr txBox="1"/>
      </xdr:nvSpPr>
      <xdr:spPr>
        <a:xfrm>
          <a:off x="14389744" y="1783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89643</xdr:rowOff>
    </xdr:from>
    <xdr:ext cx="405111" cy="259045"/>
    <xdr:sp macro="" textlink="">
      <xdr:nvSpPr>
        <xdr:cNvPr id="553" name="n_1mainValue【公民館】&#10;有形固定資産減価償却率"/>
        <xdr:cNvSpPr txBox="1"/>
      </xdr:nvSpPr>
      <xdr:spPr>
        <a:xfrm>
          <a:off x="15266044" y="1740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133729</xdr:rowOff>
    </xdr:from>
    <xdr:ext cx="405111" cy="259045"/>
    <xdr:sp macro="" textlink="">
      <xdr:nvSpPr>
        <xdr:cNvPr id="554" name="n_2mainValue【公民館】&#10;有形固定資産減価償却率"/>
        <xdr:cNvSpPr txBox="1"/>
      </xdr:nvSpPr>
      <xdr:spPr>
        <a:xfrm>
          <a:off x="14389744" y="17450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5" name="正方形/長方形 5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6" name="正方形/長方形 5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7" name="正方形/長方形 5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8" name="正方形/長方形 5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9" name="正方形/長方形 5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0" name="正方形/長方形 5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1" name="正方形/長方形 5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2" name="正方形/長方形 5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3" name="テキスト ボックス 5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4" name="直線コネクタ 5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65" name="直線コネクタ 56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66" name="テキスト ボックス 56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67" name="直線コネクタ 56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68" name="テキスト ボックス 56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69" name="直線コネクタ 56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70" name="テキスト ボックス 56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71" name="直線コネクタ 57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72" name="テキスト ボックス 57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73" name="直線コネクタ 57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74" name="テキスト ボックス 57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75" name="直線コネクタ 57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76" name="テキスト ボックス 57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7" name="直線コネクタ 57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8" name="テキスト ボックス 57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93509</xdr:rowOff>
    </xdr:from>
    <xdr:to>
      <xdr:col>116</xdr:col>
      <xdr:colOff>62864</xdr:colOff>
      <xdr:row>109</xdr:row>
      <xdr:rowOff>1741</xdr:rowOff>
    </xdr:to>
    <xdr:cxnSp macro="">
      <xdr:nvCxnSpPr>
        <xdr:cNvPr id="580" name="直線コネクタ 579"/>
        <xdr:cNvCxnSpPr/>
      </xdr:nvCxnSpPr>
      <xdr:spPr>
        <a:xfrm flipV="1">
          <a:off x="22160864" y="17581409"/>
          <a:ext cx="0" cy="1108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5568</xdr:rowOff>
    </xdr:from>
    <xdr:ext cx="469744" cy="259045"/>
    <xdr:sp macro="" textlink="">
      <xdr:nvSpPr>
        <xdr:cNvPr id="581" name="【公民館】&#10;一人当たり面積最小値テキスト"/>
        <xdr:cNvSpPr txBox="1"/>
      </xdr:nvSpPr>
      <xdr:spPr>
        <a:xfrm>
          <a:off x="22199600" y="1869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1741</xdr:rowOff>
    </xdr:from>
    <xdr:to>
      <xdr:col>116</xdr:col>
      <xdr:colOff>152400</xdr:colOff>
      <xdr:row>109</xdr:row>
      <xdr:rowOff>1741</xdr:rowOff>
    </xdr:to>
    <xdr:cxnSp macro="">
      <xdr:nvCxnSpPr>
        <xdr:cNvPr id="582" name="直線コネクタ 581"/>
        <xdr:cNvCxnSpPr/>
      </xdr:nvCxnSpPr>
      <xdr:spPr>
        <a:xfrm>
          <a:off x="22072600" y="18689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101</xdr:row>
      <xdr:rowOff>40186</xdr:rowOff>
    </xdr:from>
    <xdr:ext cx="469744" cy="259045"/>
    <xdr:sp macro="" textlink="">
      <xdr:nvSpPr>
        <xdr:cNvPr id="583" name="【公民館】&#10;一人当たり面積最大値テキスト"/>
        <xdr:cNvSpPr txBox="1"/>
      </xdr:nvSpPr>
      <xdr:spPr>
        <a:xfrm>
          <a:off x="22199600" y="1735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93509</xdr:rowOff>
    </xdr:from>
    <xdr:to>
      <xdr:col>116</xdr:col>
      <xdr:colOff>152400</xdr:colOff>
      <xdr:row>102</xdr:row>
      <xdr:rowOff>93509</xdr:rowOff>
    </xdr:to>
    <xdr:cxnSp macro="">
      <xdr:nvCxnSpPr>
        <xdr:cNvPr id="584" name="直線コネクタ 583"/>
        <xdr:cNvCxnSpPr/>
      </xdr:nvCxnSpPr>
      <xdr:spPr>
        <a:xfrm>
          <a:off x="22072600" y="1758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166133</xdr:rowOff>
    </xdr:from>
    <xdr:ext cx="469744" cy="259045"/>
    <xdr:sp macro="" textlink="">
      <xdr:nvSpPr>
        <xdr:cNvPr id="585" name="【公民館】&#10;一人当たり面積平均値テキスト"/>
        <xdr:cNvSpPr txBox="1"/>
      </xdr:nvSpPr>
      <xdr:spPr>
        <a:xfrm>
          <a:off x="22199600" y="18339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16256</xdr:rowOff>
    </xdr:from>
    <xdr:to>
      <xdr:col>116</xdr:col>
      <xdr:colOff>114300</xdr:colOff>
      <xdr:row>107</xdr:row>
      <xdr:rowOff>117856</xdr:rowOff>
    </xdr:to>
    <xdr:sp macro="" textlink="">
      <xdr:nvSpPr>
        <xdr:cNvPr id="586" name="フローチャート: 判断 585"/>
        <xdr:cNvSpPr/>
      </xdr:nvSpPr>
      <xdr:spPr>
        <a:xfrm>
          <a:off x="22110700" y="1836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54465</xdr:rowOff>
    </xdr:from>
    <xdr:to>
      <xdr:col>112</xdr:col>
      <xdr:colOff>38100</xdr:colOff>
      <xdr:row>107</xdr:row>
      <xdr:rowOff>156065</xdr:rowOff>
    </xdr:to>
    <xdr:sp macro="" textlink="">
      <xdr:nvSpPr>
        <xdr:cNvPr id="587" name="フローチャート: 判断 586"/>
        <xdr:cNvSpPr/>
      </xdr:nvSpPr>
      <xdr:spPr>
        <a:xfrm>
          <a:off x="21272500" y="18399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112595</xdr:rowOff>
    </xdr:from>
    <xdr:to>
      <xdr:col>107</xdr:col>
      <xdr:colOff>101600</xdr:colOff>
      <xdr:row>108</xdr:row>
      <xdr:rowOff>42745</xdr:rowOff>
    </xdr:to>
    <xdr:sp macro="" textlink="">
      <xdr:nvSpPr>
        <xdr:cNvPr id="588" name="フローチャート: 判断 587"/>
        <xdr:cNvSpPr/>
      </xdr:nvSpPr>
      <xdr:spPr>
        <a:xfrm>
          <a:off x="20383500" y="1845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9" name="テキスト ボックス 58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0" name="テキスト ボックス 58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1" name="テキスト ボックス 59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2" name="テキスト ボックス 59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3" name="テキスト ボックス 59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72752</xdr:rowOff>
    </xdr:from>
    <xdr:to>
      <xdr:col>112</xdr:col>
      <xdr:colOff>38100</xdr:colOff>
      <xdr:row>100</xdr:row>
      <xdr:rowOff>2902</xdr:rowOff>
    </xdr:to>
    <xdr:sp macro="" textlink="">
      <xdr:nvSpPr>
        <xdr:cNvPr id="594" name="楕円 593"/>
        <xdr:cNvSpPr/>
      </xdr:nvSpPr>
      <xdr:spPr>
        <a:xfrm>
          <a:off x="21272500" y="1704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101</xdr:row>
      <xdr:rowOff>149171</xdr:rowOff>
    </xdr:from>
    <xdr:to>
      <xdr:col>107</xdr:col>
      <xdr:colOff>101600</xdr:colOff>
      <xdr:row>102</xdr:row>
      <xdr:rowOff>79321</xdr:rowOff>
    </xdr:to>
    <xdr:sp macro="" textlink="">
      <xdr:nvSpPr>
        <xdr:cNvPr id="595" name="楕円 594"/>
        <xdr:cNvSpPr/>
      </xdr:nvSpPr>
      <xdr:spPr>
        <a:xfrm>
          <a:off x="20383500" y="1746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123552</xdr:rowOff>
    </xdr:from>
    <xdr:to>
      <xdr:col>111</xdr:col>
      <xdr:colOff>177800</xdr:colOff>
      <xdr:row>102</xdr:row>
      <xdr:rowOff>28521</xdr:rowOff>
    </xdr:to>
    <xdr:cxnSp macro="">
      <xdr:nvCxnSpPr>
        <xdr:cNvPr id="596" name="直線コネクタ 595"/>
        <xdr:cNvCxnSpPr/>
      </xdr:nvCxnSpPr>
      <xdr:spPr>
        <a:xfrm flipV="1">
          <a:off x="20434300" y="17097102"/>
          <a:ext cx="889000" cy="41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147192</xdr:rowOff>
    </xdr:from>
    <xdr:ext cx="469744" cy="259045"/>
    <xdr:sp macro="" textlink="">
      <xdr:nvSpPr>
        <xdr:cNvPr id="597" name="n_1aveValue【公民館】&#10;一人当たり面積"/>
        <xdr:cNvSpPr txBox="1"/>
      </xdr:nvSpPr>
      <xdr:spPr>
        <a:xfrm>
          <a:off x="21075727" y="1849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33872</xdr:rowOff>
    </xdr:from>
    <xdr:ext cx="469744" cy="259045"/>
    <xdr:sp macro="" textlink="">
      <xdr:nvSpPr>
        <xdr:cNvPr id="598" name="n_2aveValue【公民館】&#10;一人当たり面積"/>
        <xdr:cNvSpPr txBox="1"/>
      </xdr:nvSpPr>
      <xdr:spPr>
        <a:xfrm>
          <a:off x="20199427" y="1855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19429</xdr:rowOff>
    </xdr:from>
    <xdr:ext cx="469744" cy="259045"/>
    <xdr:sp macro="" textlink="">
      <xdr:nvSpPr>
        <xdr:cNvPr id="599" name="n_1mainValue【公民館】&#10;一人当たり面積"/>
        <xdr:cNvSpPr txBox="1"/>
      </xdr:nvSpPr>
      <xdr:spPr>
        <a:xfrm>
          <a:off x="21075727" y="16821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95848</xdr:rowOff>
    </xdr:from>
    <xdr:ext cx="469744" cy="259045"/>
    <xdr:sp macro="" textlink="">
      <xdr:nvSpPr>
        <xdr:cNvPr id="600" name="n_2mainValue【公民館】&#10;一人当たり面積"/>
        <xdr:cNvSpPr txBox="1"/>
      </xdr:nvSpPr>
      <xdr:spPr>
        <a:xfrm>
          <a:off x="20199427" y="1724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1" name="正方形/長方形 60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2" name="正方形/長方形 60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3" name="テキスト ボックス 60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道路、橋りょう・トンネルである。類似団体平均とほぼ同じなのは、保育所、学校施設、公民館である。唯一公営住宅のみが、類似団体平均を大きく下回っている。これは、</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棟全てが</a:t>
          </a:r>
          <a:r>
            <a:rPr kumimoji="1" lang="en-US" altLang="ja-JP" sz="1300">
              <a:latin typeface="ＭＳ Ｐゴシック" panose="020B0600070205080204" pitchFamily="50" charset="-128"/>
              <a:ea typeface="ＭＳ Ｐゴシック" panose="020B0600070205080204" pitchFamily="50" charset="-128"/>
            </a:rPr>
            <a:t>2005</a:t>
          </a:r>
          <a:r>
            <a:rPr kumimoji="1" lang="ja-JP" altLang="en-US" sz="1300">
              <a:latin typeface="ＭＳ Ｐゴシック" panose="020B0600070205080204" pitchFamily="50" charset="-128"/>
              <a:ea typeface="ＭＳ Ｐゴシック" panose="020B0600070205080204" pitchFamily="50" charset="-128"/>
            </a:rPr>
            <a:t>年以降に建築されたものであり、比較的築年数が浅いためである。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青森県西目屋村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1,356
1,356
246.02
2,466,443
2,377,169
79,102
1,206,546
2,039,646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6" name="正方形/長方形 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7" name="正方形/長方形 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8" name="正方形/長方形 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59" name="正方形/長方形 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0" name="正方形/長方形 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1" name="正方形/長方形 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2" name="正方形/長方形 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3" name="正方形/長方形 62"/>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4" name="正方形/長方形 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5" name="正方形/長方形 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6" name="正方形/長方形 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7" name="正方形/長方形 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8" name="正方形/長方形 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69" name="正方形/長方形 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0" name="正方形/長方形 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1" name="正方形/長方形 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72" name="テキスト ボックス 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73" name="直線コネクタ 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74" name="直線コネクタ 7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75" name="テキスト ボックス 74"/>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76" name="直線コネクタ 7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77" name="テキスト ボックス 7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78" name="直線コネクタ 7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79" name="テキスト ボックス 7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80" name="直線コネクタ 7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81" name="テキスト ボックス 8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82" name="直線コネクタ 8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83" name="テキスト ボックス 8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84" name="直線コネクタ 8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85" name="テキスト ボックス 84"/>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86" name="直線コネクタ 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87" name="テキスト ボックス 8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137705</xdr:rowOff>
    </xdr:to>
    <xdr:cxnSp macro="">
      <xdr:nvCxnSpPr>
        <xdr:cNvPr id="89" name="直線コネクタ 88"/>
        <xdr:cNvCxnSpPr/>
      </xdr:nvCxnSpPr>
      <xdr:spPr>
        <a:xfrm flipV="1">
          <a:off x="4634865"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141532</xdr:rowOff>
    </xdr:from>
    <xdr:ext cx="405111" cy="259045"/>
    <xdr:sp macro="" textlink="">
      <xdr:nvSpPr>
        <xdr:cNvPr id="90" name="【福祉施設】&#10;有形固定資産減価償却率最小値テキスト"/>
        <xdr:cNvSpPr txBox="1"/>
      </xdr:nvSpPr>
      <xdr:spPr>
        <a:xfrm>
          <a:off x="4673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137705</xdr:rowOff>
    </xdr:from>
    <xdr:to>
      <xdr:col>24</xdr:col>
      <xdr:colOff>152400</xdr:colOff>
      <xdr:row>85</xdr:row>
      <xdr:rowOff>137705</xdr:rowOff>
    </xdr:to>
    <xdr:cxnSp macro="">
      <xdr:nvCxnSpPr>
        <xdr:cNvPr id="91" name="直線コネクタ 90"/>
        <xdr:cNvCxnSpPr/>
      </xdr:nvCxnSpPr>
      <xdr:spPr>
        <a:xfrm>
          <a:off x="4546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92"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93" name="直線コネクタ 92"/>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32675</xdr:rowOff>
    </xdr:from>
    <xdr:ext cx="405111" cy="259045"/>
    <xdr:sp macro="" textlink="">
      <xdr:nvSpPr>
        <xdr:cNvPr id="94" name="【福祉施設】&#10;有形固定資産減価償却率平均値テキスト"/>
        <xdr:cNvSpPr txBox="1"/>
      </xdr:nvSpPr>
      <xdr:spPr>
        <a:xfrm>
          <a:off x="4673600" y="14091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54248</xdr:rowOff>
    </xdr:from>
    <xdr:to>
      <xdr:col>24</xdr:col>
      <xdr:colOff>114300</xdr:colOff>
      <xdr:row>82</xdr:row>
      <xdr:rowOff>155848</xdr:rowOff>
    </xdr:to>
    <xdr:sp macro="" textlink="">
      <xdr:nvSpPr>
        <xdr:cNvPr id="95" name="フローチャート: 判断 94"/>
        <xdr:cNvSpPr/>
      </xdr:nvSpPr>
      <xdr:spPr>
        <a:xfrm>
          <a:off x="45847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64044</xdr:rowOff>
    </xdr:from>
    <xdr:to>
      <xdr:col>20</xdr:col>
      <xdr:colOff>38100</xdr:colOff>
      <xdr:row>82</xdr:row>
      <xdr:rowOff>165644</xdr:rowOff>
    </xdr:to>
    <xdr:sp macro="" textlink="">
      <xdr:nvSpPr>
        <xdr:cNvPr id="96" name="フローチャート: 判断 95"/>
        <xdr:cNvSpPr/>
      </xdr:nvSpPr>
      <xdr:spPr>
        <a:xfrm>
          <a:off x="3746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156771</xdr:rowOff>
    </xdr:from>
    <xdr:ext cx="405111" cy="259045"/>
    <xdr:sp macro="" textlink="">
      <xdr:nvSpPr>
        <xdr:cNvPr id="97" name="n_1aveValue【福祉施設】&#10;有形固定資産減価償却率"/>
        <xdr:cNvSpPr txBox="1"/>
      </xdr:nvSpPr>
      <xdr:spPr>
        <a:xfrm>
          <a:off x="3582044" y="1421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41184</xdr:rowOff>
    </xdr:from>
    <xdr:to>
      <xdr:col>15</xdr:col>
      <xdr:colOff>101600</xdr:colOff>
      <xdr:row>82</xdr:row>
      <xdr:rowOff>142784</xdr:rowOff>
    </xdr:to>
    <xdr:sp macro="" textlink="">
      <xdr:nvSpPr>
        <xdr:cNvPr id="98" name="フローチャート: 判断 97"/>
        <xdr:cNvSpPr/>
      </xdr:nvSpPr>
      <xdr:spPr>
        <a:xfrm>
          <a:off x="2857500" y="1410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133911</xdr:rowOff>
    </xdr:from>
    <xdr:ext cx="405111" cy="259045"/>
    <xdr:sp macro="" textlink="">
      <xdr:nvSpPr>
        <xdr:cNvPr id="99" name="n_2aveValue【福祉施設】&#10;有形固定資産減価償却率"/>
        <xdr:cNvSpPr txBox="1"/>
      </xdr:nvSpPr>
      <xdr:spPr>
        <a:xfrm>
          <a:off x="2705744" y="1419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00" name="テキスト ボックス 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01" name="テキスト ボックス 1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02" name="テキスト ボックス 1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03" name="テキスト ボックス 1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04" name="テキスト ボックス 1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85271</xdr:rowOff>
    </xdr:from>
    <xdr:to>
      <xdr:col>20</xdr:col>
      <xdr:colOff>38100</xdr:colOff>
      <xdr:row>78</xdr:row>
      <xdr:rowOff>15421</xdr:rowOff>
    </xdr:to>
    <xdr:sp macro="" textlink="">
      <xdr:nvSpPr>
        <xdr:cNvPr id="105" name="楕円 104"/>
        <xdr:cNvSpPr/>
      </xdr:nvSpPr>
      <xdr:spPr>
        <a:xfrm>
          <a:off x="3746500" y="1328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77</xdr:row>
      <xdr:rowOff>124461</xdr:rowOff>
    </xdr:from>
    <xdr:to>
      <xdr:col>15</xdr:col>
      <xdr:colOff>101600</xdr:colOff>
      <xdr:row>78</xdr:row>
      <xdr:rowOff>54611</xdr:rowOff>
    </xdr:to>
    <xdr:sp macro="" textlink="">
      <xdr:nvSpPr>
        <xdr:cNvPr id="106" name="楕円 105"/>
        <xdr:cNvSpPr/>
      </xdr:nvSpPr>
      <xdr:spPr>
        <a:xfrm>
          <a:off x="2857500" y="1332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136071</xdr:rowOff>
    </xdr:from>
    <xdr:to>
      <xdr:col>19</xdr:col>
      <xdr:colOff>177800</xdr:colOff>
      <xdr:row>78</xdr:row>
      <xdr:rowOff>3811</xdr:rowOff>
    </xdr:to>
    <xdr:cxnSp macro="">
      <xdr:nvCxnSpPr>
        <xdr:cNvPr id="107" name="直線コネクタ 106"/>
        <xdr:cNvCxnSpPr/>
      </xdr:nvCxnSpPr>
      <xdr:spPr>
        <a:xfrm flipV="1">
          <a:off x="2908300" y="13337721"/>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76</xdr:row>
      <xdr:rowOff>31948</xdr:rowOff>
    </xdr:from>
    <xdr:ext cx="405111" cy="259045"/>
    <xdr:sp macro="" textlink="">
      <xdr:nvSpPr>
        <xdr:cNvPr id="108" name="n_1mainValue【福祉施設】&#10;有形固定資産減価償却率"/>
        <xdr:cNvSpPr txBox="1"/>
      </xdr:nvSpPr>
      <xdr:spPr>
        <a:xfrm>
          <a:off x="3582044" y="13062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71138</xdr:rowOff>
    </xdr:from>
    <xdr:ext cx="405111" cy="259045"/>
    <xdr:sp macro="" textlink="">
      <xdr:nvSpPr>
        <xdr:cNvPr id="109" name="n_2mainValue【福祉施設】&#10;有形固定資産減価償却率"/>
        <xdr:cNvSpPr txBox="1"/>
      </xdr:nvSpPr>
      <xdr:spPr>
        <a:xfrm>
          <a:off x="2705744" y="1310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10" name="正方形/長方形 10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11" name="正方形/長方形 11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12" name="正方形/長方形 11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13" name="正方形/長方形 11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14" name="正方形/長方形 11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15" name="正方形/長方形 11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16" name="正方形/長方形 11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17" name="正方形/長方形 11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18" name="テキスト ボックス 11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19" name="直線コネクタ 11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20" name="直線コネクタ 11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21" name="テキスト ボックス 12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22" name="直線コネクタ 12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23" name="テキスト ボックス 12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24" name="直線コネクタ 12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25" name="テキスト ボックス 12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26" name="直線コネクタ 12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27" name="テキスト ボックス 12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28" name="直線コネクタ 12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129" name="テキスト ボックス 12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30" name="直線コネクタ 12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31" name="テキスト ボックス 13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3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42290</xdr:rowOff>
    </xdr:from>
    <xdr:to>
      <xdr:col>54</xdr:col>
      <xdr:colOff>189865</xdr:colOff>
      <xdr:row>86</xdr:row>
      <xdr:rowOff>101727</xdr:rowOff>
    </xdr:to>
    <xdr:cxnSp macro="">
      <xdr:nvCxnSpPr>
        <xdr:cNvPr id="133" name="直線コネクタ 132"/>
        <xdr:cNvCxnSpPr/>
      </xdr:nvCxnSpPr>
      <xdr:spPr>
        <a:xfrm flipV="1">
          <a:off x="10476865" y="13415390"/>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105554</xdr:rowOff>
    </xdr:from>
    <xdr:ext cx="469744" cy="259045"/>
    <xdr:sp macro="" textlink="">
      <xdr:nvSpPr>
        <xdr:cNvPr id="134" name="【福祉施設】&#10;一人当たり面積最小値テキスト"/>
        <xdr:cNvSpPr txBox="1"/>
      </xdr:nvSpPr>
      <xdr:spPr>
        <a:xfrm>
          <a:off x="10515600" y="1485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101727</xdr:rowOff>
    </xdr:from>
    <xdr:to>
      <xdr:col>55</xdr:col>
      <xdr:colOff>88900</xdr:colOff>
      <xdr:row>86</xdr:row>
      <xdr:rowOff>101727</xdr:rowOff>
    </xdr:to>
    <xdr:cxnSp macro="">
      <xdr:nvCxnSpPr>
        <xdr:cNvPr id="135" name="直線コネクタ 134"/>
        <xdr:cNvCxnSpPr/>
      </xdr:nvCxnSpPr>
      <xdr:spPr>
        <a:xfrm>
          <a:off x="10388600" y="14846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160417</xdr:rowOff>
    </xdr:from>
    <xdr:ext cx="469744" cy="259045"/>
    <xdr:sp macro="" textlink="">
      <xdr:nvSpPr>
        <xdr:cNvPr id="136" name="【福祉施設】&#10;一人当たり面積最大値テキスト"/>
        <xdr:cNvSpPr txBox="1"/>
      </xdr:nvSpPr>
      <xdr:spPr>
        <a:xfrm>
          <a:off x="10515600" y="1319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42290</xdr:rowOff>
    </xdr:from>
    <xdr:to>
      <xdr:col>55</xdr:col>
      <xdr:colOff>88900</xdr:colOff>
      <xdr:row>78</xdr:row>
      <xdr:rowOff>42290</xdr:rowOff>
    </xdr:to>
    <xdr:cxnSp macro="">
      <xdr:nvCxnSpPr>
        <xdr:cNvPr id="137" name="直線コネクタ 136"/>
        <xdr:cNvCxnSpPr/>
      </xdr:nvCxnSpPr>
      <xdr:spPr>
        <a:xfrm>
          <a:off x="10388600" y="13415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18305</xdr:rowOff>
    </xdr:from>
    <xdr:ext cx="469744" cy="259045"/>
    <xdr:sp macro="" textlink="">
      <xdr:nvSpPr>
        <xdr:cNvPr id="138" name="【福祉施設】&#10;一人当たり面積平均値テキスト"/>
        <xdr:cNvSpPr txBox="1"/>
      </xdr:nvSpPr>
      <xdr:spPr>
        <a:xfrm>
          <a:off x="10515600" y="14420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139" name="フローチャート: 判断 138"/>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81407</xdr:rowOff>
    </xdr:from>
    <xdr:to>
      <xdr:col>50</xdr:col>
      <xdr:colOff>165100</xdr:colOff>
      <xdr:row>85</xdr:row>
      <xdr:rowOff>11557</xdr:rowOff>
    </xdr:to>
    <xdr:sp macro="" textlink="">
      <xdr:nvSpPr>
        <xdr:cNvPr id="140" name="フローチャート: 判断 139"/>
        <xdr:cNvSpPr/>
      </xdr:nvSpPr>
      <xdr:spPr>
        <a:xfrm>
          <a:off x="9588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28084</xdr:rowOff>
    </xdr:from>
    <xdr:ext cx="469744" cy="259045"/>
    <xdr:sp macro="" textlink="">
      <xdr:nvSpPr>
        <xdr:cNvPr id="141" name="n_1aveValue【福祉施設】&#10;一人当たり面積"/>
        <xdr:cNvSpPr txBox="1"/>
      </xdr:nvSpPr>
      <xdr:spPr>
        <a:xfrm>
          <a:off x="9391727" y="1425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108077</xdr:rowOff>
    </xdr:from>
    <xdr:to>
      <xdr:col>46</xdr:col>
      <xdr:colOff>38100</xdr:colOff>
      <xdr:row>85</xdr:row>
      <xdr:rowOff>38227</xdr:rowOff>
    </xdr:to>
    <xdr:sp macro="" textlink="">
      <xdr:nvSpPr>
        <xdr:cNvPr id="142" name="フローチャート: 判断 141"/>
        <xdr:cNvSpPr/>
      </xdr:nvSpPr>
      <xdr:spPr>
        <a:xfrm>
          <a:off x="8699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54754</xdr:rowOff>
    </xdr:from>
    <xdr:ext cx="469744" cy="259045"/>
    <xdr:sp macro="" textlink="">
      <xdr:nvSpPr>
        <xdr:cNvPr id="143" name="n_2aveValue【福祉施設】&#10;一人当たり面積"/>
        <xdr:cNvSpPr txBox="1"/>
      </xdr:nvSpPr>
      <xdr:spPr>
        <a:xfrm>
          <a:off x="8515427" y="1428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144" name="テキスト ボックス 14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45" name="テキスト ボックス 14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46" name="テキスト ボックス 14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47" name="テキスト ボックス 14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148" name="テキスト ボックス 14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45974</xdr:rowOff>
    </xdr:from>
    <xdr:to>
      <xdr:col>50</xdr:col>
      <xdr:colOff>165100</xdr:colOff>
      <xdr:row>85</xdr:row>
      <xdr:rowOff>147574</xdr:rowOff>
    </xdr:to>
    <xdr:sp macro="" textlink="">
      <xdr:nvSpPr>
        <xdr:cNvPr id="149" name="楕円 148"/>
        <xdr:cNvSpPr/>
      </xdr:nvSpPr>
      <xdr:spPr>
        <a:xfrm>
          <a:off x="9588500" y="1461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52070</xdr:rowOff>
    </xdr:from>
    <xdr:to>
      <xdr:col>46</xdr:col>
      <xdr:colOff>38100</xdr:colOff>
      <xdr:row>85</xdr:row>
      <xdr:rowOff>153670</xdr:rowOff>
    </xdr:to>
    <xdr:sp macro="" textlink="">
      <xdr:nvSpPr>
        <xdr:cNvPr id="150" name="楕円 149"/>
        <xdr:cNvSpPr/>
      </xdr:nvSpPr>
      <xdr:spPr>
        <a:xfrm>
          <a:off x="86995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96774</xdr:rowOff>
    </xdr:from>
    <xdr:to>
      <xdr:col>50</xdr:col>
      <xdr:colOff>114300</xdr:colOff>
      <xdr:row>85</xdr:row>
      <xdr:rowOff>102870</xdr:rowOff>
    </xdr:to>
    <xdr:cxnSp macro="">
      <xdr:nvCxnSpPr>
        <xdr:cNvPr id="151" name="直線コネクタ 150"/>
        <xdr:cNvCxnSpPr/>
      </xdr:nvCxnSpPr>
      <xdr:spPr>
        <a:xfrm flipV="1">
          <a:off x="8750300" y="14670024"/>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138701</xdr:rowOff>
    </xdr:from>
    <xdr:ext cx="469744" cy="259045"/>
    <xdr:sp macro="" textlink="">
      <xdr:nvSpPr>
        <xdr:cNvPr id="152" name="n_1mainValue【福祉施設】&#10;一人当たり面積"/>
        <xdr:cNvSpPr txBox="1"/>
      </xdr:nvSpPr>
      <xdr:spPr>
        <a:xfrm>
          <a:off x="9391727" y="1471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144797</xdr:rowOff>
    </xdr:from>
    <xdr:ext cx="469744" cy="259045"/>
    <xdr:sp macro="" textlink="">
      <xdr:nvSpPr>
        <xdr:cNvPr id="153" name="n_2mainValue【福祉施設】&#10;一人当たり面積"/>
        <xdr:cNvSpPr txBox="1"/>
      </xdr:nvSpPr>
      <xdr:spPr>
        <a:xfrm>
          <a:off x="8515427"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154" name="正方形/長方形 15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5" name="正方形/長方形 15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6" name="正方形/長方形 15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57" name="正方形/長方形 15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58" name="正方形/長方形 15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59" name="正方形/長方形 15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0" name="正方形/長方形 15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1" name="正方形/長方形 16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62" name="正方形/長方形 16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63" name="正方形/長方形 16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64" name="正方形/長方形 16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65" name="正方形/長方形 16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66" name="正方形/長方形 16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67" name="正方形/長方形 16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68" name="正方形/長方形 16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69" name="正方形/長方形 16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70" name="正方形/長方形 16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71" name="正方形/長方形 17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72" name="正方形/長方形 17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73" name="正方形/長方形 17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74" name="正方形/長方形 17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75" name="正方形/長方形 17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76" name="正方形/長方形 17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77" name="正方形/長方形 17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78" name="正方形/長方形 17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79" name="正方形/長方形 17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80" name="正方形/長方形 17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81" name="正方形/長方形 18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82" name="正方形/長方形 18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83" name="正方形/長方形 18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84" name="正方形/長方形 18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85" name="正方形/長方形 18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186" name="正方形/長方形 1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87" name="正方形/長方形 1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88" name="正方形/長方形 1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89" name="正方形/長方形 1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90" name="正方形/長方形 1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91" name="正方形/長方形 1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92" name="正方形/長方形 1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93" name="正方形/長方形 192"/>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194" name="正方形/長方形 19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195" name="正方形/長方形 19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196" name="正方形/長方形 19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197" name="正方形/長方形 19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198" name="正方形/長方形 19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199" name="正方形/長方形 19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00" name="正方形/長方形 19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01" name="正方形/長方形 200"/>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02" name="正方形/長方形 20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03" name="正方形/長方形 20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04" name="正方形/長方形 20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05" name="正方形/長方形 20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06" name="正方形/長方形 20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07" name="正方形/長方形 20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08" name="正方形/長方形 20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09" name="正方形/長方形 20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10" name="テキスト ボックス 20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11" name="直線コネクタ 21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212" name="直線コネクタ 21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213" name="テキスト ボックス 21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214" name="直線コネクタ 21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215" name="テキスト ボックス 21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216" name="直線コネクタ 21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217" name="テキスト ボックス 21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218" name="直線コネクタ 21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219" name="テキスト ボックス 21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220" name="直線コネクタ 21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221" name="テキスト ボックス 22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222" name="直線コネクタ 22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223" name="テキスト ボックス 22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224" name="直線コネクタ 22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225" name="テキスト ボックス 22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22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105048</xdr:rowOff>
    </xdr:to>
    <xdr:cxnSp macro="">
      <xdr:nvCxnSpPr>
        <xdr:cNvPr id="227" name="直線コネクタ 226"/>
        <xdr:cNvCxnSpPr/>
      </xdr:nvCxnSpPr>
      <xdr:spPr>
        <a:xfrm flipV="1">
          <a:off x="16318864" y="13280571"/>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340478" cy="259045"/>
    <xdr:sp macro="" textlink="">
      <xdr:nvSpPr>
        <xdr:cNvPr id="228" name="【消防施設】&#10;有形固定資産減価償却率最小値テキスト"/>
        <xdr:cNvSpPr txBox="1"/>
      </xdr:nvSpPr>
      <xdr:spPr>
        <a:xfrm>
          <a:off x="16357600" y="148535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229" name="直線コネクタ 228"/>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230"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231" name="直線コネクタ 230"/>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132278</xdr:rowOff>
    </xdr:from>
    <xdr:ext cx="405111" cy="259045"/>
    <xdr:sp macro="" textlink="">
      <xdr:nvSpPr>
        <xdr:cNvPr id="232" name="【消防施設】&#10;有形固定資産減価償却率平均値テキスト"/>
        <xdr:cNvSpPr txBox="1"/>
      </xdr:nvSpPr>
      <xdr:spPr>
        <a:xfrm>
          <a:off x="16357600" y="13848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153851</xdr:rowOff>
    </xdr:from>
    <xdr:to>
      <xdr:col>85</xdr:col>
      <xdr:colOff>177800</xdr:colOff>
      <xdr:row>81</xdr:row>
      <xdr:rowOff>84001</xdr:rowOff>
    </xdr:to>
    <xdr:sp macro="" textlink="">
      <xdr:nvSpPr>
        <xdr:cNvPr id="233" name="フローチャート: 判断 232"/>
        <xdr:cNvSpPr/>
      </xdr:nvSpPr>
      <xdr:spPr>
        <a:xfrm>
          <a:off x="162687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153851</xdr:rowOff>
    </xdr:from>
    <xdr:to>
      <xdr:col>81</xdr:col>
      <xdr:colOff>101600</xdr:colOff>
      <xdr:row>81</xdr:row>
      <xdr:rowOff>84001</xdr:rowOff>
    </xdr:to>
    <xdr:sp macro="" textlink="">
      <xdr:nvSpPr>
        <xdr:cNvPr id="234" name="フローチャート: 判断 233"/>
        <xdr:cNvSpPr/>
      </xdr:nvSpPr>
      <xdr:spPr>
        <a:xfrm>
          <a:off x="15430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75128</xdr:rowOff>
    </xdr:from>
    <xdr:ext cx="405111" cy="259045"/>
    <xdr:sp macro="" textlink="">
      <xdr:nvSpPr>
        <xdr:cNvPr id="235" name="n_1aveValue【消防施設】&#10;有形固定資産減価償却率"/>
        <xdr:cNvSpPr txBox="1"/>
      </xdr:nvSpPr>
      <xdr:spPr>
        <a:xfrm>
          <a:off x="152660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122827</xdr:rowOff>
    </xdr:from>
    <xdr:to>
      <xdr:col>76</xdr:col>
      <xdr:colOff>165100</xdr:colOff>
      <xdr:row>81</xdr:row>
      <xdr:rowOff>52977</xdr:rowOff>
    </xdr:to>
    <xdr:sp macro="" textlink="">
      <xdr:nvSpPr>
        <xdr:cNvPr id="236" name="フローチャート: 判断 235"/>
        <xdr:cNvSpPr/>
      </xdr:nvSpPr>
      <xdr:spPr>
        <a:xfrm>
          <a:off x="14541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69504</xdr:rowOff>
    </xdr:from>
    <xdr:ext cx="405111" cy="259045"/>
    <xdr:sp macro="" textlink="">
      <xdr:nvSpPr>
        <xdr:cNvPr id="237" name="n_2aveValue【消防施設】&#10;有形固定資産減価償却率"/>
        <xdr:cNvSpPr txBox="1"/>
      </xdr:nvSpPr>
      <xdr:spPr>
        <a:xfrm>
          <a:off x="14389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238" name="テキスト ボックス 23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239" name="テキスト ボックス 23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240" name="テキスト ボックス 23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241" name="テキスト ボックス 24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242" name="テキスト ボックス 24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363</xdr:rowOff>
    </xdr:from>
    <xdr:to>
      <xdr:col>81</xdr:col>
      <xdr:colOff>101600</xdr:colOff>
      <xdr:row>79</xdr:row>
      <xdr:rowOff>101963</xdr:rowOff>
    </xdr:to>
    <xdr:sp macro="" textlink="">
      <xdr:nvSpPr>
        <xdr:cNvPr id="243" name="楕円 242"/>
        <xdr:cNvSpPr/>
      </xdr:nvSpPr>
      <xdr:spPr>
        <a:xfrm>
          <a:off x="15430500" y="1354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244" name="楕円 243"/>
        <xdr:cNvSpPr/>
      </xdr:nvSpPr>
      <xdr:spPr>
        <a:xfrm>
          <a:off x="14541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51163</xdr:rowOff>
    </xdr:from>
    <xdr:to>
      <xdr:col>81</xdr:col>
      <xdr:colOff>50800</xdr:colOff>
      <xdr:row>81</xdr:row>
      <xdr:rowOff>95250</xdr:rowOff>
    </xdr:to>
    <xdr:cxnSp macro="">
      <xdr:nvCxnSpPr>
        <xdr:cNvPr id="245" name="直線コネクタ 244"/>
        <xdr:cNvCxnSpPr/>
      </xdr:nvCxnSpPr>
      <xdr:spPr>
        <a:xfrm flipV="1">
          <a:off x="14592300" y="13595713"/>
          <a:ext cx="889000" cy="38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118490</xdr:rowOff>
    </xdr:from>
    <xdr:ext cx="405111" cy="259045"/>
    <xdr:sp macro="" textlink="">
      <xdr:nvSpPr>
        <xdr:cNvPr id="246" name="n_1mainValue【消防施設】&#10;有形固定資産減価償却率"/>
        <xdr:cNvSpPr txBox="1"/>
      </xdr:nvSpPr>
      <xdr:spPr>
        <a:xfrm>
          <a:off x="15266044" y="13320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137177</xdr:rowOff>
    </xdr:from>
    <xdr:ext cx="405111" cy="259045"/>
    <xdr:sp macro="" textlink="">
      <xdr:nvSpPr>
        <xdr:cNvPr id="247" name="n_2mainValue【消防施設】&#10;有形固定資産減価償却率"/>
        <xdr:cNvSpPr txBox="1"/>
      </xdr:nvSpPr>
      <xdr:spPr>
        <a:xfrm>
          <a:off x="14389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248" name="正方形/長方形 24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49" name="正方形/長方形 24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50" name="正方形/長方形 24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251" name="正方形/長方形 25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252" name="正方形/長方形 25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253" name="正方形/長方形 25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254" name="正方形/長方形 25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255" name="正方形/長方形 25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256" name="テキスト ボックス 25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257" name="直線コネクタ 25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258" name="直線コネクタ 25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259" name="テキスト ボックス 25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260" name="直線コネクタ 25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261" name="テキスト ボックス 26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262" name="直線コネクタ 26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263" name="テキスト ボックス 26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264" name="直線コネクタ 26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265" name="テキスト ボックス 26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266" name="直線コネクタ 26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267" name="テキスト ボックス 26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268" name="直線コネクタ 26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269" name="テキスト ボックス 26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27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50673</xdr:rowOff>
    </xdr:from>
    <xdr:to>
      <xdr:col>116</xdr:col>
      <xdr:colOff>62864</xdr:colOff>
      <xdr:row>86</xdr:row>
      <xdr:rowOff>97537</xdr:rowOff>
    </xdr:to>
    <xdr:cxnSp macro="">
      <xdr:nvCxnSpPr>
        <xdr:cNvPr id="271" name="直線コネクタ 270"/>
        <xdr:cNvCxnSpPr/>
      </xdr:nvCxnSpPr>
      <xdr:spPr>
        <a:xfrm flipV="1">
          <a:off x="22160864" y="13252323"/>
          <a:ext cx="0" cy="15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101364</xdr:rowOff>
    </xdr:from>
    <xdr:ext cx="469744" cy="259045"/>
    <xdr:sp macro="" textlink="">
      <xdr:nvSpPr>
        <xdr:cNvPr id="272" name="【消防施設】&#10;一人当たり面積最小値テキスト"/>
        <xdr:cNvSpPr txBox="1"/>
      </xdr:nvSpPr>
      <xdr:spPr>
        <a:xfrm>
          <a:off x="22199600" y="1484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97537</xdr:rowOff>
    </xdr:from>
    <xdr:to>
      <xdr:col>116</xdr:col>
      <xdr:colOff>152400</xdr:colOff>
      <xdr:row>86</xdr:row>
      <xdr:rowOff>97537</xdr:rowOff>
    </xdr:to>
    <xdr:cxnSp macro="">
      <xdr:nvCxnSpPr>
        <xdr:cNvPr id="273" name="直線コネクタ 272"/>
        <xdr:cNvCxnSpPr/>
      </xdr:nvCxnSpPr>
      <xdr:spPr>
        <a:xfrm>
          <a:off x="22072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168800</xdr:rowOff>
    </xdr:from>
    <xdr:ext cx="469744" cy="259045"/>
    <xdr:sp macro="" textlink="">
      <xdr:nvSpPr>
        <xdr:cNvPr id="274" name="【消防施設】&#10;一人当たり面積最大値テキスト"/>
        <xdr:cNvSpPr txBox="1"/>
      </xdr:nvSpPr>
      <xdr:spPr>
        <a:xfrm>
          <a:off x="22199600" y="1302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50673</xdr:rowOff>
    </xdr:from>
    <xdr:to>
      <xdr:col>116</xdr:col>
      <xdr:colOff>152400</xdr:colOff>
      <xdr:row>77</xdr:row>
      <xdr:rowOff>50673</xdr:rowOff>
    </xdr:to>
    <xdr:cxnSp macro="">
      <xdr:nvCxnSpPr>
        <xdr:cNvPr id="275" name="直線コネクタ 274"/>
        <xdr:cNvCxnSpPr/>
      </xdr:nvCxnSpPr>
      <xdr:spPr>
        <a:xfrm>
          <a:off x="22072600" y="1325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47641</xdr:rowOff>
    </xdr:from>
    <xdr:ext cx="469744" cy="259045"/>
    <xdr:sp macro="" textlink="">
      <xdr:nvSpPr>
        <xdr:cNvPr id="276" name="【消防施設】&#10;一人当たり面積平均値テキスト"/>
        <xdr:cNvSpPr txBox="1"/>
      </xdr:nvSpPr>
      <xdr:spPr>
        <a:xfrm>
          <a:off x="22199600" y="14620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69214</xdr:rowOff>
    </xdr:from>
    <xdr:to>
      <xdr:col>116</xdr:col>
      <xdr:colOff>114300</xdr:colOff>
      <xdr:row>85</xdr:row>
      <xdr:rowOff>170814</xdr:rowOff>
    </xdr:to>
    <xdr:sp macro="" textlink="">
      <xdr:nvSpPr>
        <xdr:cNvPr id="277" name="フローチャート: 判断 276"/>
        <xdr:cNvSpPr/>
      </xdr:nvSpPr>
      <xdr:spPr>
        <a:xfrm>
          <a:off x="22110700" y="1464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89788</xdr:rowOff>
    </xdr:from>
    <xdr:to>
      <xdr:col>112</xdr:col>
      <xdr:colOff>38100</xdr:colOff>
      <xdr:row>86</xdr:row>
      <xdr:rowOff>19938</xdr:rowOff>
    </xdr:to>
    <xdr:sp macro="" textlink="">
      <xdr:nvSpPr>
        <xdr:cNvPr id="278" name="フローチャート: 判断 277"/>
        <xdr:cNvSpPr/>
      </xdr:nvSpPr>
      <xdr:spPr>
        <a:xfrm>
          <a:off x="21272500" y="146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11065</xdr:rowOff>
    </xdr:from>
    <xdr:ext cx="469744" cy="259045"/>
    <xdr:sp macro="" textlink="">
      <xdr:nvSpPr>
        <xdr:cNvPr id="279" name="n_1aveValue【消防施設】&#10;一人当たり面積"/>
        <xdr:cNvSpPr txBox="1"/>
      </xdr:nvSpPr>
      <xdr:spPr>
        <a:xfrm>
          <a:off x="21075727" y="14755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118745</xdr:rowOff>
    </xdr:from>
    <xdr:to>
      <xdr:col>107</xdr:col>
      <xdr:colOff>101600</xdr:colOff>
      <xdr:row>86</xdr:row>
      <xdr:rowOff>48895</xdr:rowOff>
    </xdr:to>
    <xdr:sp macro="" textlink="">
      <xdr:nvSpPr>
        <xdr:cNvPr id="280" name="フローチャート: 判断 279"/>
        <xdr:cNvSpPr/>
      </xdr:nvSpPr>
      <xdr:spPr>
        <a:xfrm>
          <a:off x="203835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40022</xdr:rowOff>
    </xdr:from>
    <xdr:ext cx="469744" cy="259045"/>
    <xdr:sp macro="" textlink="">
      <xdr:nvSpPr>
        <xdr:cNvPr id="281" name="n_2aveValue【消防施設】&#10;一人当たり面積"/>
        <xdr:cNvSpPr txBox="1"/>
      </xdr:nvSpPr>
      <xdr:spPr>
        <a:xfrm>
          <a:off x="20199427" y="1478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282" name="テキスト ボックス 28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283" name="テキスト ボックス 28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284" name="テキスト ボックス 28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285" name="テキスト ボックス 28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286" name="テキスト ボックス 28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76836</xdr:rowOff>
    </xdr:from>
    <xdr:to>
      <xdr:col>112</xdr:col>
      <xdr:colOff>38100</xdr:colOff>
      <xdr:row>86</xdr:row>
      <xdr:rowOff>6986</xdr:rowOff>
    </xdr:to>
    <xdr:sp macro="" textlink="">
      <xdr:nvSpPr>
        <xdr:cNvPr id="287" name="楕円 286"/>
        <xdr:cNvSpPr/>
      </xdr:nvSpPr>
      <xdr:spPr>
        <a:xfrm>
          <a:off x="21272500" y="1465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68835</xdr:rowOff>
    </xdr:from>
    <xdr:to>
      <xdr:col>107</xdr:col>
      <xdr:colOff>101600</xdr:colOff>
      <xdr:row>85</xdr:row>
      <xdr:rowOff>170435</xdr:rowOff>
    </xdr:to>
    <xdr:sp macro="" textlink="">
      <xdr:nvSpPr>
        <xdr:cNvPr id="288" name="楕円 287"/>
        <xdr:cNvSpPr/>
      </xdr:nvSpPr>
      <xdr:spPr>
        <a:xfrm>
          <a:off x="20383500" y="1464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119635</xdr:rowOff>
    </xdr:from>
    <xdr:to>
      <xdr:col>111</xdr:col>
      <xdr:colOff>177800</xdr:colOff>
      <xdr:row>85</xdr:row>
      <xdr:rowOff>127636</xdr:rowOff>
    </xdr:to>
    <xdr:cxnSp macro="">
      <xdr:nvCxnSpPr>
        <xdr:cNvPr id="289" name="直線コネクタ 288"/>
        <xdr:cNvCxnSpPr/>
      </xdr:nvCxnSpPr>
      <xdr:spPr>
        <a:xfrm>
          <a:off x="20434300" y="14692885"/>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23513</xdr:rowOff>
    </xdr:from>
    <xdr:ext cx="469744" cy="259045"/>
    <xdr:sp macro="" textlink="">
      <xdr:nvSpPr>
        <xdr:cNvPr id="290" name="n_1mainValue【消防施設】&#10;一人当たり面積"/>
        <xdr:cNvSpPr txBox="1"/>
      </xdr:nvSpPr>
      <xdr:spPr>
        <a:xfrm>
          <a:off x="21075727" y="14425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15512</xdr:rowOff>
    </xdr:from>
    <xdr:ext cx="469744" cy="259045"/>
    <xdr:sp macro="" textlink="">
      <xdr:nvSpPr>
        <xdr:cNvPr id="291" name="n_2mainValue【消防施設】&#10;一人当たり面積"/>
        <xdr:cNvSpPr txBox="1"/>
      </xdr:nvSpPr>
      <xdr:spPr>
        <a:xfrm>
          <a:off x="20199427" y="1441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292" name="正方形/長方形 29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293" name="正方形/長方形 29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294" name="正方形/長方形 29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295" name="正方形/長方形 29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296" name="正方形/長方形 29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297" name="正方形/長方形 29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298" name="正方形/長方形 29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299" name="正方形/長方形 29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00" name="テキスト ボックス 29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01" name="直線コネクタ 30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302" name="直線コネクタ 30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303" name="テキスト ボックス 30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04" name="直線コネクタ 30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05" name="テキスト ボックス 30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06" name="直線コネクタ 30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07" name="テキスト ボックス 30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08" name="直線コネクタ 30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09" name="テキスト ボックス 30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10" name="直線コネクタ 30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11" name="テキスト ボックス 31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12" name="直線コネクタ 31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313" name="テキスト ボックス 31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14" name="直線コネクタ 31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15" name="テキスト ボックス 31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1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317" name="直線コネクタ 316"/>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318" name="【庁舎】&#10;有形固定資産減価償却率最小値テキスト"/>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319" name="直線コネクタ 318"/>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320"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321" name="直線コネクタ 320"/>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33219</xdr:rowOff>
    </xdr:from>
    <xdr:ext cx="405111" cy="259045"/>
    <xdr:sp macro="" textlink="">
      <xdr:nvSpPr>
        <xdr:cNvPr id="322" name="【庁舎】&#10;有形固定資産減価償却率平均値テキスト"/>
        <xdr:cNvSpPr txBox="1"/>
      </xdr:nvSpPr>
      <xdr:spPr>
        <a:xfrm>
          <a:off x="16357600" y="17692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323" name="フローチャート: 判断 322"/>
        <xdr:cNvSpPr/>
      </xdr:nvSpPr>
      <xdr:spPr>
        <a:xfrm>
          <a:off x="162687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324" name="フローチャート: 判断 323"/>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101798</xdr:rowOff>
    </xdr:from>
    <xdr:ext cx="405111" cy="259045"/>
    <xdr:sp macro="" textlink="">
      <xdr:nvSpPr>
        <xdr:cNvPr id="325" name="n_1aveValue【庁舎】&#10;有形固定資産減価償却率"/>
        <xdr:cNvSpPr txBox="1"/>
      </xdr:nvSpPr>
      <xdr:spPr>
        <a:xfrm>
          <a:off x="15266044"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326" name="フローチャート: 判断 325"/>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142620</xdr:rowOff>
    </xdr:from>
    <xdr:ext cx="405111" cy="259045"/>
    <xdr:sp macro="" textlink="">
      <xdr:nvSpPr>
        <xdr:cNvPr id="327" name="n_2aveValue【庁舎】&#10;有形固定資産減価償却率"/>
        <xdr:cNvSpPr txBox="1"/>
      </xdr:nvSpPr>
      <xdr:spPr>
        <a:xfrm>
          <a:off x="14389744" y="1780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328" name="テキスト ボックス 32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29" name="テキスト ボックス 32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30" name="テキスト ボックス 32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31" name="テキスト ボックス 33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32" name="テキスト ボックス 33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20501</xdr:rowOff>
    </xdr:from>
    <xdr:to>
      <xdr:col>81</xdr:col>
      <xdr:colOff>101600</xdr:colOff>
      <xdr:row>101</xdr:row>
      <xdr:rowOff>122101</xdr:rowOff>
    </xdr:to>
    <xdr:sp macro="" textlink="">
      <xdr:nvSpPr>
        <xdr:cNvPr id="333" name="楕円 332"/>
        <xdr:cNvSpPr/>
      </xdr:nvSpPr>
      <xdr:spPr>
        <a:xfrm>
          <a:off x="15430500" y="1733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22134</xdr:rowOff>
    </xdr:from>
    <xdr:to>
      <xdr:col>76</xdr:col>
      <xdr:colOff>165100</xdr:colOff>
      <xdr:row>101</xdr:row>
      <xdr:rowOff>123734</xdr:rowOff>
    </xdr:to>
    <xdr:sp macro="" textlink="">
      <xdr:nvSpPr>
        <xdr:cNvPr id="334" name="楕円 333"/>
        <xdr:cNvSpPr/>
      </xdr:nvSpPr>
      <xdr:spPr>
        <a:xfrm>
          <a:off x="14541500" y="1733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71301</xdr:rowOff>
    </xdr:from>
    <xdr:to>
      <xdr:col>81</xdr:col>
      <xdr:colOff>50800</xdr:colOff>
      <xdr:row>101</xdr:row>
      <xdr:rowOff>72934</xdr:rowOff>
    </xdr:to>
    <xdr:cxnSp macro="">
      <xdr:nvCxnSpPr>
        <xdr:cNvPr id="335" name="直線コネクタ 334"/>
        <xdr:cNvCxnSpPr/>
      </xdr:nvCxnSpPr>
      <xdr:spPr>
        <a:xfrm flipV="1">
          <a:off x="14592300" y="1738775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138628</xdr:rowOff>
    </xdr:from>
    <xdr:ext cx="405111" cy="259045"/>
    <xdr:sp macro="" textlink="">
      <xdr:nvSpPr>
        <xdr:cNvPr id="336" name="n_1mainValue【庁舎】&#10;有形固定資産減価償却率"/>
        <xdr:cNvSpPr txBox="1"/>
      </xdr:nvSpPr>
      <xdr:spPr>
        <a:xfrm>
          <a:off x="15266044" y="17112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140261</xdr:rowOff>
    </xdr:from>
    <xdr:ext cx="405111" cy="259045"/>
    <xdr:sp macro="" textlink="">
      <xdr:nvSpPr>
        <xdr:cNvPr id="337" name="n_2mainValue【庁舎】&#10;有形固定資産減価償却率"/>
        <xdr:cNvSpPr txBox="1"/>
      </xdr:nvSpPr>
      <xdr:spPr>
        <a:xfrm>
          <a:off x="14389744" y="1711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38" name="正方形/長方形 33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39" name="正方形/長方形 33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40" name="正方形/長方形 33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41" name="正方形/長方形 34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42" name="正方形/長方形 34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43" name="正方形/長方形 34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44" name="正方形/長方形 34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45" name="正方形/長方形 34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346" name="テキスト ボックス 34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347" name="直線コネクタ 34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348" name="直線コネクタ 34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349" name="テキスト ボックス 34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350" name="直線コネクタ 34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351" name="テキスト ボックス 35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352" name="直線コネクタ 35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353" name="テキスト ボックス 35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354" name="直線コネクタ 35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355" name="テキスト ボックス 35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356" name="直線コネクタ 35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357" name="テキスト ボックス 35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35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4420</xdr:rowOff>
    </xdr:from>
    <xdr:to>
      <xdr:col>116</xdr:col>
      <xdr:colOff>62864</xdr:colOff>
      <xdr:row>108</xdr:row>
      <xdr:rowOff>7849</xdr:rowOff>
    </xdr:to>
    <xdr:cxnSp macro="">
      <xdr:nvCxnSpPr>
        <xdr:cNvPr id="359" name="直線コネクタ 358"/>
        <xdr:cNvCxnSpPr/>
      </xdr:nvCxnSpPr>
      <xdr:spPr>
        <a:xfrm flipV="1">
          <a:off x="22160864" y="17149420"/>
          <a:ext cx="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11676</xdr:rowOff>
    </xdr:from>
    <xdr:ext cx="469744" cy="259045"/>
    <xdr:sp macro="" textlink="">
      <xdr:nvSpPr>
        <xdr:cNvPr id="360" name="【庁舎】&#10;一人当たり面積最小値テキスト"/>
        <xdr:cNvSpPr txBox="1"/>
      </xdr:nvSpPr>
      <xdr:spPr>
        <a:xfrm>
          <a:off x="22199600" y="1852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7849</xdr:rowOff>
    </xdr:from>
    <xdr:to>
      <xdr:col>116</xdr:col>
      <xdr:colOff>152400</xdr:colOff>
      <xdr:row>108</xdr:row>
      <xdr:rowOff>7849</xdr:rowOff>
    </xdr:to>
    <xdr:cxnSp macro="">
      <xdr:nvCxnSpPr>
        <xdr:cNvPr id="361" name="直線コネクタ 360"/>
        <xdr:cNvCxnSpPr/>
      </xdr:nvCxnSpPr>
      <xdr:spPr>
        <a:xfrm>
          <a:off x="22072600" y="1852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122547</xdr:rowOff>
    </xdr:from>
    <xdr:ext cx="469744" cy="259045"/>
    <xdr:sp macro="" textlink="">
      <xdr:nvSpPr>
        <xdr:cNvPr id="362" name="【庁舎】&#10;一人当たり面積最大値テキスト"/>
        <xdr:cNvSpPr txBox="1"/>
      </xdr:nvSpPr>
      <xdr:spPr>
        <a:xfrm>
          <a:off x="22199600" y="1692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4420</xdr:rowOff>
    </xdr:from>
    <xdr:to>
      <xdr:col>116</xdr:col>
      <xdr:colOff>152400</xdr:colOff>
      <xdr:row>100</xdr:row>
      <xdr:rowOff>4420</xdr:rowOff>
    </xdr:to>
    <xdr:cxnSp macro="">
      <xdr:nvCxnSpPr>
        <xdr:cNvPr id="363" name="直線コネクタ 362"/>
        <xdr:cNvCxnSpPr/>
      </xdr:nvCxnSpPr>
      <xdr:spPr>
        <a:xfrm>
          <a:off x="22072600" y="1714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138473</xdr:rowOff>
    </xdr:from>
    <xdr:ext cx="469744" cy="259045"/>
    <xdr:sp macro="" textlink="">
      <xdr:nvSpPr>
        <xdr:cNvPr id="364" name="【庁舎】&#10;一人当たり面積平均値テキスト"/>
        <xdr:cNvSpPr txBox="1"/>
      </xdr:nvSpPr>
      <xdr:spPr>
        <a:xfrm>
          <a:off x="22199600" y="18312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160046</xdr:rowOff>
    </xdr:from>
    <xdr:to>
      <xdr:col>116</xdr:col>
      <xdr:colOff>114300</xdr:colOff>
      <xdr:row>107</xdr:row>
      <xdr:rowOff>90196</xdr:rowOff>
    </xdr:to>
    <xdr:sp macro="" textlink="">
      <xdr:nvSpPr>
        <xdr:cNvPr id="365" name="フローチャート: 判断 364"/>
        <xdr:cNvSpPr/>
      </xdr:nvSpPr>
      <xdr:spPr>
        <a:xfrm>
          <a:off x="22110700" y="183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165988</xdr:rowOff>
    </xdr:from>
    <xdr:to>
      <xdr:col>112</xdr:col>
      <xdr:colOff>38100</xdr:colOff>
      <xdr:row>107</xdr:row>
      <xdr:rowOff>96138</xdr:rowOff>
    </xdr:to>
    <xdr:sp macro="" textlink="">
      <xdr:nvSpPr>
        <xdr:cNvPr id="366" name="フローチャート: 判断 365"/>
        <xdr:cNvSpPr/>
      </xdr:nvSpPr>
      <xdr:spPr>
        <a:xfrm>
          <a:off x="21272500" y="1833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87265</xdr:rowOff>
    </xdr:from>
    <xdr:ext cx="469744" cy="259045"/>
    <xdr:sp macro="" textlink="">
      <xdr:nvSpPr>
        <xdr:cNvPr id="367" name="n_1aveValue【庁舎】&#10;一人当たり面積"/>
        <xdr:cNvSpPr txBox="1"/>
      </xdr:nvSpPr>
      <xdr:spPr>
        <a:xfrm>
          <a:off x="21075727" y="1843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8255</xdr:rowOff>
    </xdr:from>
    <xdr:to>
      <xdr:col>107</xdr:col>
      <xdr:colOff>101600</xdr:colOff>
      <xdr:row>107</xdr:row>
      <xdr:rowOff>109855</xdr:rowOff>
    </xdr:to>
    <xdr:sp macro="" textlink="">
      <xdr:nvSpPr>
        <xdr:cNvPr id="368" name="フローチャート: 判断 367"/>
        <xdr:cNvSpPr/>
      </xdr:nvSpPr>
      <xdr:spPr>
        <a:xfrm>
          <a:off x="20383500"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100982</xdr:rowOff>
    </xdr:from>
    <xdr:ext cx="469744" cy="259045"/>
    <xdr:sp macro="" textlink="">
      <xdr:nvSpPr>
        <xdr:cNvPr id="369" name="n_2aveValue【庁舎】&#10;一人当たり面積"/>
        <xdr:cNvSpPr txBox="1"/>
      </xdr:nvSpPr>
      <xdr:spPr>
        <a:xfrm>
          <a:off x="20199427" y="1844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370" name="テキスト ボックス 36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371" name="テキスト ボックス 37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372" name="テキスト ボックス 37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373" name="テキスト ボックス 37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374" name="テキスト ボックス 37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118669</xdr:rowOff>
    </xdr:from>
    <xdr:to>
      <xdr:col>112</xdr:col>
      <xdr:colOff>38100</xdr:colOff>
      <xdr:row>103</xdr:row>
      <xdr:rowOff>48819</xdr:rowOff>
    </xdr:to>
    <xdr:sp macro="" textlink="">
      <xdr:nvSpPr>
        <xdr:cNvPr id="375" name="楕円 374"/>
        <xdr:cNvSpPr/>
      </xdr:nvSpPr>
      <xdr:spPr>
        <a:xfrm>
          <a:off x="21272500" y="1760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102</xdr:row>
      <xdr:rowOff>148616</xdr:rowOff>
    </xdr:from>
    <xdr:to>
      <xdr:col>107</xdr:col>
      <xdr:colOff>101600</xdr:colOff>
      <xdr:row>103</xdr:row>
      <xdr:rowOff>78766</xdr:rowOff>
    </xdr:to>
    <xdr:sp macro="" textlink="">
      <xdr:nvSpPr>
        <xdr:cNvPr id="376" name="楕円 375"/>
        <xdr:cNvSpPr/>
      </xdr:nvSpPr>
      <xdr:spPr>
        <a:xfrm>
          <a:off x="20383500" y="1763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169469</xdr:rowOff>
    </xdr:from>
    <xdr:to>
      <xdr:col>111</xdr:col>
      <xdr:colOff>177800</xdr:colOff>
      <xdr:row>103</xdr:row>
      <xdr:rowOff>27966</xdr:rowOff>
    </xdr:to>
    <xdr:cxnSp macro="">
      <xdr:nvCxnSpPr>
        <xdr:cNvPr id="377" name="直線コネクタ 376"/>
        <xdr:cNvCxnSpPr/>
      </xdr:nvCxnSpPr>
      <xdr:spPr>
        <a:xfrm flipV="1">
          <a:off x="20434300" y="17657369"/>
          <a:ext cx="8890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101</xdr:row>
      <xdr:rowOff>65346</xdr:rowOff>
    </xdr:from>
    <xdr:ext cx="469744" cy="259045"/>
    <xdr:sp macro="" textlink="">
      <xdr:nvSpPr>
        <xdr:cNvPr id="378" name="n_1mainValue【庁舎】&#10;一人当たり面積"/>
        <xdr:cNvSpPr txBox="1"/>
      </xdr:nvSpPr>
      <xdr:spPr>
        <a:xfrm>
          <a:off x="21075727" y="17381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95293</xdr:rowOff>
    </xdr:from>
    <xdr:ext cx="469744" cy="259045"/>
    <xdr:sp macro="" textlink="">
      <xdr:nvSpPr>
        <xdr:cNvPr id="379" name="n_2mainValue【庁舎】&#10;一人当たり面積"/>
        <xdr:cNvSpPr txBox="1"/>
      </xdr:nvSpPr>
      <xdr:spPr>
        <a:xfrm>
          <a:off x="20199427" y="1741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380" name="正方形/長方形 37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381" name="正方形/長方形 38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382" name="テキスト ボックス 38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類似団体と比較して特に有形固定資産減価償却率が高くなっている施設は、</a:t>
          </a:r>
          <a:r>
            <a:rPr kumimoji="1" lang="ja-JP" altLang="en-US" sz="1100">
              <a:solidFill>
                <a:schemeClr val="dk1"/>
              </a:solidFill>
              <a:effectLst/>
              <a:latin typeface="+mn-lt"/>
              <a:ea typeface="+mn-ea"/>
              <a:cs typeface="+mn-cs"/>
            </a:rPr>
            <a:t>福祉施設、庁舎</a:t>
          </a:r>
          <a:r>
            <a:rPr kumimoji="1" lang="ja-JP" altLang="ja-JP" sz="1100">
              <a:solidFill>
                <a:schemeClr val="dk1"/>
              </a:solidFill>
              <a:effectLst/>
              <a:latin typeface="+mn-lt"/>
              <a:ea typeface="+mn-ea"/>
              <a:cs typeface="+mn-cs"/>
            </a:rPr>
            <a:t>である。</a:t>
          </a:r>
          <a:r>
            <a:rPr kumimoji="1" lang="ja-JP" altLang="en-US" sz="1100">
              <a:solidFill>
                <a:schemeClr val="dk1"/>
              </a:solidFill>
              <a:effectLst/>
              <a:latin typeface="+mn-lt"/>
              <a:ea typeface="+mn-ea"/>
              <a:cs typeface="+mn-cs"/>
            </a:rPr>
            <a:t>何れも</a:t>
          </a:r>
          <a:r>
            <a:rPr kumimoji="1" lang="en-US" altLang="ja-JP" sz="1100">
              <a:solidFill>
                <a:schemeClr val="dk1"/>
              </a:solidFill>
              <a:effectLst/>
              <a:latin typeface="+mn-lt"/>
              <a:ea typeface="+mn-ea"/>
              <a:cs typeface="+mn-cs"/>
            </a:rPr>
            <a:t>1970</a:t>
          </a:r>
          <a:r>
            <a:rPr kumimoji="1" lang="ja-JP" altLang="en-US" sz="1100">
              <a:solidFill>
                <a:schemeClr val="dk1"/>
              </a:solidFill>
              <a:effectLst/>
              <a:latin typeface="+mn-lt"/>
              <a:ea typeface="+mn-ea"/>
              <a:cs typeface="+mn-cs"/>
            </a:rPr>
            <a:t>年代に建築された建物であるためである。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青森県西目屋村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1,356
1,356
246.02
2,466,443
2,377,169
79,102
1,206,546
2,039,646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津軽ダム建設に伴う</a:t>
          </a:r>
          <a:r>
            <a:rPr kumimoji="1" lang="ja-JP" altLang="en-US" sz="1100">
              <a:solidFill>
                <a:schemeClr val="dk1"/>
              </a:solidFill>
              <a:effectLst/>
              <a:latin typeface="+mn-lt"/>
              <a:ea typeface="+mn-ea"/>
              <a:cs typeface="+mn-cs"/>
            </a:rPr>
            <a:t>水没者の村外移転による</a:t>
          </a:r>
          <a:r>
            <a:rPr kumimoji="1" lang="ja-JP" altLang="ja-JP" sz="1100">
              <a:solidFill>
                <a:schemeClr val="dk1"/>
              </a:solidFill>
              <a:effectLst/>
              <a:latin typeface="+mn-lt"/>
              <a:ea typeface="+mn-ea"/>
              <a:cs typeface="+mn-cs"/>
            </a:rPr>
            <a:t>人口の減少や高齢化の進展</a:t>
          </a:r>
          <a:r>
            <a:rPr kumimoji="1" lang="en-US" altLang="ja-JP" sz="1100">
              <a:solidFill>
                <a:schemeClr val="dk1"/>
              </a:solidFill>
              <a:effectLst/>
              <a:latin typeface="+mn-lt"/>
              <a:ea typeface="+mn-ea"/>
              <a:cs typeface="+mn-cs"/>
            </a:rPr>
            <a:t>(H31</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月末</a:t>
          </a:r>
          <a:r>
            <a:rPr kumimoji="1" lang="en-US" altLang="ja-JP" sz="1100">
              <a:solidFill>
                <a:sysClr val="windowText" lastClr="000000"/>
              </a:solidFill>
              <a:effectLst/>
              <a:latin typeface="+mn-lt"/>
              <a:ea typeface="+mn-ea"/>
              <a:cs typeface="+mn-cs"/>
            </a:rPr>
            <a:t>39.3</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に加え、主要産業がないこと等により、財政基盤が弱く、類似団体平均を</a:t>
          </a:r>
          <a:r>
            <a:rPr kumimoji="1" lang="en-US" altLang="ja-JP" sz="1100">
              <a:solidFill>
                <a:schemeClr val="dk1"/>
              </a:solidFill>
              <a:effectLst/>
              <a:latin typeface="+mn-lt"/>
              <a:ea typeface="+mn-ea"/>
              <a:cs typeface="+mn-cs"/>
            </a:rPr>
            <a:t>0.06</a:t>
          </a:r>
          <a:r>
            <a:rPr kumimoji="1" lang="ja-JP" altLang="ja-JP" sz="1100">
              <a:solidFill>
                <a:schemeClr val="dk1"/>
              </a:solidFill>
              <a:effectLst/>
              <a:latin typeface="+mn-lt"/>
              <a:ea typeface="+mn-ea"/>
              <a:cs typeface="+mn-cs"/>
            </a:rPr>
            <a:t>ポイント下回っている。事業の選択と集中に努めるともに民間委託等による行政の効率化に努め、財政の健全化を図る。</a:t>
          </a:r>
          <a:r>
            <a:rPr kumimoji="1" lang="ja-JP" altLang="ja-JP" sz="1100">
              <a:solidFill>
                <a:sysClr val="windowText" lastClr="000000"/>
              </a:solidFill>
              <a:effectLst/>
              <a:latin typeface="+mn-lt"/>
              <a:ea typeface="+mn-ea"/>
              <a:cs typeface="+mn-cs"/>
            </a:rPr>
            <a:t>税の徴収率は現年、滞納分含め前年度を上回っているも、滞納整理機構等を積極的に活用し徴収強化を図る。</a:t>
          </a:r>
          <a:endParaRPr lang="ja-JP" altLang="ja-JP" sz="1400">
            <a:solidFill>
              <a:sysClr val="windowText" lastClr="000000"/>
            </a:solidFill>
            <a:effectLst/>
          </a:endParaRPr>
        </a:p>
        <a:p>
          <a:r>
            <a:rPr kumimoji="1" lang="en-US" altLang="ja-JP" sz="1100">
              <a:solidFill>
                <a:schemeClr val="dk1"/>
              </a:solidFill>
              <a:effectLst/>
              <a:latin typeface="+mn-lt"/>
              <a:ea typeface="+mn-ea"/>
              <a:cs typeface="+mn-cs"/>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149013</xdr:rowOff>
    </xdr:from>
    <xdr:to>
      <xdr:col>23</xdr:col>
      <xdr:colOff>133350</xdr:colOff>
      <xdr:row>44</xdr:row>
      <xdr:rowOff>165100</xdr:rowOff>
    </xdr:to>
    <xdr:cxnSp macro="">
      <xdr:nvCxnSpPr>
        <xdr:cNvPr id="68" name="直線コネクタ 67"/>
        <xdr:cNvCxnSpPr/>
      </xdr:nvCxnSpPr>
      <xdr:spPr>
        <a:xfrm flipV="1">
          <a:off x="4114800" y="769281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165100</xdr:rowOff>
    </xdr:from>
    <xdr:to>
      <xdr:col>19</xdr:col>
      <xdr:colOff>133350</xdr:colOff>
      <xdr:row>45</xdr:row>
      <xdr:rowOff>1694</xdr:rowOff>
    </xdr:to>
    <xdr:cxnSp macro="">
      <xdr:nvCxnSpPr>
        <xdr:cNvPr id="71" name="直線コネクタ 70"/>
        <xdr:cNvCxnSpPr/>
      </xdr:nvCxnSpPr>
      <xdr:spPr>
        <a:xfrm flipV="1">
          <a:off x="3225800" y="770890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1694</xdr:rowOff>
    </xdr:from>
    <xdr:to>
      <xdr:col>15</xdr:col>
      <xdr:colOff>82550</xdr:colOff>
      <xdr:row>45</xdr:row>
      <xdr:rowOff>1694</xdr:rowOff>
    </xdr:to>
    <xdr:cxnSp macro="">
      <xdr:nvCxnSpPr>
        <xdr:cNvPr id="74" name="直線コネクタ 73"/>
        <xdr:cNvCxnSpPr/>
      </xdr:nvCxnSpPr>
      <xdr:spPr>
        <a:xfrm>
          <a:off x="2336800" y="77169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169773</xdr:rowOff>
    </xdr:from>
    <xdr:ext cx="762000" cy="259045"/>
    <xdr:sp macro="" textlink="">
      <xdr:nvSpPr>
        <xdr:cNvPr id="76" name="テキスト ボックス 75"/>
        <xdr:cNvSpPr txBox="1"/>
      </xdr:nvSpPr>
      <xdr:spPr>
        <a:xfrm>
          <a:off x="2844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1694</xdr:rowOff>
    </xdr:from>
    <xdr:to>
      <xdr:col>11</xdr:col>
      <xdr:colOff>31750</xdr:colOff>
      <xdr:row>45</xdr:row>
      <xdr:rowOff>1694</xdr:rowOff>
    </xdr:to>
    <xdr:cxnSp macro="">
      <xdr:nvCxnSpPr>
        <xdr:cNvPr id="77" name="直線コネクタ 76"/>
        <xdr:cNvCxnSpPr/>
      </xdr:nvCxnSpPr>
      <xdr:spPr>
        <a:xfrm>
          <a:off x="1447800" y="77169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66040</xdr:rowOff>
    </xdr:from>
    <xdr:to>
      <xdr:col>11</xdr:col>
      <xdr:colOff>82550</xdr:colOff>
      <xdr:row>44</xdr:row>
      <xdr:rowOff>167640</xdr:rowOff>
    </xdr:to>
    <xdr:sp macro="" textlink="">
      <xdr:nvSpPr>
        <xdr:cNvPr id="78" name="フローチャート: 判断 77"/>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6367</xdr:rowOff>
    </xdr:from>
    <xdr:ext cx="762000" cy="259045"/>
    <xdr:sp macro="" textlink="">
      <xdr:nvSpPr>
        <xdr:cNvPr id="79" name="テキスト ボックス 78"/>
        <xdr:cNvSpPr txBox="1"/>
      </xdr:nvSpPr>
      <xdr:spPr>
        <a:xfrm>
          <a:off x="1955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80" name="フローチャート: 判断 79"/>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6367</xdr:rowOff>
    </xdr:from>
    <xdr:ext cx="762000" cy="259045"/>
    <xdr:sp macro="" textlink="">
      <xdr:nvSpPr>
        <xdr:cNvPr id="81" name="テキスト ボックス 80"/>
        <xdr:cNvSpPr txBox="1"/>
      </xdr:nvSpPr>
      <xdr:spPr>
        <a:xfrm>
          <a:off x="1066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98213</xdr:rowOff>
    </xdr:from>
    <xdr:to>
      <xdr:col>23</xdr:col>
      <xdr:colOff>184150</xdr:colOff>
      <xdr:row>45</xdr:row>
      <xdr:rowOff>28363</xdr:rowOff>
    </xdr:to>
    <xdr:sp macro="" textlink="">
      <xdr:nvSpPr>
        <xdr:cNvPr id="87" name="楕円 86"/>
        <xdr:cNvSpPr/>
      </xdr:nvSpPr>
      <xdr:spPr>
        <a:xfrm>
          <a:off x="49022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114300</xdr:rowOff>
    </xdr:from>
    <xdr:to>
      <xdr:col>19</xdr:col>
      <xdr:colOff>184150</xdr:colOff>
      <xdr:row>45</xdr:row>
      <xdr:rowOff>44450</xdr:rowOff>
    </xdr:to>
    <xdr:sp macro="" textlink="">
      <xdr:nvSpPr>
        <xdr:cNvPr id="89" name="楕円 88"/>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29227</xdr:rowOff>
    </xdr:from>
    <xdr:ext cx="736600" cy="259045"/>
    <xdr:sp macro="" textlink="">
      <xdr:nvSpPr>
        <xdr:cNvPr id="90" name="テキスト ボックス 89"/>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122344</xdr:rowOff>
    </xdr:from>
    <xdr:to>
      <xdr:col>15</xdr:col>
      <xdr:colOff>133350</xdr:colOff>
      <xdr:row>45</xdr:row>
      <xdr:rowOff>52494</xdr:rowOff>
    </xdr:to>
    <xdr:sp macro="" textlink="">
      <xdr:nvSpPr>
        <xdr:cNvPr id="91" name="楕円 90"/>
        <xdr:cNvSpPr/>
      </xdr:nvSpPr>
      <xdr:spPr>
        <a:xfrm>
          <a:off x="3175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37271</xdr:rowOff>
    </xdr:from>
    <xdr:ext cx="762000" cy="259045"/>
    <xdr:sp macro="" textlink="">
      <xdr:nvSpPr>
        <xdr:cNvPr id="92" name="テキスト ボックス 91"/>
        <xdr:cNvSpPr txBox="1"/>
      </xdr:nvSpPr>
      <xdr:spPr>
        <a:xfrm>
          <a:off x="2844800" y="775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122344</xdr:rowOff>
    </xdr:from>
    <xdr:to>
      <xdr:col>11</xdr:col>
      <xdr:colOff>82550</xdr:colOff>
      <xdr:row>45</xdr:row>
      <xdr:rowOff>52494</xdr:rowOff>
    </xdr:to>
    <xdr:sp macro="" textlink="">
      <xdr:nvSpPr>
        <xdr:cNvPr id="93" name="楕円 92"/>
        <xdr:cNvSpPr/>
      </xdr:nvSpPr>
      <xdr:spPr>
        <a:xfrm>
          <a:off x="2286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37271</xdr:rowOff>
    </xdr:from>
    <xdr:ext cx="762000" cy="259045"/>
    <xdr:sp macro="" textlink="">
      <xdr:nvSpPr>
        <xdr:cNvPr id="94" name="テキスト ボックス 93"/>
        <xdr:cNvSpPr txBox="1"/>
      </xdr:nvSpPr>
      <xdr:spPr>
        <a:xfrm>
          <a:off x="1955800" y="775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122344</xdr:rowOff>
    </xdr:from>
    <xdr:to>
      <xdr:col>7</xdr:col>
      <xdr:colOff>31750</xdr:colOff>
      <xdr:row>45</xdr:row>
      <xdr:rowOff>52494</xdr:rowOff>
    </xdr:to>
    <xdr:sp macro="" textlink="">
      <xdr:nvSpPr>
        <xdr:cNvPr id="95" name="楕円 94"/>
        <xdr:cNvSpPr/>
      </xdr:nvSpPr>
      <xdr:spPr>
        <a:xfrm>
          <a:off x="1397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37271</xdr:rowOff>
    </xdr:from>
    <xdr:ext cx="762000" cy="259045"/>
    <xdr:sp macro="" textlink="">
      <xdr:nvSpPr>
        <xdr:cNvPr id="96" name="テキスト ボックス 95"/>
        <xdr:cNvSpPr txBox="1"/>
      </xdr:nvSpPr>
      <xdr:spPr>
        <a:xfrm>
          <a:off x="1066800" y="775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分母となる経常一般財源等は地方交付税</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臨財債を含む</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の落込みにより前年度比</a:t>
          </a:r>
          <a:r>
            <a:rPr kumimoji="1" lang="en-US" altLang="ja-JP" sz="1100">
              <a:solidFill>
                <a:sysClr val="windowText" lastClr="000000"/>
              </a:solidFill>
              <a:effectLst/>
              <a:latin typeface="+mn-lt"/>
              <a:ea typeface="+mn-ea"/>
              <a:cs typeface="+mn-cs"/>
            </a:rPr>
            <a:t>65,598</a:t>
          </a:r>
          <a:r>
            <a:rPr kumimoji="1" lang="ja-JP" altLang="ja-JP" sz="1100">
              <a:solidFill>
                <a:sysClr val="windowText" lastClr="000000"/>
              </a:solidFill>
              <a:effectLst/>
              <a:latin typeface="+mn-lt"/>
              <a:ea typeface="+mn-ea"/>
              <a:cs typeface="+mn-cs"/>
            </a:rPr>
            <a:t>千円の減とな</a:t>
          </a:r>
          <a:r>
            <a:rPr kumimoji="1" lang="ja-JP" altLang="en-US" sz="1100">
              <a:solidFill>
                <a:sysClr val="windowText" lastClr="000000"/>
              </a:solidFill>
              <a:effectLst/>
              <a:latin typeface="+mn-lt"/>
              <a:ea typeface="+mn-ea"/>
              <a:cs typeface="+mn-cs"/>
            </a:rPr>
            <a:t>り</a:t>
          </a:r>
          <a:r>
            <a:rPr kumimoji="1" lang="ja-JP" altLang="ja-JP" sz="1100">
              <a:solidFill>
                <a:sysClr val="windowText" lastClr="000000"/>
              </a:solidFill>
              <a:effectLst/>
              <a:latin typeface="+mn-lt"/>
              <a:ea typeface="+mn-ea"/>
              <a:cs typeface="+mn-cs"/>
            </a:rPr>
            <a:t>、分子となる繰出金、物件費、補助費等充当経常一般財源が前年度比</a:t>
          </a:r>
          <a:r>
            <a:rPr kumimoji="1" lang="en-US" altLang="ja-JP" sz="1100">
              <a:solidFill>
                <a:sysClr val="windowText" lastClr="000000"/>
              </a:solidFill>
              <a:effectLst/>
              <a:latin typeface="+mn-lt"/>
              <a:ea typeface="+mn-ea"/>
              <a:cs typeface="+mn-cs"/>
            </a:rPr>
            <a:t>10,081</a:t>
          </a:r>
          <a:r>
            <a:rPr kumimoji="1" lang="ja-JP" altLang="ja-JP" sz="1100">
              <a:solidFill>
                <a:sysClr val="windowText" lastClr="000000"/>
              </a:solidFill>
              <a:effectLst/>
              <a:latin typeface="+mn-lt"/>
              <a:ea typeface="+mn-ea"/>
              <a:cs typeface="+mn-cs"/>
            </a:rPr>
            <a:t>千円の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となったことから、前年度よりも</a:t>
          </a:r>
          <a:r>
            <a:rPr kumimoji="1" lang="en-US" altLang="ja-JP" sz="1100">
              <a:solidFill>
                <a:sysClr val="windowText" lastClr="000000"/>
              </a:solidFill>
              <a:effectLst/>
              <a:latin typeface="+mn-lt"/>
              <a:ea typeface="+mn-ea"/>
              <a:cs typeface="+mn-cs"/>
            </a:rPr>
            <a:t>5.6</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増加した</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105773</xdr:rowOff>
    </xdr:from>
    <xdr:to>
      <xdr:col>23</xdr:col>
      <xdr:colOff>133350</xdr:colOff>
      <xdr:row>66</xdr:row>
      <xdr:rowOff>127363</xdr:rowOff>
    </xdr:to>
    <xdr:cxnSp macro="">
      <xdr:nvCxnSpPr>
        <xdr:cNvPr id="133" name="直線コネクタ 132"/>
        <xdr:cNvCxnSpPr/>
      </xdr:nvCxnSpPr>
      <xdr:spPr>
        <a:xfrm>
          <a:off x="4114800" y="11250023"/>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74040</xdr:rowOff>
    </xdr:from>
    <xdr:ext cx="762000" cy="259045"/>
    <xdr:sp macro="" textlink="">
      <xdr:nvSpPr>
        <xdr:cNvPr id="134" name="財政構造の弾力性平均値テキスト"/>
        <xdr:cNvSpPr txBox="1"/>
      </xdr:nvSpPr>
      <xdr:spPr>
        <a:xfrm>
          <a:off x="5041900" y="10875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105773</xdr:rowOff>
    </xdr:from>
    <xdr:to>
      <xdr:col>19</xdr:col>
      <xdr:colOff>133350</xdr:colOff>
      <xdr:row>66</xdr:row>
      <xdr:rowOff>3266</xdr:rowOff>
    </xdr:to>
    <xdr:cxnSp macro="">
      <xdr:nvCxnSpPr>
        <xdr:cNvPr id="136" name="直線コネクタ 135"/>
        <xdr:cNvCxnSpPr/>
      </xdr:nvCxnSpPr>
      <xdr:spPr>
        <a:xfrm flipV="1">
          <a:off x="3225800" y="1125002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96900</xdr:rowOff>
    </xdr:from>
    <xdr:ext cx="736600" cy="259045"/>
    <xdr:sp macro="" textlink="">
      <xdr:nvSpPr>
        <xdr:cNvPr id="138" name="テキスト ボックス 137"/>
        <xdr:cNvSpPr txBox="1"/>
      </xdr:nvSpPr>
      <xdr:spPr>
        <a:xfrm>
          <a:off x="3733800" y="10726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74749</xdr:rowOff>
    </xdr:from>
    <xdr:to>
      <xdr:col>15</xdr:col>
      <xdr:colOff>82550</xdr:colOff>
      <xdr:row>66</xdr:row>
      <xdr:rowOff>3266</xdr:rowOff>
    </xdr:to>
    <xdr:cxnSp macro="">
      <xdr:nvCxnSpPr>
        <xdr:cNvPr id="139" name="直線コネクタ 138"/>
        <xdr:cNvCxnSpPr/>
      </xdr:nvCxnSpPr>
      <xdr:spPr>
        <a:xfrm>
          <a:off x="2336800" y="11218999"/>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34851</xdr:rowOff>
    </xdr:from>
    <xdr:ext cx="762000" cy="259045"/>
    <xdr:sp macro="" textlink="">
      <xdr:nvSpPr>
        <xdr:cNvPr id="141" name="テキスト ボックス 140"/>
        <xdr:cNvSpPr txBox="1"/>
      </xdr:nvSpPr>
      <xdr:spPr>
        <a:xfrm>
          <a:off x="2844800" y="1066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132443</xdr:rowOff>
    </xdr:from>
    <xdr:to>
      <xdr:col>11</xdr:col>
      <xdr:colOff>31750</xdr:colOff>
      <xdr:row>65</xdr:row>
      <xdr:rowOff>74749</xdr:rowOff>
    </xdr:to>
    <xdr:cxnSp macro="">
      <xdr:nvCxnSpPr>
        <xdr:cNvPr id="142" name="直線コネクタ 141"/>
        <xdr:cNvCxnSpPr/>
      </xdr:nvCxnSpPr>
      <xdr:spPr>
        <a:xfrm>
          <a:off x="1447800" y="11105243"/>
          <a:ext cx="889000" cy="1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9253</xdr:rowOff>
    </xdr:from>
    <xdr:to>
      <xdr:col>11</xdr:col>
      <xdr:colOff>82550</xdr:colOff>
      <xdr:row>64</xdr:row>
      <xdr:rowOff>110853</xdr:rowOff>
    </xdr:to>
    <xdr:sp macro="" textlink="">
      <xdr:nvSpPr>
        <xdr:cNvPr id="143" name="フローチャート: 判断 142"/>
        <xdr:cNvSpPr/>
      </xdr:nvSpPr>
      <xdr:spPr>
        <a:xfrm>
          <a:off x="2286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121030</xdr:rowOff>
    </xdr:from>
    <xdr:ext cx="762000" cy="259045"/>
    <xdr:sp macro="" textlink="">
      <xdr:nvSpPr>
        <xdr:cNvPr id="144" name="テキスト ボックス 143"/>
        <xdr:cNvSpPr txBox="1"/>
      </xdr:nvSpPr>
      <xdr:spPr>
        <a:xfrm>
          <a:off x="1955800" y="1075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70394</xdr:rowOff>
    </xdr:from>
    <xdr:to>
      <xdr:col>7</xdr:col>
      <xdr:colOff>31750</xdr:colOff>
      <xdr:row>64</xdr:row>
      <xdr:rowOff>544</xdr:rowOff>
    </xdr:to>
    <xdr:sp macro="" textlink="">
      <xdr:nvSpPr>
        <xdr:cNvPr id="145" name="フローチャート: 判断 144"/>
        <xdr:cNvSpPr/>
      </xdr:nvSpPr>
      <xdr:spPr>
        <a:xfrm>
          <a:off x="1397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10721</xdr:rowOff>
    </xdr:from>
    <xdr:ext cx="762000" cy="259045"/>
    <xdr:sp macro="" textlink="">
      <xdr:nvSpPr>
        <xdr:cNvPr id="146" name="テキスト ボックス 145"/>
        <xdr:cNvSpPr txBox="1"/>
      </xdr:nvSpPr>
      <xdr:spPr>
        <a:xfrm>
          <a:off x="1066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76563</xdr:rowOff>
    </xdr:from>
    <xdr:to>
      <xdr:col>23</xdr:col>
      <xdr:colOff>184150</xdr:colOff>
      <xdr:row>67</xdr:row>
      <xdr:rowOff>6713</xdr:rowOff>
    </xdr:to>
    <xdr:sp macro="" textlink="">
      <xdr:nvSpPr>
        <xdr:cNvPr id="152" name="楕円 151"/>
        <xdr:cNvSpPr/>
      </xdr:nvSpPr>
      <xdr:spPr>
        <a:xfrm>
          <a:off x="4902200" y="1139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48640</xdr:rowOff>
    </xdr:from>
    <xdr:ext cx="762000" cy="259045"/>
    <xdr:sp macro="" textlink="">
      <xdr:nvSpPr>
        <xdr:cNvPr id="153" name="財政構造の弾力性該当値テキスト"/>
        <xdr:cNvSpPr txBox="1"/>
      </xdr:nvSpPr>
      <xdr:spPr>
        <a:xfrm>
          <a:off x="5041900" y="11364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54973</xdr:rowOff>
    </xdr:from>
    <xdr:to>
      <xdr:col>19</xdr:col>
      <xdr:colOff>184150</xdr:colOff>
      <xdr:row>65</xdr:row>
      <xdr:rowOff>156573</xdr:rowOff>
    </xdr:to>
    <xdr:sp macro="" textlink="">
      <xdr:nvSpPr>
        <xdr:cNvPr id="154" name="楕円 153"/>
        <xdr:cNvSpPr/>
      </xdr:nvSpPr>
      <xdr:spPr>
        <a:xfrm>
          <a:off x="4064000" y="1119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141350</xdr:rowOff>
    </xdr:from>
    <xdr:ext cx="736600" cy="259045"/>
    <xdr:sp macro="" textlink="">
      <xdr:nvSpPr>
        <xdr:cNvPr id="155" name="テキスト ボックス 154"/>
        <xdr:cNvSpPr txBox="1"/>
      </xdr:nvSpPr>
      <xdr:spPr>
        <a:xfrm>
          <a:off x="3733800" y="11285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123916</xdr:rowOff>
    </xdr:from>
    <xdr:to>
      <xdr:col>15</xdr:col>
      <xdr:colOff>133350</xdr:colOff>
      <xdr:row>66</xdr:row>
      <xdr:rowOff>54066</xdr:rowOff>
    </xdr:to>
    <xdr:sp macro="" textlink="">
      <xdr:nvSpPr>
        <xdr:cNvPr id="156" name="楕円 155"/>
        <xdr:cNvSpPr/>
      </xdr:nvSpPr>
      <xdr:spPr>
        <a:xfrm>
          <a:off x="3175000" y="1126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38843</xdr:rowOff>
    </xdr:from>
    <xdr:ext cx="762000" cy="259045"/>
    <xdr:sp macro="" textlink="">
      <xdr:nvSpPr>
        <xdr:cNvPr id="157" name="テキスト ボックス 156"/>
        <xdr:cNvSpPr txBox="1"/>
      </xdr:nvSpPr>
      <xdr:spPr>
        <a:xfrm>
          <a:off x="2844800" y="1135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23949</xdr:rowOff>
    </xdr:from>
    <xdr:to>
      <xdr:col>11</xdr:col>
      <xdr:colOff>82550</xdr:colOff>
      <xdr:row>65</xdr:row>
      <xdr:rowOff>125549</xdr:rowOff>
    </xdr:to>
    <xdr:sp macro="" textlink="">
      <xdr:nvSpPr>
        <xdr:cNvPr id="158" name="楕円 157"/>
        <xdr:cNvSpPr/>
      </xdr:nvSpPr>
      <xdr:spPr>
        <a:xfrm>
          <a:off x="2286000" y="1116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110326</xdr:rowOff>
    </xdr:from>
    <xdr:ext cx="762000" cy="259045"/>
    <xdr:sp macro="" textlink="">
      <xdr:nvSpPr>
        <xdr:cNvPr id="159" name="テキスト ボックス 158"/>
        <xdr:cNvSpPr txBox="1"/>
      </xdr:nvSpPr>
      <xdr:spPr>
        <a:xfrm>
          <a:off x="1955800" y="1125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81643</xdr:rowOff>
    </xdr:from>
    <xdr:to>
      <xdr:col>7</xdr:col>
      <xdr:colOff>31750</xdr:colOff>
      <xdr:row>65</xdr:row>
      <xdr:rowOff>11793</xdr:rowOff>
    </xdr:to>
    <xdr:sp macro="" textlink="">
      <xdr:nvSpPr>
        <xdr:cNvPr id="160" name="楕円 159"/>
        <xdr:cNvSpPr/>
      </xdr:nvSpPr>
      <xdr:spPr>
        <a:xfrm>
          <a:off x="1397000" y="1105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168020</xdr:rowOff>
    </xdr:from>
    <xdr:ext cx="762000" cy="259045"/>
    <xdr:sp macro="" textlink="">
      <xdr:nvSpPr>
        <xdr:cNvPr id="161" name="テキスト ボックス 160"/>
        <xdr:cNvSpPr txBox="1"/>
      </xdr:nvSpPr>
      <xdr:spPr>
        <a:xfrm>
          <a:off x="1066800" y="1114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[558,632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人口が少ないことから、人口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人当たりの経費が高くなる傾向になる。今後も定員管理・給与の適正化及び経費の合理化に努める。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154760</xdr:rowOff>
    </xdr:from>
    <xdr:to>
      <xdr:col>23</xdr:col>
      <xdr:colOff>133350</xdr:colOff>
      <xdr:row>84</xdr:row>
      <xdr:rowOff>11033</xdr:rowOff>
    </xdr:to>
    <xdr:cxnSp macro="">
      <xdr:nvCxnSpPr>
        <xdr:cNvPr id="197" name="直線コネクタ 196"/>
        <xdr:cNvCxnSpPr/>
      </xdr:nvCxnSpPr>
      <xdr:spPr>
        <a:xfrm flipV="1">
          <a:off x="4114800" y="14385110"/>
          <a:ext cx="838200" cy="2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124894</xdr:rowOff>
    </xdr:from>
    <xdr:ext cx="762000" cy="259045"/>
    <xdr:sp macro="" textlink="">
      <xdr:nvSpPr>
        <xdr:cNvPr id="198" name="人件費・物件費等の状況平均値テキスト"/>
        <xdr:cNvSpPr txBox="1"/>
      </xdr:nvSpPr>
      <xdr:spPr>
        <a:xfrm>
          <a:off x="5041900" y="14012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131147</xdr:rowOff>
    </xdr:from>
    <xdr:to>
      <xdr:col>19</xdr:col>
      <xdr:colOff>133350</xdr:colOff>
      <xdr:row>84</xdr:row>
      <xdr:rowOff>11033</xdr:rowOff>
    </xdr:to>
    <xdr:cxnSp macro="">
      <xdr:nvCxnSpPr>
        <xdr:cNvPr id="200" name="直線コネクタ 199"/>
        <xdr:cNvCxnSpPr/>
      </xdr:nvCxnSpPr>
      <xdr:spPr>
        <a:xfrm>
          <a:off x="3225800" y="14361497"/>
          <a:ext cx="889000" cy="5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41967</xdr:rowOff>
    </xdr:from>
    <xdr:ext cx="736600" cy="259045"/>
    <xdr:sp macro="" textlink="">
      <xdr:nvSpPr>
        <xdr:cNvPr id="202" name="テキスト ボックス 201"/>
        <xdr:cNvSpPr txBox="1"/>
      </xdr:nvSpPr>
      <xdr:spPr>
        <a:xfrm>
          <a:off x="3733800" y="13929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63424</xdr:rowOff>
    </xdr:from>
    <xdr:to>
      <xdr:col>15</xdr:col>
      <xdr:colOff>82550</xdr:colOff>
      <xdr:row>83</xdr:row>
      <xdr:rowOff>131147</xdr:rowOff>
    </xdr:to>
    <xdr:cxnSp macro="">
      <xdr:nvCxnSpPr>
        <xdr:cNvPr id="203" name="直線コネクタ 202"/>
        <xdr:cNvCxnSpPr/>
      </xdr:nvCxnSpPr>
      <xdr:spPr>
        <a:xfrm>
          <a:off x="2336800" y="14293774"/>
          <a:ext cx="889000" cy="6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18573</xdr:rowOff>
    </xdr:from>
    <xdr:ext cx="762000" cy="259045"/>
    <xdr:sp macro="" textlink="">
      <xdr:nvSpPr>
        <xdr:cNvPr id="205" name="テキスト ボックス 204"/>
        <xdr:cNvSpPr txBox="1"/>
      </xdr:nvSpPr>
      <xdr:spPr>
        <a:xfrm>
          <a:off x="2844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8646</xdr:rowOff>
    </xdr:from>
    <xdr:to>
      <xdr:col>11</xdr:col>
      <xdr:colOff>31750</xdr:colOff>
      <xdr:row>83</xdr:row>
      <xdr:rowOff>63424</xdr:rowOff>
    </xdr:to>
    <xdr:cxnSp macro="">
      <xdr:nvCxnSpPr>
        <xdr:cNvPr id="206" name="直線コネクタ 205"/>
        <xdr:cNvCxnSpPr/>
      </xdr:nvCxnSpPr>
      <xdr:spPr>
        <a:xfrm>
          <a:off x="1447800" y="14238996"/>
          <a:ext cx="889000" cy="5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71158</xdr:rowOff>
    </xdr:from>
    <xdr:to>
      <xdr:col>11</xdr:col>
      <xdr:colOff>82550</xdr:colOff>
      <xdr:row>83</xdr:row>
      <xdr:rowOff>1308</xdr:rowOff>
    </xdr:to>
    <xdr:sp macro="" textlink="">
      <xdr:nvSpPr>
        <xdr:cNvPr id="207" name="フローチャート: 判断 206"/>
        <xdr:cNvSpPr/>
      </xdr:nvSpPr>
      <xdr:spPr>
        <a:xfrm>
          <a:off x="2286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11485</xdr:rowOff>
    </xdr:from>
    <xdr:ext cx="762000" cy="259045"/>
    <xdr:sp macro="" textlink="">
      <xdr:nvSpPr>
        <xdr:cNvPr id="208" name="テキスト ボックス 207"/>
        <xdr:cNvSpPr txBox="1"/>
      </xdr:nvSpPr>
      <xdr:spPr>
        <a:xfrm>
          <a:off x="1955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41542</xdr:rowOff>
    </xdr:from>
    <xdr:to>
      <xdr:col>7</xdr:col>
      <xdr:colOff>31750</xdr:colOff>
      <xdr:row>82</xdr:row>
      <xdr:rowOff>143142</xdr:rowOff>
    </xdr:to>
    <xdr:sp macro="" textlink="">
      <xdr:nvSpPr>
        <xdr:cNvPr id="209" name="フローチャート: 判断 208"/>
        <xdr:cNvSpPr/>
      </xdr:nvSpPr>
      <xdr:spPr>
        <a:xfrm>
          <a:off x="1397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153319</xdr:rowOff>
    </xdr:from>
    <xdr:ext cx="762000" cy="259045"/>
    <xdr:sp macro="" textlink="">
      <xdr:nvSpPr>
        <xdr:cNvPr id="210" name="テキスト ボックス 209"/>
        <xdr:cNvSpPr txBox="1"/>
      </xdr:nvSpPr>
      <xdr:spPr>
        <a:xfrm>
          <a:off x="1066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103960</xdr:rowOff>
    </xdr:from>
    <xdr:to>
      <xdr:col>23</xdr:col>
      <xdr:colOff>184150</xdr:colOff>
      <xdr:row>84</xdr:row>
      <xdr:rowOff>34110</xdr:rowOff>
    </xdr:to>
    <xdr:sp macro="" textlink="">
      <xdr:nvSpPr>
        <xdr:cNvPr id="216" name="楕円 215"/>
        <xdr:cNvSpPr/>
      </xdr:nvSpPr>
      <xdr:spPr>
        <a:xfrm>
          <a:off x="4902200" y="1433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76037</xdr:rowOff>
    </xdr:from>
    <xdr:ext cx="762000" cy="259045"/>
    <xdr:sp macro="" textlink="">
      <xdr:nvSpPr>
        <xdr:cNvPr id="217" name="人件費・物件費等の状況該当値テキスト"/>
        <xdr:cNvSpPr txBox="1"/>
      </xdr:nvSpPr>
      <xdr:spPr>
        <a:xfrm>
          <a:off x="5041900" y="1430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131683</xdr:rowOff>
    </xdr:from>
    <xdr:to>
      <xdr:col>19</xdr:col>
      <xdr:colOff>184150</xdr:colOff>
      <xdr:row>84</xdr:row>
      <xdr:rowOff>61833</xdr:rowOff>
    </xdr:to>
    <xdr:sp macro="" textlink="">
      <xdr:nvSpPr>
        <xdr:cNvPr id="218" name="楕円 217"/>
        <xdr:cNvSpPr/>
      </xdr:nvSpPr>
      <xdr:spPr>
        <a:xfrm>
          <a:off x="4064000" y="1436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46610</xdr:rowOff>
    </xdr:from>
    <xdr:ext cx="736600" cy="259045"/>
    <xdr:sp macro="" textlink="">
      <xdr:nvSpPr>
        <xdr:cNvPr id="219" name="テキスト ボックス 218"/>
        <xdr:cNvSpPr txBox="1"/>
      </xdr:nvSpPr>
      <xdr:spPr>
        <a:xfrm>
          <a:off x="3733800" y="14448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80347</xdr:rowOff>
    </xdr:from>
    <xdr:to>
      <xdr:col>15</xdr:col>
      <xdr:colOff>133350</xdr:colOff>
      <xdr:row>84</xdr:row>
      <xdr:rowOff>10497</xdr:rowOff>
    </xdr:to>
    <xdr:sp macro="" textlink="">
      <xdr:nvSpPr>
        <xdr:cNvPr id="220" name="楕円 219"/>
        <xdr:cNvSpPr/>
      </xdr:nvSpPr>
      <xdr:spPr>
        <a:xfrm>
          <a:off x="3175000" y="1431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166724</xdr:rowOff>
    </xdr:from>
    <xdr:ext cx="762000" cy="259045"/>
    <xdr:sp macro="" textlink="">
      <xdr:nvSpPr>
        <xdr:cNvPr id="221" name="テキスト ボックス 220"/>
        <xdr:cNvSpPr txBox="1"/>
      </xdr:nvSpPr>
      <xdr:spPr>
        <a:xfrm>
          <a:off x="2844800" y="14397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12624</xdr:rowOff>
    </xdr:from>
    <xdr:to>
      <xdr:col>11</xdr:col>
      <xdr:colOff>82550</xdr:colOff>
      <xdr:row>83</xdr:row>
      <xdr:rowOff>114224</xdr:rowOff>
    </xdr:to>
    <xdr:sp macro="" textlink="">
      <xdr:nvSpPr>
        <xdr:cNvPr id="222" name="楕円 221"/>
        <xdr:cNvSpPr/>
      </xdr:nvSpPr>
      <xdr:spPr>
        <a:xfrm>
          <a:off x="2286000" y="1424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99001</xdr:rowOff>
    </xdr:from>
    <xdr:ext cx="762000" cy="259045"/>
    <xdr:sp macro="" textlink="">
      <xdr:nvSpPr>
        <xdr:cNvPr id="223" name="テキスト ボックス 222"/>
        <xdr:cNvSpPr txBox="1"/>
      </xdr:nvSpPr>
      <xdr:spPr>
        <a:xfrm>
          <a:off x="1955800" y="14329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129296</xdr:rowOff>
    </xdr:from>
    <xdr:to>
      <xdr:col>7</xdr:col>
      <xdr:colOff>31750</xdr:colOff>
      <xdr:row>83</xdr:row>
      <xdr:rowOff>59446</xdr:rowOff>
    </xdr:to>
    <xdr:sp macro="" textlink="">
      <xdr:nvSpPr>
        <xdr:cNvPr id="224" name="楕円 223"/>
        <xdr:cNvSpPr/>
      </xdr:nvSpPr>
      <xdr:spPr>
        <a:xfrm>
          <a:off x="1397000" y="1418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44223</xdr:rowOff>
    </xdr:from>
    <xdr:ext cx="762000" cy="259045"/>
    <xdr:sp macro="" textlink="">
      <xdr:nvSpPr>
        <xdr:cNvPr id="225" name="テキスト ボックス 224"/>
        <xdr:cNvSpPr txBox="1"/>
      </xdr:nvSpPr>
      <xdr:spPr>
        <a:xfrm>
          <a:off x="1066800" y="14274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国との比較では</a:t>
          </a:r>
          <a:r>
            <a:rPr kumimoji="1" lang="en-US" altLang="ja-JP" sz="1100">
              <a:solidFill>
                <a:schemeClr val="dk1"/>
              </a:solidFill>
              <a:effectLst/>
              <a:latin typeface="+mn-lt"/>
              <a:ea typeface="+mn-ea"/>
              <a:cs typeface="+mn-cs"/>
            </a:rPr>
            <a:t>7.6</a:t>
          </a:r>
          <a:r>
            <a:rPr kumimoji="1" lang="ja-JP" altLang="ja-JP" sz="1100">
              <a:solidFill>
                <a:schemeClr val="dk1"/>
              </a:solidFill>
              <a:effectLst/>
              <a:latin typeface="+mn-lt"/>
              <a:ea typeface="+mn-ea"/>
              <a:cs typeface="+mn-cs"/>
            </a:rPr>
            <a:t>ポイント、類似団体平均値との比較でも</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ポイント下回っている。今後も給与の適正化に努める。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5080</xdr:rowOff>
    </xdr:from>
    <xdr:to>
      <xdr:col>81</xdr:col>
      <xdr:colOff>44450</xdr:colOff>
      <xdr:row>86</xdr:row>
      <xdr:rowOff>5080</xdr:rowOff>
    </xdr:to>
    <xdr:cxnSp macro="">
      <xdr:nvCxnSpPr>
        <xdr:cNvPr id="255" name="直線コネクタ 254"/>
        <xdr:cNvCxnSpPr/>
      </xdr:nvCxnSpPr>
      <xdr:spPr>
        <a:xfrm>
          <a:off x="16179800" y="14749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107332</xdr:rowOff>
    </xdr:from>
    <xdr:ext cx="762000" cy="259045"/>
    <xdr:sp macro="" textlink="">
      <xdr:nvSpPr>
        <xdr:cNvPr id="256" name="給与水準   （国との比較）平均値テキスト"/>
        <xdr:cNvSpPr txBox="1"/>
      </xdr:nvSpPr>
      <xdr:spPr>
        <a:xfrm>
          <a:off x="17106900" y="14852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5080</xdr:rowOff>
    </xdr:from>
    <xdr:to>
      <xdr:col>77</xdr:col>
      <xdr:colOff>44450</xdr:colOff>
      <xdr:row>86</xdr:row>
      <xdr:rowOff>161925</xdr:rowOff>
    </xdr:to>
    <xdr:cxnSp macro="">
      <xdr:nvCxnSpPr>
        <xdr:cNvPr id="258" name="直線コネクタ 257"/>
        <xdr:cNvCxnSpPr/>
      </xdr:nvCxnSpPr>
      <xdr:spPr>
        <a:xfrm flipV="1">
          <a:off x="15290800" y="14749780"/>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38116</xdr:rowOff>
    </xdr:from>
    <xdr:ext cx="736600" cy="259045"/>
    <xdr:sp macro="" textlink="">
      <xdr:nvSpPr>
        <xdr:cNvPr id="260" name="テキスト ボックス 259"/>
        <xdr:cNvSpPr txBox="1"/>
      </xdr:nvSpPr>
      <xdr:spPr>
        <a:xfrm>
          <a:off x="15798800" y="14954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95568</xdr:rowOff>
    </xdr:from>
    <xdr:to>
      <xdr:col>72</xdr:col>
      <xdr:colOff>203200</xdr:colOff>
      <xdr:row>86</xdr:row>
      <xdr:rowOff>161925</xdr:rowOff>
    </xdr:to>
    <xdr:cxnSp macro="">
      <xdr:nvCxnSpPr>
        <xdr:cNvPr id="261" name="直線コネクタ 260"/>
        <xdr:cNvCxnSpPr/>
      </xdr:nvCxnSpPr>
      <xdr:spPr>
        <a:xfrm>
          <a:off x="14401800" y="14840268"/>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50182</xdr:rowOff>
    </xdr:from>
    <xdr:ext cx="762000" cy="259045"/>
    <xdr:sp macro="" textlink="">
      <xdr:nvSpPr>
        <xdr:cNvPr id="263" name="テキスト ボックス 262"/>
        <xdr:cNvSpPr txBox="1"/>
      </xdr:nvSpPr>
      <xdr:spPr>
        <a:xfrm>
          <a:off x="14909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95568</xdr:rowOff>
    </xdr:from>
    <xdr:to>
      <xdr:col>68</xdr:col>
      <xdr:colOff>152400</xdr:colOff>
      <xdr:row>86</xdr:row>
      <xdr:rowOff>149861</xdr:rowOff>
    </xdr:to>
    <xdr:cxnSp macro="">
      <xdr:nvCxnSpPr>
        <xdr:cNvPr id="264" name="直線コネクタ 263"/>
        <xdr:cNvCxnSpPr/>
      </xdr:nvCxnSpPr>
      <xdr:spPr>
        <a:xfrm flipV="1">
          <a:off x="13512800" y="14840268"/>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26052</xdr:rowOff>
    </xdr:from>
    <xdr:ext cx="762000" cy="259045"/>
    <xdr:sp macro="" textlink="">
      <xdr:nvSpPr>
        <xdr:cNvPr id="266" name="テキスト ボックス 265"/>
        <xdr:cNvSpPr txBox="1"/>
      </xdr:nvSpPr>
      <xdr:spPr>
        <a:xfrm>
          <a:off x="14020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67" name="フローチャート: 判断 266"/>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27322</xdr:rowOff>
    </xdr:from>
    <xdr:ext cx="762000" cy="259045"/>
    <xdr:sp macro="" textlink="">
      <xdr:nvSpPr>
        <xdr:cNvPr id="268" name="テキスト ボックス 267"/>
        <xdr:cNvSpPr txBox="1"/>
      </xdr:nvSpPr>
      <xdr:spPr>
        <a:xfrm>
          <a:off x="13131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125730</xdr:rowOff>
    </xdr:from>
    <xdr:to>
      <xdr:col>81</xdr:col>
      <xdr:colOff>95250</xdr:colOff>
      <xdr:row>86</xdr:row>
      <xdr:rowOff>55880</xdr:rowOff>
    </xdr:to>
    <xdr:sp macro="" textlink="">
      <xdr:nvSpPr>
        <xdr:cNvPr id="274" name="楕円 273"/>
        <xdr:cNvSpPr/>
      </xdr:nvSpPr>
      <xdr:spPr>
        <a:xfrm>
          <a:off x="169672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142257</xdr:rowOff>
    </xdr:from>
    <xdr:ext cx="762000" cy="259045"/>
    <xdr:sp macro="" textlink="">
      <xdr:nvSpPr>
        <xdr:cNvPr id="275" name="給与水準   （国との比較）該当値テキスト"/>
        <xdr:cNvSpPr txBox="1"/>
      </xdr:nvSpPr>
      <xdr:spPr>
        <a:xfrm>
          <a:off x="17106900" y="1454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125730</xdr:rowOff>
    </xdr:from>
    <xdr:to>
      <xdr:col>77</xdr:col>
      <xdr:colOff>95250</xdr:colOff>
      <xdr:row>86</xdr:row>
      <xdr:rowOff>55880</xdr:rowOff>
    </xdr:to>
    <xdr:sp macro="" textlink="">
      <xdr:nvSpPr>
        <xdr:cNvPr id="276" name="楕円 275"/>
        <xdr:cNvSpPr/>
      </xdr:nvSpPr>
      <xdr:spPr>
        <a:xfrm>
          <a:off x="16129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66057</xdr:rowOff>
    </xdr:from>
    <xdr:ext cx="736600" cy="259045"/>
    <xdr:sp macro="" textlink="">
      <xdr:nvSpPr>
        <xdr:cNvPr id="277" name="テキスト ボックス 276"/>
        <xdr:cNvSpPr txBox="1"/>
      </xdr:nvSpPr>
      <xdr:spPr>
        <a:xfrm>
          <a:off x="15798800" y="1446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111125</xdr:rowOff>
    </xdr:from>
    <xdr:to>
      <xdr:col>73</xdr:col>
      <xdr:colOff>44450</xdr:colOff>
      <xdr:row>87</xdr:row>
      <xdr:rowOff>41275</xdr:rowOff>
    </xdr:to>
    <xdr:sp macro="" textlink="">
      <xdr:nvSpPr>
        <xdr:cNvPr id="278" name="楕円 277"/>
        <xdr:cNvSpPr/>
      </xdr:nvSpPr>
      <xdr:spPr>
        <a:xfrm>
          <a:off x="15240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51452</xdr:rowOff>
    </xdr:from>
    <xdr:ext cx="762000" cy="259045"/>
    <xdr:sp macro="" textlink="">
      <xdr:nvSpPr>
        <xdr:cNvPr id="279" name="テキスト ボックス 278"/>
        <xdr:cNvSpPr txBox="1"/>
      </xdr:nvSpPr>
      <xdr:spPr>
        <a:xfrm>
          <a:off x="14909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44768</xdr:rowOff>
    </xdr:from>
    <xdr:to>
      <xdr:col>68</xdr:col>
      <xdr:colOff>203200</xdr:colOff>
      <xdr:row>86</xdr:row>
      <xdr:rowOff>146368</xdr:rowOff>
    </xdr:to>
    <xdr:sp macro="" textlink="">
      <xdr:nvSpPr>
        <xdr:cNvPr id="280" name="楕円 279"/>
        <xdr:cNvSpPr/>
      </xdr:nvSpPr>
      <xdr:spPr>
        <a:xfrm>
          <a:off x="14351000" y="1478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156545</xdr:rowOff>
    </xdr:from>
    <xdr:ext cx="762000" cy="259045"/>
    <xdr:sp macro="" textlink="">
      <xdr:nvSpPr>
        <xdr:cNvPr id="281" name="テキスト ボックス 280"/>
        <xdr:cNvSpPr txBox="1"/>
      </xdr:nvSpPr>
      <xdr:spPr>
        <a:xfrm>
          <a:off x="14020800" y="1455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99061</xdr:rowOff>
    </xdr:from>
    <xdr:to>
      <xdr:col>64</xdr:col>
      <xdr:colOff>152400</xdr:colOff>
      <xdr:row>87</xdr:row>
      <xdr:rowOff>29211</xdr:rowOff>
    </xdr:to>
    <xdr:sp macro="" textlink="">
      <xdr:nvSpPr>
        <xdr:cNvPr id="282" name="楕円 281"/>
        <xdr:cNvSpPr/>
      </xdr:nvSpPr>
      <xdr:spPr>
        <a:xfrm>
          <a:off x="13462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13988</xdr:rowOff>
    </xdr:from>
    <xdr:ext cx="762000" cy="259045"/>
    <xdr:sp macro="" textlink="">
      <xdr:nvSpPr>
        <xdr:cNvPr id="283" name="テキスト ボックス 282"/>
        <xdr:cNvSpPr txBox="1"/>
      </xdr:nvSpPr>
      <xdr:spPr>
        <a:xfrm>
          <a:off x="13131800" y="14930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人口が少ない</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県内最小</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ことから、人口千人当たりの職員数が多くなる傾向にある。類似団体平均値との比較では</a:t>
          </a:r>
          <a:r>
            <a:rPr kumimoji="1" lang="en-US" altLang="ja-JP" sz="1100">
              <a:solidFill>
                <a:schemeClr val="dk1"/>
              </a:solidFill>
              <a:effectLst/>
              <a:latin typeface="+mn-lt"/>
              <a:ea typeface="+mn-ea"/>
              <a:cs typeface="+mn-cs"/>
            </a:rPr>
            <a:t>7.85</a:t>
          </a:r>
          <a:r>
            <a:rPr kumimoji="1" lang="ja-JP" altLang="ja-JP" sz="1100">
              <a:solidFill>
                <a:schemeClr val="dk1"/>
              </a:solidFill>
              <a:effectLst/>
              <a:latin typeface="+mn-lt"/>
              <a:ea typeface="+mn-ea"/>
              <a:cs typeface="+mn-cs"/>
            </a:rPr>
            <a:t>人多い結果となっている。人口は少ないものの、仕事の種類は同じであることから、住民サービスの維持向上も考慮しながら、</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月に策定した「西目屋村定員適正化計画</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第</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期</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」に基づき計画期間</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年間で</a:t>
          </a:r>
          <a:r>
            <a:rPr kumimoji="1" lang="en-US" altLang="ja-JP" sz="1100">
              <a:solidFill>
                <a:sysClr val="windowText" lastClr="000000"/>
              </a:solidFill>
              <a:effectLst/>
              <a:latin typeface="+mn-lt"/>
              <a:ea typeface="+mn-ea"/>
              <a:cs typeface="+mn-cs"/>
            </a:rPr>
            <a:t>7</a:t>
          </a:r>
          <a:r>
            <a:rPr kumimoji="1" lang="ja-JP" altLang="ja-JP" sz="1100">
              <a:solidFill>
                <a:sysClr val="windowText" lastClr="000000"/>
              </a:solidFill>
              <a:effectLst/>
              <a:latin typeface="+mn-lt"/>
              <a:ea typeface="+mn-ea"/>
              <a:cs typeface="+mn-cs"/>
            </a:rPr>
            <a:t>人削減を目標とする。</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141694</xdr:rowOff>
    </xdr:from>
    <xdr:to>
      <xdr:col>81</xdr:col>
      <xdr:colOff>44450</xdr:colOff>
      <xdr:row>62</xdr:row>
      <xdr:rowOff>153035</xdr:rowOff>
    </xdr:to>
    <xdr:cxnSp macro="">
      <xdr:nvCxnSpPr>
        <xdr:cNvPr id="315" name="直線コネクタ 314"/>
        <xdr:cNvCxnSpPr/>
      </xdr:nvCxnSpPr>
      <xdr:spPr>
        <a:xfrm>
          <a:off x="16179800" y="10771594"/>
          <a:ext cx="838200" cy="1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100792</xdr:rowOff>
    </xdr:from>
    <xdr:ext cx="762000" cy="259045"/>
    <xdr:sp macro="" textlink="">
      <xdr:nvSpPr>
        <xdr:cNvPr id="316" name="定員管理の状況平均値テキスト"/>
        <xdr:cNvSpPr txBox="1"/>
      </xdr:nvSpPr>
      <xdr:spPr>
        <a:xfrm>
          <a:off x="17106900" y="10387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103810</xdr:rowOff>
    </xdr:from>
    <xdr:to>
      <xdr:col>77</xdr:col>
      <xdr:colOff>44450</xdr:colOff>
      <xdr:row>62</xdr:row>
      <xdr:rowOff>141694</xdr:rowOff>
    </xdr:to>
    <xdr:cxnSp macro="">
      <xdr:nvCxnSpPr>
        <xdr:cNvPr id="318" name="直線コネクタ 317"/>
        <xdr:cNvCxnSpPr/>
      </xdr:nvCxnSpPr>
      <xdr:spPr>
        <a:xfrm>
          <a:off x="15290800" y="10733710"/>
          <a:ext cx="889000" cy="3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27005</xdr:rowOff>
    </xdr:from>
    <xdr:ext cx="736600" cy="259045"/>
    <xdr:sp macro="" textlink="">
      <xdr:nvSpPr>
        <xdr:cNvPr id="320" name="テキスト ボックス 319"/>
        <xdr:cNvSpPr txBox="1"/>
      </xdr:nvSpPr>
      <xdr:spPr>
        <a:xfrm>
          <a:off x="15798800" y="1031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63754</xdr:rowOff>
    </xdr:from>
    <xdr:to>
      <xdr:col>72</xdr:col>
      <xdr:colOff>203200</xdr:colOff>
      <xdr:row>62</xdr:row>
      <xdr:rowOff>103810</xdr:rowOff>
    </xdr:to>
    <xdr:cxnSp macro="">
      <xdr:nvCxnSpPr>
        <xdr:cNvPr id="321" name="直線コネクタ 320"/>
        <xdr:cNvCxnSpPr/>
      </xdr:nvCxnSpPr>
      <xdr:spPr>
        <a:xfrm>
          <a:off x="14401800" y="10693654"/>
          <a:ext cx="889000" cy="4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13974</xdr:rowOff>
    </xdr:from>
    <xdr:ext cx="762000" cy="259045"/>
    <xdr:sp macro="" textlink="">
      <xdr:nvSpPr>
        <xdr:cNvPr id="323" name="テキスト ボックス 322"/>
        <xdr:cNvSpPr txBox="1"/>
      </xdr:nvSpPr>
      <xdr:spPr>
        <a:xfrm>
          <a:off x="14909800" y="10300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57480</xdr:rowOff>
    </xdr:from>
    <xdr:to>
      <xdr:col>68</xdr:col>
      <xdr:colOff>152400</xdr:colOff>
      <xdr:row>62</xdr:row>
      <xdr:rowOff>63754</xdr:rowOff>
    </xdr:to>
    <xdr:cxnSp macro="">
      <xdr:nvCxnSpPr>
        <xdr:cNvPr id="324" name="直線コネクタ 323"/>
        <xdr:cNvCxnSpPr/>
      </xdr:nvCxnSpPr>
      <xdr:spPr>
        <a:xfrm>
          <a:off x="13512800" y="10687380"/>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70993</xdr:rowOff>
    </xdr:from>
    <xdr:to>
      <xdr:col>68</xdr:col>
      <xdr:colOff>203200</xdr:colOff>
      <xdr:row>62</xdr:row>
      <xdr:rowOff>1143</xdr:rowOff>
    </xdr:to>
    <xdr:sp macro="" textlink="">
      <xdr:nvSpPr>
        <xdr:cNvPr id="325" name="フローチャート: 判断 324"/>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11320</xdr:rowOff>
    </xdr:from>
    <xdr:ext cx="762000" cy="259045"/>
    <xdr:sp macro="" textlink="">
      <xdr:nvSpPr>
        <xdr:cNvPr id="326" name="テキスト ボックス 325"/>
        <xdr:cNvSpPr txBox="1"/>
      </xdr:nvSpPr>
      <xdr:spPr>
        <a:xfrm>
          <a:off x="14020800" y="1029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59169</xdr:rowOff>
    </xdr:from>
    <xdr:to>
      <xdr:col>64</xdr:col>
      <xdr:colOff>152400</xdr:colOff>
      <xdr:row>61</xdr:row>
      <xdr:rowOff>160769</xdr:rowOff>
    </xdr:to>
    <xdr:sp macro="" textlink="">
      <xdr:nvSpPr>
        <xdr:cNvPr id="327" name="フローチャート: 判断 326"/>
        <xdr:cNvSpPr/>
      </xdr:nvSpPr>
      <xdr:spPr>
        <a:xfrm>
          <a:off x="13462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170946</xdr:rowOff>
    </xdr:from>
    <xdr:ext cx="762000" cy="259045"/>
    <xdr:sp macro="" textlink="">
      <xdr:nvSpPr>
        <xdr:cNvPr id="328" name="テキスト ボックス 327"/>
        <xdr:cNvSpPr txBox="1"/>
      </xdr:nvSpPr>
      <xdr:spPr>
        <a:xfrm>
          <a:off x="13131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102235</xdr:rowOff>
    </xdr:from>
    <xdr:to>
      <xdr:col>81</xdr:col>
      <xdr:colOff>95250</xdr:colOff>
      <xdr:row>63</xdr:row>
      <xdr:rowOff>32385</xdr:rowOff>
    </xdr:to>
    <xdr:sp macro="" textlink="">
      <xdr:nvSpPr>
        <xdr:cNvPr id="334" name="楕円 333"/>
        <xdr:cNvSpPr/>
      </xdr:nvSpPr>
      <xdr:spPr>
        <a:xfrm>
          <a:off x="169672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74312</xdr:rowOff>
    </xdr:from>
    <xdr:ext cx="762000" cy="259045"/>
    <xdr:sp macro="" textlink="">
      <xdr:nvSpPr>
        <xdr:cNvPr id="335" name="定員管理の状況該当値テキスト"/>
        <xdr:cNvSpPr txBox="1"/>
      </xdr:nvSpPr>
      <xdr:spPr>
        <a:xfrm>
          <a:off x="17106900" y="1070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90894</xdr:rowOff>
    </xdr:from>
    <xdr:to>
      <xdr:col>77</xdr:col>
      <xdr:colOff>95250</xdr:colOff>
      <xdr:row>63</xdr:row>
      <xdr:rowOff>21044</xdr:rowOff>
    </xdr:to>
    <xdr:sp macro="" textlink="">
      <xdr:nvSpPr>
        <xdr:cNvPr id="336" name="楕円 335"/>
        <xdr:cNvSpPr/>
      </xdr:nvSpPr>
      <xdr:spPr>
        <a:xfrm>
          <a:off x="16129000" y="1072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5821</xdr:rowOff>
    </xdr:from>
    <xdr:ext cx="736600" cy="259045"/>
    <xdr:sp macro="" textlink="">
      <xdr:nvSpPr>
        <xdr:cNvPr id="337" name="テキスト ボックス 336"/>
        <xdr:cNvSpPr txBox="1"/>
      </xdr:nvSpPr>
      <xdr:spPr>
        <a:xfrm>
          <a:off x="15798800" y="10807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53010</xdr:rowOff>
    </xdr:from>
    <xdr:to>
      <xdr:col>73</xdr:col>
      <xdr:colOff>44450</xdr:colOff>
      <xdr:row>62</xdr:row>
      <xdr:rowOff>154610</xdr:rowOff>
    </xdr:to>
    <xdr:sp macro="" textlink="">
      <xdr:nvSpPr>
        <xdr:cNvPr id="338" name="楕円 337"/>
        <xdr:cNvSpPr/>
      </xdr:nvSpPr>
      <xdr:spPr>
        <a:xfrm>
          <a:off x="15240000" y="106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139387</xdr:rowOff>
    </xdr:from>
    <xdr:ext cx="762000" cy="259045"/>
    <xdr:sp macro="" textlink="">
      <xdr:nvSpPr>
        <xdr:cNvPr id="339" name="テキスト ボックス 338"/>
        <xdr:cNvSpPr txBox="1"/>
      </xdr:nvSpPr>
      <xdr:spPr>
        <a:xfrm>
          <a:off x="14909800" y="10769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12954</xdr:rowOff>
    </xdr:from>
    <xdr:to>
      <xdr:col>68</xdr:col>
      <xdr:colOff>203200</xdr:colOff>
      <xdr:row>62</xdr:row>
      <xdr:rowOff>114554</xdr:rowOff>
    </xdr:to>
    <xdr:sp macro="" textlink="">
      <xdr:nvSpPr>
        <xdr:cNvPr id="340" name="楕円 339"/>
        <xdr:cNvSpPr/>
      </xdr:nvSpPr>
      <xdr:spPr>
        <a:xfrm>
          <a:off x="14351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99331</xdr:rowOff>
    </xdr:from>
    <xdr:ext cx="762000" cy="259045"/>
    <xdr:sp macro="" textlink="">
      <xdr:nvSpPr>
        <xdr:cNvPr id="341" name="テキスト ボックス 340"/>
        <xdr:cNvSpPr txBox="1"/>
      </xdr:nvSpPr>
      <xdr:spPr>
        <a:xfrm>
          <a:off x="14020800" y="1072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6680</xdr:rowOff>
    </xdr:from>
    <xdr:to>
      <xdr:col>64</xdr:col>
      <xdr:colOff>152400</xdr:colOff>
      <xdr:row>62</xdr:row>
      <xdr:rowOff>108280</xdr:rowOff>
    </xdr:to>
    <xdr:sp macro="" textlink="">
      <xdr:nvSpPr>
        <xdr:cNvPr id="342" name="楕円 341"/>
        <xdr:cNvSpPr/>
      </xdr:nvSpPr>
      <xdr:spPr>
        <a:xfrm>
          <a:off x="13462000" y="1063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93057</xdr:rowOff>
    </xdr:from>
    <xdr:ext cx="762000" cy="259045"/>
    <xdr:sp macro="" textlink="">
      <xdr:nvSpPr>
        <xdr:cNvPr id="343" name="テキスト ボックス 342"/>
        <xdr:cNvSpPr txBox="1"/>
      </xdr:nvSpPr>
      <xdr:spPr>
        <a:xfrm>
          <a:off x="13131800" y="1072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実質公債費比率は類似団体平均値を</a:t>
          </a:r>
          <a:r>
            <a:rPr kumimoji="1" lang="en-US" altLang="ja-JP" sz="1100">
              <a:solidFill>
                <a:schemeClr val="dk1"/>
              </a:solidFill>
              <a:effectLst/>
              <a:latin typeface="+mn-lt"/>
              <a:ea typeface="+mn-ea"/>
              <a:cs typeface="+mn-cs"/>
            </a:rPr>
            <a:t>4.9</a:t>
          </a:r>
          <a:r>
            <a:rPr kumimoji="1" lang="ja-JP" altLang="ja-JP" sz="1100">
              <a:solidFill>
                <a:schemeClr val="dk1"/>
              </a:solidFill>
              <a:effectLst/>
              <a:latin typeface="+mn-lt"/>
              <a:ea typeface="+mn-ea"/>
              <a:cs typeface="+mn-cs"/>
            </a:rPr>
            <a:t>ポイント上回る。また、</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25</a:t>
          </a:r>
          <a:r>
            <a:rPr kumimoji="1" lang="ja-JP" altLang="ja-JP" sz="1100">
              <a:solidFill>
                <a:sysClr val="windowText" lastClr="000000"/>
              </a:solidFill>
              <a:effectLst/>
              <a:latin typeface="+mn-lt"/>
              <a:ea typeface="+mn-ea"/>
              <a:cs typeface="+mn-cs"/>
            </a:rPr>
            <a:t>年度に借入を行った過疎対策事業債</a:t>
          </a:r>
          <a:r>
            <a:rPr kumimoji="1" lang="ja-JP" altLang="en-US" sz="1100">
              <a:solidFill>
                <a:sysClr val="windowText" lastClr="000000"/>
              </a:solidFill>
              <a:effectLst/>
              <a:latin typeface="+mn-lt"/>
              <a:ea typeface="+mn-ea"/>
              <a:cs typeface="+mn-cs"/>
            </a:rPr>
            <a:t>や災害復旧事業債</a:t>
          </a:r>
          <a:r>
            <a:rPr kumimoji="1" lang="ja-JP" altLang="ja-JP" sz="1100">
              <a:solidFill>
                <a:sysClr val="windowText" lastClr="000000"/>
              </a:solidFill>
              <a:effectLst/>
              <a:latin typeface="+mn-lt"/>
              <a:ea typeface="+mn-ea"/>
              <a:cs typeface="+mn-cs"/>
            </a:rPr>
            <a:t>の元金償還が始まった</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、前年度</a:t>
          </a:r>
          <a:r>
            <a:rPr kumimoji="1" lang="ja-JP" altLang="en-US" sz="1100">
              <a:solidFill>
                <a:sysClr val="windowText" lastClr="000000"/>
              </a:solidFill>
              <a:effectLst/>
              <a:latin typeface="+mn-lt"/>
              <a:ea typeface="+mn-ea"/>
              <a:cs typeface="+mn-cs"/>
            </a:rPr>
            <a:t>と数値は変わらない</a:t>
          </a:r>
          <a:r>
            <a:rPr kumimoji="1" lang="ja-JP" altLang="ja-JP" sz="1100">
              <a:solidFill>
                <a:sysClr val="windowText" lastClr="000000"/>
              </a:solidFill>
              <a:effectLst/>
              <a:latin typeface="+mn-lt"/>
              <a:ea typeface="+mn-ea"/>
              <a:cs typeface="+mn-cs"/>
            </a:rPr>
            <a:t>。</a:t>
          </a:r>
          <a:r>
            <a:rPr kumimoji="1" lang="ja-JP" altLang="ja-JP" sz="1100">
              <a:solidFill>
                <a:schemeClr val="dk1"/>
              </a:solidFill>
              <a:effectLst/>
              <a:latin typeface="+mn-lt"/>
              <a:ea typeface="+mn-ea"/>
              <a:cs typeface="+mn-cs"/>
            </a:rPr>
            <a:t>引き続き公債費の適正化に努める。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4233</xdr:rowOff>
    </xdr:from>
    <xdr:to>
      <xdr:col>81</xdr:col>
      <xdr:colOff>44450</xdr:colOff>
      <xdr:row>44</xdr:row>
      <xdr:rowOff>4233</xdr:rowOff>
    </xdr:to>
    <xdr:cxnSp macro="">
      <xdr:nvCxnSpPr>
        <xdr:cNvPr id="376" name="直線コネクタ 375"/>
        <xdr:cNvCxnSpPr/>
      </xdr:nvCxnSpPr>
      <xdr:spPr>
        <a:xfrm>
          <a:off x="16179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90187</xdr:rowOff>
    </xdr:from>
    <xdr:ext cx="762000" cy="259045"/>
    <xdr:sp macro="" textlink="">
      <xdr:nvSpPr>
        <xdr:cNvPr id="377"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135467</xdr:rowOff>
    </xdr:from>
    <xdr:to>
      <xdr:col>77</xdr:col>
      <xdr:colOff>44450</xdr:colOff>
      <xdr:row>44</xdr:row>
      <xdr:rowOff>4233</xdr:rowOff>
    </xdr:to>
    <xdr:cxnSp macro="">
      <xdr:nvCxnSpPr>
        <xdr:cNvPr id="379" name="直線コネクタ 378"/>
        <xdr:cNvCxnSpPr/>
      </xdr:nvCxnSpPr>
      <xdr:spPr>
        <a:xfrm>
          <a:off x="15290800" y="75078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1" name="テキスト ボックス 380"/>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127423</xdr:rowOff>
    </xdr:from>
    <xdr:to>
      <xdr:col>72</xdr:col>
      <xdr:colOff>203200</xdr:colOff>
      <xdr:row>43</xdr:row>
      <xdr:rowOff>135467</xdr:rowOff>
    </xdr:to>
    <xdr:cxnSp macro="">
      <xdr:nvCxnSpPr>
        <xdr:cNvPr id="382" name="直線コネクタ 381"/>
        <xdr:cNvCxnSpPr/>
      </xdr:nvCxnSpPr>
      <xdr:spPr>
        <a:xfrm>
          <a:off x="14401800" y="749977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83" name="フローチャート: 判断 382"/>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70290</xdr:rowOff>
    </xdr:from>
    <xdr:ext cx="762000" cy="259045"/>
    <xdr:sp macro="" textlink="">
      <xdr:nvSpPr>
        <xdr:cNvPr id="384" name="テキスト ボックス 383"/>
        <xdr:cNvSpPr txBox="1"/>
      </xdr:nvSpPr>
      <xdr:spPr>
        <a:xfrm>
          <a:off x="14909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127423</xdr:rowOff>
    </xdr:from>
    <xdr:to>
      <xdr:col>68</xdr:col>
      <xdr:colOff>152400</xdr:colOff>
      <xdr:row>44</xdr:row>
      <xdr:rowOff>52494</xdr:rowOff>
    </xdr:to>
    <xdr:cxnSp macro="">
      <xdr:nvCxnSpPr>
        <xdr:cNvPr id="385" name="直線コネクタ 384"/>
        <xdr:cNvCxnSpPr/>
      </xdr:nvCxnSpPr>
      <xdr:spPr>
        <a:xfrm flipV="1">
          <a:off x="13512800" y="7499773"/>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162137</xdr:rowOff>
    </xdr:from>
    <xdr:to>
      <xdr:col>68</xdr:col>
      <xdr:colOff>203200</xdr:colOff>
      <xdr:row>42</xdr:row>
      <xdr:rowOff>92287</xdr:rowOff>
    </xdr:to>
    <xdr:sp macro="" textlink="">
      <xdr:nvSpPr>
        <xdr:cNvPr id="386" name="フローチャート: 判断 385"/>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102464</xdr:rowOff>
    </xdr:from>
    <xdr:ext cx="762000" cy="259045"/>
    <xdr:sp macro="" textlink="">
      <xdr:nvSpPr>
        <xdr:cNvPr id="387" name="テキスト ボックス 386"/>
        <xdr:cNvSpPr txBox="1"/>
      </xdr:nvSpPr>
      <xdr:spPr>
        <a:xfrm>
          <a:off x="14020800" y="696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88" name="フローチャート: 判断 387"/>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11447</xdr:rowOff>
    </xdr:from>
    <xdr:ext cx="762000" cy="259045"/>
    <xdr:sp macro="" textlink="">
      <xdr:nvSpPr>
        <xdr:cNvPr id="389" name="テキスト ボックス 388"/>
        <xdr:cNvSpPr txBox="1"/>
      </xdr:nvSpPr>
      <xdr:spPr>
        <a:xfrm>
          <a:off x="13131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124883</xdr:rowOff>
    </xdr:from>
    <xdr:to>
      <xdr:col>81</xdr:col>
      <xdr:colOff>95250</xdr:colOff>
      <xdr:row>44</xdr:row>
      <xdr:rowOff>55033</xdr:rowOff>
    </xdr:to>
    <xdr:sp macro="" textlink="">
      <xdr:nvSpPr>
        <xdr:cNvPr id="395" name="楕円 394"/>
        <xdr:cNvSpPr/>
      </xdr:nvSpPr>
      <xdr:spPr>
        <a:xfrm>
          <a:off x="16967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96960</xdr:rowOff>
    </xdr:from>
    <xdr:ext cx="762000" cy="259045"/>
    <xdr:sp macro="" textlink="">
      <xdr:nvSpPr>
        <xdr:cNvPr id="396" name="公債費負担の状況該当値テキスト"/>
        <xdr:cNvSpPr txBox="1"/>
      </xdr:nvSpPr>
      <xdr:spPr>
        <a:xfrm>
          <a:off x="17106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124883</xdr:rowOff>
    </xdr:from>
    <xdr:to>
      <xdr:col>77</xdr:col>
      <xdr:colOff>95250</xdr:colOff>
      <xdr:row>44</xdr:row>
      <xdr:rowOff>55033</xdr:rowOff>
    </xdr:to>
    <xdr:sp macro="" textlink="">
      <xdr:nvSpPr>
        <xdr:cNvPr id="397" name="楕円 396"/>
        <xdr:cNvSpPr/>
      </xdr:nvSpPr>
      <xdr:spPr>
        <a:xfrm>
          <a:off x="16129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39810</xdr:rowOff>
    </xdr:from>
    <xdr:ext cx="736600" cy="259045"/>
    <xdr:sp macro="" textlink="">
      <xdr:nvSpPr>
        <xdr:cNvPr id="398" name="テキスト ボックス 397"/>
        <xdr:cNvSpPr txBox="1"/>
      </xdr:nvSpPr>
      <xdr:spPr>
        <a:xfrm>
          <a:off x="15798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84667</xdr:rowOff>
    </xdr:from>
    <xdr:to>
      <xdr:col>73</xdr:col>
      <xdr:colOff>44450</xdr:colOff>
      <xdr:row>44</xdr:row>
      <xdr:rowOff>14817</xdr:rowOff>
    </xdr:to>
    <xdr:sp macro="" textlink="">
      <xdr:nvSpPr>
        <xdr:cNvPr id="399" name="楕円 398"/>
        <xdr:cNvSpPr/>
      </xdr:nvSpPr>
      <xdr:spPr>
        <a:xfrm>
          <a:off x="15240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171044</xdr:rowOff>
    </xdr:from>
    <xdr:ext cx="762000" cy="259045"/>
    <xdr:sp macro="" textlink="">
      <xdr:nvSpPr>
        <xdr:cNvPr id="400" name="テキスト ボックス 399"/>
        <xdr:cNvSpPr txBox="1"/>
      </xdr:nvSpPr>
      <xdr:spPr>
        <a:xfrm>
          <a:off x="14909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76623</xdr:rowOff>
    </xdr:from>
    <xdr:to>
      <xdr:col>68</xdr:col>
      <xdr:colOff>203200</xdr:colOff>
      <xdr:row>44</xdr:row>
      <xdr:rowOff>6773</xdr:rowOff>
    </xdr:to>
    <xdr:sp macro="" textlink="">
      <xdr:nvSpPr>
        <xdr:cNvPr id="401" name="楕円 400"/>
        <xdr:cNvSpPr/>
      </xdr:nvSpPr>
      <xdr:spPr>
        <a:xfrm>
          <a:off x="14351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163000</xdr:rowOff>
    </xdr:from>
    <xdr:ext cx="762000" cy="259045"/>
    <xdr:sp macro="" textlink="">
      <xdr:nvSpPr>
        <xdr:cNvPr id="402" name="テキスト ボックス 401"/>
        <xdr:cNvSpPr txBox="1"/>
      </xdr:nvSpPr>
      <xdr:spPr>
        <a:xfrm>
          <a:off x="14020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1694</xdr:rowOff>
    </xdr:from>
    <xdr:to>
      <xdr:col>64</xdr:col>
      <xdr:colOff>152400</xdr:colOff>
      <xdr:row>44</xdr:row>
      <xdr:rowOff>103294</xdr:rowOff>
    </xdr:to>
    <xdr:sp macro="" textlink="">
      <xdr:nvSpPr>
        <xdr:cNvPr id="403" name="楕円 402"/>
        <xdr:cNvSpPr/>
      </xdr:nvSpPr>
      <xdr:spPr>
        <a:xfrm>
          <a:off x="13462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88071</xdr:rowOff>
    </xdr:from>
    <xdr:ext cx="762000" cy="259045"/>
    <xdr:sp macro="" textlink="">
      <xdr:nvSpPr>
        <xdr:cNvPr id="404" name="テキスト ボックス 403"/>
        <xdr:cNvSpPr txBox="1"/>
      </xdr:nvSpPr>
      <xdr:spPr>
        <a:xfrm>
          <a:off x="13131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将来負担額を上回る基金等充当可能財源等があったことから、前年度に引き続き数値は皆無であった。今後とも将来負担の抑制に努める。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0"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6" name="フローチャート: 判断 445"/>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7" name="テキスト ボックス 446"/>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8" name="フローチャート: 判断 447"/>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9" name="テキスト ボックス 448"/>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青森県西目屋村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1,356
1,356
246.02
2,466,443
2,377,169
79,102
1,206,546
2,039,646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前年度よりも</a:t>
          </a:r>
          <a:r>
            <a:rPr kumimoji="1" lang="en-US" altLang="ja-JP" sz="1100">
              <a:solidFill>
                <a:sysClr val="windowText" lastClr="000000"/>
              </a:solidFill>
              <a:effectLst/>
              <a:latin typeface="+mn-lt"/>
              <a:ea typeface="+mn-ea"/>
              <a:cs typeface="+mn-cs"/>
            </a:rPr>
            <a:t>2.3</a:t>
          </a:r>
          <a:r>
            <a:rPr kumimoji="1" lang="ja-JP" altLang="ja-JP" sz="1100">
              <a:solidFill>
                <a:sysClr val="windowText" lastClr="000000"/>
              </a:solidFill>
              <a:effectLst/>
              <a:latin typeface="+mn-lt"/>
              <a:ea typeface="+mn-ea"/>
              <a:cs typeface="+mn-cs"/>
            </a:rPr>
            <a:t>ポイント増となり、類似団体平均値との比較でも</a:t>
          </a:r>
          <a:r>
            <a:rPr kumimoji="1" lang="en-US" altLang="ja-JP" sz="1100">
              <a:solidFill>
                <a:sysClr val="windowText" lastClr="000000"/>
              </a:solidFill>
              <a:effectLst/>
              <a:latin typeface="+mn-lt"/>
              <a:ea typeface="+mn-ea"/>
              <a:cs typeface="+mn-cs"/>
            </a:rPr>
            <a:t>3.7</a:t>
          </a:r>
          <a:r>
            <a:rPr kumimoji="1" lang="ja-JP" altLang="ja-JP" sz="1100">
              <a:solidFill>
                <a:sysClr val="windowText" lastClr="000000"/>
              </a:solidFill>
              <a:effectLst/>
              <a:latin typeface="+mn-lt"/>
              <a:ea typeface="+mn-ea"/>
              <a:cs typeface="+mn-cs"/>
            </a:rPr>
            <a:t>ポイント上回っている。人件費の決算額及び人件費充当経常一般財源ともに前年度を</a:t>
          </a:r>
          <a:r>
            <a:rPr kumimoji="1" lang="ja-JP" altLang="en-US" sz="1100">
              <a:solidFill>
                <a:sysClr val="windowText" lastClr="000000"/>
              </a:solidFill>
              <a:effectLst/>
              <a:latin typeface="+mn-lt"/>
              <a:ea typeface="+mn-ea"/>
              <a:cs typeface="+mn-cs"/>
            </a:rPr>
            <a:t>上回り、</a:t>
          </a:r>
          <a:r>
            <a:rPr kumimoji="1" lang="ja-JP" altLang="ja-JP" sz="1100">
              <a:solidFill>
                <a:sysClr val="windowText" lastClr="000000"/>
              </a:solidFill>
              <a:effectLst/>
              <a:latin typeface="+mn-lt"/>
              <a:ea typeface="+mn-ea"/>
              <a:cs typeface="+mn-cs"/>
            </a:rPr>
            <a:t>分母となる経常一般財源が減ったことにより悪化したものであるが、退職者の不補充等今後も人件費の抑制に努める。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69850</xdr:rowOff>
    </xdr:from>
    <xdr:to>
      <xdr:col>24</xdr:col>
      <xdr:colOff>25400</xdr:colOff>
      <xdr:row>38</xdr:row>
      <xdr:rowOff>3556</xdr:rowOff>
    </xdr:to>
    <xdr:cxnSp macro="">
      <xdr:nvCxnSpPr>
        <xdr:cNvPr id="64" name="直線コネクタ 63"/>
        <xdr:cNvCxnSpPr/>
      </xdr:nvCxnSpPr>
      <xdr:spPr>
        <a:xfrm>
          <a:off x="3987800" y="6413500"/>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143019</xdr:rowOff>
    </xdr:from>
    <xdr:ext cx="762000" cy="259045"/>
    <xdr:sp macro="" textlink="">
      <xdr:nvSpPr>
        <xdr:cNvPr id="65"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163576</xdr:rowOff>
    </xdr:from>
    <xdr:to>
      <xdr:col>19</xdr:col>
      <xdr:colOff>187325</xdr:colOff>
      <xdr:row>37</xdr:row>
      <xdr:rowOff>69850</xdr:rowOff>
    </xdr:to>
    <xdr:cxnSp macro="">
      <xdr:nvCxnSpPr>
        <xdr:cNvPr id="67" name="直線コネクタ 66"/>
        <xdr:cNvCxnSpPr/>
      </xdr:nvCxnSpPr>
      <xdr:spPr>
        <a:xfrm>
          <a:off x="3098800" y="633577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163576</xdr:rowOff>
    </xdr:from>
    <xdr:to>
      <xdr:col>15</xdr:col>
      <xdr:colOff>98425</xdr:colOff>
      <xdr:row>37</xdr:row>
      <xdr:rowOff>56134</xdr:rowOff>
    </xdr:to>
    <xdr:cxnSp macro="">
      <xdr:nvCxnSpPr>
        <xdr:cNvPr id="70" name="直線コネクタ 69"/>
        <xdr:cNvCxnSpPr/>
      </xdr:nvCxnSpPr>
      <xdr:spPr>
        <a:xfrm flipV="1">
          <a:off x="2209800" y="633577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43959</xdr:rowOff>
    </xdr:from>
    <xdr:ext cx="762000" cy="259045"/>
    <xdr:sp macro="" textlink="">
      <xdr:nvSpPr>
        <xdr:cNvPr id="72" name="テキスト ボックス 71"/>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17272</xdr:rowOff>
    </xdr:from>
    <xdr:to>
      <xdr:col>11</xdr:col>
      <xdr:colOff>9525</xdr:colOff>
      <xdr:row>37</xdr:row>
      <xdr:rowOff>56134</xdr:rowOff>
    </xdr:to>
    <xdr:cxnSp macro="">
      <xdr:nvCxnSpPr>
        <xdr:cNvPr id="73" name="直線コネクタ 72"/>
        <xdr:cNvCxnSpPr/>
      </xdr:nvCxnSpPr>
      <xdr:spPr>
        <a:xfrm>
          <a:off x="1320800" y="6189472"/>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167149</xdr:rowOff>
    </xdr:from>
    <xdr:ext cx="762000" cy="259045"/>
    <xdr:sp macro="" textlink="">
      <xdr:nvSpPr>
        <xdr:cNvPr id="77" name="テキスト ボックス 76"/>
        <xdr:cNvSpPr txBox="1"/>
      </xdr:nvSpPr>
      <xdr:spPr>
        <a:xfrm>
          <a:off x="939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124206</xdr:rowOff>
    </xdr:from>
    <xdr:to>
      <xdr:col>24</xdr:col>
      <xdr:colOff>76200</xdr:colOff>
      <xdr:row>38</xdr:row>
      <xdr:rowOff>54356</xdr:rowOff>
    </xdr:to>
    <xdr:sp macro="" textlink="">
      <xdr:nvSpPr>
        <xdr:cNvPr id="83" name="楕円 82"/>
        <xdr:cNvSpPr/>
      </xdr:nvSpPr>
      <xdr:spPr>
        <a:xfrm>
          <a:off x="47752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96283</xdr:rowOff>
    </xdr:from>
    <xdr:ext cx="762000" cy="259045"/>
    <xdr:sp macro="" textlink="">
      <xdr:nvSpPr>
        <xdr:cNvPr id="84" name="人件費該当値テキスト"/>
        <xdr:cNvSpPr txBox="1"/>
      </xdr:nvSpPr>
      <xdr:spPr>
        <a:xfrm>
          <a:off x="49149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19050</xdr:rowOff>
    </xdr:from>
    <xdr:to>
      <xdr:col>20</xdr:col>
      <xdr:colOff>38100</xdr:colOff>
      <xdr:row>37</xdr:row>
      <xdr:rowOff>120650</xdr:rowOff>
    </xdr:to>
    <xdr:sp macro="" textlink="">
      <xdr:nvSpPr>
        <xdr:cNvPr id="85" name="楕円 84"/>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105427</xdr:rowOff>
    </xdr:from>
    <xdr:ext cx="736600" cy="259045"/>
    <xdr:sp macro="" textlink="">
      <xdr:nvSpPr>
        <xdr:cNvPr id="86" name="テキスト ボックス 85"/>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112776</xdr:rowOff>
    </xdr:from>
    <xdr:to>
      <xdr:col>15</xdr:col>
      <xdr:colOff>149225</xdr:colOff>
      <xdr:row>37</xdr:row>
      <xdr:rowOff>42926</xdr:rowOff>
    </xdr:to>
    <xdr:sp macro="" textlink="">
      <xdr:nvSpPr>
        <xdr:cNvPr id="87" name="楕円 86"/>
        <xdr:cNvSpPr/>
      </xdr:nvSpPr>
      <xdr:spPr>
        <a:xfrm>
          <a:off x="3048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27703</xdr:rowOff>
    </xdr:from>
    <xdr:ext cx="762000" cy="259045"/>
    <xdr:sp macro="" textlink="">
      <xdr:nvSpPr>
        <xdr:cNvPr id="88" name="テキスト ボックス 87"/>
        <xdr:cNvSpPr txBox="1"/>
      </xdr:nvSpPr>
      <xdr:spPr>
        <a:xfrm>
          <a:off x="2717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5334</xdr:rowOff>
    </xdr:from>
    <xdr:to>
      <xdr:col>11</xdr:col>
      <xdr:colOff>60325</xdr:colOff>
      <xdr:row>37</xdr:row>
      <xdr:rowOff>106934</xdr:rowOff>
    </xdr:to>
    <xdr:sp macro="" textlink="">
      <xdr:nvSpPr>
        <xdr:cNvPr id="89" name="楕円 88"/>
        <xdr:cNvSpPr/>
      </xdr:nvSpPr>
      <xdr:spPr>
        <a:xfrm>
          <a:off x="2159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91711</xdr:rowOff>
    </xdr:from>
    <xdr:ext cx="762000" cy="259045"/>
    <xdr:sp macro="" textlink="">
      <xdr:nvSpPr>
        <xdr:cNvPr id="90" name="テキスト ボックス 89"/>
        <xdr:cNvSpPr txBox="1"/>
      </xdr:nvSpPr>
      <xdr:spPr>
        <a:xfrm>
          <a:off x="1828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137922</xdr:rowOff>
    </xdr:from>
    <xdr:to>
      <xdr:col>6</xdr:col>
      <xdr:colOff>171450</xdr:colOff>
      <xdr:row>36</xdr:row>
      <xdr:rowOff>68072</xdr:rowOff>
    </xdr:to>
    <xdr:sp macro="" textlink="">
      <xdr:nvSpPr>
        <xdr:cNvPr id="91" name="楕円 90"/>
        <xdr:cNvSpPr/>
      </xdr:nvSpPr>
      <xdr:spPr>
        <a:xfrm>
          <a:off x="1270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78249</xdr:rowOff>
    </xdr:from>
    <xdr:ext cx="762000" cy="259045"/>
    <xdr:sp macro="" textlink="">
      <xdr:nvSpPr>
        <xdr:cNvPr id="92" name="テキスト ボックス 91"/>
        <xdr:cNvSpPr txBox="1"/>
      </xdr:nvSpPr>
      <xdr:spPr>
        <a:xfrm>
          <a:off x="939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前年度よりも</a:t>
          </a:r>
          <a:r>
            <a:rPr kumimoji="1" lang="en-US" altLang="ja-JP" sz="1100">
              <a:solidFill>
                <a:sysClr val="windowText" lastClr="000000"/>
              </a:solidFill>
              <a:effectLst/>
              <a:latin typeface="+mn-lt"/>
              <a:ea typeface="+mn-ea"/>
              <a:cs typeface="+mn-cs"/>
            </a:rPr>
            <a:t>1.3</a:t>
          </a:r>
          <a:r>
            <a:rPr kumimoji="1" lang="ja-JP" altLang="ja-JP" sz="1100">
              <a:solidFill>
                <a:sysClr val="windowText" lastClr="000000"/>
              </a:solidFill>
              <a:effectLst/>
              <a:latin typeface="+mn-lt"/>
              <a:ea typeface="+mn-ea"/>
              <a:cs typeface="+mn-cs"/>
            </a:rPr>
            <a:t>ポイント増となり、類似団体平均値との比較でも</a:t>
          </a:r>
          <a:r>
            <a:rPr kumimoji="1" lang="en-US" altLang="ja-JP" sz="1100">
              <a:solidFill>
                <a:sysClr val="windowText" lastClr="000000"/>
              </a:solidFill>
              <a:effectLst/>
              <a:latin typeface="+mn-lt"/>
              <a:ea typeface="+mn-ea"/>
              <a:cs typeface="+mn-cs"/>
            </a:rPr>
            <a:t>3.7</a:t>
          </a:r>
          <a:r>
            <a:rPr kumimoji="1" lang="ja-JP" altLang="ja-JP" sz="1100">
              <a:solidFill>
                <a:sysClr val="windowText" lastClr="000000"/>
              </a:solidFill>
              <a:effectLst/>
              <a:latin typeface="+mn-lt"/>
              <a:ea typeface="+mn-ea"/>
              <a:cs typeface="+mn-cs"/>
            </a:rPr>
            <a:t>ポイント上回っている。物件費の決算額</a:t>
          </a:r>
          <a:r>
            <a:rPr kumimoji="1" lang="ja-JP" altLang="en-US" sz="1100">
              <a:solidFill>
                <a:sysClr val="windowText" lastClr="000000"/>
              </a:solidFill>
              <a:effectLst/>
              <a:latin typeface="+mn-lt"/>
              <a:ea typeface="+mn-ea"/>
              <a:cs typeface="+mn-cs"/>
            </a:rPr>
            <a:t>は前年度を下回っているものの、</a:t>
          </a:r>
          <a:r>
            <a:rPr kumimoji="1" lang="ja-JP" altLang="ja-JP" sz="1100">
              <a:solidFill>
                <a:sysClr val="windowText" lastClr="000000"/>
              </a:solidFill>
              <a:effectLst/>
              <a:latin typeface="+mn-lt"/>
              <a:ea typeface="+mn-ea"/>
              <a:cs typeface="+mn-cs"/>
            </a:rPr>
            <a:t>充当経常一般財源</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前年度を</a:t>
          </a:r>
          <a:r>
            <a:rPr kumimoji="1" lang="ja-JP" altLang="en-US" sz="1100">
              <a:solidFill>
                <a:sysClr val="windowText" lastClr="000000"/>
              </a:solidFill>
              <a:effectLst/>
              <a:latin typeface="+mn-lt"/>
              <a:ea typeface="+mn-ea"/>
              <a:cs typeface="+mn-cs"/>
            </a:rPr>
            <a:t>上回り</a:t>
          </a:r>
          <a:r>
            <a:rPr kumimoji="1" lang="ja-JP" altLang="ja-JP" sz="1100">
              <a:solidFill>
                <a:sysClr val="windowText" lastClr="000000"/>
              </a:solidFill>
              <a:effectLst/>
              <a:latin typeface="+mn-lt"/>
              <a:ea typeface="+mn-ea"/>
              <a:cs typeface="+mn-cs"/>
            </a:rPr>
            <a:t>、分母となる経常一般財源が減ったことにより悪化したものであるが、今後もコスト削減に努める。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63319</xdr:rowOff>
    </xdr:from>
    <xdr:to>
      <xdr:col>82</xdr:col>
      <xdr:colOff>107950</xdr:colOff>
      <xdr:row>17</xdr:row>
      <xdr:rowOff>148227</xdr:rowOff>
    </xdr:to>
    <xdr:cxnSp macro="">
      <xdr:nvCxnSpPr>
        <xdr:cNvPr id="127" name="直線コネクタ 126"/>
        <xdr:cNvCxnSpPr/>
      </xdr:nvCxnSpPr>
      <xdr:spPr>
        <a:xfrm>
          <a:off x="15671800" y="2977969"/>
          <a:ext cx="8382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43741</xdr:rowOff>
    </xdr:from>
    <xdr:ext cx="762000" cy="259045"/>
    <xdr:sp macro="" textlink="">
      <xdr:nvSpPr>
        <xdr:cNvPr id="128" name="物件費平均値テキスト"/>
        <xdr:cNvSpPr txBox="1"/>
      </xdr:nvSpPr>
      <xdr:spPr>
        <a:xfrm>
          <a:off x="16598900" y="2615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56787</xdr:rowOff>
    </xdr:from>
    <xdr:to>
      <xdr:col>78</xdr:col>
      <xdr:colOff>69850</xdr:colOff>
      <xdr:row>17</xdr:row>
      <xdr:rowOff>63319</xdr:rowOff>
    </xdr:to>
    <xdr:cxnSp macro="">
      <xdr:nvCxnSpPr>
        <xdr:cNvPr id="130" name="直線コネクタ 129"/>
        <xdr:cNvCxnSpPr/>
      </xdr:nvCxnSpPr>
      <xdr:spPr>
        <a:xfrm>
          <a:off x="14782800" y="297143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93271</xdr:rowOff>
    </xdr:from>
    <xdr:ext cx="736600" cy="259045"/>
    <xdr:sp macro="" textlink="">
      <xdr:nvSpPr>
        <xdr:cNvPr id="132" name="テキスト ボックス 131"/>
        <xdr:cNvSpPr txBox="1"/>
      </xdr:nvSpPr>
      <xdr:spPr>
        <a:xfrm>
          <a:off x="15290800" y="249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162923</xdr:rowOff>
    </xdr:from>
    <xdr:to>
      <xdr:col>73</xdr:col>
      <xdr:colOff>180975</xdr:colOff>
      <xdr:row>17</xdr:row>
      <xdr:rowOff>56787</xdr:rowOff>
    </xdr:to>
    <xdr:cxnSp macro="">
      <xdr:nvCxnSpPr>
        <xdr:cNvPr id="133" name="直線コネクタ 132"/>
        <xdr:cNvCxnSpPr/>
      </xdr:nvCxnSpPr>
      <xdr:spPr>
        <a:xfrm>
          <a:off x="13893800" y="290612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4" name="フローチャート: 判断 133"/>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67146</xdr:rowOff>
    </xdr:from>
    <xdr:ext cx="762000" cy="259045"/>
    <xdr:sp macro="" textlink="">
      <xdr:nvSpPr>
        <xdr:cNvPr id="135" name="テキスト ボックス 134"/>
        <xdr:cNvSpPr txBox="1"/>
      </xdr:nvSpPr>
      <xdr:spPr>
        <a:xfrm>
          <a:off x="14401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144962</xdr:rowOff>
    </xdr:from>
    <xdr:to>
      <xdr:col>69</xdr:col>
      <xdr:colOff>92075</xdr:colOff>
      <xdr:row>16</xdr:row>
      <xdr:rowOff>162923</xdr:rowOff>
    </xdr:to>
    <xdr:cxnSp macro="">
      <xdr:nvCxnSpPr>
        <xdr:cNvPr id="136" name="直線コネクタ 135"/>
        <xdr:cNvCxnSpPr/>
      </xdr:nvCxnSpPr>
      <xdr:spPr>
        <a:xfrm>
          <a:off x="13004800" y="2716712"/>
          <a:ext cx="889000" cy="18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7" name="フローチャート: 判断 136"/>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38" name="テキスト ボックス 137"/>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39" name="フローチャート: 判断 138"/>
        <xdr:cNvSpPr/>
      </xdr:nvSpPr>
      <xdr:spPr>
        <a:xfrm>
          <a:off x="12954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1831</xdr:rowOff>
    </xdr:from>
    <xdr:ext cx="762000" cy="259045"/>
    <xdr:sp macro="" textlink="">
      <xdr:nvSpPr>
        <xdr:cNvPr id="140" name="テキスト ボックス 139"/>
        <xdr:cNvSpPr txBox="1"/>
      </xdr:nvSpPr>
      <xdr:spPr>
        <a:xfrm>
          <a:off x="12623800" y="240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97427</xdr:rowOff>
    </xdr:from>
    <xdr:to>
      <xdr:col>82</xdr:col>
      <xdr:colOff>158750</xdr:colOff>
      <xdr:row>18</xdr:row>
      <xdr:rowOff>27577</xdr:rowOff>
    </xdr:to>
    <xdr:sp macro="" textlink="">
      <xdr:nvSpPr>
        <xdr:cNvPr id="146" name="楕円 145"/>
        <xdr:cNvSpPr/>
      </xdr:nvSpPr>
      <xdr:spPr>
        <a:xfrm>
          <a:off x="16459200" y="301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69504</xdr:rowOff>
    </xdr:from>
    <xdr:ext cx="762000" cy="259045"/>
    <xdr:sp macro="" textlink="">
      <xdr:nvSpPr>
        <xdr:cNvPr id="147" name="物件費該当値テキスト"/>
        <xdr:cNvSpPr txBox="1"/>
      </xdr:nvSpPr>
      <xdr:spPr>
        <a:xfrm>
          <a:off x="16598900" y="298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12519</xdr:rowOff>
    </xdr:from>
    <xdr:to>
      <xdr:col>78</xdr:col>
      <xdr:colOff>120650</xdr:colOff>
      <xdr:row>17</xdr:row>
      <xdr:rowOff>114119</xdr:rowOff>
    </xdr:to>
    <xdr:sp macro="" textlink="">
      <xdr:nvSpPr>
        <xdr:cNvPr id="148" name="楕円 147"/>
        <xdr:cNvSpPr/>
      </xdr:nvSpPr>
      <xdr:spPr>
        <a:xfrm>
          <a:off x="15621000" y="292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98896</xdr:rowOff>
    </xdr:from>
    <xdr:ext cx="736600" cy="259045"/>
    <xdr:sp macro="" textlink="">
      <xdr:nvSpPr>
        <xdr:cNvPr id="149" name="テキスト ボックス 148"/>
        <xdr:cNvSpPr txBox="1"/>
      </xdr:nvSpPr>
      <xdr:spPr>
        <a:xfrm>
          <a:off x="15290800" y="3013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5987</xdr:rowOff>
    </xdr:from>
    <xdr:to>
      <xdr:col>74</xdr:col>
      <xdr:colOff>31750</xdr:colOff>
      <xdr:row>17</xdr:row>
      <xdr:rowOff>107587</xdr:rowOff>
    </xdr:to>
    <xdr:sp macro="" textlink="">
      <xdr:nvSpPr>
        <xdr:cNvPr id="150" name="楕円 149"/>
        <xdr:cNvSpPr/>
      </xdr:nvSpPr>
      <xdr:spPr>
        <a:xfrm>
          <a:off x="14732000" y="292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92364</xdr:rowOff>
    </xdr:from>
    <xdr:ext cx="762000" cy="259045"/>
    <xdr:sp macro="" textlink="">
      <xdr:nvSpPr>
        <xdr:cNvPr id="151" name="テキスト ボックス 150"/>
        <xdr:cNvSpPr txBox="1"/>
      </xdr:nvSpPr>
      <xdr:spPr>
        <a:xfrm>
          <a:off x="14401800" y="3007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112123</xdr:rowOff>
    </xdr:from>
    <xdr:to>
      <xdr:col>69</xdr:col>
      <xdr:colOff>142875</xdr:colOff>
      <xdr:row>17</xdr:row>
      <xdr:rowOff>42273</xdr:rowOff>
    </xdr:to>
    <xdr:sp macro="" textlink="">
      <xdr:nvSpPr>
        <xdr:cNvPr id="152" name="楕円 151"/>
        <xdr:cNvSpPr/>
      </xdr:nvSpPr>
      <xdr:spPr>
        <a:xfrm>
          <a:off x="13843000" y="285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27050</xdr:rowOff>
    </xdr:from>
    <xdr:ext cx="762000" cy="259045"/>
    <xdr:sp macro="" textlink="">
      <xdr:nvSpPr>
        <xdr:cNvPr id="153" name="テキスト ボックス 152"/>
        <xdr:cNvSpPr txBox="1"/>
      </xdr:nvSpPr>
      <xdr:spPr>
        <a:xfrm>
          <a:off x="13512800" y="294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94162</xdr:rowOff>
    </xdr:from>
    <xdr:to>
      <xdr:col>65</xdr:col>
      <xdr:colOff>53975</xdr:colOff>
      <xdr:row>16</xdr:row>
      <xdr:rowOff>24312</xdr:rowOff>
    </xdr:to>
    <xdr:sp macro="" textlink="">
      <xdr:nvSpPr>
        <xdr:cNvPr id="154" name="楕円 153"/>
        <xdr:cNvSpPr/>
      </xdr:nvSpPr>
      <xdr:spPr>
        <a:xfrm>
          <a:off x="12954000" y="266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9089</xdr:rowOff>
    </xdr:from>
    <xdr:ext cx="762000" cy="259045"/>
    <xdr:sp macro="" textlink="">
      <xdr:nvSpPr>
        <xdr:cNvPr id="155" name="テキスト ボックス 154"/>
        <xdr:cNvSpPr txBox="1"/>
      </xdr:nvSpPr>
      <xdr:spPr>
        <a:xfrm>
          <a:off x="12623800" y="275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看板政策の一つとして、子ども医療費の完全無料化をはじめとした子育て支援対策の充実を図ってきたことから、類似団体平均値を上回っている。特に</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年度は保育料の完全無料化をスタートしたことから、前年度比</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ポイント増となり、その傾向は</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年度以降も同様である。類似団体平均値との比較でも</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ポイント上回っている。少子化対策は喫緊の課題であることから、予算の選択と集中を進め、財源の確保に努める。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158750</xdr:rowOff>
    </xdr:from>
    <xdr:to>
      <xdr:col>24</xdr:col>
      <xdr:colOff>25400</xdr:colOff>
      <xdr:row>56</xdr:row>
      <xdr:rowOff>76200</xdr:rowOff>
    </xdr:to>
    <xdr:cxnSp macro="">
      <xdr:nvCxnSpPr>
        <xdr:cNvPr id="187" name="直線コネクタ 186"/>
        <xdr:cNvCxnSpPr/>
      </xdr:nvCxnSpPr>
      <xdr:spPr>
        <a:xfrm>
          <a:off x="3987800" y="95885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8" name="扶助費平均値テキスト"/>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158750</xdr:rowOff>
    </xdr:from>
    <xdr:to>
      <xdr:col>19</xdr:col>
      <xdr:colOff>187325</xdr:colOff>
      <xdr:row>55</xdr:row>
      <xdr:rowOff>158750</xdr:rowOff>
    </xdr:to>
    <xdr:cxnSp macro="">
      <xdr:nvCxnSpPr>
        <xdr:cNvPr id="190" name="直線コネクタ 189"/>
        <xdr:cNvCxnSpPr/>
      </xdr:nvCxnSpPr>
      <xdr:spPr>
        <a:xfrm>
          <a:off x="3098800" y="958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67327</xdr:rowOff>
    </xdr:from>
    <xdr:ext cx="736600" cy="259045"/>
    <xdr:sp macro="" textlink="">
      <xdr:nvSpPr>
        <xdr:cNvPr id="192" name="テキスト ボックス 191"/>
        <xdr:cNvSpPr txBox="1"/>
      </xdr:nvSpPr>
      <xdr:spPr>
        <a:xfrm>
          <a:off x="3606800" y="915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146050</xdr:rowOff>
    </xdr:from>
    <xdr:to>
      <xdr:col>15</xdr:col>
      <xdr:colOff>98425</xdr:colOff>
      <xdr:row>55</xdr:row>
      <xdr:rowOff>158750</xdr:rowOff>
    </xdr:to>
    <xdr:cxnSp macro="">
      <xdr:nvCxnSpPr>
        <xdr:cNvPr id="193" name="直線コネクタ 192"/>
        <xdr:cNvCxnSpPr/>
      </xdr:nvCxnSpPr>
      <xdr:spPr>
        <a:xfrm>
          <a:off x="2209800" y="9575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4" name="フローチャート: 判断 193"/>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195" name="テキスト ボックス 194"/>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55</xdr:row>
      <xdr:rowOff>146050</xdr:rowOff>
    </xdr:to>
    <xdr:cxnSp macro="">
      <xdr:nvCxnSpPr>
        <xdr:cNvPr id="196" name="直線コネクタ 195"/>
        <xdr:cNvCxnSpPr/>
      </xdr:nvCxnSpPr>
      <xdr:spPr>
        <a:xfrm>
          <a:off x="1320800" y="9461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7" name="フローチャート: 判断 196"/>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41927</xdr:rowOff>
    </xdr:from>
    <xdr:ext cx="762000" cy="259045"/>
    <xdr:sp macro="" textlink="">
      <xdr:nvSpPr>
        <xdr:cNvPr id="198" name="テキスト ボックス 197"/>
        <xdr:cNvSpPr txBox="1"/>
      </xdr:nvSpPr>
      <xdr:spPr>
        <a:xfrm>
          <a:off x="1828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199" name="フローチャート: 判断 198"/>
        <xdr:cNvSpPr/>
      </xdr:nvSpPr>
      <xdr:spPr>
        <a:xfrm>
          <a:off x="1270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29227</xdr:rowOff>
    </xdr:from>
    <xdr:ext cx="762000" cy="259045"/>
    <xdr:sp macro="" textlink="">
      <xdr:nvSpPr>
        <xdr:cNvPr id="200" name="テキスト ボックス 199"/>
        <xdr:cNvSpPr txBox="1"/>
      </xdr:nvSpPr>
      <xdr:spPr>
        <a:xfrm>
          <a:off x="939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206" name="楕円 205"/>
        <xdr:cNvSpPr/>
      </xdr:nvSpPr>
      <xdr:spPr>
        <a:xfrm>
          <a:off x="47752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168927</xdr:rowOff>
    </xdr:from>
    <xdr:ext cx="762000" cy="259045"/>
    <xdr:sp macro="" textlink="">
      <xdr:nvSpPr>
        <xdr:cNvPr id="207" name="扶助費該当値テキスト"/>
        <xdr:cNvSpPr txBox="1"/>
      </xdr:nvSpPr>
      <xdr:spPr>
        <a:xfrm>
          <a:off x="49149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107950</xdr:rowOff>
    </xdr:from>
    <xdr:to>
      <xdr:col>20</xdr:col>
      <xdr:colOff>38100</xdr:colOff>
      <xdr:row>56</xdr:row>
      <xdr:rowOff>38100</xdr:rowOff>
    </xdr:to>
    <xdr:sp macro="" textlink="">
      <xdr:nvSpPr>
        <xdr:cNvPr id="208" name="楕円 207"/>
        <xdr:cNvSpPr/>
      </xdr:nvSpPr>
      <xdr:spPr>
        <a:xfrm>
          <a:off x="3937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22877</xdr:rowOff>
    </xdr:from>
    <xdr:ext cx="736600" cy="259045"/>
    <xdr:sp macro="" textlink="">
      <xdr:nvSpPr>
        <xdr:cNvPr id="209" name="テキスト ボックス 208"/>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107950</xdr:rowOff>
    </xdr:from>
    <xdr:to>
      <xdr:col>15</xdr:col>
      <xdr:colOff>149225</xdr:colOff>
      <xdr:row>56</xdr:row>
      <xdr:rowOff>38100</xdr:rowOff>
    </xdr:to>
    <xdr:sp macro="" textlink="">
      <xdr:nvSpPr>
        <xdr:cNvPr id="210" name="楕円 209"/>
        <xdr:cNvSpPr/>
      </xdr:nvSpPr>
      <xdr:spPr>
        <a:xfrm>
          <a:off x="3048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22877</xdr:rowOff>
    </xdr:from>
    <xdr:ext cx="762000" cy="259045"/>
    <xdr:sp macro="" textlink="">
      <xdr:nvSpPr>
        <xdr:cNvPr id="211" name="テキスト ボックス 210"/>
        <xdr:cNvSpPr txBox="1"/>
      </xdr:nvSpPr>
      <xdr:spPr>
        <a:xfrm>
          <a:off x="2717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95250</xdr:rowOff>
    </xdr:from>
    <xdr:to>
      <xdr:col>11</xdr:col>
      <xdr:colOff>60325</xdr:colOff>
      <xdr:row>56</xdr:row>
      <xdr:rowOff>25400</xdr:rowOff>
    </xdr:to>
    <xdr:sp macro="" textlink="">
      <xdr:nvSpPr>
        <xdr:cNvPr id="212" name="楕円 211"/>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10177</xdr:rowOff>
    </xdr:from>
    <xdr:ext cx="762000" cy="259045"/>
    <xdr:sp macro="" textlink="">
      <xdr:nvSpPr>
        <xdr:cNvPr id="213" name="テキスト ボックス 212"/>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4" name="楕円 213"/>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15" name="テキスト ボックス 214"/>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繰出金の決算額及び繰出金充当経常一般財源が前年度</a:t>
          </a:r>
          <a:r>
            <a:rPr kumimoji="1" lang="ja-JP" altLang="en-US" sz="1100">
              <a:solidFill>
                <a:sysClr val="windowText" lastClr="000000"/>
              </a:solidFill>
              <a:effectLst/>
              <a:latin typeface="+mn-lt"/>
              <a:ea typeface="+mn-ea"/>
              <a:cs typeface="+mn-cs"/>
            </a:rPr>
            <a:t>を下回ったが</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維持補修費</a:t>
          </a:r>
          <a:r>
            <a:rPr kumimoji="1" lang="ja-JP" altLang="ja-JP" sz="1100">
              <a:solidFill>
                <a:sysClr val="windowText" lastClr="000000"/>
              </a:solidFill>
              <a:effectLst/>
              <a:latin typeface="+mn-lt"/>
              <a:ea typeface="+mn-ea"/>
              <a:cs typeface="+mn-cs"/>
            </a:rPr>
            <a:t>の決算額及び繰出金充当経常一般財源が前年度</a:t>
          </a:r>
          <a:r>
            <a:rPr kumimoji="1" lang="ja-JP" altLang="en-US" sz="1100">
              <a:solidFill>
                <a:sysClr val="windowText" lastClr="000000"/>
              </a:solidFill>
              <a:effectLst/>
              <a:latin typeface="+mn-lt"/>
              <a:ea typeface="+mn-ea"/>
              <a:cs typeface="+mn-cs"/>
            </a:rPr>
            <a:t>を上回り、</a:t>
          </a:r>
          <a:r>
            <a:rPr kumimoji="1" lang="ja-JP" altLang="ja-JP" sz="1100">
              <a:solidFill>
                <a:sysClr val="windowText" lastClr="000000"/>
              </a:solidFill>
              <a:effectLst/>
              <a:latin typeface="+mn-lt"/>
              <a:ea typeface="+mn-ea"/>
              <a:cs typeface="+mn-cs"/>
            </a:rPr>
            <a:t>前年度よりも</a:t>
          </a:r>
          <a:r>
            <a:rPr kumimoji="1" lang="en-US" altLang="ja-JP" sz="1100">
              <a:solidFill>
                <a:sysClr val="windowText" lastClr="000000"/>
              </a:solidFill>
              <a:effectLst/>
              <a:latin typeface="+mn-lt"/>
              <a:ea typeface="+mn-ea"/>
              <a:cs typeface="+mn-cs"/>
            </a:rPr>
            <a:t>0.8</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して</a:t>
          </a:r>
          <a:r>
            <a:rPr kumimoji="1" lang="ja-JP" altLang="en-US" sz="1100">
              <a:solidFill>
                <a:sysClr val="windowText" lastClr="000000"/>
              </a:solidFill>
              <a:effectLst/>
              <a:latin typeface="+mn-lt"/>
              <a:ea typeface="+mn-ea"/>
              <a:cs typeface="+mn-cs"/>
            </a:rPr>
            <a:t>おり、</a:t>
          </a:r>
          <a:r>
            <a:rPr kumimoji="1" lang="ja-JP" altLang="ja-JP" sz="1100">
              <a:solidFill>
                <a:sysClr val="windowText" lastClr="000000"/>
              </a:solidFill>
              <a:effectLst/>
              <a:latin typeface="+mn-lt"/>
              <a:ea typeface="+mn-ea"/>
              <a:cs typeface="+mn-cs"/>
            </a:rPr>
            <a:t>類似団体平均を</a:t>
          </a:r>
          <a:r>
            <a:rPr kumimoji="1" lang="en-US" altLang="ja-JP" sz="1100">
              <a:solidFill>
                <a:sysClr val="windowText" lastClr="000000"/>
              </a:solidFill>
              <a:effectLst/>
              <a:latin typeface="+mn-lt"/>
              <a:ea typeface="+mn-ea"/>
              <a:cs typeface="+mn-cs"/>
            </a:rPr>
            <a:t>5.9</a:t>
          </a:r>
          <a:r>
            <a:rPr kumimoji="1" lang="ja-JP" altLang="ja-JP" sz="1100">
              <a:solidFill>
                <a:sysClr val="windowText" lastClr="000000"/>
              </a:solidFill>
              <a:effectLst/>
              <a:latin typeface="+mn-lt"/>
              <a:ea typeface="+mn-ea"/>
              <a:cs typeface="+mn-cs"/>
            </a:rPr>
            <a:t>ポイント上回る状況である。簡易水道事業及び農業集落排水事業特別会計に対する繰出金が繰出金全体の</a:t>
          </a:r>
          <a:r>
            <a:rPr kumimoji="1" lang="en-US" altLang="ja-JP" sz="1100">
              <a:solidFill>
                <a:sysClr val="windowText" lastClr="000000"/>
              </a:solidFill>
              <a:effectLst/>
              <a:latin typeface="+mn-lt"/>
              <a:ea typeface="+mn-ea"/>
              <a:cs typeface="+mn-cs"/>
            </a:rPr>
            <a:t>5</a:t>
          </a:r>
          <a:r>
            <a:rPr kumimoji="1" lang="ja-JP" altLang="ja-JP" sz="1100">
              <a:solidFill>
                <a:sysClr val="windowText" lastClr="000000"/>
              </a:solidFill>
              <a:effectLst/>
              <a:latin typeface="+mn-lt"/>
              <a:ea typeface="+mn-ea"/>
              <a:cs typeface="+mn-cs"/>
            </a:rPr>
            <a:t>割</a:t>
          </a:r>
          <a:r>
            <a:rPr kumimoji="1" lang="ja-JP" altLang="en-US" sz="1100">
              <a:solidFill>
                <a:sysClr val="windowText" lastClr="000000"/>
              </a:solidFill>
              <a:effectLst/>
              <a:latin typeface="+mn-lt"/>
              <a:ea typeface="+mn-ea"/>
              <a:cs typeface="+mn-cs"/>
            </a:rPr>
            <a:t>以上</a:t>
          </a:r>
          <a:r>
            <a:rPr kumimoji="1" lang="ja-JP" altLang="ja-JP" sz="1100">
              <a:solidFill>
                <a:sysClr val="windowText" lastClr="000000"/>
              </a:solidFill>
              <a:effectLst/>
              <a:latin typeface="+mn-lt"/>
              <a:ea typeface="+mn-ea"/>
              <a:cs typeface="+mn-cs"/>
            </a:rPr>
            <a:t>を占めている状況であり、</a:t>
          </a:r>
          <a:r>
            <a:rPr kumimoji="1" lang="en-US" altLang="ja-JP" sz="1100">
              <a:solidFill>
                <a:sysClr val="windowText" lastClr="000000"/>
              </a:solidFill>
              <a:effectLst/>
              <a:latin typeface="+mn-lt"/>
              <a:ea typeface="+mn-ea"/>
              <a:cs typeface="+mn-cs"/>
            </a:rPr>
            <a:t>H20</a:t>
          </a:r>
          <a:r>
            <a:rPr kumimoji="1" lang="ja-JP" altLang="ja-JP" sz="1100">
              <a:solidFill>
                <a:sysClr val="windowText" lastClr="000000"/>
              </a:solidFill>
              <a:effectLst/>
              <a:latin typeface="+mn-lt"/>
              <a:ea typeface="+mn-ea"/>
              <a:cs typeface="+mn-cs"/>
            </a:rPr>
            <a:t>年度を最後に上下水道ともに料金改定を行っていないことから、料金改定も視野に繰出金の抑制に努める。</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138430</xdr:rowOff>
    </xdr:from>
    <xdr:to>
      <xdr:col>82</xdr:col>
      <xdr:colOff>107950</xdr:colOff>
      <xdr:row>58</xdr:row>
      <xdr:rowOff>3556</xdr:rowOff>
    </xdr:to>
    <xdr:cxnSp macro="">
      <xdr:nvCxnSpPr>
        <xdr:cNvPr id="245" name="直線コネクタ 244"/>
        <xdr:cNvCxnSpPr/>
      </xdr:nvCxnSpPr>
      <xdr:spPr>
        <a:xfrm>
          <a:off x="15671800" y="991108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42435</xdr:rowOff>
    </xdr:from>
    <xdr:ext cx="762000" cy="259045"/>
    <xdr:sp macro="" textlink="">
      <xdr:nvSpPr>
        <xdr:cNvPr id="246" name="その他平均値テキスト"/>
        <xdr:cNvSpPr txBox="1"/>
      </xdr:nvSpPr>
      <xdr:spPr>
        <a:xfrm>
          <a:off x="16598900" y="9472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138430</xdr:rowOff>
    </xdr:from>
    <xdr:to>
      <xdr:col>78</xdr:col>
      <xdr:colOff>69850</xdr:colOff>
      <xdr:row>58</xdr:row>
      <xdr:rowOff>108712</xdr:rowOff>
    </xdr:to>
    <xdr:cxnSp macro="">
      <xdr:nvCxnSpPr>
        <xdr:cNvPr id="248" name="直線コネクタ 247"/>
        <xdr:cNvCxnSpPr/>
      </xdr:nvCxnSpPr>
      <xdr:spPr>
        <a:xfrm flipV="1">
          <a:off x="14782800" y="9911080"/>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50" name="テキスト ボックス 249"/>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69850</xdr:rowOff>
    </xdr:from>
    <xdr:to>
      <xdr:col>73</xdr:col>
      <xdr:colOff>180975</xdr:colOff>
      <xdr:row>58</xdr:row>
      <xdr:rowOff>108712</xdr:rowOff>
    </xdr:to>
    <xdr:cxnSp macro="">
      <xdr:nvCxnSpPr>
        <xdr:cNvPr id="251" name="直線コネクタ 250"/>
        <xdr:cNvCxnSpPr/>
      </xdr:nvCxnSpPr>
      <xdr:spPr>
        <a:xfrm>
          <a:off x="13893800" y="9842500"/>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2" name="フローチャート: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69850</xdr:rowOff>
    </xdr:from>
    <xdr:to>
      <xdr:col>69</xdr:col>
      <xdr:colOff>92075</xdr:colOff>
      <xdr:row>59</xdr:row>
      <xdr:rowOff>74422</xdr:rowOff>
    </xdr:to>
    <xdr:cxnSp macro="">
      <xdr:nvCxnSpPr>
        <xdr:cNvPr id="254" name="直線コネクタ 253"/>
        <xdr:cNvCxnSpPr/>
      </xdr:nvCxnSpPr>
      <xdr:spPr>
        <a:xfrm flipV="1">
          <a:off x="13004800" y="9842500"/>
          <a:ext cx="8890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5" name="フローチャート: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6" name="テキスト ボックス 255"/>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7" name="フローチャート: 判断 256"/>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8" name="テキスト ボックス 257"/>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124206</xdr:rowOff>
    </xdr:from>
    <xdr:to>
      <xdr:col>82</xdr:col>
      <xdr:colOff>158750</xdr:colOff>
      <xdr:row>58</xdr:row>
      <xdr:rowOff>54356</xdr:rowOff>
    </xdr:to>
    <xdr:sp macro="" textlink="">
      <xdr:nvSpPr>
        <xdr:cNvPr id="264" name="楕円 263"/>
        <xdr:cNvSpPr/>
      </xdr:nvSpPr>
      <xdr:spPr>
        <a:xfrm>
          <a:off x="16459200" y="989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96283</xdr:rowOff>
    </xdr:from>
    <xdr:ext cx="762000" cy="259045"/>
    <xdr:sp macro="" textlink="">
      <xdr:nvSpPr>
        <xdr:cNvPr id="265" name="その他該当値テキスト"/>
        <xdr:cNvSpPr txBox="1"/>
      </xdr:nvSpPr>
      <xdr:spPr>
        <a:xfrm>
          <a:off x="165989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87630</xdr:rowOff>
    </xdr:from>
    <xdr:to>
      <xdr:col>78</xdr:col>
      <xdr:colOff>120650</xdr:colOff>
      <xdr:row>58</xdr:row>
      <xdr:rowOff>17780</xdr:rowOff>
    </xdr:to>
    <xdr:sp macro="" textlink="">
      <xdr:nvSpPr>
        <xdr:cNvPr id="266" name="楕円 265"/>
        <xdr:cNvSpPr/>
      </xdr:nvSpPr>
      <xdr:spPr>
        <a:xfrm>
          <a:off x="15621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2557</xdr:rowOff>
    </xdr:from>
    <xdr:ext cx="736600" cy="259045"/>
    <xdr:sp macro="" textlink="">
      <xdr:nvSpPr>
        <xdr:cNvPr id="267" name="テキスト ボックス 266"/>
        <xdr:cNvSpPr txBox="1"/>
      </xdr:nvSpPr>
      <xdr:spPr>
        <a:xfrm>
          <a:off x="15290800" y="994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57912</xdr:rowOff>
    </xdr:from>
    <xdr:to>
      <xdr:col>74</xdr:col>
      <xdr:colOff>31750</xdr:colOff>
      <xdr:row>58</xdr:row>
      <xdr:rowOff>159512</xdr:rowOff>
    </xdr:to>
    <xdr:sp macro="" textlink="">
      <xdr:nvSpPr>
        <xdr:cNvPr id="268" name="楕円 267"/>
        <xdr:cNvSpPr/>
      </xdr:nvSpPr>
      <xdr:spPr>
        <a:xfrm>
          <a:off x="14732000" y="1000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144289</xdr:rowOff>
    </xdr:from>
    <xdr:ext cx="762000" cy="259045"/>
    <xdr:sp macro="" textlink="">
      <xdr:nvSpPr>
        <xdr:cNvPr id="269" name="テキスト ボックス 268"/>
        <xdr:cNvSpPr txBox="1"/>
      </xdr:nvSpPr>
      <xdr:spPr>
        <a:xfrm>
          <a:off x="14401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70" name="楕円 269"/>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71" name="テキスト ボックス 270"/>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23622</xdr:rowOff>
    </xdr:from>
    <xdr:to>
      <xdr:col>65</xdr:col>
      <xdr:colOff>53975</xdr:colOff>
      <xdr:row>59</xdr:row>
      <xdr:rowOff>125222</xdr:rowOff>
    </xdr:to>
    <xdr:sp macro="" textlink="">
      <xdr:nvSpPr>
        <xdr:cNvPr id="272" name="楕円 271"/>
        <xdr:cNvSpPr/>
      </xdr:nvSpPr>
      <xdr:spPr>
        <a:xfrm>
          <a:off x="12954000" y="1013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109999</xdr:rowOff>
    </xdr:from>
    <xdr:ext cx="762000" cy="259045"/>
    <xdr:sp macro="" textlink="">
      <xdr:nvSpPr>
        <xdr:cNvPr id="273" name="テキスト ボックス 272"/>
        <xdr:cNvSpPr txBox="1"/>
      </xdr:nvSpPr>
      <xdr:spPr>
        <a:xfrm>
          <a:off x="12623800" y="1022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一部事務組合に対する負担金などは減少しているが、白神公社運営補助金など単独で行う補助交付金が大幅に増えており、</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よりも</a:t>
          </a:r>
          <a:r>
            <a:rPr kumimoji="1" lang="en-US" altLang="ja-JP" sz="1100">
              <a:solidFill>
                <a:schemeClr val="dk1"/>
              </a:solidFill>
              <a:effectLst/>
              <a:latin typeface="+mn-lt"/>
              <a:ea typeface="+mn-ea"/>
              <a:cs typeface="+mn-cs"/>
            </a:rPr>
            <a:t>0.3</a:t>
          </a:r>
          <a:r>
            <a:rPr kumimoji="1" lang="ja-JP" altLang="en-US" sz="1100">
              <a:solidFill>
                <a:schemeClr val="dk1"/>
              </a:solidFill>
              <a:effectLst/>
              <a:latin typeface="+mn-lt"/>
              <a:ea typeface="+mn-ea"/>
              <a:cs typeface="+mn-cs"/>
            </a:rPr>
            <a:t>ポイント増となった。</a:t>
          </a:r>
          <a:r>
            <a:rPr kumimoji="1" lang="ja-JP" altLang="ja-JP" sz="1100">
              <a:solidFill>
                <a:schemeClr val="dk1"/>
              </a:solidFill>
              <a:effectLst/>
              <a:latin typeface="+mn-lt"/>
              <a:ea typeface="+mn-ea"/>
              <a:cs typeface="+mn-cs"/>
            </a:rPr>
            <a:t>類似団体平均値を</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下回っているが、</a:t>
          </a:r>
          <a:r>
            <a:rPr kumimoji="1" lang="ja-JP" altLang="ja-JP" sz="1100">
              <a:solidFill>
                <a:schemeClr val="dk1"/>
              </a:solidFill>
              <a:effectLst/>
              <a:latin typeface="+mn-lt"/>
              <a:ea typeface="+mn-ea"/>
              <a:cs typeface="+mn-cs"/>
            </a:rPr>
            <a:t>今後も政策目標を達成した補助金</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廃止するなど必要な見直しを行っていく。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170434</xdr:rowOff>
    </xdr:from>
    <xdr:to>
      <xdr:col>82</xdr:col>
      <xdr:colOff>107950</xdr:colOff>
      <xdr:row>36</xdr:row>
      <xdr:rowOff>12700</xdr:rowOff>
    </xdr:to>
    <xdr:cxnSp macro="">
      <xdr:nvCxnSpPr>
        <xdr:cNvPr id="303" name="直線コネクタ 302"/>
        <xdr:cNvCxnSpPr/>
      </xdr:nvCxnSpPr>
      <xdr:spPr>
        <a:xfrm>
          <a:off x="15671800" y="617118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4" name="補助費等平均値テキスト"/>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170434</xdr:rowOff>
    </xdr:from>
    <xdr:to>
      <xdr:col>78</xdr:col>
      <xdr:colOff>69850</xdr:colOff>
      <xdr:row>35</xdr:row>
      <xdr:rowOff>170434</xdr:rowOff>
    </xdr:to>
    <xdr:cxnSp macro="">
      <xdr:nvCxnSpPr>
        <xdr:cNvPr id="306" name="直線コネクタ 305"/>
        <xdr:cNvCxnSpPr/>
      </xdr:nvCxnSpPr>
      <xdr:spPr>
        <a:xfrm>
          <a:off x="14782800" y="61711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8" name="テキスト ボックス 307"/>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78994</xdr:rowOff>
    </xdr:from>
    <xdr:to>
      <xdr:col>73</xdr:col>
      <xdr:colOff>180975</xdr:colOff>
      <xdr:row>35</xdr:row>
      <xdr:rowOff>170434</xdr:rowOff>
    </xdr:to>
    <xdr:cxnSp macro="">
      <xdr:nvCxnSpPr>
        <xdr:cNvPr id="309" name="直線コネクタ 308"/>
        <xdr:cNvCxnSpPr/>
      </xdr:nvCxnSpPr>
      <xdr:spPr>
        <a:xfrm>
          <a:off x="13893800" y="607974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0" name="フローチャート: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65278</xdr:rowOff>
    </xdr:from>
    <xdr:to>
      <xdr:col>69</xdr:col>
      <xdr:colOff>92075</xdr:colOff>
      <xdr:row>35</xdr:row>
      <xdr:rowOff>78994</xdr:rowOff>
    </xdr:to>
    <xdr:cxnSp macro="">
      <xdr:nvCxnSpPr>
        <xdr:cNvPr id="312" name="直線コネクタ 311"/>
        <xdr:cNvCxnSpPr/>
      </xdr:nvCxnSpPr>
      <xdr:spPr>
        <a:xfrm>
          <a:off x="13004800" y="60660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133350</xdr:rowOff>
    </xdr:from>
    <xdr:to>
      <xdr:col>82</xdr:col>
      <xdr:colOff>158750</xdr:colOff>
      <xdr:row>36</xdr:row>
      <xdr:rowOff>63500</xdr:rowOff>
    </xdr:to>
    <xdr:sp macro="" textlink="">
      <xdr:nvSpPr>
        <xdr:cNvPr id="322" name="楕円 321"/>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149877</xdr:rowOff>
    </xdr:from>
    <xdr:ext cx="762000" cy="259045"/>
    <xdr:sp macro="" textlink="">
      <xdr:nvSpPr>
        <xdr:cNvPr id="323" name="補助費等該当値テキスト"/>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119634</xdr:rowOff>
    </xdr:from>
    <xdr:to>
      <xdr:col>78</xdr:col>
      <xdr:colOff>120650</xdr:colOff>
      <xdr:row>36</xdr:row>
      <xdr:rowOff>49784</xdr:rowOff>
    </xdr:to>
    <xdr:sp macro="" textlink="">
      <xdr:nvSpPr>
        <xdr:cNvPr id="324" name="楕円 323"/>
        <xdr:cNvSpPr/>
      </xdr:nvSpPr>
      <xdr:spPr>
        <a:xfrm>
          <a:off x="15621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59961</xdr:rowOff>
    </xdr:from>
    <xdr:ext cx="736600" cy="259045"/>
    <xdr:sp macro="" textlink="">
      <xdr:nvSpPr>
        <xdr:cNvPr id="325" name="テキスト ボックス 324"/>
        <xdr:cNvSpPr txBox="1"/>
      </xdr:nvSpPr>
      <xdr:spPr>
        <a:xfrm>
          <a:off x="15290800" y="5889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119634</xdr:rowOff>
    </xdr:from>
    <xdr:to>
      <xdr:col>74</xdr:col>
      <xdr:colOff>31750</xdr:colOff>
      <xdr:row>36</xdr:row>
      <xdr:rowOff>49784</xdr:rowOff>
    </xdr:to>
    <xdr:sp macro="" textlink="">
      <xdr:nvSpPr>
        <xdr:cNvPr id="326" name="楕円 325"/>
        <xdr:cNvSpPr/>
      </xdr:nvSpPr>
      <xdr:spPr>
        <a:xfrm>
          <a:off x="14732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59961</xdr:rowOff>
    </xdr:from>
    <xdr:ext cx="762000" cy="259045"/>
    <xdr:sp macro="" textlink="">
      <xdr:nvSpPr>
        <xdr:cNvPr id="327" name="テキスト ボックス 326"/>
        <xdr:cNvSpPr txBox="1"/>
      </xdr:nvSpPr>
      <xdr:spPr>
        <a:xfrm>
          <a:off x="14401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28194</xdr:rowOff>
    </xdr:from>
    <xdr:to>
      <xdr:col>69</xdr:col>
      <xdr:colOff>142875</xdr:colOff>
      <xdr:row>35</xdr:row>
      <xdr:rowOff>129794</xdr:rowOff>
    </xdr:to>
    <xdr:sp macro="" textlink="">
      <xdr:nvSpPr>
        <xdr:cNvPr id="328" name="楕円 327"/>
        <xdr:cNvSpPr/>
      </xdr:nvSpPr>
      <xdr:spPr>
        <a:xfrm>
          <a:off x="13843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139971</xdr:rowOff>
    </xdr:from>
    <xdr:ext cx="762000" cy="259045"/>
    <xdr:sp macro="" textlink="">
      <xdr:nvSpPr>
        <xdr:cNvPr id="329" name="テキスト ボックス 328"/>
        <xdr:cNvSpPr txBox="1"/>
      </xdr:nvSpPr>
      <xdr:spPr>
        <a:xfrm>
          <a:off x="13512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14478</xdr:rowOff>
    </xdr:from>
    <xdr:to>
      <xdr:col>65</xdr:col>
      <xdr:colOff>53975</xdr:colOff>
      <xdr:row>35</xdr:row>
      <xdr:rowOff>116078</xdr:rowOff>
    </xdr:to>
    <xdr:sp macro="" textlink="">
      <xdr:nvSpPr>
        <xdr:cNvPr id="330" name="楕円 329"/>
        <xdr:cNvSpPr/>
      </xdr:nvSpPr>
      <xdr:spPr>
        <a:xfrm>
          <a:off x="12954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126255</xdr:rowOff>
    </xdr:from>
    <xdr:ext cx="762000" cy="259045"/>
    <xdr:sp macro="" textlink="">
      <xdr:nvSpPr>
        <xdr:cNvPr id="331" name="テキスト ボックス 330"/>
        <xdr:cNvSpPr txBox="1"/>
      </xdr:nvSpPr>
      <xdr:spPr>
        <a:xfrm>
          <a:off x="12623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H19</a:t>
          </a:r>
          <a:r>
            <a:rPr kumimoji="1" lang="ja-JP" altLang="ja-JP"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億超の繰上償還を行った後、公債費負担適正化計画に基づき、計画的な起債発行を行ってきたことから、</a:t>
          </a:r>
          <a:r>
            <a:rPr kumimoji="1" lang="en-US" altLang="ja-JP" sz="1100">
              <a:solidFill>
                <a:schemeClr val="dk1"/>
              </a:solidFill>
              <a:effectLst/>
              <a:latin typeface="+mn-lt"/>
              <a:ea typeface="+mn-ea"/>
              <a:cs typeface="+mn-cs"/>
            </a:rPr>
            <a:t>H24</a:t>
          </a:r>
          <a:r>
            <a:rPr kumimoji="1" lang="ja-JP" altLang="ja-JP" sz="1100">
              <a:solidFill>
                <a:schemeClr val="dk1"/>
              </a:solidFill>
              <a:effectLst/>
              <a:latin typeface="+mn-lt"/>
              <a:ea typeface="+mn-ea"/>
              <a:cs typeface="+mn-cs"/>
            </a:rPr>
            <a:t>年度以降は</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を切る水準となっている。今後も将来負担を見通し、計画的な地方債発行に努める。</a:t>
          </a:r>
          <a:endParaRPr lang="ja-JP" altLang="ja-JP" sz="1400">
            <a:effectLst/>
          </a:endParaRPr>
        </a:p>
        <a:p>
          <a:r>
            <a:rPr kumimoji="1" lang="ja-JP" altLang="ja-JP" sz="1100">
              <a:solidFill>
                <a:schemeClr val="dk1"/>
              </a:solidFill>
              <a:effectLst/>
              <a:latin typeface="+mn-lt"/>
              <a:ea typeface="+mn-ea"/>
              <a:cs typeface="+mn-cs"/>
            </a:rPr>
            <a:t>　前年度比で</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増となったが</a:t>
          </a:r>
          <a:r>
            <a:rPr kumimoji="1" lang="ja-JP" altLang="ja-JP" sz="1100">
              <a:solidFill>
                <a:schemeClr val="dk1"/>
              </a:solidFill>
              <a:effectLst/>
              <a:latin typeface="+mn-lt"/>
              <a:ea typeface="+mn-ea"/>
              <a:cs typeface="+mn-cs"/>
            </a:rPr>
            <a:t>、類似団体平均値との比較</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ポイント下回っている。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73661</xdr:rowOff>
    </xdr:from>
    <xdr:to>
      <xdr:col>24</xdr:col>
      <xdr:colOff>25400</xdr:colOff>
      <xdr:row>76</xdr:row>
      <xdr:rowOff>81280</xdr:rowOff>
    </xdr:to>
    <xdr:cxnSp macro="">
      <xdr:nvCxnSpPr>
        <xdr:cNvPr id="363" name="直線コネクタ 362"/>
        <xdr:cNvCxnSpPr/>
      </xdr:nvCxnSpPr>
      <xdr:spPr>
        <a:xfrm>
          <a:off x="3987800" y="131038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64" name="公債費平均値テキスト"/>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73661</xdr:rowOff>
    </xdr:from>
    <xdr:to>
      <xdr:col>19</xdr:col>
      <xdr:colOff>187325</xdr:colOff>
      <xdr:row>76</xdr:row>
      <xdr:rowOff>100330</xdr:rowOff>
    </xdr:to>
    <xdr:cxnSp macro="">
      <xdr:nvCxnSpPr>
        <xdr:cNvPr id="366" name="直線コネクタ 365"/>
        <xdr:cNvCxnSpPr/>
      </xdr:nvCxnSpPr>
      <xdr:spPr>
        <a:xfrm flipV="1">
          <a:off x="3098800" y="131038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21607</xdr:rowOff>
    </xdr:from>
    <xdr:ext cx="736600" cy="259045"/>
    <xdr:sp macro="" textlink="">
      <xdr:nvSpPr>
        <xdr:cNvPr id="368" name="テキスト ボックス 367"/>
        <xdr:cNvSpPr txBox="1"/>
      </xdr:nvSpPr>
      <xdr:spPr>
        <a:xfrm>
          <a:off x="3606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100330</xdr:rowOff>
    </xdr:from>
    <xdr:to>
      <xdr:col>15</xdr:col>
      <xdr:colOff>98425</xdr:colOff>
      <xdr:row>77</xdr:row>
      <xdr:rowOff>58420</xdr:rowOff>
    </xdr:to>
    <xdr:cxnSp macro="">
      <xdr:nvCxnSpPr>
        <xdr:cNvPr id="369" name="直線コネクタ 368"/>
        <xdr:cNvCxnSpPr/>
      </xdr:nvCxnSpPr>
      <xdr:spPr>
        <a:xfrm flipV="1">
          <a:off x="2209800" y="1313053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0" name="フローチャート: 判断 369"/>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10177</xdr:rowOff>
    </xdr:from>
    <xdr:ext cx="762000" cy="259045"/>
    <xdr:sp macro="" textlink="">
      <xdr:nvSpPr>
        <xdr:cNvPr id="371" name="テキスト ボックス 370"/>
        <xdr:cNvSpPr txBox="1"/>
      </xdr:nvSpPr>
      <xdr:spPr>
        <a:xfrm>
          <a:off x="2717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146050</xdr:rowOff>
    </xdr:from>
    <xdr:to>
      <xdr:col>11</xdr:col>
      <xdr:colOff>9525</xdr:colOff>
      <xdr:row>77</xdr:row>
      <xdr:rowOff>58420</xdr:rowOff>
    </xdr:to>
    <xdr:cxnSp macro="">
      <xdr:nvCxnSpPr>
        <xdr:cNvPr id="372" name="直線コネクタ 371"/>
        <xdr:cNvCxnSpPr/>
      </xdr:nvCxnSpPr>
      <xdr:spPr>
        <a:xfrm>
          <a:off x="1320800" y="1317625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74" name="テキスト ボックス 373"/>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75" name="フローチャート: 判断 374"/>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48277</xdr:rowOff>
    </xdr:from>
    <xdr:ext cx="762000" cy="259045"/>
    <xdr:sp macro="" textlink="">
      <xdr:nvSpPr>
        <xdr:cNvPr id="376" name="テキスト ボックス 375"/>
        <xdr:cNvSpPr txBox="1"/>
      </xdr:nvSpPr>
      <xdr:spPr>
        <a:xfrm>
          <a:off x="939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30480</xdr:rowOff>
    </xdr:from>
    <xdr:to>
      <xdr:col>24</xdr:col>
      <xdr:colOff>76200</xdr:colOff>
      <xdr:row>76</xdr:row>
      <xdr:rowOff>132080</xdr:rowOff>
    </xdr:to>
    <xdr:sp macro="" textlink="">
      <xdr:nvSpPr>
        <xdr:cNvPr id="382" name="楕円 381"/>
        <xdr:cNvSpPr/>
      </xdr:nvSpPr>
      <xdr:spPr>
        <a:xfrm>
          <a:off x="4775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47007</xdr:rowOff>
    </xdr:from>
    <xdr:ext cx="762000" cy="259045"/>
    <xdr:sp macro="" textlink="">
      <xdr:nvSpPr>
        <xdr:cNvPr id="383" name="公債費該当値テキスト"/>
        <xdr:cNvSpPr txBox="1"/>
      </xdr:nvSpPr>
      <xdr:spPr>
        <a:xfrm>
          <a:off x="4914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22861</xdr:rowOff>
    </xdr:from>
    <xdr:to>
      <xdr:col>20</xdr:col>
      <xdr:colOff>38100</xdr:colOff>
      <xdr:row>76</xdr:row>
      <xdr:rowOff>124461</xdr:rowOff>
    </xdr:to>
    <xdr:sp macro="" textlink="">
      <xdr:nvSpPr>
        <xdr:cNvPr id="384" name="楕円 383"/>
        <xdr:cNvSpPr/>
      </xdr:nvSpPr>
      <xdr:spPr>
        <a:xfrm>
          <a:off x="3937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134637</xdr:rowOff>
    </xdr:from>
    <xdr:ext cx="736600" cy="259045"/>
    <xdr:sp macro="" textlink="">
      <xdr:nvSpPr>
        <xdr:cNvPr id="385" name="テキスト ボックス 384"/>
        <xdr:cNvSpPr txBox="1"/>
      </xdr:nvSpPr>
      <xdr:spPr>
        <a:xfrm>
          <a:off x="3606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49530</xdr:rowOff>
    </xdr:from>
    <xdr:to>
      <xdr:col>15</xdr:col>
      <xdr:colOff>149225</xdr:colOff>
      <xdr:row>76</xdr:row>
      <xdr:rowOff>151130</xdr:rowOff>
    </xdr:to>
    <xdr:sp macro="" textlink="">
      <xdr:nvSpPr>
        <xdr:cNvPr id="386" name="楕円 385"/>
        <xdr:cNvSpPr/>
      </xdr:nvSpPr>
      <xdr:spPr>
        <a:xfrm>
          <a:off x="3048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161307</xdr:rowOff>
    </xdr:from>
    <xdr:ext cx="762000" cy="259045"/>
    <xdr:sp macro="" textlink="">
      <xdr:nvSpPr>
        <xdr:cNvPr id="387" name="テキスト ボックス 386"/>
        <xdr:cNvSpPr txBox="1"/>
      </xdr:nvSpPr>
      <xdr:spPr>
        <a:xfrm>
          <a:off x="2717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7620</xdr:rowOff>
    </xdr:from>
    <xdr:to>
      <xdr:col>11</xdr:col>
      <xdr:colOff>60325</xdr:colOff>
      <xdr:row>77</xdr:row>
      <xdr:rowOff>109220</xdr:rowOff>
    </xdr:to>
    <xdr:sp macro="" textlink="">
      <xdr:nvSpPr>
        <xdr:cNvPr id="388" name="楕円 387"/>
        <xdr:cNvSpPr/>
      </xdr:nvSpPr>
      <xdr:spPr>
        <a:xfrm>
          <a:off x="2159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93997</xdr:rowOff>
    </xdr:from>
    <xdr:ext cx="762000" cy="259045"/>
    <xdr:sp macro="" textlink="">
      <xdr:nvSpPr>
        <xdr:cNvPr id="389" name="テキスト ボックス 388"/>
        <xdr:cNvSpPr txBox="1"/>
      </xdr:nvSpPr>
      <xdr:spPr>
        <a:xfrm>
          <a:off x="1828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90" name="楕円 389"/>
        <xdr:cNvSpPr/>
      </xdr:nvSpPr>
      <xdr:spPr>
        <a:xfrm>
          <a:off x="1270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35577</xdr:rowOff>
    </xdr:from>
    <xdr:ext cx="762000" cy="259045"/>
    <xdr:sp macro="" textlink="">
      <xdr:nvSpPr>
        <xdr:cNvPr id="391" name="テキスト ボックス 390"/>
        <xdr:cNvSpPr txBox="1"/>
      </xdr:nvSpPr>
      <xdr:spPr>
        <a:xfrm>
          <a:off x="939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en-US" sz="1100">
              <a:solidFill>
                <a:sysClr val="windowText" lastClr="000000"/>
              </a:solidFill>
              <a:effectLst/>
              <a:latin typeface="+mn-lt"/>
              <a:ea typeface="+mn-ea"/>
              <a:cs typeface="+mn-cs"/>
            </a:rPr>
            <a:t>全ての項目において、</a:t>
          </a:r>
          <a:r>
            <a:rPr kumimoji="1" lang="ja-JP" altLang="ja-JP" sz="1100">
              <a:solidFill>
                <a:sysClr val="windowText" lastClr="000000"/>
              </a:solidFill>
              <a:effectLst/>
              <a:latin typeface="+mn-lt"/>
              <a:ea typeface="+mn-ea"/>
              <a:cs typeface="+mn-cs"/>
            </a:rPr>
            <a:t>充当した経常一般財源</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前年度を</a:t>
          </a:r>
          <a:r>
            <a:rPr kumimoji="1" lang="ja-JP" altLang="en-US" sz="1100">
              <a:solidFill>
                <a:sysClr val="windowText" lastClr="000000"/>
              </a:solidFill>
              <a:effectLst/>
              <a:latin typeface="+mn-lt"/>
              <a:ea typeface="+mn-ea"/>
              <a:cs typeface="+mn-cs"/>
            </a:rPr>
            <a:t>上</a:t>
          </a:r>
          <a:r>
            <a:rPr kumimoji="1" lang="ja-JP" altLang="ja-JP" sz="1100">
              <a:solidFill>
                <a:sysClr val="windowText" lastClr="000000"/>
              </a:solidFill>
              <a:effectLst/>
              <a:latin typeface="+mn-lt"/>
              <a:ea typeface="+mn-ea"/>
              <a:cs typeface="+mn-cs"/>
            </a:rPr>
            <a:t>回って</a:t>
          </a:r>
          <a:r>
            <a:rPr kumimoji="1" lang="ja-JP" altLang="en-US" sz="1100">
              <a:solidFill>
                <a:sysClr val="windowText" lastClr="000000"/>
              </a:solidFill>
              <a:effectLst/>
              <a:latin typeface="+mn-lt"/>
              <a:ea typeface="+mn-ea"/>
              <a:cs typeface="+mn-cs"/>
            </a:rPr>
            <a:t>おり、</a:t>
          </a:r>
          <a:r>
            <a:rPr kumimoji="1" lang="ja-JP" altLang="ja-JP" sz="1100">
              <a:solidFill>
                <a:sysClr val="windowText" lastClr="000000"/>
              </a:solidFill>
              <a:effectLst/>
              <a:latin typeface="+mn-lt"/>
              <a:ea typeface="+mn-ea"/>
              <a:cs typeface="+mn-cs"/>
            </a:rPr>
            <a:t>前年度との比較では</a:t>
          </a:r>
          <a:r>
            <a:rPr kumimoji="1" lang="en-US" altLang="ja-JP" sz="1100">
              <a:solidFill>
                <a:sysClr val="windowText" lastClr="000000"/>
              </a:solidFill>
              <a:effectLst/>
              <a:latin typeface="+mn-lt"/>
              <a:ea typeface="+mn-ea"/>
              <a:cs typeface="+mn-cs"/>
            </a:rPr>
            <a:t>5.4</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上回っている。</a:t>
          </a:r>
          <a:r>
            <a:rPr kumimoji="1" lang="ja-JP" altLang="ja-JP" sz="1100">
              <a:solidFill>
                <a:sysClr val="windowText" lastClr="000000"/>
              </a:solidFill>
              <a:effectLst/>
              <a:latin typeface="+mn-lt"/>
              <a:ea typeface="+mn-ea"/>
              <a:cs typeface="+mn-cs"/>
            </a:rPr>
            <a:t>類似団体</a:t>
          </a:r>
          <a:r>
            <a:rPr kumimoji="1" lang="ja-JP" altLang="en-US" sz="1100">
              <a:solidFill>
                <a:sysClr val="windowText" lastClr="000000"/>
              </a:solidFill>
              <a:effectLst/>
              <a:latin typeface="+mn-lt"/>
              <a:ea typeface="+mn-ea"/>
              <a:cs typeface="+mn-cs"/>
            </a:rPr>
            <a:t>平均</a:t>
          </a:r>
          <a:r>
            <a:rPr kumimoji="1" lang="ja-JP" altLang="ja-JP" sz="1100">
              <a:solidFill>
                <a:sysClr val="windowText" lastClr="000000"/>
              </a:solidFill>
              <a:effectLst/>
              <a:latin typeface="+mn-lt"/>
              <a:ea typeface="+mn-ea"/>
              <a:cs typeface="+mn-cs"/>
            </a:rPr>
            <a:t>と比較</a:t>
          </a:r>
          <a:r>
            <a:rPr kumimoji="1" lang="ja-JP" altLang="en-US" sz="1100">
              <a:solidFill>
                <a:sysClr val="windowText" lastClr="000000"/>
              </a:solidFill>
              <a:effectLst/>
              <a:latin typeface="+mn-lt"/>
              <a:ea typeface="+mn-ea"/>
              <a:cs typeface="+mn-cs"/>
            </a:rPr>
            <a:t>しても</a:t>
          </a:r>
          <a:r>
            <a:rPr kumimoji="1" lang="en-US" altLang="ja-JP" sz="1100">
              <a:solidFill>
                <a:sysClr val="windowText" lastClr="000000"/>
              </a:solidFill>
              <a:effectLst/>
              <a:latin typeface="+mn-lt"/>
              <a:ea typeface="+mn-ea"/>
              <a:cs typeface="+mn-cs"/>
            </a:rPr>
            <a:t>12.7</a:t>
          </a:r>
          <a:r>
            <a:rPr kumimoji="1" lang="ja-JP" altLang="ja-JP" sz="1100">
              <a:solidFill>
                <a:sysClr val="windowText" lastClr="000000"/>
              </a:solidFill>
              <a:effectLst/>
              <a:latin typeface="+mn-lt"/>
              <a:ea typeface="+mn-ea"/>
              <a:cs typeface="+mn-cs"/>
            </a:rPr>
            <a:t>ポイント上回っている。</a:t>
          </a:r>
          <a:r>
            <a:rPr kumimoji="1" lang="ja-JP" altLang="en-US" sz="1100">
              <a:solidFill>
                <a:sysClr val="windowText" lastClr="000000"/>
              </a:solidFill>
              <a:effectLst/>
              <a:latin typeface="+mn-lt"/>
              <a:ea typeface="+mn-ea"/>
              <a:cs typeface="+mn-cs"/>
            </a:rPr>
            <a:t>特に人件費が</a:t>
          </a:r>
          <a:r>
            <a:rPr kumimoji="1" lang="en-US" altLang="ja-JP" sz="1100">
              <a:solidFill>
                <a:sysClr val="windowText" lastClr="000000"/>
              </a:solidFill>
              <a:effectLst/>
              <a:latin typeface="+mn-lt"/>
              <a:ea typeface="+mn-ea"/>
              <a:cs typeface="+mn-cs"/>
            </a:rPr>
            <a:t>3.7</a:t>
          </a:r>
          <a:r>
            <a:rPr kumimoji="1" lang="ja-JP" altLang="en-US" sz="1100">
              <a:solidFill>
                <a:sysClr val="windowText" lastClr="000000"/>
              </a:solidFill>
              <a:effectLst/>
              <a:latin typeface="+mn-lt"/>
              <a:ea typeface="+mn-ea"/>
              <a:cs typeface="+mn-cs"/>
            </a:rPr>
            <a:t>ポイント上回っているため、</a:t>
          </a:r>
          <a:r>
            <a:rPr kumimoji="1" lang="ja-JP" altLang="ja-JP" sz="1100">
              <a:solidFill>
                <a:sysClr val="windowText" lastClr="000000"/>
              </a:solidFill>
              <a:effectLst/>
              <a:latin typeface="+mn-lt"/>
              <a:ea typeface="+mn-ea"/>
              <a:cs typeface="+mn-cs"/>
            </a:rPr>
            <a:t>人件費の抑制に努めるほか、行政コストの削減、公共料金の改定を検討し、歳入・歳出両面で経常収支比率の改善に努める。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146594</xdr:rowOff>
    </xdr:from>
    <xdr:to>
      <xdr:col>82</xdr:col>
      <xdr:colOff>107950</xdr:colOff>
      <xdr:row>79</xdr:row>
      <xdr:rowOff>151493</xdr:rowOff>
    </xdr:to>
    <xdr:cxnSp macro="">
      <xdr:nvCxnSpPr>
        <xdr:cNvPr id="426" name="直線コネクタ 425"/>
        <xdr:cNvCxnSpPr/>
      </xdr:nvCxnSpPr>
      <xdr:spPr>
        <a:xfrm>
          <a:off x="15671800" y="13519694"/>
          <a:ext cx="8382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45375</xdr:rowOff>
    </xdr:from>
    <xdr:ext cx="762000" cy="259045"/>
    <xdr:sp macro="" textlink="">
      <xdr:nvSpPr>
        <xdr:cNvPr id="427" name="公債費以外平均値テキスト"/>
        <xdr:cNvSpPr txBox="1"/>
      </xdr:nvSpPr>
      <xdr:spPr>
        <a:xfrm>
          <a:off x="16598900" y="13075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146594</xdr:rowOff>
    </xdr:from>
    <xdr:to>
      <xdr:col>78</xdr:col>
      <xdr:colOff>69850</xdr:colOff>
      <xdr:row>79</xdr:row>
      <xdr:rowOff>17599</xdr:rowOff>
    </xdr:to>
    <xdr:cxnSp macro="">
      <xdr:nvCxnSpPr>
        <xdr:cNvPr id="429" name="直線コネクタ 428"/>
        <xdr:cNvCxnSpPr/>
      </xdr:nvCxnSpPr>
      <xdr:spPr>
        <a:xfrm flipV="1">
          <a:off x="14782800" y="1351969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78576</xdr:rowOff>
    </xdr:from>
    <xdr:ext cx="736600" cy="259045"/>
    <xdr:sp macro="" textlink="">
      <xdr:nvSpPr>
        <xdr:cNvPr id="431" name="テキスト ボックス 430"/>
        <xdr:cNvSpPr txBox="1"/>
      </xdr:nvSpPr>
      <xdr:spPr>
        <a:xfrm>
          <a:off x="15290800" y="12937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154758</xdr:rowOff>
    </xdr:from>
    <xdr:to>
      <xdr:col>73</xdr:col>
      <xdr:colOff>180975</xdr:colOff>
      <xdr:row>79</xdr:row>
      <xdr:rowOff>17599</xdr:rowOff>
    </xdr:to>
    <xdr:cxnSp macro="">
      <xdr:nvCxnSpPr>
        <xdr:cNvPr id="432" name="直線コネクタ 431"/>
        <xdr:cNvCxnSpPr/>
      </xdr:nvCxnSpPr>
      <xdr:spPr>
        <a:xfrm>
          <a:off x="13893800" y="13356408"/>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3" name="フローチャート: 判断 432"/>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29590</xdr:rowOff>
    </xdr:from>
    <xdr:ext cx="762000" cy="259045"/>
    <xdr:sp macro="" textlink="">
      <xdr:nvSpPr>
        <xdr:cNvPr id="434" name="テキスト ボックス 433"/>
        <xdr:cNvSpPr txBox="1"/>
      </xdr:nvSpPr>
      <xdr:spPr>
        <a:xfrm>
          <a:off x="14401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118836</xdr:rowOff>
    </xdr:from>
    <xdr:to>
      <xdr:col>69</xdr:col>
      <xdr:colOff>92075</xdr:colOff>
      <xdr:row>77</xdr:row>
      <xdr:rowOff>154758</xdr:rowOff>
    </xdr:to>
    <xdr:cxnSp macro="">
      <xdr:nvCxnSpPr>
        <xdr:cNvPr id="435" name="直線コネクタ 434"/>
        <xdr:cNvCxnSpPr/>
      </xdr:nvCxnSpPr>
      <xdr:spPr>
        <a:xfrm>
          <a:off x="13004800" y="1332048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128451</xdr:rowOff>
    </xdr:from>
    <xdr:to>
      <xdr:col>69</xdr:col>
      <xdr:colOff>142875</xdr:colOff>
      <xdr:row>77</xdr:row>
      <xdr:rowOff>58601</xdr:rowOff>
    </xdr:to>
    <xdr:sp macro="" textlink="">
      <xdr:nvSpPr>
        <xdr:cNvPr id="436" name="フローチャート: 判断 435"/>
        <xdr:cNvSpPr/>
      </xdr:nvSpPr>
      <xdr:spPr>
        <a:xfrm>
          <a:off x="13843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68778</xdr:rowOff>
    </xdr:from>
    <xdr:ext cx="762000" cy="259045"/>
    <xdr:sp macro="" textlink="">
      <xdr:nvSpPr>
        <xdr:cNvPr id="437" name="テキスト ボックス 436"/>
        <xdr:cNvSpPr txBox="1"/>
      </xdr:nvSpPr>
      <xdr:spPr>
        <a:xfrm>
          <a:off x="13512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38" name="フローチャート: 判断 437"/>
        <xdr:cNvSpPr/>
      </xdr:nvSpPr>
      <xdr:spPr>
        <a:xfrm>
          <a:off x="12954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145523</xdr:rowOff>
    </xdr:from>
    <xdr:ext cx="762000" cy="259045"/>
    <xdr:sp macro="" textlink="">
      <xdr:nvSpPr>
        <xdr:cNvPr id="439" name="テキスト ボックス 438"/>
        <xdr:cNvSpPr txBox="1"/>
      </xdr:nvSpPr>
      <xdr:spPr>
        <a:xfrm>
          <a:off x="12623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100693</xdr:rowOff>
    </xdr:from>
    <xdr:to>
      <xdr:col>82</xdr:col>
      <xdr:colOff>158750</xdr:colOff>
      <xdr:row>80</xdr:row>
      <xdr:rowOff>30843</xdr:rowOff>
    </xdr:to>
    <xdr:sp macro="" textlink="">
      <xdr:nvSpPr>
        <xdr:cNvPr id="445" name="楕円 444"/>
        <xdr:cNvSpPr/>
      </xdr:nvSpPr>
      <xdr:spPr>
        <a:xfrm>
          <a:off x="16459200" y="136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72770</xdr:rowOff>
    </xdr:from>
    <xdr:ext cx="762000" cy="259045"/>
    <xdr:sp macro="" textlink="">
      <xdr:nvSpPr>
        <xdr:cNvPr id="446" name="公債費以外該当値テキスト"/>
        <xdr:cNvSpPr txBox="1"/>
      </xdr:nvSpPr>
      <xdr:spPr>
        <a:xfrm>
          <a:off x="16598900" y="1361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95794</xdr:rowOff>
    </xdr:from>
    <xdr:to>
      <xdr:col>78</xdr:col>
      <xdr:colOff>120650</xdr:colOff>
      <xdr:row>79</xdr:row>
      <xdr:rowOff>25944</xdr:rowOff>
    </xdr:to>
    <xdr:sp macro="" textlink="">
      <xdr:nvSpPr>
        <xdr:cNvPr id="447" name="楕円 446"/>
        <xdr:cNvSpPr/>
      </xdr:nvSpPr>
      <xdr:spPr>
        <a:xfrm>
          <a:off x="15621000" y="1346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10721</xdr:rowOff>
    </xdr:from>
    <xdr:ext cx="736600" cy="259045"/>
    <xdr:sp macro="" textlink="">
      <xdr:nvSpPr>
        <xdr:cNvPr id="448" name="テキスト ボックス 447"/>
        <xdr:cNvSpPr txBox="1"/>
      </xdr:nvSpPr>
      <xdr:spPr>
        <a:xfrm>
          <a:off x="15290800" y="13555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138249</xdr:rowOff>
    </xdr:from>
    <xdr:to>
      <xdr:col>74</xdr:col>
      <xdr:colOff>31750</xdr:colOff>
      <xdr:row>79</xdr:row>
      <xdr:rowOff>68399</xdr:rowOff>
    </xdr:to>
    <xdr:sp macro="" textlink="">
      <xdr:nvSpPr>
        <xdr:cNvPr id="449" name="楕円 448"/>
        <xdr:cNvSpPr/>
      </xdr:nvSpPr>
      <xdr:spPr>
        <a:xfrm>
          <a:off x="14732000" y="1351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53176</xdr:rowOff>
    </xdr:from>
    <xdr:ext cx="762000" cy="259045"/>
    <xdr:sp macro="" textlink="">
      <xdr:nvSpPr>
        <xdr:cNvPr id="450" name="テキスト ボックス 449"/>
        <xdr:cNvSpPr txBox="1"/>
      </xdr:nvSpPr>
      <xdr:spPr>
        <a:xfrm>
          <a:off x="14401800" y="1359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103958</xdr:rowOff>
    </xdr:from>
    <xdr:to>
      <xdr:col>69</xdr:col>
      <xdr:colOff>142875</xdr:colOff>
      <xdr:row>78</xdr:row>
      <xdr:rowOff>34108</xdr:rowOff>
    </xdr:to>
    <xdr:sp macro="" textlink="">
      <xdr:nvSpPr>
        <xdr:cNvPr id="451" name="楕円 450"/>
        <xdr:cNvSpPr/>
      </xdr:nvSpPr>
      <xdr:spPr>
        <a:xfrm>
          <a:off x="13843000" y="133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18885</xdr:rowOff>
    </xdr:from>
    <xdr:ext cx="762000" cy="259045"/>
    <xdr:sp macro="" textlink="">
      <xdr:nvSpPr>
        <xdr:cNvPr id="452" name="テキスト ボックス 451"/>
        <xdr:cNvSpPr txBox="1"/>
      </xdr:nvSpPr>
      <xdr:spPr>
        <a:xfrm>
          <a:off x="13512800" y="133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68036</xdr:rowOff>
    </xdr:from>
    <xdr:to>
      <xdr:col>65</xdr:col>
      <xdr:colOff>53975</xdr:colOff>
      <xdr:row>77</xdr:row>
      <xdr:rowOff>169636</xdr:rowOff>
    </xdr:to>
    <xdr:sp macro="" textlink="">
      <xdr:nvSpPr>
        <xdr:cNvPr id="453" name="楕円 452"/>
        <xdr:cNvSpPr/>
      </xdr:nvSpPr>
      <xdr:spPr>
        <a:xfrm>
          <a:off x="12954000" y="1326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154413</xdr:rowOff>
    </xdr:from>
    <xdr:ext cx="762000" cy="259045"/>
    <xdr:sp macro="" textlink="">
      <xdr:nvSpPr>
        <xdr:cNvPr id="454" name="テキスト ボックス 453"/>
        <xdr:cNvSpPr txBox="1"/>
      </xdr:nvSpPr>
      <xdr:spPr>
        <a:xfrm>
          <a:off x="12623800" y="13356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青森県西目屋村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973</xdr:rowOff>
    </xdr:from>
    <xdr:to>
      <xdr:col>29</xdr:col>
      <xdr:colOff>127000</xdr:colOff>
      <xdr:row>17</xdr:row>
      <xdr:rowOff>30354</xdr:rowOff>
    </xdr:to>
    <xdr:cxnSp macro="">
      <xdr:nvCxnSpPr>
        <xdr:cNvPr id="49" name="直線コネクタ 48"/>
        <xdr:cNvCxnSpPr/>
      </xdr:nvCxnSpPr>
      <xdr:spPr bwMode="auto">
        <a:xfrm flipV="1">
          <a:off x="5003800" y="2963248"/>
          <a:ext cx="647700" cy="29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56735</xdr:rowOff>
    </xdr:from>
    <xdr:ext cx="762000" cy="259045"/>
    <xdr:sp macro="" textlink="">
      <xdr:nvSpPr>
        <xdr:cNvPr id="50" name="人口1人当たり決算額の推移平均値テキスト130"/>
        <xdr:cNvSpPr txBox="1"/>
      </xdr:nvSpPr>
      <xdr:spPr>
        <a:xfrm>
          <a:off x="5740400" y="3019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30354</xdr:rowOff>
    </xdr:from>
    <xdr:to>
      <xdr:col>26</xdr:col>
      <xdr:colOff>50800</xdr:colOff>
      <xdr:row>17</xdr:row>
      <xdr:rowOff>46815</xdr:rowOff>
    </xdr:to>
    <xdr:cxnSp macro="">
      <xdr:nvCxnSpPr>
        <xdr:cNvPr id="52" name="直線コネクタ 51"/>
        <xdr:cNvCxnSpPr/>
      </xdr:nvCxnSpPr>
      <xdr:spPr bwMode="auto">
        <a:xfrm flipV="1">
          <a:off x="4305300" y="2992629"/>
          <a:ext cx="698500" cy="16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3746</xdr:rowOff>
    </xdr:from>
    <xdr:ext cx="736600" cy="259045"/>
    <xdr:sp macro="" textlink="">
      <xdr:nvSpPr>
        <xdr:cNvPr id="54" name="テキスト ボックス 53"/>
        <xdr:cNvSpPr txBox="1"/>
      </xdr:nvSpPr>
      <xdr:spPr>
        <a:xfrm>
          <a:off x="4622800" y="3137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46815</xdr:rowOff>
    </xdr:from>
    <xdr:to>
      <xdr:col>22</xdr:col>
      <xdr:colOff>114300</xdr:colOff>
      <xdr:row>17</xdr:row>
      <xdr:rowOff>81017</xdr:rowOff>
    </xdr:to>
    <xdr:cxnSp macro="">
      <xdr:nvCxnSpPr>
        <xdr:cNvPr id="55" name="直線コネクタ 54"/>
        <xdr:cNvCxnSpPr/>
      </xdr:nvCxnSpPr>
      <xdr:spPr bwMode="auto">
        <a:xfrm flipV="1">
          <a:off x="3606800" y="3009090"/>
          <a:ext cx="698500" cy="34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13924</xdr:rowOff>
    </xdr:from>
    <xdr:ext cx="762000" cy="259045"/>
    <xdr:sp macro="" textlink="">
      <xdr:nvSpPr>
        <xdr:cNvPr id="57" name="テキスト ボックス 56"/>
        <xdr:cNvSpPr txBox="1"/>
      </xdr:nvSpPr>
      <xdr:spPr>
        <a:xfrm>
          <a:off x="3924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81017</xdr:rowOff>
    </xdr:from>
    <xdr:to>
      <xdr:col>18</xdr:col>
      <xdr:colOff>177800</xdr:colOff>
      <xdr:row>17</xdr:row>
      <xdr:rowOff>101359</xdr:rowOff>
    </xdr:to>
    <xdr:cxnSp macro="">
      <xdr:nvCxnSpPr>
        <xdr:cNvPr id="58" name="直線コネクタ 57"/>
        <xdr:cNvCxnSpPr/>
      </xdr:nvCxnSpPr>
      <xdr:spPr bwMode="auto">
        <a:xfrm flipV="1">
          <a:off x="2908300" y="3043292"/>
          <a:ext cx="698500" cy="203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100976</xdr:rowOff>
    </xdr:from>
    <xdr:to>
      <xdr:col>19</xdr:col>
      <xdr:colOff>38100</xdr:colOff>
      <xdr:row>18</xdr:row>
      <xdr:rowOff>31126</xdr:rowOff>
    </xdr:to>
    <xdr:sp macro="" textlink="">
      <xdr:nvSpPr>
        <xdr:cNvPr id="59" name="フローチャート: 判断 58"/>
        <xdr:cNvSpPr/>
      </xdr:nvSpPr>
      <xdr:spPr bwMode="auto">
        <a:xfrm>
          <a:off x="3556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15903</xdr:rowOff>
    </xdr:from>
    <xdr:ext cx="762000" cy="259045"/>
    <xdr:sp macro="" textlink="">
      <xdr:nvSpPr>
        <xdr:cNvPr id="60" name="テキスト ボックス 59"/>
        <xdr:cNvSpPr txBox="1"/>
      </xdr:nvSpPr>
      <xdr:spPr>
        <a:xfrm>
          <a:off x="3225800" y="314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119823</xdr:rowOff>
    </xdr:from>
    <xdr:to>
      <xdr:col>15</xdr:col>
      <xdr:colOff>101600</xdr:colOff>
      <xdr:row>18</xdr:row>
      <xdr:rowOff>49973</xdr:rowOff>
    </xdr:to>
    <xdr:sp macro="" textlink="">
      <xdr:nvSpPr>
        <xdr:cNvPr id="61" name="フローチャート: 判断 60"/>
        <xdr:cNvSpPr/>
      </xdr:nvSpPr>
      <xdr:spPr bwMode="auto">
        <a:xfrm>
          <a:off x="2857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34750</xdr:rowOff>
    </xdr:from>
    <xdr:ext cx="762000" cy="259045"/>
    <xdr:sp macro="" textlink="">
      <xdr:nvSpPr>
        <xdr:cNvPr id="62" name="テキスト ボックス 61"/>
        <xdr:cNvSpPr txBox="1"/>
      </xdr:nvSpPr>
      <xdr:spPr>
        <a:xfrm>
          <a:off x="2527300" y="316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121623</xdr:rowOff>
    </xdr:from>
    <xdr:to>
      <xdr:col>29</xdr:col>
      <xdr:colOff>177800</xdr:colOff>
      <xdr:row>17</xdr:row>
      <xdr:rowOff>51773</xdr:rowOff>
    </xdr:to>
    <xdr:sp macro="" textlink="">
      <xdr:nvSpPr>
        <xdr:cNvPr id="68" name="楕円 67"/>
        <xdr:cNvSpPr/>
      </xdr:nvSpPr>
      <xdr:spPr bwMode="auto">
        <a:xfrm>
          <a:off x="5600700" y="2912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138150</xdr:rowOff>
    </xdr:from>
    <xdr:ext cx="762000" cy="259045"/>
    <xdr:sp macro="" textlink="">
      <xdr:nvSpPr>
        <xdr:cNvPr id="69" name="人口1人当たり決算額の推移該当値テキスト130"/>
        <xdr:cNvSpPr txBox="1"/>
      </xdr:nvSpPr>
      <xdr:spPr>
        <a:xfrm>
          <a:off x="5740400" y="2757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151004</xdr:rowOff>
    </xdr:from>
    <xdr:to>
      <xdr:col>26</xdr:col>
      <xdr:colOff>101600</xdr:colOff>
      <xdr:row>17</xdr:row>
      <xdr:rowOff>81154</xdr:rowOff>
    </xdr:to>
    <xdr:sp macro="" textlink="">
      <xdr:nvSpPr>
        <xdr:cNvPr id="70" name="楕円 69"/>
        <xdr:cNvSpPr/>
      </xdr:nvSpPr>
      <xdr:spPr bwMode="auto">
        <a:xfrm>
          <a:off x="4953000" y="2941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91331</xdr:rowOff>
    </xdr:from>
    <xdr:ext cx="736600" cy="259045"/>
    <xdr:sp macro="" textlink="">
      <xdr:nvSpPr>
        <xdr:cNvPr id="71" name="テキスト ボックス 70"/>
        <xdr:cNvSpPr txBox="1"/>
      </xdr:nvSpPr>
      <xdr:spPr>
        <a:xfrm>
          <a:off x="4622800" y="2710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167465</xdr:rowOff>
    </xdr:from>
    <xdr:to>
      <xdr:col>22</xdr:col>
      <xdr:colOff>165100</xdr:colOff>
      <xdr:row>17</xdr:row>
      <xdr:rowOff>97615</xdr:rowOff>
    </xdr:to>
    <xdr:sp macro="" textlink="">
      <xdr:nvSpPr>
        <xdr:cNvPr id="72" name="楕円 71"/>
        <xdr:cNvSpPr/>
      </xdr:nvSpPr>
      <xdr:spPr bwMode="auto">
        <a:xfrm>
          <a:off x="4254500" y="2958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107792</xdr:rowOff>
    </xdr:from>
    <xdr:ext cx="762000" cy="259045"/>
    <xdr:sp macro="" textlink="">
      <xdr:nvSpPr>
        <xdr:cNvPr id="73" name="テキスト ボックス 72"/>
        <xdr:cNvSpPr txBox="1"/>
      </xdr:nvSpPr>
      <xdr:spPr>
        <a:xfrm>
          <a:off x="3924300" y="272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30217</xdr:rowOff>
    </xdr:from>
    <xdr:to>
      <xdr:col>19</xdr:col>
      <xdr:colOff>38100</xdr:colOff>
      <xdr:row>17</xdr:row>
      <xdr:rowOff>131817</xdr:rowOff>
    </xdr:to>
    <xdr:sp macro="" textlink="">
      <xdr:nvSpPr>
        <xdr:cNvPr id="74" name="楕円 73"/>
        <xdr:cNvSpPr/>
      </xdr:nvSpPr>
      <xdr:spPr bwMode="auto">
        <a:xfrm>
          <a:off x="3556000" y="2992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141994</xdr:rowOff>
    </xdr:from>
    <xdr:ext cx="762000" cy="259045"/>
    <xdr:sp macro="" textlink="">
      <xdr:nvSpPr>
        <xdr:cNvPr id="75" name="テキスト ボックス 74"/>
        <xdr:cNvSpPr txBox="1"/>
      </xdr:nvSpPr>
      <xdr:spPr>
        <a:xfrm>
          <a:off x="3225800" y="276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50559</xdr:rowOff>
    </xdr:from>
    <xdr:to>
      <xdr:col>15</xdr:col>
      <xdr:colOff>101600</xdr:colOff>
      <xdr:row>17</xdr:row>
      <xdr:rowOff>152159</xdr:rowOff>
    </xdr:to>
    <xdr:sp macro="" textlink="">
      <xdr:nvSpPr>
        <xdr:cNvPr id="76" name="楕円 75"/>
        <xdr:cNvSpPr/>
      </xdr:nvSpPr>
      <xdr:spPr bwMode="auto">
        <a:xfrm>
          <a:off x="2857500" y="3012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162336</xdr:rowOff>
    </xdr:from>
    <xdr:ext cx="762000" cy="259045"/>
    <xdr:sp macro="" textlink="">
      <xdr:nvSpPr>
        <xdr:cNvPr id="77" name="テキスト ボックス 76"/>
        <xdr:cNvSpPr txBox="1"/>
      </xdr:nvSpPr>
      <xdr:spPr>
        <a:xfrm>
          <a:off x="2527300" y="2781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320071</xdr:rowOff>
    </xdr:from>
    <xdr:to>
      <xdr:col>29</xdr:col>
      <xdr:colOff>127000</xdr:colOff>
      <xdr:row>35</xdr:row>
      <xdr:rowOff>4036</xdr:rowOff>
    </xdr:to>
    <xdr:cxnSp macro="">
      <xdr:nvCxnSpPr>
        <xdr:cNvPr id="108" name="直線コネクタ 107"/>
        <xdr:cNvCxnSpPr/>
      </xdr:nvCxnSpPr>
      <xdr:spPr bwMode="auto">
        <a:xfrm>
          <a:off x="5003800" y="6587521"/>
          <a:ext cx="647700" cy="268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135269</xdr:rowOff>
    </xdr:from>
    <xdr:ext cx="762000" cy="259045"/>
    <xdr:sp macro="" textlink="">
      <xdr:nvSpPr>
        <xdr:cNvPr id="109" name="人口1人当たり決算額の推移平均値テキスト445"/>
        <xdr:cNvSpPr txBox="1"/>
      </xdr:nvSpPr>
      <xdr:spPr>
        <a:xfrm>
          <a:off x="5740400" y="6745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320071</xdr:rowOff>
    </xdr:from>
    <xdr:to>
      <xdr:col>26</xdr:col>
      <xdr:colOff>50800</xdr:colOff>
      <xdr:row>34</xdr:row>
      <xdr:rowOff>325219</xdr:rowOff>
    </xdr:to>
    <xdr:cxnSp macro="">
      <xdr:nvCxnSpPr>
        <xdr:cNvPr id="111" name="直線コネクタ 110"/>
        <xdr:cNvCxnSpPr/>
      </xdr:nvCxnSpPr>
      <xdr:spPr bwMode="auto">
        <a:xfrm flipV="1">
          <a:off x="4305300" y="6587521"/>
          <a:ext cx="698500" cy="5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252989</xdr:rowOff>
    </xdr:from>
    <xdr:ext cx="736600" cy="259045"/>
    <xdr:sp macro="" textlink="">
      <xdr:nvSpPr>
        <xdr:cNvPr id="113" name="テキスト ボックス 112"/>
        <xdr:cNvSpPr txBox="1"/>
      </xdr:nvSpPr>
      <xdr:spPr>
        <a:xfrm>
          <a:off x="4622800" y="6863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325219</xdr:rowOff>
    </xdr:from>
    <xdr:to>
      <xdr:col>22</xdr:col>
      <xdr:colOff>114300</xdr:colOff>
      <xdr:row>35</xdr:row>
      <xdr:rowOff>13134</xdr:rowOff>
    </xdr:to>
    <xdr:cxnSp macro="">
      <xdr:nvCxnSpPr>
        <xdr:cNvPr id="114" name="直線コネクタ 113"/>
        <xdr:cNvCxnSpPr/>
      </xdr:nvCxnSpPr>
      <xdr:spPr bwMode="auto">
        <a:xfrm flipV="1">
          <a:off x="3606800" y="6592669"/>
          <a:ext cx="698500" cy="30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254753</xdr:rowOff>
    </xdr:from>
    <xdr:ext cx="762000" cy="259045"/>
    <xdr:sp macro="" textlink="">
      <xdr:nvSpPr>
        <xdr:cNvPr id="116" name="テキスト ボックス 115"/>
        <xdr:cNvSpPr txBox="1"/>
      </xdr:nvSpPr>
      <xdr:spPr>
        <a:xfrm>
          <a:off x="39243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2962</xdr:rowOff>
    </xdr:from>
    <xdr:to>
      <xdr:col>18</xdr:col>
      <xdr:colOff>177800</xdr:colOff>
      <xdr:row>35</xdr:row>
      <xdr:rowOff>13134</xdr:rowOff>
    </xdr:to>
    <xdr:cxnSp macro="">
      <xdr:nvCxnSpPr>
        <xdr:cNvPr id="117" name="直線コネクタ 116"/>
        <xdr:cNvCxnSpPr/>
      </xdr:nvCxnSpPr>
      <xdr:spPr bwMode="auto">
        <a:xfrm>
          <a:off x="2908300" y="6613312"/>
          <a:ext cx="698500" cy="10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153819</xdr:rowOff>
    </xdr:from>
    <xdr:to>
      <xdr:col>19</xdr:col>
      <xdr:colOff>38100</xdr:colOff>
      <xdr:row>35</xdr:row>
      <xdr:rowOff>255419</xdr:rowOff>
    </xdr:to>
    <xdr:sp macro="" textlink="">
      <xdr:nvSpPr>
        <xdr:cNvPr id="118" name="フローチャート: 判断 117"/>
        <xdr:cNvSpPr/>
      </xdr:nvSpPr>
      <xdr:spPr bwMode="auto">
        <a:xfrm>
          <a:off x="35560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240196</xdr:rowOff>
    </xdr:from>
    <xdr:ext cx="762000" cy="259045"/>
    <xdr:sp macro="" textlink="">
      <xdr:nvSpPr>
        <xdr:cNvPr id="119" name="テキスト ボックス 118"/>
        <xdr:cNvSpPr txBox="1"/>
      </xdr:nvSpPr>
      <xdr:spPr>
        <a:xfrm>
          <a:off x="32258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130552</xdr:rowOff>
    </xdr:from>
    <xdr:to>
      <xdr:col>15</xdr:col>
      <xdr:colOff>101600</xdr:colOff>
      <xdr:row>35</xdr:row>
      <xdr:rowOff>232152</xdr:rowOff>
    </xdr:to>
    <xdr:sp macro="" textlink="">
      <xdr:nvSpPr>
        <xdr:cNvPr id="120" name="フローチャート: 判断 119"/>
        <xdr:cNvSpPr/>
      </xdr:nvSpPr>
      <xdr:spPr bwMode="auto">
        <a:xfrm>
          <a:off x="28575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216929</xdr:rowOff>
    </xdr:from>
    <xdr:ext cx="762000" cy="259045"/>
    <xdr:sp macro="" textlink="">
      <xdr:nvSpPr>
        <xdr:cNvPr id="121" name="テキスト ボックス 120"/>
        <xdr:cNvSpPr txBox="1"/>
      </xdr:nvSpPr>
      <xdr:spPr>
        <a:xfrm>
          <a:off x="2527300" y="682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296136</xdr:rowOff>
    </xdr:from>
    <xdr:to>
      <xdr:col>29</xdr:col>
      <xdr:colOff>177800</xdr:colOff>
      <xdr:row>35</xdr:row>
      <xdr:rowOff>54836</xdr:rowOff>
    </xdr:to>
    <xdr:sp macro="" textlink="">
      <xdr:nvSpPr>
        <xdr:cNvPr id="127" name="楕円 126"/>
        <xdr:cNvSpPr/>
      </xdr:nvSpPr>
      <xdr:spPr bwMode="auto">
        <a:xfrm>
          <a:off x="5600700" y="6563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141213</xdr:rowOff>
    </xdr:from>
    <xdr:ext cx="762000" cy="259045"/>
    <xdr:sp macro="" textlink="">
      <xdr:nvSpPr>
        <xdr:cNvPr id="128" name="人口1人当たり決算額の推移該当値テキスト445"/>
        <xdr:cNvSpPr txBox="1"/>
      </xdr:nvSpPr>
      <xdr:spPr>
        <a:xfrm>
          <a:off x="5740400" y="6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269271</xdr:rowOff>
    </xdr:from>
    <xdr:to>
      <xdr:col>26</xdr:col>
      <xdr:colOff>101600</xdr:colOff>
      <xdr:row>35</xdr:row>
      <xdr:rowOff>27971</xdr:rowOff>
    </xdr:to>
    <xdr:sp macro="" textlink="">
      <xdr:nvSpPr>
        <xdr:cNvPr id="129" name="楕円 128"/>
        <xdr:cNvSpPr/>
      </xdr:nvSpPr>
      <xdr:spPr bwMode="auto">
        <a:xfrm>
          <a:off x="4953000" y="6536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38148</xdr:rowOff>
    </xdr:from>
    <xdr:ext cx="736600" cy="259045"/>
    <xdr:sp macro="" textlink="">
      <xdr:nvSpPr>
        <xdr:cNvPr id="130" name="テキスト ボックス 129"/>
        <xdr:cNvSpPr txBox="1"/>
      </xdr:nvSpPr>
      <xdr:spPr>
        <a:xfrm>
          <a:off x="4622800" y="6305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274419</xdr:rowOff>
    </xdr:from>
    <xdr:to>
      <xdr:col>22</xdr:col>
      <xdr:colOff>165100</xdr:colOff>
      <xdr:row>35</xdr:row>
      <xdr:rowOff>33119</xdr:rowOff>
    </xdr:to>
    <xdr:sp macro="" textlink="">
      <xdr:nvSpPr>
        <xdr:cNvPr id="131" name="楕円 130"/>
        <xdr:cNvSpPr/>
      </xdr:nvSpPr>
      <xdr:spPr bwMode="auto">
        <a:xfrm>
          <a:off x="4254500" y="6541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43296</xdr:rowOff>
    </xdr:from>
    <xdr:ext cx="762000" cy="259045"/>
    <xdr:sp macro="" textlink="">
      <xdr:nvSpPr>
        <xdr:cNvPr id="132" name="テキスト ボックス 131"/>
        <xdr:cNvSpPr txBox="1"/>
      </xdr:nvSpPr>
      <xdr:spPr>
        <a:xfrm>
          <a:off x="3924300" y="631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305234</xdr:rowOff>
    </xdr:from>
    <xdr:to>
      <xdr:col>19</xdr:col>
      <xdr:colOff>38100</xdr:colOff>
      <xdr:row>35</xdr:row>
      <xdr:rowOff>63934</xdr:rowOff>
    </xdr:to>
    <xdr:sp macro="" textlink="">
      <xdr:nvSpPr>
        <xdr:cNvPr id="133" name="楕円 132"/>
        <xdr:cNvSpPr/>
      </xdr:nvSpPr>
      <xdr:spPr bwMode="auto">
        <a:xfrm>
          <a:off x="3556000" y="6572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74111</xdr:rowOff>
    </xdr:from>
    <xdr:ext cx="762000" cy="259045"/>
    <xdr:sp macro="" textlink="">
      <xdr:nvSpPr>
        <xdr:cNvPr id="134" name="テキスト ボックス 133"/>
        <xdr:cNvSpPr txBox="1"/>
      </xdr:nvSpPr>
      <xdr:spPr>
        <a:xfrm>
          <a:off x="3225800" y="63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295062</xdr:rowOff>
    </xdr:from>
    <xdr:to>
      <xdr:col>15</xdr:col>
      <xdr:colOff>101600</xdr:colOff>
      <xdr:row>35</xdr:row>
      <xdr:rowOff>53762</xdr:rowOff>
    </xdr:to>
    <xdr:sp macro="" textlink="">
      <xdr:nvSpPr>
        <xdr:cNvPr id="135" name="楕円 134"/>
        <xdr:cNvSpPr/>
      </xdr:nvSpPr>
      <xdr:spPr bwMode="auto">
        <a:xfrm>
          <a:off x="2857500" y="6562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63938</xdr:rowOff>
    </xdr:from>
    <xdr:ext cx="762000" cy="259045"/>
    <xdr:sp macro="" textlink="">
      <xdr:nvSpPr>
        <xdr:cNvPr id="136" name="テキスト ボックス 135"/>
        <xdr:cNvSpPr txBox="1"/>
      </xdr:nvSpPr>
      <xdr:spPr>
        <a:xfrm>
          <a:off x="2527300" y="633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青森県西目屋村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1,356
1,356
246.02
2,466,443
2,377,169
79,102
1,206,546
2,039,646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56069</xdr:rowOff>
    </xdr:from>
    <xdr:to>
      <xdr:col>24</xdr:col>
      <xdr:colOff>63500</xdr:colOff>
      <xdr:row>35</xdr:row>
      <xdr:rowOff>90882</xdr:rowOff>
    </xdr:to>
    <xdr:cxnSp macro="">
      <xdr:nvCxnSpPr>
        <xdr:cNvPr id="58" name="直線コネクタ 57"/>
        <xdr:cNvCxnSpPr/>
      </xdr:nvCxnSpPr>
      <xdr:spPr>
        <a:xfrm flipV="1">
          <a:off x="3797300" y="6056819"/>
          <a:ext cx="838200" cy="3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147945</xdr:rowOff>
    </xdr:from>
    <xdr:ext cx="599010" cy="259045"/>
    <xdr:sp macro="" textlink="">
      <xdr:nvSpPr>
        <xdr:cNvPr id="59" name="人件費平均値テキスト"/>
        <xdr:cNvSpPr txBox="1"/>
      </xdr:nvSpPr>
      <xdr:spPr>
        <a:xfrm>
          <a:off x="4686300" y="6148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90882</xdr:rowOff>
    </xdr:from>
    <xdr:to>
      <xdr:col>19</xdr:col>
      <xdr:colOff>177800</xdr:colOff>
      <xdr:row>35</xdr:row>
      <xdr:rowOff>105227</xdr:rowOff>
    </xdr:to>
    <xdr:cxnSp macro="">
      <xdr:nvCxnSpPr>
        <xdr:cNvPr id="61" name="直線コネクタ 60"/>
        <xdr:cNvCxnSpPr/>
      </xdr:nvCxnSpPr>
      <xdr:spPr>
        <a:xfrm flipV="1">
          <a:off x="2908300" y="6091632"/>
          <a:ext cx="889000" cy="1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90882</xdr:rowOff>
    </xdr:from>
    <xdr:ext cx="599010" cy="259045"/>
    <xdr:sp macro="" textlink="">
      <xdr:nvSpPr>
        <xdr:cNvPr id="63" name="テキスト ボックス 62"/>
        <xdr:cNvSpPr txBox="1"/>
      </xdr:nvSpPr>
      <xdr:spPr>
        <a:xfrm>
          <a:off x="3497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105227</xdr:rowOff>
    </xdr:from>
    <xdr:to>
      <xdr:col>15</xdr:col>
      <xdr:colOff>50800</xdr:colOff>
      <xdr:row>35</xdr:row>
      <xdr:rowOff>111646</xdr:rowOff>
    </xdr:to>
    <xdr:cxnSp macro="">
      <xdr:nvCxnSpPr>
        <xdr:cNvPr id="64" name="直線コネクタ 63"/>
        <xdr:cNvCxnSpPr/>
      </xdr:nvCxnSpPr>
      <xdr:spPr>
        <a:xfrm flipV="1">
          <a:off x="2019300" y="6105977"/>
          <a:ext cx="889000" cy="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96691</xdr:rowOff>
    </xdr:from>
    <xdr:ext cx="599010" cy="259045"/>
    <xdr:sp macro="" textlink="">
      <xdr:nvSpPr>
        <xdr:cNvPr id="66" name="テキスト ボックス 65"/>
        <xdr:cNvSpPr txBox="1"/>
      </xdr:nvSpPr>
      <xdr:spPr>
        <a:xfrm>
          <a:off x="2608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111646</xdr:rowOff>
    </xdr:from>
    <xdr:to>
      <xdr:col>10</xdr:col>
      <xdr:colOff>114300</xdr:colOff>
      <xdr:row>35</xdr:row>
      <xdr:rowOff>164901</xdr:rowOff>
    </xdr:to>
    <xdr:cxnSp macro="">
      <xdr:nvCxnSpPr>
        <xdr:cNvPr id="67" name="直線コネクタ 66"/>
        <xdr:cNvCxnSpPr/>
      </xdr:nvCxnSpPr>
      <xdr:spPr>
        <a:xfrm flipV="1">
          <a:off x="1130300" y="6112396"/>
          <a:ext cx="889000" cy="53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170215</xdr:rowOff>
    </xdr:from>
    <xdr:to>
      <xdr:col>10</xdr:col>
      <xdr:colOff>165100</xdr:colOff>
      <xdr:row>36</xdr:row>
      <xdr:rowOff>100365</xdr:rowOff>
    </xdr:to>
    <xdr:sp macro="" textlink="">
      <xdr:nvSpPr>
        <xdr:cNvPr id="68" name="フローチャート: 判断 67"/>
        <xdr:cNvSpPr/>
      </xdr:nvSpPr>
      <xdr:spPr>
        <a:xfrm>
          <a:off x="1968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91492</xdr:rowOff>
    </xdr:from>
    <xdr:ext cx="599010" cy="259045"/>
    <xdr:sp macro="" textlink="">
      <xdr:nvSpPr>
        <xdr:cNvPr id="69" name="テキスト ボックス 68"/>
        <xdr:cNvSpPr txBox="1"/>
      </xdr:nvSpPr>
      <xdr:spPr>
        <a:xfrm>
          <a:off x="1719795" y="626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11562</xdr:rowOff>
    </xdr:from>
    <xdr:to>
      <xdr:col>6</xdr:col>
      <xdr:colOff>38100</xdr:colOff>
      <xdr:row>36</xdr:row>
      <xdr:rowOff>113162</xdr:rowOff>
    </xdr:to>
    <xdr:sp macro="" textlink="">
      <xdr:nvSpPr>
        <xdr:cNvPr id="70" name="フローチャート: 判断 69"/>
        <xdr:cNvSpPr/>
      </xdr:nvSpPr>
      <xdr:spPr>
        <a:xfrm>
          <a:off x="1079500" y="61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104289</xdr:rowOff>
    </xdr:from>
    <xdr:ext cx="599010" cy="259045"/>
    <xdr:sp macro="" textlink="">
      <xdr:nvSpPr>
        <xdr:cNvPr id="71" name="テキスト ボックス 70"/>
        <xdr:cNvSpPr txBox="1"/>
      </xdr:nvSpPr>
      <xdr:spPr>
        <a:xfrm>
          <a:off x="830795" y="6276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5269</xdr:rowOff>
    </xdr:from>
    <xdr:to>
      <xdr:col>24</xdr:col>
      <xdr:colOff>114300</xdr:colOff>
      <xdr:row>35</xdr:row>
      <xdr:rowOff>106869</xdr:rowOff>
    </xdr:to>
    <xdr:sp macro="" textlink="">
      <xdr:nvSpPr>
        <xdr:cNvPr id="77" name="楕円 76"/>
        <xdr:cNvSpPr/>
      </xdr:nvSpPr>
      <xdr:spPr>
        <a:xfrm>
          <a:off x="4584700" y="600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28146</xdr:rowOff>
    </xdr:from>
    <xdr:ext cx="599010" cy="259045"/>
    <xdr:sp macro="" textlink="">
      <xdr:nvSpPr>
        <xdr:cNvPr id="78" name="人件費該当値テキスト"/>
        <xdr:cNvSpPr txBox="1"/>
      </xdr:nvSpPr>
      <xdr:spPr>
        <a:xfrm>
          <a:off x="4686300" y="5857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40082</xdr:rowOff>
    </xdr:from>
    <xdr:to>
      <xdr:col>20</xdr:col>
      <xdr:colOff>38100</xdr:colOff>
      <xdr:row>35</xdr:row>
      <xdr:rowOff>141682</xdr:rowOff>
    </xdr:to>
    <xdr:sp macro="" textlink="">
      <xdr:nvSpPr>
        <xdr:cNvPr id="79" name="楕円 78"/>
        <xdr:cNvSpPr/>
      </xdr:nvSpPr>
      <xdr:spPr>
        <a:xfrm>
          <a:off x="3746500" y="604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158209</xdr:rowOff>
    </xdr:from>
    <xdr:ext cx="599010" cy="259045"/>
    <xdr:sp macro="" textlink="">
      <xdr:nvSpPr>
        <xdr:cNvPr id="80" name="テキスト ボックス 79"/>
        <xdr:cNvSpPr txBox="1"/>
      </xdr:nvSpPr>
      <xdr:spPr>
        <a:xfrm>
          <a:off x="3497795" y="5816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54427</xdr:rowOff>
    </xdr:from>
    <xdr:to>
      <xdr:col>15</xdr:col>
      <xdr:colOff>101600</xdr:colOff>
      <xdr:row>35</xdr:row>
      <xdr:rowOff>156027</xdr:rowOff>
    </xdr:to>
    <xdr:sp macro="" textlink="">
      <xdr:nvSpPr>
        <xdr:cNvPr id="81" name="楕円 80"/>
        <xdr:cNvSpPr/>
      </xdr:nvSpPr>
      <xdr:spPr>
        <a:xfrm>
          <a:off x="2857500" y="605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1104</xdr:rowOff>
    </xdr:from>
    <xdr:ext cx="599010" cy="259045"/>
    <xdr:sp macro="" textlink="">
      <xdr:nvSpPr>
        <xdr:cNvPr id="82" name="テキスト ボックス 81"/>
        <xdr:cNvSpPr txBox="1"/>
      </xdr:nvSpPr>
      <xdr:spPr>
        <a:xfrm>
          <a:off x="2608795" y="583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60846</xdr:rowOff>
    </xdr:from>
    <xdr:to>
      <xdr:col>10</xdr:col>
      <xdr:colOff>165100</xdr:colOff>
      <xdr:row>35</xdr:row>
      <xdr:rowOff>162446</xdr:rowOff>
    </xdr:to>
    <xdr:sp macro="" textlink="">
      <xdr:nvSpPr>
        <xdr:cNvPr id="83" name="楕円 82"/>
        <xdr:cNvSpPr/>
      </xdr:nvSpPr>
      <xdr:spPr>
        <a:xfrm>
          <a:off x="1968500" y="606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7523</xdr:rowOff>
    </xdr:from>
    <xdr:ext cx="599010" cy="259045"/>
    <xdr:sp macro="" textlink="">
      <xdr:nvSpPr>
        <xdr:cNvPr id="84" name="テキスト ボックス 83"/>
        <xdr:cNvSpPr txBox="1"/>
      </xdr:nvSpPr>
      <xdr:spPr>
        <a:xfrm>
          <a:off x="1719795" y="5836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114101</xdr:rowOff>
    </xdr:from>
    <xdr:to>
      <xdr:col>6</xdr:col>
      <xdr:colOff>38100</xdr:colOff>
      <xdr:row>36</xdr:row>
      <xdr:rowOff>44251</xdr:rowOff>
    </xdr:to>
    <xdr:sp macro="" textlink="">
      <xdr:nvSpPr>
        <xdr:cNvPr id="85" name="楕円 84"/>
        <xdr:cNvSpPr/>
      </xdr:nvSpPr>
      <xdr:spPr>
        <a:xfrm>
          <a:off x="1079500" y="611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60778</xdr:rowOff>
    </xdr:from>
    <xdr:ext cx="599010" cy="259045"/>
    <xdr:sp macro="" textlink="">
      <xdr:nvSpPr>
        <xdr:cNvPr id="86" name="テキスト ボックス 85"/>
        <xdr:cNvSpPr txBox="1"/>
      </xdr:nvSpPr>
      <xdr:spPr>
        <a:xfrm>
          <a:off x="830795" y="589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87589</xdr:rowOff>
    </xdr:from>
    <xdr:to>
      <xdr:col>24</xdr:col>
      <xdr:colOff>63500</xdr:colOff>
      <xdr:row>56</xdr:row>
      <xdr:rowOff>149711</xdr:rowOff>
    </xdr:to>
    <xdr:cxnSp macro="">
      <xdr:nvCxnSpPr>
        <xdr:cNvPr id="117" name="直線コネクタ 116"/>
        <xdr:cNvCxnSpPr/>
      </xdr:nvCxnSpPr>
      <xdr:spPr>
        <a:xfrm>
          <a:off x="3797300" y="9688789"/>
          <a:ext cx="838200" cy="6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29463</xdr:rowOff>
    </xdr:from>
    <xdr:ext cx="599010" cy="259045"/>
    <xdr:sp macro="" textlink="">
      <xdr:nvSpPr>
        <xdr:cNvPr id="118" name="物件費平均値テキスト"/>
        <xdr:cNvSpPr txBox="1"/>
      </xdr:nvSpPr>
      <xdr:spPr>
        <a:xfrm>
          <a:off x="4686300" y="9802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87589</xdr:rowOff>
    </xdr:from>
    <xdr:to>
      <xdr:col>19</xdr:col>
      <xdr:colOff>177800</xdr:colOff>
      <xdr:row>56</xdr:row>
      <xdr:rowOff>143764</xdr:rowOff>
    </xdr:to>
    <xdr:cxnSp macro="">
      <xdr:nvCxnSpPr>
        <xdr:cNvPr id="120" name="直線コネクタ 119"/>
        <xdr:cNvCxnSpPr/>
      </xdr:nvCxnSpPr>
      <xdr:spPr>
        <a:xfrm flipV="1">
          <a:off x="2908300" y="9688789"/>
          <a:ext cx="889000" cy="5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145273</xdr:rowOff>
    </xdr:from>
    <xdr:ext cx="599010" cy="259045"/>
    <xdr:sp macro="" textlink="">
      <xdr:nvSpPr>
        <xdr:cNvPr id="122" name="テキスト ボックス 121"/>
        <xdr:cNvSpPr txBox="1"/>
      </xdr:nvSpPr>
      <xdr:spPr>
        <a:xfrm>
          <a:off x="3497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143764</xdr:rowOff>
    </xdr:from>
    <xdr:to>
      <xdr:col>15</xdr:col>
      <xdr:colOff>50800</xdr:colOff>
      <xdr:row>57</xdr:row>
      <xdr:rowOff>72506</xdr:rowOff>
    </xdr:to>
    <xdr:cxnSp macro="">
      <xdr:nvCxnSpPr>
        <xdr:cNvPr id="123" name="直線コネクタ 122"/>
        <xdr:cNvCxnSpPr/>
      </xdr:nvCxnSpPr>
      <xdr:spPr>
        <a:xfrm flipV="1">
          <a:off x="2019300" y="9744964"/>
          <a:ext cx="889000" cy="10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974</xdr:rowOff>
    </xdr:from>
    <xdr:ext cx="599010" cy="259045"/>
    <xdr:sp macro="" textlink="">
      <xdr:nvSpPr>
        <xdr:cNvPr id="125" name="テキスト ボックス 124"/>
        <xdr:cNvSpPr txBox="1"/>
      </xdr:nvSpPr>
      <xdr:spPr>
        <a:xfrm>
          <a:off x="2608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72506</xdr:rowOff>
    </xdr:from>
    <xdr:to>
      <xdr:col>10</xdr:col>
      <xdr:colOff>114300</xdr:colOff>
      <xdr:row>57</xdr:row>
      <xdr:rowOff>135012</xdr:rowOff>
    </xdr:to>
    <xdr:cxnSp macro="">
      <xdr:nvCxnSpPr>
        <xdr:cNvPr id="126" name="直線コネクタ 125"/>
        <xdr:cNvCxnSpPr/>
      </xdr:nvCxnSpPr>
      <xdr:spPr>
        <a:xfrm flipV="1">
          <a:off x="1130300" y="9845156"/>
          <a:ext cx="889000" cy="62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91039</xdr:rowOff>
    </xdr:from>
    <xdr:to>
      <xdr:col>10</xdr:col>
      <xdr:colOff>165100</xdr:colOff>
      <xdr:row>58</xdr:row>
      <xdr:rowOff>21189</xdr:rowOff>
    </xdr:to>
    <xdr:sp macro="" textlink="">
      <xdr:nvSpPr>
        <xdr:cNvPr id="127" name="フローチャート: 判断 126"/>
        <xdr:cNvSpPr/>
      </xdr:nvSpPr>
      <xdr:spPr>
        <a:xfrm>
          <a:off x="1968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12316</xdr:rowOff>
    </xdr:from>
    <xdr:ext cx="599010" cy="259045"/>
    <xdr:sp macro="" textlink="">
      <xdr:nvSpPr>
        <xdr:cNvPr id="128" name="テキスト ボックス 127"/>
        <xdr:cNvSpPr txBox="1"/>
      </xdr:nvSpPr>
      <xdr:spPr>
        <a:xfrm>
          <a:off x="1719795"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118952</xdr:rowOff>
    </xdr:from>
    <xdr:to>
      <xdr:col>6</xdr:col>
      <xdr:colOff>38100</xdr:colOff>
      <xdr:row>58</xdr:row>
      <xdr:rowOff>49102</xdr:rowOff>
    </xdr:to>
    <xdr:sp macro="" textlink="">
      <xdr:nvSpPr>
        <xdr:cNvPr id="129" name="フローチャート: 判断 128"/>
        <xdr:cNvSpPr/>
      </xdr:nvSpPr>
      <xdr:spPr>
        <a:xfrm>
          <a:off x="1079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40229</xdr:rowOff>
    </xdr:from>
    <xdr:ext cx="599010" cy="259045"/>
    <xdr:sp macro="" textlink="">
      <xdr:nvSpPr>
        <xdr:cNvPr id="130" name="テキスト ボックス 129"/>
        <xdr:cNvSpPr txBox="1"/>
      </xdr:nvSpPr>
      <xdr:spPr>
        <a:xfrm>
          <a:off x="830795"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98911</xdr:rowOff>
    </xdr:from>
    <xdr:to>
      <xdr:col>24</xdr:col>
      <xdr:colOff>114300</xdr:colOff>
      <xdr:row>57</xdr:row>
      <xdr:rowOff>29061</xdr:rowOff>
    </xdr:to>
    <xdr:sp macro="" textlink="">
      <xdr:nvSpPr>
        <xdr:cNvPr id="136" name="楕円 135"/>
        <xdr:cNvSpPr/>
      </xdr:nvSpPr>
      <xdr:spPr>
        <a:xfrm>
          <a:off x="4584700" y="970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121788</xdr:rowOff>
    </xdr:from>
    <xdr:ext cx="599010" cy="259045"/>
    <xdr:sp macro="" textlink="">
      <xdr:nvSpPr>
        <xdr:cNvPr id="137" name="物件費該当値テキスト"/>
        <xdr:cNvSpPr txBox="1"/>
      </xdr:nvSpPr>
      <xdr:spPr>
        <a:xfrm>
          <a:off x="4686300" y="9551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36789</xdr:rowOff>
    </xdr:from>
    <xdr:to>
      <xdr:col>20</xdr:col>
      <xdr:colOff>38100</xdr:colOff>
      <xdr:row>56</xdr:row>
      <xdr:rowOff>138389</xdr:rowOff>
    </xdr:to>
    <xdr:sp macro="" textlink="">
      <xdr:nvSpPr>
        <xdr:cNvPr id="138" name="楕円 137"/>
        <xdr:cNvSpPr/>
      </xdr:nvSpPr>
      <xdr:spPr>
        <a:xfrm>
          <a:off x="3746500" y="963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154916</xdr:rowOff>
    </xdr:from>
    <xdr:ext cx="599010" cy="259045"/>
    <xdr:sp macro="" textlink="">
      <xdr:nvSpPr>
        <xdr:cNvPr id="139" name="テキスト ボックス 138"/>
        <xdr:cNvSpPr txBox="1"/>
      </xdr:nvSpPr>
      <xdr:spPr>
        <a:xfrm>
          <a:off x="3497795" y="941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92964</xdr:rowOff>
    </xdr:from>
    <xdr:to>
      <xdr:col>15</xdr:col>
      <xdr:colOff>101600</xdr:colOff>
      <xdr:row>57</xdr:row>
      <xdr:rowOff>23114</xdr:rowOff>
    </xdr:to>
    <xdr:sp macro="" textlink="">
      <xdr:nvSpPr>
        <xdr:cNvPr id="140" name="楕円 139"/>
        <xdr:cNvSpPr/>
      </xdr:nvSpPr>
      <xdr:spPr>
        <a:xfrm>
          <a:off x="2857500" y="969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39641</xdr:rowOff>
    </xdr:from>
    <xdr:ext cx="599010" cy="259045"/>
    <xdr:sp macro="" textlink="">
      <xdr:nvSpPr>
        <xdr:cNvPr id="141" name="テキスト ボックス 140"/>
        <xdr:cNvSpPr txBox="1"/>
      </xdr:nvSpPr>
      <xdr:spPr>
        <a:xfrm>
          <a:off x="2608795" y="946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21706</xdr:rowOff>
    </xdr:from>
    <xdr:to>
      <xdr:col>10</xdr:col>
      <xdr:colOff>165100</xdr:colOff>
      <xdr:row>57</xdr:row>
      <xdr:rowOff>123306</xdr:rowOff>
    </xdr:to>
    <xdr:sp macro="" textlink="">
      <xdr:nvSpPr>
        <xdr:cNvPr id="142" name="楕円 141"/>
        <xdr:cNvSpPr/>
      </xdr:nvSpPr>
      <xdr:spPr>
        <a:xfrm>
          <a:off x="1968500" y="979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139833</xdr:rowOff>
    </xdr:from>
    <xdr:ext cx="599010" cy="259045"/>
    <xdr:sp macro="" textlink="">
      <xdr:nvSpPr>
        <xdr:cNvPr id="143" name="テキスト ボックス 142"/>
        <xdr:cNvSpPr txBox="1"/>
      </xdr:nvSpPr>
      <xdr:spPr>
        <a:xfrm>
          <a:off x="1719795" y="9569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84212</xdr:rowOff>
    </xdr:from>
    <xdr:to>
      <xdr:col>6</xdr:col>
      <xdr:colOff>38100</xdr:colOff>
      <xdr:row>58</xdr:row>
      <xdr:rowOff>14362</xdr:rowOff>
    </xdr:to>
    <xdr:sp macro="" textlink="">
      <xdr:nvSpPr>
        <xdr:cNvPr id="144" name="楕円 143"/>
        <xdr:cNvSpPr/>
      </xdr:nvSpPr>
      <xdr:spPr>
        <a:xfrm>
          <a:off x="1079500" y="985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30889</xdr:rowOff>
    </xdr:from>
    <xdr:ext cx="599010" cy="259045"/>
    <xdr:sp macro="" textlink="">
      <xdr:nvSpPr>
        <xdr:cNvPr id="145" name="テキスト ボックス 144"/>
        <xdr:cNvSpPr txBox="1"/>
      </xdr:nvSpPr>
      <xdr:spPr>
        <a:xfrm>
          <a:off x="830795" y="9632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14329</xdr:rowOff>
    </xdr:from>
    <xdr:to>
      <xdr:col>24</xdr:col>
      <xdr:colOff>63500</xdr:colOff>
      <xdr:row>77</xdr:row>
      <xdr:rowOff>27704</xdr:rowOff>
    </xdr:to>
    <xdr:cxnSp macro="">
      <xdr:nvCxnSpPr>
        <xdr:cNvPr id="170" name="直線コネクタ 169"/>
        <xdr:cNvCxnSpPr/>
      </xdr:nvCxnSpPr>
      <xdr:spPr>
        <a:xfrm flipV="1">
          <a:off x="3797300" y="13215979"/>
          <a:ext cx="838200" cy="1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129266</xdr:rowOff>
    </xdr:from>
    <xdr:ext cx="534377" cy="259045"/>
    <xdr:sp macro="" textlink="">
      <xdr:nvSpPr>
        <xdr:cNvPr id="171" name="維持補修費平均値テキスト"/>
        <xdr:cNvSpPr txBox="1"/>
      </xdr:nvSpPr>
      <xdr:spPr>
        <a:xfrm>
          <a:off x="4686300" y="13159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27704</xdr:rowOff>
    </xdr:from>
    <xdr:to>
      <xdr:col>19</xdr:col>
      <xdr:colOff>177800</xdr:colOff>
      <xdr:row>77</xdr:row>
      <xdr:rowOff>28406</xdr:rowOff>
    </xdr:to>
    <xdr:cxnSp macro="">
      <xdr:nvCxnSpPr>
        <xdr:cNvPr id="173" name="直線コネクタ 172"/>
        <xdr:cNvCxnSpPr/>
      </xdr:nvCxnSpPr>
      <xdr:spPr>
        <a:xfrm flipV="1">
          <a:off x="2908300" y="13229354"/>
          <a:ext cx="889000" cy="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93690</xdr:rowOff>
    </xdr:from>
    <xdr:ext cx="534377" cy="259045"/>
    <xdr:sp macro="" textlink="">
      <xdr:nvSpPr>
        <xdr:cNvPr id="175" name="テキスト ボックス 174"/>
        <xdr:cNvSpPr txBox="1"/>
      </xdr:nvSpPr>
      <xdr:spPr>
        <a:xfrm>
          <a:off x="3530111" y="132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142642</xdr:rowOff>
    </xdr:from>
    <xdr:to>
      <xdr:col>15</xdr:col>
      <xdr:colOff>50800</xdr:colOff>
      <xdr:row>77</xdr:row>
      <xdr:rowOff>28406</xdr:rowOff>
    </xdr:to>
    <xdr:cxnSp macro="">
      <xdr:nvCxnSpPr>
        <xdr:cNvPr id="176" name="直線コネクタ 175"/>
        <xdr:cNvCxnSpPr/>
      </xdr:nvCxnSpPr>
      <xdr:spPr>
        <a:xfrm>
          <a:off x="2019300" y="13172842"/>
          <a:ext cx="889000" cy="5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102035</xdr:rowOff>
    </xdr:from>
    <xdr:ext cx="534377" cy="259045"/>
    <xdr:sp macro="" textlink="">
      <xdr:nvSpPr>
        <xdr:cNvPr id="178" name="テキスト ボックス 177"/>
        <xdr:cNvSpPr txBox="1"/>
      </xdr:nvSpPr>
      <xdr:spPr>
        <a:xfrm>
          <a:off x="2641111" y="1330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98037</xdr:rowOff>
    </xdr:from>
    <xdr:to>
      <xdr:col>10</xdr:col>
      <xdr:colOff>114300</xdr:colOff>
      <xdr:row>76</xdr:row>
      <xdr:rowOff>142642</xdr:rowOff>
    </xdr:to>
    <xdr:cxnSp macro="">
      <xdr:nvCxnSpPr>
        <xdr:cNvPr id="179" name="直線コネクタ 178"/>
        <xdr:cNvCxnSpPr/>
      </xdr:nvCxnSpPr>
      <xdr:spPr>
        <a:xfrm>
          <a:off x="1130300" y="13128237"/>
          <a:ext cx="889000" cy="4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11050</xdr:rowOff>
    </xdr:from>
    <xdr:to>
      <xdr:col>10</xdr:col>
      <xdr:colOff>165100</xdr:colOff>
      <xdr:row>77</xdr:row>
      <xdr:rowOff>112650</xdr:rowOff>
    </xdr:to>
    <xdr:sp macro="" textlink="">
      <xdr:nvSpPr>
        <xdr:cNvPr id="180" name="フローチャート: 判断 179"/>
        <xdr:cNvSpPr/>
      </xdr:nvSpPr>
      <xdr:spPr>
        <a:xfrm>
          <a:off x="1968500" y="1321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103777</xdr:rowOff>
    </xdr:from>
    <xdr:ext cx="534377" cy="259045"/>
    <xdr:sp macro="" textlink="">
      <xdr:nvSpPr>
        <xdr:cNvPr id="181" name="テキスト ボックス 180"/>
        <xdr:cNvSpPr txBox="1"/>
      </xdr:nvSpPr>
      <xdr:spPr>
        <a:xfrm>
          <a:off x="1752111" y="1330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17554</xdr:rowOff>
    </xdr:from>
    <xdr:to>
      <xdr:col>6</xdr:col>
      <xdr:colOff>38100</xdr:colOff>
      <xdr:row>77</xdr:row>
      <xdr:rowOff>119154</xdr:rowOff>
    </xdr:to>
    <xdr:sp macro="" textlink="">
      <xdr:nvSpPr>
        <xdr:cNvPr id="182" name="フローチャート: 判断 181"/>
        <xdr:cNvSpPr/>
      </xdr:nvSpPr>
      <xdr:spPr>
        <a:xfrm>
          <a:off x="1079500" y="1321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110281</xdr:rowOff>
    </xdr:from>
    <xdr:ext cx="534377" cy="259045"/>
    <xdr:sp macro="" textlink="">
      <xdr:nvSpPr>
        <xdr:cNvPr id="183" name="テキスト ボックス 182"/>
        <xdr:cNvSpPr txBox="1"/>
      </xdr:nvSpPr>
      <xdr:spPr>
        <a:xfrm>
          <a:off x="863111" y="1331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134979</xdr:rowOff>
    </xdr:from>
    <xdr:to>
      <xdr:col>24</xdr:col>
      <xdr:colOff>114300</xdr:colOff>
      <xdr:row>77</xdr:row>
      <xdr:rowOff>65129</xdr:rowOff>
    </xdr:to>
    <xdr:sp macro="" textlink="">
      <xdr:nvSpPr>
        <xdr:cNvPr id="189" name="楕円 188"/>
        <xdr:cNvSpPr/>
      </xdr:nvSpPr>
      <xdr:spPr>
        <a:xfrm>
          <a:off x="4584700" y="1316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157856</xdr:rowOff>
    </xdr:from>
    <xdr:ext cx="534377" cy="259045"/>
    <xdr:sp macro="" textlink="">
      <xdr:nvSpPr>
        <xdr:cNvPr id="190" name="維持補修費該当値テキスト"/>
        <xdr:cNvSpPr txBox="1"/>
      </xdr:nvSpPr>
      <xdr:spPr>
        <a:xfrm>
          <a:off x="4686300" y="1301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148354</xdr:rowOff>
    </xdr:from>
    <xdr:to>
      <xdr:col>20</xdr:col>
      <xdr:colOff>38100</xdr:colOff>
      <xdr:row>77</xdr:row>
      <xdr:rowOff>78504</xdr:rowOff>
    </xdr:to>
    <xdr:sp macro="" textlink="">
      <xdr:nvSpPr>
        <xdr:cNvPr id="191" name="楕円 190"/>
        <xdr:cNvSpPr/>
      </xdr:nvSpPr>
      <xdr:spPr>
        <a:xfrm>
          <a:off x="3746500" y="1317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95030</xdr:rowOff>
    </xdr:from>
    <xdr:ext cx="534377" cy="259045"/>
    <xdr:sp macro="" textlink="">
      <xdr:nvSpPr>
        <xdr:cNvPr id="192" name="テキスト ボックス 191"/>
        <xdr:cNvSpPr txBox="1"/>
      </xdr:nvSpPr>
      <xdr:spPr>
        <a:xfrm>
          <a:off x="3530111" y="1295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149056</xdr:rowOff>
    </xdr:from>
    <xdr:to>
      <xdr:col>15</xdr:col>
      <xdr:colOff>101600</xdr:colOff>
      <xdr:row>77</xdr:row>
      <xdr:rowOff>79206</xdr:rowOff>
    </xdr:to>
    <xdr:sp macro="" textlink="">
      <xdr:nvSpPr>
        <xdr:cNvPr id="193" name="楕円 192"/>
        <xdr:cNvSpPr/>
      </xdr:nvSpPr>
      <xdr:spPr>
        <a:xfrm>
          <a:off x="2857500" y="1317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95733</xdr:rowOff>
    </xdr:from>
    <xdr:ext cx="534377" cy="259045"/>
    <xdr:sp macro="" textlink="">
      <xdr:nvSpPr>
        <xdr:cNvPr id="194" name="テキスト ボックス 193"/>
        <xdr:cNvSpPr txBox="1"/>
      </xdr:nvSpPr>
      <xdr:spPr>
        <a:xfrm>
          <a:off x="2641111" y="1295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91842</xdr:rowOff>
    </xdr:from>
    <xdr:to>
      <xdr:col>10</xdr:col>
      <xdr:colOff>165100</xdr:colOff>
      <xdr:row>77</xdr:row>
      <xdr:rowOff>21992</xdr:rowOff>
    </xdr:to>
    <xdr:sp macro="" textlink="">
      <xdr:nvSpPr>
        <xdr:cNvPr id="195" name="楕円 194"/>
        <xdr:cNvSpPr/>
      </xdr:nvSpPr>
      <xdr:spPr>
        <a:xfrm>
          <a:off x="1968500" y="1312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38520</xdr:rowOff>
    </xdr:from>
    <xdr:ext cx="534377" cy="259045"/>
    <xdr:sp macro="" textlink="">
      <xdr:nvSpPr>
        <xdr:cNvPr id="196" name="テキスト ボックス 195"/>
        <xdr:cNvSpPr txBox="1"/>
      </xdr:nvSpPr>
      <xdr:spPr>
        <a:xfrm>
          <a:off x="1752111" y="1289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47237</xdr:rowOff>
    </xdr:from>
    <xdr:to>
      <xdr:col>6</xdr:col>
      <xdr:colOff>38100</xdr:colOff>
      <xdr:row>76</xdr:row>
      <xdr:rowOff>148837</xdr:rowOff>
    </xdr:to>
    <xdr:sp macro="" textlink="">
      <xdr:nvSpPr>
        <xdr:cNvPr id="197" name="楕円 196"/>
        <xdr:cNvSpPr/>
      </xdr:nvSpPr>
      <xdr:spPr>
        <a:xfrm>
          <a:off x="1079500" y="1307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165364</xdr:rowOff>
    </xdr:from>
    <xdr:ext cx="534377" cy="259045"/>
    <xdr:sp macro="" textlink="">
      <xdr:nvSpPr>
        <xdr:cNvPr id="198" name="テキスト ボックス 197"/>
        <xdr:cNvSpPr txBox="1"/>
      </xdr:nvSpPr>
      <xdr:spPr>
        <a:xfrm>
          <a:off x="863111" y="1285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162465</xdr:rowOff>
    </xdr:from>
    <xdr:to>
      <xdr:col>24</xdr:col>
      <xdr:colOff>63500</xdr:colOff>
      <xdr:row>93</xdr:row>
      <xdr:rowOff>6341</xdr:rowOff>
    </xdr:to>
    <xdr:cxnSp macro="">
      <xdr:nvCxnSpPr>
        <xdr:cNvPr id="231" name="直線コネクタ 230"/>
        <xdr:cNvCxnSpPr/>
      </xdr:nvCxnSpPr>
      <xdr:spPr>
        <a:xfrm>
          <a:off x="3797300" y="15935865"/>
          <a:ext cx="838200" cy="1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112837</xdr:rowOff>
    </xdr:from>
    <xdr:ext cx="534377" cy="259045"/>
    <xdr:sp macro="" textlink="">
      <xdr:nvSpPr>
        <xdr:cNvPr id="232" name="扶助費平均値テキスト"/>
        <xdr:cNvSpPr txBox="1"/>
      </xdr:nvSpPr>
      <xdr:spPr>
        <a:xfrm>
          <a:off x="4686300" y="16400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162465</xdr:rowOff>
    </xdr:from>
    <xdr:to>
      <xdr:col>19</xdr:col>
      <xdr:colOff>177800</xdr:colOff>
      <xdr:row>93</xdr:row>
      <xdr:rowOff>149873</xdr:rowOff>
    </xdr:to>
    <xdr:cxnSp macro="">
      <xdr:nvCxnSpPr>
        <xdr:cNvPr id="234" name="直線コネクタ 233"/>
        <xdr:cNvCxnSpPr/>
      </xdr:nvCxnSpPr>
      <xdr:spPr>
        <a:xfrm flipV="1">
          <a:off x="2908300" y="15935865"/>
          <a:ext cx="889000" cy="15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46438</xdr:rowOff>
    </xdr:from>
    <xdr:ext cx="534377" cy="259045"/>
    <xdr:sp macro="" textlink="">
      <xdr:nvSpPr>
        <xdr:cNvPr id="236" name="テキスト ボックス 235"/>
        <xdr:cNvSpPr txBox="1"/>
      </xdr:nvSpPr>
      <xdr:spPr>
        <a:xfrm>
          <a:off x="3530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149873</xdr:rowOff>
    </xdr:from>
    <xdr:to>
      <xdr:col>15</xdr:col>
      <xdr:colOff>50800</xdr:colOff>
      <xdr:row>93</xdr:row>
      <xdr:rowOff>168703</xdr:rowOff>
    </xdr:to>
    <xdr:cxnSp macro="">
      <xdr:nvCxnSpPr>
        <xdr:cNvPr id="237" name="直線コネクタ 236"/>
        <xdr:cNvCxnSpPr/>
      </xdr:nvCxnSpPr>
      <xdr:spPr>
        <a:xfrm flipV="1">
          <a:off x="2019300" y="16094723"/>
          <a:ext cx="889000" cy="18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97035</xdr:rowOff>
    </xdr:from>
    <xdr:ext cx="534377" cy="259045"/>
    <xdr:sp macro="" textlink="">
      <xdr:nvSpPr>
        <xdr:cNvPr id="239" name="テキスト ボックス 238"/>
        <xdr:cNvSpPr txBox="1"/>
      </xdr:nvSpPr>
      <xdr:spPr>
        <a:xfrm>
          <a:off x="2641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168703</xdr:rowOff>
    </xdr:from>
    <xdr:to>
      <xdr:col>10</xdr:col>
      <xdr:colOff>114300</xdr:colOff>
      <xdr:row>95</xdr:row>
      <xdr:rowOff>26933</xdr:rowOff>
    </xdr:to>
    <xdr:cxnSp macro="">
      <xdr:nvCxnSpPr>
        <xdr:cNvPr id="240" name="直線コネクタ 239"/>
        <xdr:cNvCxnSpPr/>
      </xdr:nvCxnSpPr>
      <xdr:spPr>
        <a:xfrm flipV="1">
          <a:off x="1130300" y="16113553"/>
          <a:ext cx="889000" cy="20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14939</xdr:rowOff>
    </xdr:from>
    <xdr:to>
      <xdr:col>10</xdr:col>
      <xdr:colOff>165100</xdr:colOff>
      <xdr:row>96</xdr:row>
      <xdr:rowOff>116539</xdr:rowOff>
    </xdr:to>
    <xdr:sp macro="" textlink="">
      <xdr:nvSpPr>
        <xdr:cNvPr id="241" name="フローチャート: 判断 240"/>
        <xdr:cNvSpPr/>
      </xdr:nvSpPr>
      <xdr:spPr>
        <a:xfrm>
          <a:off x="1968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107666</xdr:rowOff>
    </xdr:from>
    <xdr:ext cx="534377" cy="259045"/>
    <xdr:sp macro="" textlink="">
      <xdr:nvSpPr>
        <xdr:cNvPr id="242" name="テキスト ボックス 241"/>
        <xdr:cNvSpPr txBox="1"/>
      </xdr:nvSpPr>
      <xdr:spPr>
        <a:xfrm>
          <a:off x="1752111" y="1656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73716</xdr:rowOff>
    </xdr:from>
    <xdr:to>
      <xdr:col>6</xdr:col>
      <xdr:colOff>38100</xdr:colOff>
      <xdr:row>97</xdr:row>
      <xdr:rowOff>3866</xdr:rowOff>
    </xdr:to>
    <xdr:sp macro="" textlink="">
      <xdr:nvSpPr>
        <xdr:cNvPr id="243" name="フローチャート: 判断 242"/>
        <xdr:cNvSpPr/>
      </xdr:nvSpPr>
      <xdr:spPr>
        <a:xfrm>
          <a:off x="1079500" y="1653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166443</xdr:rowOff>
    </xdr:from>
    <xdr:ext cx="534377" cy="259045"/>
    <xdr:sp macro="" textlink="">
      <xdr:nvSpPr>
        <xdr:cNvPr id="244" name="テキスト ボックス 243"/>
        <xdr:cNvSpPr txBox="1"/>
      </xdr:nvSpPr>
      <xdr:spPr>
        <a:xfrm>
          <a:off x="863111" y="1662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126991</xdr:rowOff>
    </xdr:from>
    <xdr:to>
      <xdr:col>24</xdr:col>
      <xdr:colOff>114300</xdr:colOff>
      <xdr:row>93</xdr:row>
      <xdr:rowOff>57141</xdr:rowOff>
    </xdr:to>
    <xdr:sp macro="" textlink="">
      <xdr:nvSpPr>
        <xdr:cNvPr id="250" name="楕円 249"/>
        <xdr:cNvSpPr/>
      </xdr:nvSpPr>
      <xdr:spPr>
        <a:xfrm>
          <a:off x="4584700" y="1590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149868</xdr:rowOff>
    </xdr:from>
    <xdr:ext cx="599010" cy="259045"/>
    <xdr:sp macro="" textlink="">
      <xdr:nvSpPr>
        <xdr:cNvPr id="251" name="扶助費該当値テキスト"/>
        <xdr:cNvSpPr txBox="1"/>
      </xdr:nvSpPr>
      <xdr:spPr>
        <a:xfrm>
          <a:off x="4686300" y="15751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111665</xdr:rowOff>
    </xdr:from>
    <xdr:to>
      <xdr:col>20</xdr:col>
      <xdr:colOff>38100</xdr:colOff>
      <xdr:row>93</xdr:row>
      <xdr:rowOff>41815</xdr:rowOff>
    </xdr:to>
    <xdr:sp macro="" textlink="">
      <xdr:nvSpPr>
        <xdr:cNvPr id="252" name="楕円 251"/>
        <xdr:cNvSpPr/>
      </xdr:nvSpPr>
      <xdr:spPr>
        <a:xfrm>
          <a:off x="3746500" y="1588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58342</xdr:rowOff>
    </xdr:from>
    <xdr:ext cx="599010" cy="259045"/>
    <xdr:sp macro="" textlink="">
      <xdr:nvSpPr>
        <xdr:cNvPr id="253" name="テキスト ボックス 252"/>
        <xdr:cNvSpPr txBox="1"/>
      </xdr:nvSpPr>
      <xdr:spPr>
        <a:xfrm>
          <a:off x="3497795" y="15660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99073</xdr:rowOff>
    </xdr:from>
    <xdr:to>
      <xdr:col>15</xdr:col>
      <xdr:colOff>101600</xdr:colOff>
      <xdr:row>94</xdr:row>
      <xdr:rowOff>29223</xdr:rowOff>
    </xdr:to>
    <xdr:sp macro="" textlink="">
      <xdr:nvSpPr>
        <xdr:cNvPr id="254" name="楕円 253"/>
        <xdr:cNvSpPr/>
      </xdr:nvSpPr>
      <xdr:spPr>
        <a:xfrm>
          <a:off x="2857500" y="1604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45750</xdr:rowOff>
    </xdr:from>
    <xdr:ext cx="599010" cy="259045"/>
    <xdr:sp macro="" textlink="">
      <xdr:nvSpPr>
        <xdr:cNvPr id="255" name="テキスト ボックス 254"/>
        <xdr:cNvSpPr txBox="1"/>
      </xdr:nvSpPr>
      <xdr:spPr>
        <a:xfrm>
          <a:off x="2608795" y="15819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117903</xdr:rowOff>
    </xdr:from>
    <xdr:to>
      <xdr:col>10</xdr:col>
      <xdr:colOff>165100</xdr:colOff>
      <xdr:row>94</xdr:row>
      <xdr:rowOff>48053</xdr:rowOff>
    </xdr:to>
    <xdr:sp macro="" textlink="">
      <xdr:nvSpPr>
        <xdr:cNvPr id="256" name="楕円 255"/>
        <xdr:cNvSpPr/>
      </xdr:nvSpPr>
      <xdr:spPr>
        <a:xfrm>
          <a:off x="1968500" y="1606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64580</xdr:rowOff>
    </xdr:from>
    <xdr:ext cx="599010" cy="259045"/>
    <xdr:sp macro="" textlink="">
      <xdr:nvSpPr>
        <xdr:cNvPr id="257" name="テキスト ボックス 256"/>
        <xdr:cNvSpPr txBox="1"/>
      </xdr:nvSpPr>
      <xdr:spPr>
        <a:xfrm>
          <a:off x="1719795" y="15837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147583</xdr:rowOff>
    </xdr:from>
    <xdr:to>
      <xdr:col>6</xdr:col>
      <xdr:colOff>38100</xdr:colOff>
      <xdr:row>95</xdr:row>
      <xdr:rowOff>77733</xdr:rowOff>
    </xdr:to>
    <xdr:sp macro="" textlink="">
      <xdr:nvSpPr>
        <xdr:cNvPr id="258" name="楕円 257"/>
        <xdr:cNvSpPr/>
      </xdr:nvSpPr>
      <xdr:spPr>
        <a:xfrm>
          <a:off x="1079500" y="1626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94260</xdr:rowOff>
    </xdr:from>
    <xdr:ext cx="534377" cy="259045"/>
    <xdr:sp macro="" textlink="">
      <xdr:nvSpPr>
        <xdr:cNvPr id="259" name="テキスト ボックス 258"/>
        <xdr:cNvSpPr txBox="1"/>
      </xdr:nvSpPr>
      <xdr:spPr>
        <a:xfrm>
          <a:off x="863111" y="1603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156339</xdr:rowOff>
    </xdr:from>
    <xdr:to>
      <xdr:col>55</xdr:col>
      <xdr:colOff>0</xdr:colOff>
      <xdr:row>38</xdr:row>
      <xdr:rowOff>25056</xdr:rowOff>
    </xdr:to>
    <xdr:cxnSp macro="">
      <xdr:nvCxnSpPr>
        <xdr:cNvPr id="290" name="直線コネクタ 289"/>
        <xdr:cNvCxnSpPr/>
      </xdr:nvCxnSpPr>
      <xdr:spPr>
        <a:xfrm flipV="1">
          <a:off x="9639300" y="6499989"/>
          <a:ext cx="838200" cy="4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93786</xdr:rowOff>
    </xdr:from>
    <xdr:ext cx="599010" cy="259045"/>
    <xdr:sp macro="" textlink="">
      <xdr:nvSpPr>
        <xdr:cNvPr id="291" name="補助費等平均値テキスト"/>
        <xdr:cNvSpPr txBox="1"/>
      </xdr:nvSpPr>
      <xdr:spPr>
        <a:xfrm>
          <a:off x="10528300" y="6265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25056</xdr:rowOff>
    </xdr:from>
    <xdr:to>
      <xdr:col>50</xdr:col>
      <xdr:colOff>114300</xdr:colOff>
      <xdr:row>38</xdr:row>
      <xdr:rowOff>27113</xdr:rowOff>
    </xdr:to>
    <xdr:cxnSp macro="">
      <xdr:nvCxnSpPr>
        <xdr:cNvPr id="293" name="直線コネクタ 292"/>
        <xdr:cNvCxnSpPr/>
      </xdr:nvCxnSpPr>
      <xdr:spPr>
        <a:xfrm flipV="1">
          <a:off x="8750300" y="6540156"/>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41823</xdr:rowOff>
    </xdr:from>
    <xdr:ext cx="599010" cy="259045"/>
    <xdr:sp macro="" textlink="">
      <xdr:nvSpPr>
        <xdr:cNvPr id="295" name="テキスト ボックス 294"/>
        <xdr:cNvSpPr txBox="1"/>
      </xdr:nvSpPr>
      <xdr:spPr>
        <a:xfrm>
          <a:off x="9339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27113</xdr:rowOff>
    </xdr:from>
    <xdr:to>
      <xdr:col>45</xdr:col>
      <xdr:colOff>177800</xdr:colOff>
      <xdr:row>38</xdr:row>
      <xdr:rowOff>88175</xdr:rowOff>
    </xdr:to>
    <xdr:cxnSp macro="">
      <xdr:nvCxnSpPr>
        <xdr:cNvPr id="296" name="直線コネクタ 295"/>
        <xdr:cNvCxnSpPr/>
      </xdr:nvCxnSpPr>
      <xdr:spPr>
        <a:xfrm flipV="1">
          <a:off x="7861300" y="6542213"/>
          <a:ext cx="889000" cy="6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51016</xdr:rowOff>
    </xdr:from>
    <xdr:ext cx="599010" cy="259045"/>
    <xdr:sp macro="" textlink="">
      <xdr:nvSpPr>
        <xdr:cNvPr id="298" name="テキスト ボックス 297"/>
        <xdr:cNvSpPr txBox="1"/>
      </xdr:nvSpPr>
      <xdr:spPr>
        <a:xfrm>
          <a:off x="8450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56630</xdr:rowOff>
    </xdr:from>
    <xdr:to>
      <xdr:col>41</xdr:col>
      <xdr:colOff>50800</xdr:colOff>
      <xdr:row>38</xdr:row>
      <xdr:rowOff>88175</xdr:rowOff>
    </xdr:to>
    <xdr:cxnSp macro="">
      <xdr:nvCxnSpPr>
        <xdr:cNvPr id="299" name="直線コネクタ 298"/>
        <xdr:cNvCxnSpPr/>
      </xdr:nvCxnSpPr>
      <xdr:spPr>
        <a:xfrm>
          <a:off x="6972300" y="6571730"/>
          <a:ext cx="889000" cy="3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114141</xdr:rowOff>
    </xdr:from>
    <xdr:to>
      <xdr:col>41</xdr:col>
      <xdr:colOff>101600</xdr:colOff>
      <xdr:row>38</xdr:row>
      <xdr:rowOff>44290</xdr:rowOff>
    </xdr:to>
    <xdr:sp macro="" textlink="">
      <xdr:nvSpPr>
        <xdr:cNvPr id="300" name="フローチャート: 判断 299"/>
        <xdr:cNvSpPr/>
      </xdr:nvSpPr>
      <xdr:spPr>
        <a:xfrm>
          <a:off x="7810500" y="64577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60818</xdr:rowOff>
    </xdr:from>
    <xdr:ext cx="599010" cy="259045"/>
    <xdr:sp macro="" textlink="">
      <xdr:nvSpPr>
        <xdr:cNvPr id="301" name="テキスト ボックス 300"/>
        <xdr:cNvSpPr txBox="1"/>
      </xdr:nvSpPr>
      <xdr:spPr>
        <a:xfrm>
          <a:off x="7561795" y="623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133281</xdr:rowOff>
    </xdr:from>
    <xdr:to>
      <xdr:col>36</xdr:col>
      <xdr:colOff>165100</xdr:colOff>
      <xdr:row>38</xdr:row>
      <xdr:rowOff>63431</xdr:rowOff>
    </xdr:to>
    <xdr:sp macro="" textlink="">
      <xdr:nvSpPr>
        <xdr:cNvPr id="302" name="フローチャート: 判断 301"/>
        <xdr:cNvSpPr/>
      </xdr:nvSpPr>
      <xdr:spPr>
        <a:xfrm>
          <a:off x="6921500" y="647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79958</xdr:rowOff>
    </xdr:from>
    <xdr:ext cx="599010" cy="259045"/>
    <xdr:sp macro="" textlink="">
      <xdr:nvSpPr>
        <xdr:cNvPr id="303" name="テキスト ボックス 302"/>
        <xdr:cNvSpPr txBox="1"/>
      </xdr:nvSpPr>
      <xdr:spPr>
        <a:xfrm>
          <a:off x="6672795" y="625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105539</xdr:rowOff>
    </xdr:from>
    <xdr:to>
      <xdr:col>55</xdr:col>
      <xdr:colOff>50800</xdr:colOff>
      <xdr:row>38</xdr:row>
      <xdr:rowOff>35689</xdr:rowOff>
    </xdr:to>
    <xdr:sp macro="" textlink="">
      <xdr:nvSpPr>
        <xdr:cNvPr id="309" name="楕円 308"/>
        <xdr:cNvSpPr/>
      </xdr:nvSpPr>
      <xdr:spPr>
        <a:xfrm>
          <a:off x="10426700" y="644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83966</xdr:rowOff>
    </xdr:from>
    <xdr:ext cx="599010" cy="259045"/>
    <xdr:sp macro="" textlink="">
      <xdr:nvSpPr>
        <xdr:cNvPr id="310" name="補助費等該当値テキスト"/>
        <xdr:cNvSpPr txBox="1"/>
      </xdr:nvSpPr>
      <xdr:spPr>
        <a:xfrm>
          <a:off x="10528300" y="6427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145705</xdr:rowOff>
    </xdr:from>
    <xdr:to>
      <xdr:col>50</xdr:col>
      <xdr:colOff>165100</xdr:colOff>
      <xdr:row>38</xdr:row>
      <xdr:rowOff>75856</xdr:rowOff>
    </xdr:to>
    <xdr:sp macro="" textlink="">
      <xdr:nvSpPr>
        <xdr:cNvPr id="311" name="楕円 310"/>
        <xdr:cNvSpPr/>
      </xdr:nvSpPr>
      <xdr:spPr>
        <a:xfrm>
          <a:off x="9588500" y="648935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66983</xdr:rowOff>
    </xdr:from>
    <xdr:ext cx="599010" cy="259045"/>
    <xdr:sp macro="" textlink="">
      <xdr:nvSpPr>
        <xdr:cNvPr id="312" name="テキスト ボックス 311"/>
        <xdr:cNvSpPr txBox="1"/>
      </xdr:nvSpPr>
      <xdr:spPr>
        <a:xfrm>
          <a:off x="9339795" y="658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147763</xdr:rowOff>
    </xdr:from>
    <xdr:to>
      <xdr:col>46</xdr:col>
      <xdr:colOff>38100</xdr:colOff>
      <xdr:row>38</xdr:row>
      <xdr:rowOff>77913</xdr:rowOff>
    </xdr:to>
    <xdr:sp macro="" textlink="">
      <xdr:nvSpPr>
        <xdr:cNvPr id="313" name="楕円 312"/>
        <xdr:cNvSpPr/>
      </xdr:nvSpPr>
      <xdr:spPr>
        <a:xfrm>
          <a:off x="8699500" y="649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69040</xdr:rowOff>
    </xdr:from>
    <xdr:ext cx="599010" cy="259045"/>
    <xdr:sp macro="" textlink="">
      <xdr:nvSpPr>
        <xdr:cNvPr id="314" name="テキスト ボックス 313"/>
        <xdr:cNvSpPr txBox="1"/>
      </xdr:nvSpPr>
      <xdr:spPr>
        <a:xfrm>
          <a:off x="8450795" y="658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37375</xdr:rowOff>
    </xdr:from>
    <xdr:to>
      <xdr:col>41</xdr:col>
      <xdr:colOff>101600</xdr:colOff>
      <xdr:row>38</xdr:row>
      <xdr:rowOff>138975</xdr:rowOff>
    </xdr:to>
    <xdr:sp macro="" textlink="">
      <xdr:nvSpPr>
        <xdr:cNvPr id="315" name="楕円 314"/>
        <xdr:cNvSpPr/>
      </xdr:nvSpPr>
      <xdr:spPr>
        <a:xfrm>
          <a:off x="7810500" y="655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130102</xdr:rowOff>
    </xdr:from>
    <xdr:ext cx="599010" cy="259045"/>
    <xdr:sp macro="" textlink="">
      <xdr:nvSpPr>
        <xdr:cNvPr id="316" name="テキスト ボックス 315"/>
        <xdr:cNvSpPr txBox="1"/>
      </xdr:nvSpPr>
      <xdr:spPr>
        <a:xfrm>
          <a:off x="7561795" y="6645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5830</xdr:rowOff>
    </xdr:from>
    <xdr:to>
      <xdr:col>36</xdr:col>
      <xdr:colOff>165100</xdr:colOff>
      <xdr:row>38</xdr:row>
      <xdr:rowOff>107430</xdr:rowOff>
    </xdr:to>
    <xdr:sp macro="" textlink="">
      <xdr:nvSpPr>
        <xdr:cNvPr id="317" name="楕円 316"/>
        <xdr:cNvSpPr/>
      </xdr:nvSpPr>
      <xdr:spPr>
        <a:xfrm>
          <a:off x="6921500" y="652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98557</xdr:rowOff>
    </xdr:from>
    <xdr:ext cx="599010" cy="259045"/>
    <xdr:sp macro="" textlink="">
      <xdr:nvSpPr>
        <xdr:cNvPr id="318" name="テキスト ボックス 317"/>
        <xdr:cNvSpPr txBox="1"/>
      </xdr:nvSpPr>
      <xdr:spPr>
        <a:xfrm>
          <a:off x="6672795" y="6613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68683</xdr:rowOff>
    </xdr:from>
    <xdr:to>
      <xdr:col>55</xdr:col>
      <xdr:colOff>0</xdr:colOff>
      <xdr:row>57</xdr:row>
      <xdr:rowOff>97951</xdr:rowOff>
    </xdr:to>
    <xdr:cxnSp macro="">
      <xdr:nvCxnSpPr>
        <xdr:cNvPr id="345" name="直線コネクタ 344"/>
        <xdr:cNvCxnSpPr/>
      </xdr:nvCxnSpPr>
      <xdr:spPr>
        <a:xfrm>
          <a:off x="9639300" y="9841333"/>
          <a:ext cx="838200" cy="2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105653</xdr:rowOff>
    </xdr:from>
    <xdr:ext cx="599010" cy="259045"/>
    <xdr:sp macro="" textlink="">
      <xdr:nvSpPr>
        <xdr:cNvPr id="346" name="普通建設事業費平均値テキスト"/>
        <xdr:cNvSpPr txBox="1"/>
      </xdr:nvSpPr>
      <xdr:spPr>
        <a:xfrm>
          <a:off x="10528300" y="9878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68683</xdr:rowOff>
    </xdr:from>
    <xdr:to>
      <xdr:col>50</xdr:col>
      <xdr:colOff>114300</xdr:colOff>
      <xdr:row>57</xdr:row>
      <xdr:rowOff>156883</xdr:rowOff>
    </xdr:to>
    <xdr:cxnSp macro="">
      <xdr:nvCxnSpPr>
        <xdr:cNvPr id="348" name="直線コネクタ 347"/>
        <xdr:cNvCxnSpPr/>
      </xdr:nvCxnSpPr>
      <xdr:spPr>
        <a:xfrm flipV="1">
          <a:off x="8750300" y="9841333"/>
          <a:ext cx="889000" cy="88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48150</xdr:rowOff>
    </xdr:from>
    <xdr:ext cx="599010" cy="259045"/>
    <xdr:sp macro="" textlink="">
      <xdr:nvSpPr>
        <xdr:cNvPr id="350" name="テキスト ボックス 349"/>
        <xdr:cNvSpPr txBox="1"/>
      </xdr:nvSpPr>
      <xdr:spPr>
        <a:xfrm>
          <a:off x="9339795" y="99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156883</xdr:rowOff>
    </xdr:from>
    <xdr:to>
      <xdr:col>45</xdr:col>
      <xdr:colOff>177800</xdr:colOff>
      <xdr:row>58</xdr:row>
      <xdr:rowOff>65312</xdr:rowOff>
    </xdr:to>
    <xdr:cxnSp macro="">
      <xdr:nvCxnSpPr>
        <xdr:cNvPr id="351" name="直線コネクタ 350"/>
        <xdr:cNvCxnSpPr/>
      </xdr:nvCxnSpPr>
      <xdr:spPr>
        <a:xfrm flipV="1">
          <a:off x="7861300" y="9929533"/>
          <a:ext cx="889000" cy="79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2" name="フローチャート: 判断 351"/>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53401</xdr:rowOff>
    </xdr:from>
    <xdr:ext cx="599010" cy="259045"/>
    <xdr:sp macro="" textlink="">
      <xdr:nvSpPr>
        <xdr:cNvPr id="353" name="テキスト ボックス 352"/>
        <xdr:cNvSpPr txBox="1"/>
      </xdr:nvSpPr>
      <xdr:spPr>
        <a:xfrm>
          <a:off x="8450795" y="99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138538</xdr:rowOff>
    </xdr:from>
    <xdr:to>
      <xdr:col>41</xdr:col>
      <xdr:colOff>50800</xdr:colOff>
      <xdr:row>58</xdr:row>
      <xdr:rowOff>65312</xdr:rowOff>
    </xdr:to>
    <xdr:cxnSp macro="">
      <xdr:nvCxnSpPr>
        <xdr:cNvPr id="354" name="直線コネクタ 353"/>
        <xdr:cNvCxnSpPr/>
      </xdr:nvCxnSpPr>
      <xdr:spPr>
        <a:xfrm>
          <a:off x="6972300" y="9911188"/>
          <a:ext cx="889000" cy="9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108097</xdr:rowOff>
    </xdr:from>
    <xdr:to>
      <xdr:col>41</xdr:col>
      <xdr:colOff>101600</xdr:colOff>
      <xdr:row>58</xdr:row>
      <xdr:rowOff>38247</xdr:rowOff>
    </xdr:to>
    <xdr:sp macro="" textlink="">
      <xdr:nvSpPr>
        <xdr:cNvPr id="355" name="フローチャート: 判断 354"/>
        <xdr:cNvSpPr/>
      </xdr:nvSpPr>
      <xdr:spPr>
        <a:xfrm>
          <a:off x="7810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54774</xdr:rowOff>
    </xdr:from>
    <xdr:ext cx="599010" cy="259045"/>
    <xdr:sp macro="" textlink="">
      <xdr:nvSpPr>
        <xdr:cNvPr id="356" name="テキスト ボックス 355"/>
        <xdr:cNvSpPr txBox="1"/>
      </xdr:nvSpPr>
      <xdr:spPr>
        <a:xfrm>
          <a:off x="7561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115723</xdr:rowOff>
    </xdr:from>
    <xdr:to>
      <xdr:col>36</xdr:col>
      <xdr:colOff>165100</xdr:colOff>
      <xdr:row>58</xdr:row>
      <xdr:rowOff>45873</xdr:rowOff>
    </xdr:to>
    <xdr:sp macro="" textlink="">
      <xdr:nvSpPr>
        <xdr:cNvPr id="357" name="フローチャート: 判断 356"/>
        <xdr:cNvSpPr/>
      </xdr:nvSpPr>
      <xdr:spPr>
        <a:xfrm>
          <a:off x="6921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37000</xdr:rowOff>
    </xdr:from>
    <xdr:ext cx="599010" cy="259045"/>
    <xdr:sp macro="" textlink="">
      <xdr:nvSpPr>
        <xdr:cNvPr id="358" name="テキスト ボックス 357"/>
        <xdr:cNvSpPr txBox="1"/>
      </xdr:nvSpPr>
      <xdr:spPr>
        <a:xfrm>
          <a:off x="6672795" y="998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47151</xdr:rowOff>
    </xdr:from>
    <xdr:to>
      <xdr:col>55</xdr:col>
      <xdr:colOff>50800</xdr:colOff>
      <xdr:row>57</xdr:row>
      <xdr:rowOff>148751</xdr:rowOff>
    </xdr:to>
    <xdr:sp macro="" textlink="">
      <xdr:nvSpPr>
        <xdr:cNvPr id="364" name="楕円 363"/>
        <xdr:cNvSpPr/>
      </xdr:nvSpPr>
      <xdr:spPr>
        <a:xfrm>
          <a:off x="10426700" y="981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70028</xdr:rowOff>
    </xdr:from>
    <xdr:ext cx="599010" cy="259045"/>
    <xdr:sp macro="" textlink="">
      <xdr:nvSpPr>
        <xdr:cNvPr id="365" name="普通建設事業費該当値テキスト"/>
        <xdr:cNvSpPr txBox="1"/>
      </xdr:nvSpPr>
      <xdr:spPr>
        <a:xfrm>
          <a:off x="10528300" y="9671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17883</xdr:rowOff>
    </xdr:from>
    <xdr:to>
      <xdr:col>50</xdr:col>
      <xdr:colOff>165100</xdr:colOff>
      <xdr:row>57</xdr:row>
      <xdr:rowOff>119483</xdr:rowOff>
    </xdr:to>
    <xdr:sp macro="" textlink="">
      <xdr:nvSpPr>
        <xdr:cNvPr id="366" name="楕円 365"/>
        <xdr:cNvSpPr/>
      </xdr:nvSpPr>
      <xdr:spPr>
        <a:xfrm>
          <a:off x="9588500" y="979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136010</xdr:rowOff>
    </xdr:from>
    <xdr:ext cx="599010" cy="259045"/>
    <xdr:sp macro="" textlink="">
      <xdr:nvSpPr>
        <xdr:cNvPr id="367" name="テキスト ボックス 366"/>
        <xdr:cNvSpPr txBox="1"/>
      </xdr:nvSpPr>
      <xdr:spPr>
        <a:xfrm>
          <a:off x="9339795" y="9565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106083</xdr:rowOff>
    </xdr:from>
    <xdr:to>
      <xdr:col>46</xdr:col>
      <xdr:colOff>38100</xdr:colOff>
      <xdr:row>58</xdr:row>
      <xdr:rowOff>36233</xdr:rowOff>
    </xdr:to>
    <xdr:sp macro="" textlink="">
      <xdr:nvSpPr>
        <xdr:cNvPr id="368" name="楕円 367"/>
        <xdr:cNvSpPr/>
      </xdr:nvSpPr>
      <xdr:spPr>
        <a:xfrm>
          <a:off x="8699500" y="987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52760</xdr:rowOff>
    </xdr:from>
    <xdr:ext cx="599010" cy="259045"/>
    <xdr:sp macro="" textlink="">
      <xdr:nvSpPr>
        <xdr:cNvPr id="369" name="テキスト ボックス 368"/>
        <xdr:cNvSpPr txBox="1"/>
      </xdr:nvSpPr>
      <xdr:spPr>
        <a:xfrm>
          <a:off x="8450795" y="9653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14512</xdr:rowOff>
    </xdr:from>
    <xdr:to>
      <xdr:col>41</xdr:col>
      <xdr:colOff>101600</xdr:colOff>
      <xdr:row>58</xdr:row>
      <xdr:rowOff>116112</xdr:rowOff>
    </xdr:to>
    <xdr:sp macro="" textlink="">
      <xdr:nvSpPr>
        <xdr:cNvPr id="370" name="楕円 369"/>
        <xdr:cNvSpPr/>
      </xdr:nvSpPr>
      <xdr:spPr>
        <a:xfrm>
          <a:off x="7810500" y="995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107239</xdr:rowOff>
    </xdr:from>
    <xdr:ext cx="599010" cy="259045"/>
    <xdr:sp macro="" textlink="">
      <xdr:nvSpPr>
        <xdr:cNvPr id="371" name="テキスト ボックス 370"/>
        <xdr:cNvSpPr txBox="1"/>
      </xdr:nvSpPr>
      <xdr:spPr>
        <a:xfrm>
          <a:off x="7561795" y="10051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87738</xdr:rowOff>
    </xdr:from>
    <xdr:to>
      <xdr:col>36</xdr:col>
      <xdr:colOff>165100</xdr:colOff>
      <xdr:row>58</xdr:row>
      <xdr:rowOff>17888</xdr:rowOff>
    </xdr:to>
    <xdr:sp macro="" textlink="">
      <xdr:nvSpPr>
        <xdr:cNvPr id="372" name="楕円 371"/>
        <xdr:cNvSpPr/>
      </xdr:nvSpPr>
      <xdr:spPr>
        <a:xfrm>
          <a:off x="6921500" y="986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34415</xdr:rowOff>
    </xdr:from>
    <xdr:ext cx="599010" cy="259045"/>
    <xdr:sp macro="" textlink="">
      <xdr:nvSpPr>
        <xdr:cNvPr id="373" name="テキスト ボックス 372"/>
        <xdr:cNvSpPr txBox="1"/>
      </xdr:nvSpPr>
      <xdr:spPr>
        <a:xfrm>
          <a:off x="6672795" y="9635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32722</xdr:rowOff>
    </xdr:from>
    <xdr:to>
      <xdr:col>55</xdr:col>
      <xdr:colOff>0</xdr:colOff>
      <xdr:row>76</xdr:row>
      <xdr:rowOff>147369</xdr:rowOff>
    </xdr:to>
    <xdr:cxnSp macro="">
      <xdr:nvCxnSpPr>
        <xdr:cNvPr id="404" name="直線コネクタ 403"/>
        <xdr:cNvCxnSpPr/>
      </xdr:nvCxnSpPr>
      <xdr:spPr>
        <a:xfrm flipV="1">
          <a:off x="9639300" y="13062922"/>
          <a:ext cx="838200" cy="11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69739</xdr:rowOff>
    </xdr:from>
    <xdr:ext cx="534377" cy="259045"/>
    <xdr:sp macro="" textlink="">
      <xdr:nvSpPr>
        <xdr:cNvPr id="405" name="普通建設事業費 （ うち新規整備　）平均値テキスト"/>
        <xdr:cNvSpPr txBox="1"/>
      </xdr:nvSpPr>
      <xdr:spPr>
        <a:xfrm>
          <a:off x="10528300" y="13442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147369</xdr:rowOff>
    </xdr:from>
    <xdr:to>
      <xdr:col>50</xdr:col>
      <xdr:colOff>114300</xdr:colOff>
      <xdr:row>77</xdr:row>
      <xdr:rowOff>9398</xdr:rowOff>
    </xdr:to>
    <xdr:cxnSp macro="">
      <xdr:nvCxnSpPr>
        <xdr:cNvPr id="407" name="直線コネクタ 406"/>
        <xdr:cNvCxnSpPr/>
      </xdr:nvCxnSpPr>
      <xdr:spPr>
        <a:xfrm flipV="1">
          <a:off x="8750300" y="13177569"/>
          <a:ext cx="889000" cy="3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157253</xdr:rowOff>
    </xdr:from>
    <xdr:ext cx="534377" cy="259045"/>
    <xdr:sp macro="" textlink="">
      <xdr:nvSpPr>
        <xdr:cNvPr id="409" name="テキスト ボックス 408"/>
        <xdr:cNvSpPr txBox="1"/>
      </xdr:nvSpPr>
      <xdr:spPr>
        <a:xfrm>
          <a:off x="9372111" y="1353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9398</xdr:rowOff>
    </xdr:from>
    <xdr:to>
      <xdr:col>45</xdr:col>
      <xdr:colOff>177800</xdr:colOff>
      <xdr:row>78</xdr:row>
      <xdr:rowOff>137309</xdr:rowOff>
    </xdr:to>
    <xdr:cxnSp macro="">
      <xdr:nvCxnSpPr>
        <xdr:cNvPr id="410" name="直線コネクタ 409"/>
        <xdr:cNvCxnSpPr/>
      </xdr:nvCxnSpPr>
      <xdr:spPr>
        <a:xfrm flipV="1">
          <a:off x="7861300" y="13211048"/>
          <a:ext cx="889000" cy="299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29380</xdr:rowOff>
    </xdr:from>
    <xdr:to>
      <xdr:col>46</xdr:col>
      <xdr:colOff>38100</xdr:colOff>
      <xdr:row>78</xdr:row>
      <xdr:rowOff>130980</xdr:rowOff>
    </xdr:to>
    <xdr:sp macro="" textlink="">
      <xdr:nvSpPr>
        <xdr:cNvPr id="411" name="フローチャート: 判断 410"/>
        <xdr:cNvSpPr/>
      </xdr:nvSpPr>
      <xdr:spPr>
        <a:xfrm>
          <a:off x="8699500" y="134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122107</xdr:rowOff>
    </xdr:from>
    <xdr:ext cx="599010" cy="259045"/>
    <xdr:sp macro="" textlink="">
      <xdr:nvSpPr>
        <xdr:cNvPr id="412" name="テキスト ボックス 411"/>
        <xdr:cNvSpPr txBox="1"/>
      </xdr:nvSpPr>
      <xdr:spPr>
        <a:xfrm>
          <a:off x="8450795" y="13495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133117</xdr:rowOff>
    </xdr:from>
    <xdr:to>
      <xdr:col>41</xdr:col>
      <xdr:colOff>101600</xdr:colOff>
      <xdr:row>78</xdr:row>
      <xdr:rowOff>63267</xdr:rowOff>
    </xdr:to>
    <xdr:sp macro="" textlink="">
      <xdr:nvSpPr>
        <xdr:cNvPr id="413" name="フローチャート: 判断 412"/>
        <xdr:cNvSpPr/>
      </xdr:nvSpPr>
      <xdr:spPr>
        <a:xfrm>
          <a:off x="7810500" y="1333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79794</xdr:rowOff>
    </xdr:from>
    <xdr:ext cx="599010" cy="259045"/>
    <xdr:sp macro="" textlink="">
      <xdr:nvSpPr>
        <xdr:cNvPr id="414" name="テキスト ボックス 413"/>
        <xdr:cNvSpPr txBox="1"/>
      </xdr:nvSpPr>
      <xdr:spPr>
        <a:xfrm>
          <a:off x="7561795" y="1310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153372</xdr:rowOff>
    </xdr:from>
    <xdr:to>
      <xdr:col>55</xdr:col>
      <xdr:colOff>50800</xdr:colOff>
      <xdr:row>76</xdr:row>
      <xdr:rowOff>83522</xdr:rowOff>
    </xdr:to>
    <xdr:sp macro="" textlink="">
      <xdr:nvSpPr>
        <xdr:cNvPr id="420" name="楕円 419"/>
        <xdr:cNvSpPr/>
      </xdr:nvSpPr>
      <xdr:spPr>
        <a:xfrm>
          <a:off x="10426700" y="1301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4799</xdr:rowOff>
    </xdr:from>
    <xdr:ext cx="599010" cy="259045"/>
    <xdr:sp macro="" textlink="">
      <xdr:nvSpPr>
        <xdr:cNvPr id="421" name="普通建設事業費 （ うち新規整備　）該当値テキスト"/>
        <xdr:cNvSpPr txBox="1"/>
      </xdr:nvSpPr>
      <xdr:spPr>
        <a:xfrm>
          <a:off x="10528300" y="12863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96569</xdr:rowOff>
    </xdr:from>
    <xdr:to>
      <xdr:col>50</xdr:col>
      <xdr:colOff>165100</xdr:colOff>
      <xdr:row>77</xdr:row>
      <xdr:rowOff>26719</xdr:rowOff>
    </xdr:to>
    <xdr:sp macro="" textlink="">
      <xdr:nvSpPr>
        <xdr:cNvPr id="422" name="楕円 421"/>
        <xdr:cNvSpPr/>
      </xdr:nvSpPr>
      <xdr:spPr>
        <a:xfrm>
          <a:off x="9588500" y="1312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43246</xdr:rowOff>
    </xdr:from>
    <xdr:ext cx="599010" cy="259045"/>
    <xdr:sp macro="" textlink="">
      <xdr:nvSpPr>
        <xdr:cNvPr id="423" name="テキスト ボックス 422"/>
        <xdr:cNvSpPr txBox="1"/>
      </xdr:nvSpPr>
      <xdr:spPr>
        <a:xfrm>
          <a:off x="9339795" y="12901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130048</xdr:rowOff>
    </xdr:from>
    <xdr:to>
      <xdr:col>46</xdr:col>
      <xdr:colOff>38100</xdr:colOff>
      <xdr:row>77</xdr:row>
      <xdr:rowOff>60198</xdr:rowOff>
    </xdr:to>
    <xdr:sp macro="" textlink="">
      <xdr:nvSpPr>
        <xdr:cNvPr id="424" name="楕円 423"/>
        <xdr:cNvSpPr/>
      </xdr:nvSpPr>
      <xdr:spPr>
        <a:xfrm>
          <a:off x="8699500" y="1316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76725</xdr:rowOff>
    </xdr:from>
    <xdr:ext cx="599010" cy="259045"/>
    <xdr:sp macro="" textlink="">
      <xdr:nvSpPr>
        <xdr:cNvPr id="425" name="テキスト ボックス 424"/>
        <xdr:cNvSpPr txBox="1"/>
      </xdr:nvSpPr>
      <xdr:spPr>
        <a:xfrm>
          <a:off x="8450795" y="1293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86509</xdr:rowOff>
    </xdr:from>
    <xdr:to>
      <xdr:col>41</xdr:col>
      <xdr:colOff>101600</xdr:colOff>
      <xdr:row>79</xdr:row>
      <xdr:rowOff>16659</xdr:rowOff>
    </xdr:to>
    <xdr:sp macro="" textlink="">
      <xdr:nvSpPr>
        <xdr:cNvPr id="426" name="楕円 425"/>
        <xdr:cNvSpPr/>
      </xdr:nvSpPr>
      <xdr:spPr>
        <a:xfrm>
          <a:off x="7810500" y="1345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7786</xdr:rowOff>
    </xdr:from>
    <xdr:ext cx="534377" cy="259045"/>
    <xdr:sp macro="" textlink="">
      <xdr:nvSpPr>
        <xdr:cNvPr id="427" name="テキスト ボックス 426"/>
        <xdr:cNvSpPr txBox="1"/>
      </xdr:nvSpPr>
      <xdr:spPr>
        <a:xfrm>
          <a:off x="7594111" y="1355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60802</xdr:rowOff>
    </xdr:from>
    <xdr:to>
      <xdr:col>55</xdr:col>
      <xdr:colOff>0</xdr:colOff>
      <xdr:row>97</xdr:row>
      <xdr:rowOff>147794</xdr:rowOff>
    </xdr:to>
    <xdr:cxnSp macro="">
      <xdr:nvCxnSpPr>
        <xdr:cNvPr id="452" name="直線コネクタ 451"/>
        <xdr:cNvCxnSpPr/>
      </xdr:nvCxnSpPr>
      <xdr:spPr>
        <a:xfrm>
          <a:off x="9639300" y="16691452"/>
          <a:ext cx="838200" cy="8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79377</xdr:rowOff>
    </xdr:from>
    <xdr:ext cx="599010" cy="259045"/>
    <xdr:sp macro="" textlink="">
      <xdr:nvSpPr>
        <xdr:cNvPr id="453" name="普通建設事業費 （ うち更新整備　）平均値テキスト"/>
        <xdr:cNvSpPr txBox="1"/>
      </xdr:nvSpPr>
      <xdr:spPr>
        <a:xfrm>
          <a:off x="10528300" y="1653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60802</xdr:rowOff>
    </xdr:from>
    <xdr:to>
      <xdr:col>50</xdr:col>
      <xdr:colOff>114300</xdr:colOff>
      <xdr:row>97</xdr:row>
      <xdr:rowOff>160427</xdr:rowOff>
    </xdr:to>
    <xdr:cxnSp macro="">
      <xdr:nvCxnSpPr>
        <xdr:cNvPr id="455" name="直線コネクタ 454"/>
        <xdr:cNvCxnSpPr/>
      </xdr:nvCxnSpPr>
      <xdr:spPr>
        <a:xfrm flipV="1">
          <a:off x="8750300" y="16691452"/>
          <a:ext cx="889000" cy="9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155021</xdr:rowOff>
    </xdr:from>
    <xdr:ext cx="599010" cy="259045"/>
    <xdr:sp macro="" textlink="">
      <xdr:nvSpPr>
        <xdr:cNvPr id="457" name="テキスト ボックス 456"/>
        <xdr:cNvSpPr txBox="1"/>
      </xdr:nvSpPr>
      <xdr:spPr>
        <a:xfrm>
          <a:off x="9339795" y="16785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158210</xdr:rowOff>
    </xdr:from>
    <xdr:to>
      <xdr:col>45</xdr:col>
      <xdr:colOff>177800</xdr:colOff>
      <xdr:row>97</xdr:row>
      <xdr:rowOff>160427</xdr:rowOff>
    </xdr:to>
    <xdr:cxnSp macro="">
      <xdr:nvCxnSpPr>
        <xdr:cNvPr id="458" name="直線コネクタ 457"/>
        <xdr:cNvCxnSpPr/>
      </xdr:nvCxnSpPr>
      <xdr:spPr>
        <a:xfrm>
          <a:off x="7861300" y="16788860"/>
          <a:ext cx="889000" cy="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9" name="フローチャート: 判断 458"/>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19769</xdr:rowOff>
    </xdr:from>
    <xdr:ext cx="599010" cy="259045"/>
    <xdr:sp macro="" textlink="">
      <xdr:nvSpPr>
        <xdr:cNvPr id="460" name="テキスト ボックス 459"/>
        <xdr:cNvSpPr txBox="1"/>
      </xdr:nvSpPr>
      <xdr:spPr>
        <a:xfrm>
          <a:off x="8450795" y="1647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70354</xdr:rowOff>
    </xdr:from>
    <xdr:to>
      <xdr:col>41</xdr:col>
      <xdr:colOff>101600</xdr:colOff>
      <xdr:row>98</xdr:row>
      <xdr:rowOff>504</xdr:rowOff>
    </xdr:to>
    <xdr:sp macro="" textlink="">
      <xdr:nvSpPr>
        <xdr:cNvPr id="461" name="フローチャート: 判断 460"/>
        <xdr:cNvSpPr/>
      </xdr:nvSpPr>
      <xdr:spPr>
        <a:xfrm>
          <a:off x="7810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17031</xdr:rowOff>
    </xdr:from>
    <xdr:ext cx="599010" cy="259045"/>
    <xdr:sp macro="" textlink="">
      <xdr:nvSpPr>
        <xdr:cNvPr id="462" name="テキスト ボックス 461"/>
        <xdr:cNvSpPr txBox="1"/>
      </xdr:nvSpPr>
      <xdr:spPr>
        <a:xfrm>
          <a:off x="7561795" y="1647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96994</xdr:rowOff>
    </xdr:from>
    <xdr:to>
      <xdr:col>55</xdr:col>
      <xdr:colOff>50800</xdr:colOff>
      <xdr:row>98</xdr:row>
      <xdr:rowOff>27144</xdr:rowOff>
    </xdr:to>
    <xdr:sp macro="" textlink="">
      <xdr:nvSpPr>
        <xdr:cNvPr id="468" name="楕円 467"/>
        <xdr:cNvSpPr/>
      </xdr:nvSpPr>
      <xdr:spPr>
        <a:xfrm>
          <a:off x="10426700" y="1672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34926</xdr:rowOff>
    </xdr:from>
    <xdr:ext cx="534377" cy="259045"/>
    <xdr:sp macro="" textlink="">
      <xdr:nvSpPr>
        <xdr:cNvPr id="469" name="普通建設事業費 （ うち更新整備　）該当値テキスト"/>
        <xdr:cNvSpPr txBox="1"/>
      </xdr:nvSpPr>
      <xdr:spPr>
        <a:xfrm>
          <a:off x="10528300" y="1666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10002</xdr:rowOff>
    </xdr:from>
    <xdr:to>
      <xdr:col>50</xdr:col>
      <xdr:colOff>165100</xdr:colOff>
      <xdr:row>97</xdr:row>
      <xdr:rowOff>111602</xdr:rowOff>
    </xdr:to>
    <xdr:sp macro="" textlink="">
      <xdr:nvSpPr>
        <xdr:cNvPr id="470" name="楕円 469"/>
        <xdr:cNvSpPr/>
      </xdr:nvSpPr>
      <xdr:spPr>
        <a:xfrm>
          <a:off x="9588500" y="1664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128129</xdr:rowOff>
    </xdr:from>
    <xdr:ext cx="599010" cy="259045"/>
    <xdr:sp macro="" textlink="">
      <xdr:nvSpPr>
        <xdr:cNvPr id="471" name="テキスト ボックス 470"/>
        <xdr:cNvSpPr txBox="1"/>
      </xdr:nvSpPr>
      <xdr:spPr>
        <a:xfrm>
          <a:off x="9339795" y="1641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109627</xdr:rowOff>
    </xdr:from>
    <xdr:to>
      <xdr:col>46</xdr:col>
      <xdr:colOff>38100</xdr:colOff>
      <xdr:row>98</xdr:row>
      <xdr:rowOff>39777</xdr:rowOff>
    </xdr:to>
    <xdr:sp macro="" textlink="">
      <xdr:nvSpPr>
        <xdr:cNvPr id="472" name="楕円 471"/>
        <xdr:cNvSpPr/>
      </xdr:nvSpPr>
      <xdr:spPr>
        <a:xfrm>
          <a:off x="8699500" y="1674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30904</xdr:rowOff>
    </xdr:from>
    <xdr:ext cx="534377" cy="259045"/>
    <xdr:sp macro="" textlink="">
      <xdr:nvSpPr>
        <xdr:cNvPr id="473" name="テキスト ボックス 472"/>
        <xdr:cNvSpPr txBox="1"/>
      </xdr:nvSpPr>
      <xdr:spPr>
        <a:xfrm>
          <a:off x="8483111" y="1683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107410</xdr:rowOff>
    </xdr:from>
    <xdr:to>
      <xdr:col>41</xdr:col>
      <xdr:colOff>101600</xdr:colOff>
      <xdr:row>98</xdr:row>
      <xdr:rowOff>37560</xdr:rowOff>
    </xdr:to>
    <xdr:sp macro="" textlink="">
      <xdr:nvSpPr>
        <xdr:cNvPr id="474" name="楕円 473"/>
        <xdr:cNvSpPr/>
      </xdr:nvSpPr>
      <xdr:spPr>
        <a:xfrm>
          <a:off x="7810500" y="1673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28687</xdr:rowOff>
    </xdr:from>
    <xdr:ext cx="534377" cy="259045"/>
    <xdr:sp macro="" textlink="">
      <xdr:nvSpPr>
        <xdr:cNvPr id="475" name="テキスト ボックス 474"/>
        <xdr:cNvSpPr txBox="1"/>
      </xdr:nvSpPr>
      <xdr:spPr>
        <a:xfrm>
          <a:off x="7594111" y="1683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39524</xdr:rowOff>
    </xdr:from>
    <xdr:to>
      <xdr:col>85</xdr:col>
      <xdr:colOff>127000</xdr:colOff>
      <xdr:row>39</xdr:row>
      <xdr:rowOff>44450</xdr:rowOff>
    </xdr:to>
    <xdr:cxnSp macro="">
      <xdr:nvCxnSpPr>
        <xdr:cNvPr id="504" name="直線コネクタ 503"/>
        <xdr:cNvCxnSpPr/>
      </xdr:nvCxnSpPr>
      <xdr:spPr>
        <a:xfrm>
          <a:off x="15481300" y="6726074"/>
          <a:ext cx="838200" cy="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123409</xdr:rowOff>
    </xdr:from>
    <xdr:ext cx="534377" cy="259045"/>
    <xdr:sp macro="" textlink="">
      <xdr:nvSpPr>
        <xdr:cNvPr id="505" name="災害復旧事業費平均値テキスト"/>
        <xdr:cNvSpPr txBox="1"/>
      </xdr:nvSpPr>
      <xdr:spPr>
        <a:xfrm>
          <a:off x="16370300" y="646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161840</xdr:rowOff>
    </xdr:from>
    <xdr:to>
      <xdr:col>81</xdr:col>
      <xdr:colOff>50800</xdr:colOff>
      <xdr:row>39</xdr:row>
      <xdr:rowOff>39524</xdr:rowOff>
    </xdr:to>
    <xdr:cxnSp macro="">
      <xdr:nvCxnSpPr>
        <xdr:cNvPr id="507" name="直線コネクタ 506"/>
        <xdr:cNvCxnSpPr/>
      </xdr:nvCxnSpPr>
      <xdr:spPr>
        <a:xfrm>
          <a:off x="14592300" y="6676940"/>
          <a:ext cx="889000" cy="4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40881</xdr:rowOff>
    </xdr:from>
    <xdr:ext cx="534377" cy="259045"/>
    <xdr:sp macro="" textlink="">
      <xdr:nvSpPr>
        <xdr:cNvPr id="509" name="テキスト ボックス 508"/>
        <xdr:cNvSpPr txBox="1"/>
      </xdr:nvSpPr>
      <xdr:spPr>
        <a:xfrm>
          <a:off x="15214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23244</xdr:rowOff>
    </xdr:from>
    <xdr:to>
      <xdr:col>76</xdr:col>
      <xdr:colOff>114300</xdr:colOff>
      <xdr:row>38</xdr:row>
      <xdr:rowOff>161840</xdr:rowOff>
    </xdr:to>
    <xdr:cxnSp macro="">
      <xdr:nvCxnSpPr>
        <xdr:cNvPr id="510" name="直線コネクタ 509"/>
        <xdr:cNvCxnSpPr/>
      </xdr:nvCxnSpPr>
      <xdr:spPr>
        <a:xfrm>
          <a:off x="13703300" y="6538344"/>
          <a:ext cx="889000" cy="13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11" name="フローチャート: 判断 510"/>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56399</xdr:rowOff>
    </xdr:from>
    <xdr:ext cx="534377" cy="259045"/>
    <xdr:sp macro="" textlink="">
      <xdr:nvSpPr>
        <xdr:cNvPr id="512" name="テキスト ボックス 511"/>
        <xdr:cNvSpPr txBox="1"/>
      </xdr:nvSpPr>
      <xdr:spPr>
        <a:xfrm>
          <a:off x="14325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23244</xdr:rowOff>
    </xdr:from>
    <xdr:to>
      <xdr:col>71</xdr:col>
      <xdr:colOff>177800</xdr:colOff>
      <xdr:row>38</xdr:row>
      <xdr:rowOff>170714</xdr:rowOff>
    </xdr:to>
    <xdr:cxnSp macro="">
      <xdr:nvCxnSpPr>
        <xdr:cNvPr id="513" name="直線コネクタ 512"/>
        <xdr:cNvCxnSpPr/>
      </xdr:nvCxnSpPr>
      <xdr:spPr>
        <a:xfrm flipV="1">
          <a:off x="12814300" y="6538344"/>
          <a:ext cx="889000" cy="14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96024</xdr:rowOff>
    </xdr:from>
    <xdr:to>
      <xdr:col>72</xdr:col>
      <xdr:colOff>38100</xdr:colOff>
      <xdr:row>39</xdr:row>
      <xdr:rowOff>26174</xdr:rowOff>
    </xdr:to>
    <xdr:sp macro="" textlink="">
      <xdr:nvSpPr>
        <xdr:cNvPr id="514" name="フローチャート: 判断 513"/>
        <xdr:cNvSpPr/>
      </xdr:nvSpPr>
      <xdr:spPr>
        <a:xfrm>
          <a:off x="13652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17301</xdr:rowOff>
    </xdr:from>
    <xdr:ext cx="534377" cy="259045"/>
    <xdr:sp macro="" textlink="">
      <xdr:nvSpPr>
        <xdr:cNvPr id="515" name="テキスト ボックス 514"/>
        <xdr:cNvSpPr txBox="1"/>
      </xdr:nvSpPr>
      <xdr:spPr>
        <a:xfrm>
          <a:off x="13436111" y="67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74719</xdr:rowOff>
    </xdr:from>
    <xdr:to>
      <xdr:col>67</xdr:col>
      <xdr:colOff>101600</xdr:colOff>
      <xdr:row>39</xdr:row>
      <xdr:rowOff>4869</xdr:rowOff>
    </xdr:to>
    <xdr:sp macro="" textlink="">
      <xdr:nvSpPr>
        <xdr:cNvPr id="516" name="フローチャート: 判断 515"/>
        <xdr:cNvSpPr/>
      </xdr:nvSpPr>
      <xdr:spPr>
        <a:xfrm>
          <a:off x="12763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21396</xdr:rowOff>
    </xdr:from>
    <xdr:ext cx="534377" cy="259045"/>
    <xdr:sp macro="" textlink="">
      <xdr:nvSpPr>
        <xdr:cNvPr id="517" name="テキスト ボックス 516"/>
        <xdr:cNvSpPr txBox="1"/>
      </xdr:nvSpPr>
      <xdr:spPr>
        <a:xfrm>
          <a:off x="12547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3" name="楕円 52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4"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160174</xdr:rowOff>
    </xdr:from>
    <xdr:to>
      <xdr:col>81</xdr:col>
      <xdr:colOff>101600</xdr:colOff>
      <xdr:row>39</xdr:row>
      <xdr:rowOff>90324</xdr:rowOff>
    </xdr:to>
    <xdr:sp macro="" textlink="">
      <xdr:nvSpPr>
        <xdr:cNvPr id="525" name="楕円 524"/>
        <xdr:cNvSpPr/>
      </xdr:nvSpPr>
      <xdr:spPr>
        <a:xfrm>
          <a:off x="15430500" y="667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81451</xdr:rowOff>
    </xdr:from>
    <xdr:ext cx="469744" cy="259045"/>
    <xdr:sp macro="" textlink="">
      <xdr:nvSpPr>
        <xdr:cNvPr id="526" name="テキスト ボックス 525"/>
        <xdr:cNvSpPr txBox="1"/>
      </xdr:nvSpPr>
      <xdr:spPr>
        <a:xfrm>
          <a:off x="15246428" y="676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111040</xdr:rowOff>
    </xdr:from>
    <xdr:to>
      <xdr:col>76</xdr:col>
      <xdr:colOff>165100</xdr:colOff>
      <xdr:row>39</xdr:row>
      <xdr:rowOff>41190</xdr:rowOff>
    </xdr:to>
    <xdr:sp macro="" textlink="">
      <xdr:nvSpPr>
        <xdr:cNvPr id="527" name="楕円 526"/>
        <xdr:cNvSpPr/>
      </xdr:nvSpPr>
      <xdr:spPr>
        <a:xfrm>
          <a:off x="14541500" y="662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32317</xdr:rowOff>
    </xdr:from>
    <xdr:ext cx="534377" cy="259045"/>
    <xdr:sp macro="" textlink="">
      <xdr:nvSpPr>
        <xdr:cNvPr id="528" name="テキスト ボックス 527"/>
        <xdr:cNvSpPr txBox="1"/>
      </xdr:nvSpPr>
      <xdr:spPr>
        <a:xfrm>
          <a:off x="14325111" y="671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143894</xdr:rowOff>
    </xdr:from>
    <xdr:to>
      <xdr:col>72</xdr:col>
      <xdr:colOff>38100</xdr:colOff>
      <xdr:row>38</xdr:row>
      <xdr:rowOff>74044</xdr:rowOff>
    </xdr:to>
    <xdr:sp macro="" textlink="">
      <xdr:nvSpPr>
        <xdr:cNvPr id="529" name="楕円 528"/>
        <xdr:cNvSpPr/>
      </xdr:nvSpPr>
      <xdr:spPr>
        <a:xfrm>
          <a:off x="13652500" y="648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90571</xdr:rowOff>
    </xdr:from>
    <xdr:ext cx="534377" cy="259045"/>
    <xdr:sp macro="" textlink="">
      <xdr:nvSpPr>
        <xdr:cNvPr id="530" name="テキスト ボックス 529"/>
        <xdr:cNvSpPr txBox="1"/>
      </xdr:nvSpPr>
      <xdr:spPr>
        <a:xfrm>
          <a:off x="13436111" y="626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119914</xdr:rowOff>
    </xdr:from>
    <xdr:to>
      <xdr:col>67</xdr:col>
      <xdr:colOff>101600</xdr:colOff>
      <xdr:row>39</xdr:row>
      <xdr:rowOff>50064</xdr:rowOff>
    </xdr:to>
    <xdr:sp macro="" textlink="">
      <xdr:nvSpPr>
        <xdr:cNvPr id="531" name="楕円 530"/>
        <xdr:cNvSpPr/>
      </xdr:nvSpPr>
      <xdr:spPr>
        <a:xfrm>
          <a:off x="12763500" y="663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41191</xdr:rowOff>
    </xdr:from>
    <xdr:ext cx="534377" cy="259045"/>
    <xdr:sp macro="" textlink="">
      <xdr:nvSpPr>
        <xdr:cNvPr id="532" name="テキスト ボックス 531"/>
        <xdr:cNvSpPr txBox="1"/>
      </xdr:nvSpPr>
      <xdr:spPr>
        <a:xfrm>
          <a:off x="12547111" y="672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67411</xdr:rowOff>
    </xdr:from>
    <xdr:to>
      <xdr:col>76</xdr:col>
      <xdr:colOff>165100</xdr:colOff>
      <xdr:row>58</xdr:row>
      <xdr:rowOff>169011</xdr:rowOff>
    </xdr:to>
    <xdr:sp macro="" textlink="">
      <xdr:nvSpPr>
        <xdr:cNvPr id="566" name="フローチャート: 判断 565"/>
        <xdr:cNvSpPr/>
      </xdr:nvSpPr>
      <xdr:spPr>
        <a:xfrm>
          <a:off x="14541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14088</xdr:rowOff>
    </xdr:from>
    <xdr:ext cx="313932" cy="259045"/>
    <xdr:sp macro="" textlink="">
      <xdr:nvSpPr>
        <xdr:cNvPr id="567" name="テキスト ボックス 566"/>
        <xdr:cNvSpPr txBox="1"/>
      </xdr:nvSpPr>
      <xdr:spPr>
        <a:xfrm>
          <a:off x="14435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52095</xdr:rowOff>
    </xdr:from>
    <xdr:to>
      <xdr:col>72</xdr:col>
      <xdr:colOff>38100</xdr:colOff>
      <xdr:row>58</xdr:row>
      <xdr:rowOff>153695</xdr:rowOff>
    </xdr:to>
    <xdr:sp macro="" textlink="">
      <xdr:nvSpPr>
        <xdr:cNvPr id="569" name="フローチャート: 判断 568"/>
        <xdr:cNvSpPr/>
      </xdr:nvSpPr>
      <xdr:spPr>
        <a:xfrm>
          <a:off x="13652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56</xdr:row>
      <xdr:rowOff>170222</xdr:rowOff>
    </xdr:from>
    <xdr:ext cx="378565" cy="259045"/>
    <xdr:sp macro="" textlink="">
      <xdr:nvSpPr>
        <xdr:cNvPr id="570" name="テキスト ボックス 569"/>
        <xdr:cNvSpPr txBox="1"/>
      </xdr:nvSpPr>
      <xdr:spPr>
        <a:xfrm>
          <a:off x="13514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45924</xdr:rowOff>
    </xdr:from>
    <xdr:to>
      <xdr:col>67</xdr:col>
      <xdr:colOff>101600</xdr:colOff>
      <xdr:row>58</xdr:row>
      <xdr:rowOff>147524</xdr:rowOff>
    </xdr:to>
    <xdr:sp macro="" textlink="">
      <xdr:nvSpPr>
        <xdr:cNvPr id="571" name="フローチャート: 判断 570"/>
        <xdr:cNvSpPr/>
      </xdr:nvSpPr>
      <xdr:spPr>
        <a:xfrm>
          <a:off x="12763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164051</xdr:rowOff>
    </xdr:from>
    <xdr:ext cx="378565" cy="259045"/>
    <xdr:sp macro="" textlink="">
      <xdr:nvSpPr>
        <xdr:cNvPr id="572" name="テキスト ボックス 571"/>
        <xdr:cNvSpPr txBox="1"/>
      </xdr:nvSpPr>
      <xdr:spPr>
        <a:xfrm>
          <a:off x="12625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102665</xdr:rowOff>
    </xdr:from>
    <xdr:to>
      <xdr:col>85</xdr:col>
      <xdr:colOff>127000</xdr:colOff>
      <xdr:row>77</xdr:row>
      <xdr:rowOff>111885</xdr:rowOff>
    </xdr:to>
    <xdr:cxnSp macro="">
      <xdr:nvCxnSpPr>
        <xdr:cNvPr id="616" name="直線コネクタ 615"/>
        <xdr:cNvCxnSpPr/>
      </xdr:nvCxnSpPr>
      <xdr:spPr>
        <a:xfrm>
          <a:off x="15481300" y="13304315"/>
          <a:ext cx="838200" cy="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76616</xdr:rowOff>
    </xdr:from>
    <xdr:ext cx="599010" cy="259045"/>
    <xdr:sp macro="" textlink="">
      <xdr:nvSpPr>
        <xdr:cNvPr id="617" name="公債費平均値テキスト"/>
        <xdr:cNvSpPr txBox="1"/>
      </xdr:nvSpPr>
      <xdr:spPr>
        <a:xfrm>
          <a:off x="16370300" y="13106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61443</xdr:rowOff>
    </xdr:from>
    <xdr:to>
      <xdr:col>81</xdr:col>
      <xdr:colOff>50800</xdr:colOff>
      <xdr:row>77</xdr:row>
      <xdr:rowOff>102665</xdr:rowOff>
    </xdr:to>
    <xdr:cxnSp macro="">
      <xdr:nvCxnSpPr>
        <xdr:cNvPr id="619" name="直線コネクタ 618"/>
        <xdr:cNvCxnSpPr/>
      </xdr:nvCxnSpPr>
      <xdr:spPr>
        <a:xfrm>
          <a:off x="14592300" y="13263093"/>
          <a:ext cx="889000" cy="4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150779</xdr:rowOff>
    </xdr:from>
    <xdr:ext cx="599010" cy="259045"/>
    <xdr:sp macro="" textlink="">
      <xdr:nvSpPr>
        <xdr:cNvPr id="621" name="テキスト ボックス 620"/>
        <xdr:cNvSpPr txBox="1"/>
      </xdr:nvSpPr>
      <xdr:spPr>
        <a:xfrm>
          <a:off x="15181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21920</xdr:rowOff>
    </xdr:from>
    <xdr:to>
      <xdr:col>76</xdr:col>
      <xdr:colOff>114300</xdr:colOff>
      <xdr:row>77</xdr:row>
      <xdr:rowOff>61443</xdr:rowOff>
    </xdr:to>
    <xdr:cxnSp macro="">
      <xdr:nvCxnSpPr>
        <xdr:cNvPr id="622" name="直線コネクタ 621"/>
        <xdr:cNvCxnSpPr/>
      </xdr:nvCxnSpPr>
      <xdr:spPr>
        <a:xfrm>
          <a:off x="13703300" y="13223570"/>
          <a:ext cx="889000" cy="3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3" name="フローチャート: 判断 622"/>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150674</xdr:rowOff>
    </xdr:from>
    <xdr:ext cx="599010" cy="259045"/>
    <xdr:sp macro="" textlink="">
      <xdr:nvSpPr>
        <xdr:cNvPr id="624" name="テキスト ボックス 623"/>
        <xdr:cNvSpPr txBox="1"/>
      </xdr:nvSpPr>
      <xdr:spPr>
        <a:xfrm>
          <a:off x="14292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21920</xdr:rowOff>
    </xdr:from>
    <xdr:to>
      <xdr:col>71</xdr:col>
      <xdr:colOff>177800</xdr:colOff>
      <xdr:row>77</xdr:row>
      <xdr:rowOff>26338</xdr:rowOff>
    </xdr:to>
    <xdr:cxnSp macro="">
      <xdr:nvCxnSpPr>
        <xdr:cNvPr id="625" name="直線コネクタ 624"/>
        <xdr:cNvCxnSpPr/>
      </xdr:nvCxnSpPr>
      <xdr:spPr>
        <a:xfrm flipV="1">
          <a:off x="12814300" y="13223570"/>
          <a:ext cx="889000" cy="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52620</xdr:rowOff>
    </xdr:from>
    <xdr:to>
      <xdr:col>72</xdr:col>
      <xdr:colOff>38100</xdr:colOff>
      <xdr:row>77</xdr:row>
      <xdr:rowOff>154220</xdr:rowOff>
    </xdr:to>
    <xdr:sp macro="" textlink="">
      <xdr:nvSpPr>
        <xdr:cNvPr id="626" name="フローチャート: 判断 625"/>
        <xdr:cNvSpPr/>
      </xdr:nvSpPr>
      <xdr:spPr>
        <a:xfrm>
          <a:off x="13652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145347</xdr:rowOff>
    </xdr:from>
    <xdr:ext cx="599010" cy="259045"/>
    <xdr:sp macro="" textlink="">
      <xdr:nvSpPr>
        <xdr:cNvPr id="627" name="テキスト ボックス 626"/>
        <xdr:cNvSpPr txBox="1"/>
      </xdr:nvSpPr>
      <xdr:spPr>
        <a:xfrm>
          <a:off x="13403795"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41391</xdr:rowOff>
    </xdr:from>
    <xdr:to>
      <xdr:col>67</xdr:col>
      <xdr:colOff>101600</xdr:colOff>
      <xdr:row>77</xdr:row>
      <xdr:rowOff>142991</xdr:rowOff>
    </xdr:to>
    <xdr:sp macro="" textlink="">
      <xdr:nvSpPr>
        <xdr:cNvPr id="628" name="フローチャート: 判断 627"/>
        <xdr:cNvSpPr/>
      </xdr:nvSpPr>
      <xdr:spPr>
        <a:xfrm>
          <a:off x="12763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134118</xdr:rowOff>
    </xdr:from>
    <xdr:ext cx="599010" cy="259045"/>
    <xdr:sp macro="" textlink="">
      <xdr:nvSpPr>
        <xdr:cNvPr id="629" name="テキスト ボックス 628"/>
        <xdr:cNvSpPr txBox="1"/>
      </xdr:nvSpPr>
      <xdr:spPr>
        <a:xfrm>
          <a:off x="12514795" y="1333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61085</xdr:rowOff>
    </xdr:from>
    <xdr:to>
      <xdr:col>85</xdr:col>
      <xdr:colOff>177800</xdr:colOff>
      <xdr:row>77</xdr:row>
      <xdr:rowOff>162685</xdr:rowOff>
    </xdr:to>
    <xdr:sp macro="" textlink="">
      <xdr:nvSpPr>
        <xdr:cNvPr id="635" name="楕円 634"/>
        <xdr:cNvSpPr/>
      </xdr:nvSpPr>
      <xdr:spPr>
        <a:xfrm>
          <a:off x="16268700" y="1326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39512</xdr:rowOff>
    </xdr:from>
    <xdr:ext cx="599010" cy="259045"/>
    <xdr:sp macro="" textlink="">
      <xdr:nvSpPr>
        <xdr:cNvPr id="636" name="公債費該当値テキスト"/>
        <xdr:cNvSpPr txBox="1"/>
      </xdr:nvSpPr>
      <xdr:spPr>
        <a:xfrm>
          <a:off x="16370300" y="13241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51865</xdr:rowOff>
    </xdr:from>
    <xdr:to>
      <xdr:col>81</xdr:col>
      <xdr:colOff>101600</xdr:colOff>
      <xdr:row>77</xdr:row>
      <xdr:rowOff>153465</xdr:rowOff>
    </xdr:to>
    <xdr:sp macro="" textlink="">
      <xdr:nvSpPr>
        <xdr:cNvPr id="637" name="楕円 636"/>
        <xdr:cNvSpPr/>
      </xdr:nvSpPr>
      <xdr:spPr>
        <a:xfrm>
          <a:off x="15430500" y="1325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169992</xdr:rowOff>
    </xdr:from>
    <xdr:ext cx="599010" cy="259045"/>
    <xdr:sp macro="" textlink="">
      <xdr:nvSpPr>
        <xdr:cNvPr id="638" name="テキスト ボックス 637"/>
        <xdr:cNvSpPr txBox="1"/>
      </xdr:nvSpPr>
      <xdr:spPr>
        <a:xfrm>
          <a:off x="15181795" y="1302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10643</xdr:rowOff>
    </xdr:from>
    <xdr:to>
      <xdr:col>76</xdr:col>
      <xdr:colOff>165100</xdr:colOff>
      <xdr:row>77</xdr:row>
      <xdr:rowOff>112243</xdr:rowOff>
    </xdr:to>
    <xdr:sp macro="" textlink="">
      <xdr:nvSpPr>
        <xdr:cNvPr id="639" name="楕円 638"/>
        <xdr:cNvSpPr/>
      </xdr:nvSpPr>
      <xdr:spPr>
        <a:xfrm>
          <a:off x="14541500" y="1321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128770</xdr:rowOff>
    </xdr:from>
    <xdr:ext cx="599010" cy="259045"/>
    <xdr:sp macro="" textlink="">
      <xdr:nvSpPr>
        <xdr:cNvPr id="640" name="テキスト ボックス 639"/>
        <xdr:cNvSpPr txBox="1"/>
      </xdr:nvSpPr>
      <xdr:spPr>
        <a:xfrm>
          <a:off x="14292795" y="12987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142570</xdr:rowOff>
    </xdr:from>
    <xdr:to>
      <xdr:col>72</xdr:col>
      <xdr:colOff>38100</xdr:colOff>
      <xdr:row>77</xdr:row>
      <xdr:rowOff>72720</xdr:rowOff>
    </xdr:to>
    <xdr:sp macro="" textlink="">
      <xdr:nvSpPr>
        <xdr:cNvPr id="641" name="楕円 640"/>
        <xdr:cNvSpPr/>
      </xdr:nvSpPr>
      <xdr:spPr>
        <a:xfrm>
          <a:off x="13652500" y="1317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89247</xdr:rowOff>
    </xdr:from>
    <xdr:ext cx="599010" cy="259045"/>
    <xdr:sp macro="" textlink="">
      <xdr:nvSpPr>
        <xdr:cNvPr id="642" name="テキスト ボックス 641"/>
        <xdr:cNvSpPr txBox="1"/>
      </xdr:nvSpPr>
      <xdr:spPr>
        <a:xfrm>
          <a:off x="13403795" y="1294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146988</xdr:rowOff>
    </xdr:from>
    <xdr:to>
      <xdr:col>67</xdr:col>
      <xdr:colOff>101600</xdr:colOff>
      <xdr:row>77</xdr:row>
      <xdr:rowOff>77138</xdr:rowOff>
    </xdr:to>
    <xdr:sp macro="" textlink="">
      <xdr:nvSpPr>
        <xdr:cNvPr id="643" name="楕円 642"/>
        <xdr:cNvSpPr/>
      </xdr:nvSpPr>
      <xdr:spPr>
        <a:xfrm>
          <a:off x="12763500" y="1317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93664</xdr:rowOff>
    </xdr:from>
    <xdr:ext cx="599010" cy="259045"/>
    <xdr:sp macro="" textlink="">
      <xdr:nvSpPr>
        <xdr:cNvPr id="644" name="テキスト ボックス 643"/>
        <xdr:cNvSpPr txBox="1"/>
      </xdr:nvSpPr>
      <xdr:spPr>
        <a:xfrm>
          <a:off x="12514795" y="12952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25211</xdr:rowOff>
    </xdr:from>
    <xdr:to>
      <xdr:col>85</xdr:col>
      <xdr:colOff>127000</xdr:colOff>
      <xdr:row>98</xdr:row>
      <xdr:rowOff>64777</xdr:rowOff>
    </xdr:to>
    <xdr:cxnSp macro="">
      <xdr:nvCxnSpPr>
        <xdr:cNvPr id="671" name="直線コネクタ 670"/>
        <xdr:cNvCxnSpPr/>
      </xdr:nvCxnSpPr>
      <xdr:spPr>
        <a:xfrm>
          <a:off x="15481300" y="16827311"/>
          <a:ext cx="838200" cy="39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164456</xdr:rowOff>
    </xdr:from>
    <xdr:ext cx="534377" cy="259045"/>
    <xdr:sp macro="" textlink="">
      <xdr:nvSpPr>
        <xdr:cNvPr id="672" name="積立金平均値テキスト"/>
        <xdr:cNvSpPr txBox="1"/>
      </xdr:nvSpPr>
      <xdr:spPr>
        <a:xfrm>
          <a:off x="16370300" y="16795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21157</xdr:rowOff>
    </xdr:from>
    <xdr:to>
      <xdr:col>81</xdr:col>
      <xdr:colOff>50800</xdr:colOff>
      <xdr:row>98</xdr:row>
      <xdr:rowOff>25211</xdr:rowOff>
    </xdr:to>
    <xdr:cxnSp macro="">
      <xdr:nvCxnSpPr>
        <xdr:cNvPr id="674" name="直線コネクタ 673"/>
        <xdr:cNvCxnSpPr/>
      </xdr:nvCxnSpPr>
      <xdr:spPr>
        <a:xfrm>
          <a:off x="14592300" y="16823257"/>
          <a:ext cx="889000" cy="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116408</xdr:rowOff>
    </xdr:from>
    <xdr:ext cx="534377" cy="259045"/>
    <xdr:sp macro="" textlink="">
      <xdr:nvSpPr>
        <xdr:cNvPr id="676" name="テキスト ボックス 675"/>
        <xdr:cNvSpPr txBox="1"/>
      </xdr:nvSpPr>
      <xdr:spPr>
        <a:xfrm>
          <a:off x="15214111" y="1691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21157</xdr:rowOff>
    </xdr:from>
    <xdr:to>
      <xdr:col>76</xdr:col>
      <xdr:colOff>114300</xdr:colOff>
      <xdr:row>98</xdr:row>
      <xdr:rowOff>57228</xdr:rowOff>
    </xdr:to>
    <xdr:cxnSp macro="">
      <xdr:nvCxnSpPr>
        <xdr:cNvPr id="677" name="直線コネクタ 676"/>
        <xdr:cNvCxnSpPr/>
      </xdr:nvCxnSpPr>
      <xdr:spPr>
        <a:xfrm flipV="1">
          <a:off x="13703300" y="16823257"/>
          <a:ext cx="889000" cy="3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78" name="フローチャート: 判断 677"/>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108973</xdr:rowOff>
    </xdr:from>
    <xdr:ext cx="534377" cy="259045"/>
    <xdr:sp macro="" textlink="">
      <xdr:nvSpPr>
        <xdr:cNvPr id="679" name="テキスト ボックス 678"/>
        <xdr:cNvSpPr txBox="1"/>
      </xdr:nvSpPr>
      <xdr:spPr>
        <a:xfrm>
          <a:off x="14325111" y="169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16227</xdr:rowOff>
    </xdr:from>
    <xdr:to>
      <xdr:col>71</xdr:col>
      <xdr:colOff>177800</xdr:colOff>
      <xdr:row>98</xdr:row>
      <xdr:rowOff>57228</xdr:rowOff>
    </xdr:to>
    <xdr:cxnSp macro="">
      <xdr:nvCxnSpPr>
        <xdr:cNvPr id="680" name="直線コネクタ 679"/>
        <xdr:cNvCxnSpPr/>
      </xdr:nvCxnSpPr>
      <xdr:spPr>
        <a:xfrm>
          <a:off x="12814300" y="16818327"/>
          <a:ext cx="889000" cy="4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28533</xdr:rowOff>
    </xdr:from>
    <xdr:to>
      <xdr:col>72</xdr:col>
      <xdr:colOff>38100</xdr:colOff>
      <xdr:row>98</xdr:row>
      <xdr:rowOff>130133</xdr:rowOff>
    </xdr:to>
    <xdr:sp macro="" textlink="">
      <xdr:nvSpPr>
        <xdr:cNvPr id="681" name="フローチャート: 判断 680"/>
        <xdr:cNvSpPr/>
      </xdr:nvSpPr>
      <xdr:spPr>
        <a:xfrm>
          <a:off x="13652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121260</xdr:rowOff>
    </xdr:from>
    <xdr:ext cx="534377" cy="259045"/>
    <xdr:sp macro="" textlink="">
      <xdr:nvSpPr>
        <xdr:cNvPr id="682" name="テキスト ボックス 681"/>
        <xdr:cNvSpPr txBox="1"/>
      </xdr:nvSpPr>
      <xdr:spPr>
        <a:xfrm>
          <a:off x="13436111" y="1692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11641</xdr:rowOff>
    </xdr:from>
    <xdr:to>
      <xdr:col>67</xdr:col>
      <xdr:colOff>101600</xdr:colOff>
      <xdr:row>98</xdr:row>
      <xdr:rowOff>113241</xdr:rowOff>
    </xdr:to>
    <xdr:sp macro="" textlink="">
      <xdr:nvSpPr>
        <xdr:cNvPr id="683" name="フローチャート: 判断 682"/>
        <xdr:cNvSpPr/>
      </xdr:nvSpPr>
      <xdr:spPr>
        <a:xfrm>
          <a:off x="12763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104368</xdr:rowOff>
    </xdr:from>
    <xdr:ext cx="534377" cy="259045"/>
    <xdr:sp macro="" textlink="">
      <xdr:nvSpPr>
        <xdr:cNvPr id="684" name="テキスト ボックス 683"/>
        <xdr:cNvSpPr txBox="1"/>
      </xdr:nvSpPr>
      <xdr:spPr>
        <a:xfrm>
          <a:off x="12547111" y="169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13977</xdr:rowOff>
    </xdr:from>
    <xdr:to>
      <xdr:col>85</xdr:col>
      <xdr:colOff>177800</xdr:colOff>
      <xdr:row>98</xdr:row>
      <xdr:rowOff>115577</xdr:rowOff>
    </xdr:to>
    <xdr:sp macro="" textlink="">
      <xdr:nvSpPr>
        <xdr:cNvPr id="690" name="楕円 689"/>
        <xdr:cNvSpPr/>
      </xdr:nvSpPr>
      <xdr:spPr>
        <a:xfrm>
          <a:off x="16268700" y="1681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144804</xdr:rowOff>
    </xdr:from>
    <xdr:ext cx="534377" cy="259045"/>
    <xdr:sp macro="" textlink="">
      <xdr:nvSpPr>
        <xdr:cNvPr id="691" name="積立金該当値テキスト"/>
        <xdr:cNvSpPr txBox="1"/>
      </xdr:nvSpPr>
      <xdr:spPr>
        <a:xfrm>
          <a:off x="16370300" y="1660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145861</xdr:rowOff>
    </xdr:from>
    <xdr:to>
      <xdr:col>81</xdr:col>
      <xdr:colOff>101600</xdr:colOff>
      <xdr:row>98</xdr:row>
      <xdr:rowOff>76011</xdr:rowOff>
    </xdr:to>
    <xdr:sp macro="" textlink="">
      <xdr:nvSpPr>
        <xdr:cNvPr id="692" name="楕円 691"/>
        <xdr:cNvSpPr/>
      </xdr:nvSpPr>
      <xdr:spPr>
        <a:xfrm>
          <a:off x="15430500" y="1677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92538</xdr:rowOff>
    </xdr:from>
    <xdr:ext cx="599010" cy="259045"/>
    <xdr:sp macro="" textlink="">
      <xdr:nvSpPr>
        <xdr:cNvPr id="693" name="テキスト ボックス 692"/>
        <xdr:cNvSpPr txBox="1"/>
      </xdr:nvSpPr>
      <xdr:spPr>
        <a:xfrm>
          <a:off x="15181795" y="16551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141807</xdr:rowOff>
    </xdr:from>
    <xdr:to>
      <xdr:col>76</xdr:col>
      <xdr:colOff>165100</xdr:colOff>
      <xdr:row>98</xdr:row>
      <xdr:rowOff>71957</xdr:rowOff>
    </xdr:to>
    <xdr:sp macro="" textlink="">
      <xdr:nvSpPr>
        <xdr:cNvPr id="694" name="楕円 693"/>
        <xdr:cNvSpPr/>
      </xdr:nvSpPr>
      <xdr:spPr>
        <a:xfrm>
          <a:off x="14541500" y="1677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88484</xdr:rowOff>
    </xdr:from>
    <xdr:ext cx="599010" cy="259045"/>
    <xdr:sp macro="" textlink="">
      <xdr:nvSpPr>
        <xdr:cNvPr id="695" name="テキスト ボックス 694"/>
        <xdr:cNvSpPr txBox="1"/>
      </xdr:nvSpPr>
      <xdr:spPr>
        <a:xfrm>
          <a:off x="14292795" y="16547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6428</xdr:rowOff>
    </xdr:from>
    <xdr:to>
      <xdr:col>72</xdr:col>
      <xdr:colOff>38100</xdr:colOff>
      <xdr:row>98</xdr:row>
      <xdr:rowOff>108028</xdr:rowOff>
    </xdr:to>
    <xdr:sp macro="" textlink="">
      <xdr:nvSpPr>
        <xdr:cNvPr id="696" name="楕円 695"/>
        <xdr:cNvSpPr/>
      </xdr:nvSpPr>
      <xdr:spPr>
        <a:xfrm>
          <a:off x="13652500" y="1680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124555</xdr:rowOff>
    </xdr:from>
    <xdr:ext cx="534377" cy="259045"/>
    <xdr:sp macro="" textlink="">
      <xdr:nvSpPr>
        <xdr:cNvPr id="697" name="テキスト ボックス 696"/>
        <xdr:cNvSpPr txBox="1"/>
      </xdr:nvSpPr>
      <xdr:spPr>
        <a:xfrm>
          <a:off x="13436111" y="16583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136877</xdr:rowOff>
    </xdr:from>
    <xdr:to>
      <xdr:col>67</xdr:col>
      <xdr:colOff>101600</xdr:colOff>
      <xdr:row>98</xdr:row>
      <xdr:rowOff>67027</xdr:rowOff>
    </xdr:to>
    <xdr:sp macro="" textlink="">
      <xdr:nvSpPr>
        <xdr:cNvPr id="698" name="楕円 697"/>
        <xdr:cNvSpPr/>
      </xdr:nvSpPr>
      <xdr:spPr>
        <a:xfrm>
          <a:off x="12763500" y="1676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83554</xdr:rowOff>
    </xdr:from>
    <xdr:ext cx="599010" cy="259045"/>
    <xdr:sp macro="" textlink="">
      <xdr:nvSpPr>
        <xdr:cNvPr id="699" name="テキスト ボックス 698"/>
        <xdr:cNvSpPr txBox="1"/>
      </xdr:nvSpPr>
      <xdr:spPr>
        <a:xfrm>
          <a:off x="12514795" y="16542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137162</xdr:rowOff>
    </xdr:from>
    <xdr:to>
      <xdr:col>116</xdr:col>
      <xdr:colOff>63500</xdr:colOff>
      <xdr:row>38</xdr:row>
      <xdr:rowOff>139700</xdr:rowOff>
    </xdr:to>
    <xdr:cxnSp macro="">
      <xdr:nvCxnSpPr>
        <xdr:cNvPr id="726" name="直線コネクタ 725"/>
        <xdr:cNvCxnSpPr/>
      </xdr:nvCxnSpPr>
      <xdr:spPr>
        <a:xfrm flipV="1">
          <a:off x="21323300" y="6652262"/>
          <a:ext cx="838200" cy="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27" name="投資及び出資金平均値テキスト"/>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139540</xdr:rowOff>
    </xdr:from>
    <xdr:to>
      <xdr:col>111</xdr:col>
      <xdr:colOff>177800</xdr:colOff>
      <xdr:row>38</xdr:row>
      <xdr:rowOff>139700</xdr:rowOff>
    </xdr:to>
    <xdr:cxnSp macro="">
      <xdr:nvCxnSpPr>
        <xdr:cNvPr id="729" name="直線コネクタ 728"/>
        <xdr:cNvCxnSpPr/>
      </xdr:nvCxnSpPr>
      <xdr:spPr>
        <a:xfrm>
          <a:off x="20434300" y="6654640"/>
          <a:ext cx="8890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31" name="テキスト ボックス 730"/>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139540</xdr:rowOff>
    </xdr:from>
    <xdr:to>
      <xdr:col>107</xdr:col>
      <xdr:colOff>50800</xdr:colOff>
      <xdr:row>38</xdr:row>
      <xdr:rowOff>139540</xdr:rowOff>
    </xdr:to>
    <xdr:cxnSp macro="">
      <xdr:nvCxnSpPr>
        <xdr:cNvPr id="732" name="直線コネクタ 731"/>
        <xdr:cNvCxnSpPr/>
      </xdr:nvCxnSpPr>
      <xdr:spPr>
        <a:xfrm>
          <a:off x="19545300" y="6654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68349</xdr:rowOff>
    </xdr:from>
    <xdr:to>
      <xdr:col>107</xdr:col>
      <xdr:colOff>101600</xdr:colOff>
      <xdr:row>38</xdr:row>
      <xdr:rowOff>169949</xdr:rowOff>
    </xdr:to>
    <xdr:sp macro="" textlink="">
      <xdr:nvSpPr>
        <xdr:cNvPr id="733" name="フローチャート: 判断 732"/>
        <xdr:cNvSpPr/>
      </xdr:nvSpPr>
      <xdr:spPr>
        <a:xfrm>
          <a:off x="20383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15026</xdr:rowOff>
    </xdr:from>
    <xdr:ext cx="378565" cy="259045"/>
    <xdr:sp macro="" textlink="">
      <xdr:nvSpPr>
        <xdr:cNvPr id="734" name="テキスト ボックス 733"/>
        <xdr:cNvSpPr txBox="1"/>
      </xdr:nvSpPr>
      <xdr:spPr>
        <a:xfrm>
          <a:off x="20245017" y="63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139540</xdr:rowOff>
    </xdr:from>
    <xdr:to>
      <xdr:col>102</xdr:col>
      <xdr:colOff>114300</xdr:colOff>
      <xdr:row>38</xdr:row>
      <xdr:rowOff>139540</xdr:rowOff>
    </xdr:to>
    <xdr:cxnSp macro="">
      <xdr:nvCxnSpPr>
        <xdr:cNvPr id="735" name="直線コネクタ 734"/>
        <xdr:cNvCxnSpPr/>
      </xdr:nvCxnSpPr>
      <xdr:spPr>
        <a:xfrm>
          <a:off x="18656300" y="6654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32962</xdr:rowOff>
    </xdr:from>
    <xdr:to>
      <xdr:col>102</xdr:col>
      <xdr:colOff>165100</xdr:colOff>
      <xdr:row>38</xdr:row>
      <xdr:rowOff>134562</xdr:rowOff>
    </xdr:to>
    <xdr:sp macro="" textlink="">
      <xdr:nvSpPr>
        <xdr:cNvPr id="736" name="フローチャート: 判断 735"/>
        <xdr:cNvSpPr/>
      </xdr:nvSpPr>
      <xdr:spPr>
        <a:xfrm>
          <a:off x="19494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151089</xdr:rowOff>
    </xdr:from>
    <xdr:ext cx="469744" cy="259045"/>
    <xdr:sp macro="" textlink="">
      <xdr:nvSpPr>
        <xdr:cNvPr id="737" name="テキスト ボックス 736"/>
        <xdr:cNvSpPr txBox="1"/>
      </xdr:nvSpPr>
      <xdr:spPr>
        <a:xfrm>
          <a:off x="19310428" y="63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8113</xdr:rowOff>
    </xdr:from>
    <xdr:to>
      <xdr:col>98</xdr:col>
      <xdr:colOff>38100</xdr:colOff>
      <xdr:row>38</xdr:row>
      <xdr:rowOff>109713</xdr:rowOff>
    </xdr:to>
    <xdr:sp macro="" textlink="">
      <xdr:nvSpPr>
        <xdr:cNvPr id="738" name="フローチャート: 判断 737"/>
        <xdr:cNvSpPr/>
      </xdr:nvSpPr>
      <xdr:spPr>
        <a:xfrm>
          <a:off x="18605500" y="6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126240</xdr:rowOff>
    </xdr:from>
    <xdr:ext cx="469744" cy="259045"/>
    <xdr:sp macro="" textlink="">
      <xdr:nvSpPr>
        <xdr:cNvPr id="739" name="テキスト ボックス 738"/>
        <xdr:cNvSpPr txBox="1"/>
      </xdr:nvSpPr>
      <xdr:spPr>
        <a:xfrm>
          <a:off x="18421428" y="6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86362</xdr:rowOff>
    </xdr:from>
    <xdr:to>
      <xdr:col>116</xdr:col>
      <xdr:colOff>114300</xdr:colOff>
      <xdr:row>39</xdr:row>
      <xdr:rowOff>16512</xdr:rowOff>
    </xdr:to>
    <xdr:sp macro="" textlink="">
      <xdr:nvSpPr>
        <xdr:cNvPr id="745" name="楕円 744"/>
        <xdr:cNvSpPr/>
      </xdr:nvSpPr>
      <xdr:spPr>
        <a:xfrm>
          <a:off x="22110700" y="660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45815</xdr:rowOff>
    </xdr:from>
    <xdr:ext cx="378565" cy="259045"/>
    <xdr:sp macro="" textlink="">
      <xdr:nvSpPr>
        <xdr:cNvPr id="746" name="投資及び出資金該当値テキスト"/>
        <xdr:cNvSpPr txBox="1"/>
      </xdr:nvSpPr>
      <xdr:spPr>
        <a:xfrm>
          <a:off x="22212300" y="6560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7" name="楕円 74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8" name="テキスト ボックス 74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88740</xdr:rowOff>
    </xdr:from>
    <xdr:to>
      <xdr:col>107</xdr:col>
      <xdr:colOff>101600</xdr:colOff>
      <xdr:row>39</xdr:row>
      <xdr:rowOff>18890</xdr:rowOff>
    </xdr:to>
    <xdr:sp macro="" textlink="">
      <xdr:nvSpPr>
        <xdr:cNvPr id="749" name="楕円 748"/>
        <xdr:cNvSpPr/>
      </xdr:nvSpPr>
      <xdr:spPr>
        <a:xfrm>
          <a:off x="20383500" y="66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10017</xdr:rowOff>
    </xdr:from>
    <xdr:ext cx="249299" cy="259045"/>
    <xdr:sp macro="" textlink="">
      <xdr:nvSpPr>
        <xdr:cNvPr id="750" name="テキスト ボックス 749"/>
        <xdr:cNvSpPr txBox="1"/>
      </xdr:nvSpPr>
      <xdr:spPr>
        <a:xfrm>
          <a:off x="20309650" y="6696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88740</xdr:rowOff>
    </xdr:from>
    <xdr:to>
      <xdr:col>102</xdr:col>
      <xdr:colOff>165100</xdr:colOff>
      <xdr:row>39</xdr:row>
      <xdr:rowOff>18890</xdr:rowOff>
    </xdr:to>
    <xdr:sp macro="" textlink="">
      <xdr:nvSpPr>
        <xdr:cNvPr id="751" name="楕円 750"/>
        <xdr:cNvSpPr/>
      </xdr:nvSpPr>
      <xdr:spPr>
        <a:xfrm>
          <a:off x="19494500" y="66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10017</xdr:rowOff>
    </xdr:from>
    <xdr:ext cx="249299" cy="259045"/>
    <xdr:sp macro="" textlink="">
      <xdr:nvSpPr>
        <xdr:cNvPr id="752" name="テキスト ボックス 751"/>
        <xdr:cNvSpPr txBox="1"/>
      </xdr:nvSpPr>
      <xdr:spPr>
        <a:xfrm>
          <a:off x="19420650" y="6696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88740</xdr:rowOff>
    </xdr:from>
    <xdr:to>
      <xdr:col>98</xdr:col>
      <xdr:colOff>38100</xdr:colOff>
      <xdr:row>39</xdr:row>
      <xdr:rowOff>18890</xdr:rowOff>
    </xdr:to>
    <xdr:sp macro="" textlink="">
      <xdr:nvSpPr>
        <xdr:cNvPr id="753" name="楕円 752"/>
        <xdr:cNvSpPr/>
      </xdr:nvSpPr>
      <xdr:spPr>
        <a:xfrm>
          <a:off x="18605500" y="66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10017</xdr:rowOff>
    </xdr:from>
    <xdr:ext cx="249299" cy="259045"/>
    <xdr:sp macro="" textlink="">
      <xdr:nvSpPr>
        <xdr:cNvPr id="754" name="テキスト ボックス 753"/>
        <xdr:cNvSpPr txBox="1"/>
      </xdr:nvSpPr>
      <xdr:spPr>
        <a:xfrm>
          <a:off x="18531650" y="6696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131204</xdr:rowOff>
    </xdr:from>
    <xdr:to>
      <xdr:col>116</xdr:col>
      <xdr:colOff>63500</xdr:colOff>
      <xdr:row>58</xdr:row>
      <xdr:rowOff>163550</xdr:rowOff>
    </xdr:to>
    <xdr:cxnSp macro="">
      <xdr:nvCxnSpPr>
        <xdr:cNvPr id="783" name="直線コネクタ 782"/>
        <xdr:cNvCxnSpPr/>
      </xdr:nvCxnSpPr>
      <xdr:spPr>
        <a:xfrm>
          <a:off x="21323300" y="10075304"/>
          <a:ext cx="838200" cy="3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80332</xdr:rowOff>
    </xdr:from>
    <xdr:ext cx="469744" cy="259045"/>
    <xdr:sp macro="" textlink="">
      <xdr:nvSpPr>
        <xdr:cNvPr id="784" name="貸付金平均値テキスト"/>
        <xdr:cNvSpPr txBox="1"/>
      </xdr:nvSpPr>
      <xdr:spPr>
        <a:xfrm>
          <a:off x="22212300" y="985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131204</xdr:rowOff>
    </xdr:from>
    <xdr:to>
      <xdr:col>111</xdr:col>
      <xdr:colOff>177800</xdr:colOff>
      <xdr:row>58</xdr:row>
      <xdr:rowOff>131559</xdr:rowOff>
    </xdr:to>
    <xdr:cxnSp macro="">
      <xdr:nvCxnSpPr>
        <xdr:cNvPr id="786" name="直線コネクタ 785"/>
        <xdr:cNvCxnSpPr/>
      </xdr:nvCxnSpPr>
      <xdr:spPr>
        <a:xfrm flipV="1">
          <a:off x="20434300" y="10075304"/>
          <a:ext cx="889000" cy="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3522</xdr:rowOff>
    </xdr:from>
    <xdr:ext cx="469744" cy="259045"/>
    <xdr:sp macro="" textlink="">
      <xdr:nvSpPr>
        <xdr:cNvPr id="788" name="テキスト ボックス 787"/>
        <xdr:cNvSpPr txBox="1"/>
      </xdr:nvSpPr>
      <xdr:spPr>
        <a:xfrm>
          <a:off x="21088428" y="977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131559</xdr:rowOff>
    </xdr:from>
    <xdr:to>
      <xdr:col>107</xdr:col>
      <xdr:colOff>50800</xdr:colOff>
      <xdr:row>58</xdr:row>
      <xdr:rowOff>138735</xdr:rowOff>
    </xdr:to>
    <xdr:cxnSp macro="">
      <xdr:nvCxnSpPr>
        <xdr:cNvPr id="789" name="直線コネクタ 788"/>
        <xdr:cNvCxnSpPr/>
      </xdr:nvCxnSpPr>
      <xdr:spPr>
        <a:xfrm flipV="1">
          <a:off x="19545300" y="10075659"/>
          <a:ext cx="889000" cy="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90" name="フローチャート: 判断 789"/>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167682</xdr:rowOff>
    </xdr:from>
    <xdr:ext cx="469744" cy="259045"/>
    <xdr:sp macro="" textlink="">
      <xdr:nvSpPr>
        <xdr:cNvPr id="791" name="テキスト ボックス 790"/>
        <xdr:cNvSpPr txBox="1"/>
      </xdr:nvSpPr>
      <xdr:spPr>
        <a:xfrm>
          <a:off x="20199428" y="976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138735</xdr:rowOff>
    </xdr:from>
    <xdr:to>
      <xdr:col>102</xdr:col>
      <xdr:colOff>114300</xdr:colOff>
      <xdr:row>58</xdr:row>
      <xdr:rowOff>152311</xdr:rowOff>
    </xdr:to>
    <xdr:cxnSp macro="">
      <xdr:nvCxnSpPr>
        <xdr:cNvPr id="792" name="直線コネクタ 791"/>
        <xdr:cNvCxnSpPr/>
      </xdr:nvCxnSpPr>
      <xdr:spPr>
        <a:xfrm flipV="1">
          <a:off x="18656300" y="10082835"/>
          <a:ext cx="889000" cy="1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46063</xdr:rowOff>
    </xdr:from>
    <xdr:to>
      <xdr:col>102</xdr:col>
      <xdr:colOff>165100</xdr:colOff>
      <xdr:row>58</xdr:row>
      <xdr:rowOff>147663</xdr:rowOff>
    </xdr:to>
    <xdr:sp macro="" textlink="">
      <xdr:nvSpPr>
        <xdr:cNvPr id="793" name="フローチャート: 判断 792"/>
        <xdr:cNvSpPr/>
      </xdr:nvSpPr>
      <xdr:spPr>
        <a:xfrm>
          <a:off x="19494500" y="999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164190</xdr:rowOff>
    </xdr:from>
    <xdr:ext cx="469744" cy="259045"/>
    <xdr:sp macro="" textlink="">
      <xdr:nvSpPr>
        <xdr:cNvPr id="794" name="テキスト ボックス 793"/>
        <xdr:cNvSpPr txBox="1"/>
      </xdr:nvSpPr>
      <xdr:spPr>
        <a:xfrm>
          <a:off x="19310428" y="976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69558</xdr:rowOff>
    </xdr:from>
    <xdr:to>
      <xdr:col>98</xdr:col>
      <xdr:colOff>38100</xdr:colOff>
      <xdr:row>58</xdr:row>
      <xdr:rowOff>171158</xdr:rowOff>
    </xdr:to>
    <xdr:sp macro="" textlink="">
      <xdr:nvSpPr>
        <xdr:cNvPr id="795" name="フローチャート: 判断 794"/>
        <xdr:cNvSpPr/>
      </xdr:nvSpPr>
      <xdr:spPr>
        <a:xfrm>
          <a:off x="18605500" y="1001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16235</xdr:rowOff>
    </xdr:from>
    <xdr:ext cx="469744" cy="259045"/>
    <xdr:sp macro="" textlink="">
      <xdr:nvSpPr>
        <xdr:cNvPr id="796" name="テキスト ボックス 795"/>
        <xdr:cNvSpPr txBox="1"/>
      </xdr:nvSpPr>
      <xdr:spPr>
        <a:xfrm>
          <a:off x="18421428" y="978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112750</xdr:rowOff>
    </xdr:from>
    <xdr:to>
      <xdr:col>116</xdr:col>
      <xdr:colOff>114300</xdr:colOff>
      <xdr:row>59</xdr:row>
      <xdr:rowOff>42900</xdr:rowOff>
    </xdr:to>
    <xdr:sp macro="" textlink="">
      <xdr:nvSpPr>
        <xdr:cNvPr id="802" name="楕円 801"/>
        <xdr:cNvSpPr/>
      </xdr:nvSpPr>
      <xdr:spPr>
        <a:xfrm>
          <a:off x="22110700" y="1005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35881</xdr:rowOff>
    </xdr:from>
    <xdr:ext cx="469744" cy="259045"/>
    <xdr:sp macro="" textlink="">
      <xdr:nvSpPr>
        <xdr:cNvPr id="803" name="貸付金該当値テキスト"/>
        <xdr:cNvSpPr txBox="1"/>
      </xdr:nvSpPr>
      <xdr:spPr>
        <a:xfrm>
          <a:off x="22212300" y="997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80404</xdr:rowOff>
    </xdr:from>
    <xdr:to>
      <xdr:col>112</xdr:col>
      <xdr:colOff>38100</xdr:colOff>
      <xdr:row>59</xdr:row>
      <xdr:rowOff>10554</xdr:rowOff>
    </xdr:to>
    <xdr:sp macro="" textlink="">
      <xdr:nvSpPr>
        <xdr:cNvPr id="804" name="楕円 803"/>
        <xdr:cNvSpPr/>
      </xdr:nvSpPr>
      <xdr:spPr>
        <a:xfrm>
          <a:off x="21272500" y="1002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1681</xdr:rowOff>
    </xdr:from>
    <xdr:ext cx="469744" cy="259045"/>
    <xdr:sp macro="" textlink="">
      <xdr:nvSpPr>
        <xdr:cNvPr id="805" name="テキスト ボックス 804"/>
        <xdr:cNvSpPr txBox="1"/>
      </xdr:nvSpPr>
      <xdr:spPr>
        <a:xfrm>
          <a:off x="21088428" y="10117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80759</xdr:rowOff>
    </xdr:from>
    <xdr:to>
      <xdr:col>107</xdr:col>
      <xdr:colOff>101600</xdr:colOff>
      <xdr:row>59</xdr:row>
      <xdr:rowOff>10909</xdr:rowOff>
    </xdr:to>
    <xdr:sp macro="" textlink="">
      <xdr:nvSpPr>
        <xdr:cNvPr id="806" name="楕円 805"/>
        <xdr:cNvSpPr/>
      </xdr:nvSpPr>
      <xdr:spPr>
        <a:xfrm>
          <a:off x="20383500" y="1002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2036</xdr:rowOff>
    </xdr:from>
    <xdr:ext cx="469744" cy="259045"/>
    <xdr:sp macro="" textlink="">
      <xdr:nvSpPr>
        <xdr:cNvPr id="807" name="テキスト ボックス 806"/>
        <xdr:cNvSpPr txBox="1"/>
      </xdr:nvSpPr>
      <xdr:spPr>
        <a:xfrm>
          <a:off x="20199428" y="10117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87935</xdr:rowOff>
    </xdr:from>
    <xdr:to>
      <xdr:col>102</xdr:col>
      <xdr:colOff>165100</xdr:colOff>
      <xdr:row>59</xdr:row>
      <xdr:rowOff>18085</xdr:rowOff>
    </xdr:to>
    <xdr:sp macro="" textlink="">
      <xdr:nvSpPr>
        <xdr:cNvPr id="808" name="楕円 807"/>
        <xdr:cNvSpPr/>
      </xdr:nvSpPr>
      <xdr:spPr>
        <a:xfrm>
          <a:off x="19494500" y="1003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9212</xdr:rowOff>
    </xdr:from>
    <xdr:ext cx="469744" cy="259045"/>
    <xdr:sp macro="" textlink="">
      <xdr:nvSpPr>
        <xdr:cNvPr id="809" name="テキスト ボックス 808"/>
        <xdr:cNvSpPr txBox="1"/>
      </xdr:nvSpPr>
      <xdr:spPr>
        <a:xfrm>
          <a:off x="19310428" y="10124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101511</xdr:rowOff>
    </xdr:from>
    <xdr:to>
      <xdr:col>98</xdr:col>
      <xdr:colOff>38100</xdr:colOff>
      <xdr:row>59</xdr:row>
      <xdr:rowOff>31661</xdr:rowOff>
    </xdr:to>
    <xdr:sp macro="" textlink="">
      <xdr:nvSpPr>
        <xdr:cNvPr id="810" name="楕円 809"/>
        <xdr:cNvSpPr/>
      </xdr:nvSpPr>
      <xdr:spPr>
        <a:xfrm>
          <a:off x="18605500" y="1004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22788</xdr:rowOff>
    </xdr:from>
    <xdr:ext cx="469744" cy="259045"/>
    <xdr:sp macro="" textlink="">
      <xdr:nvSpPr>
        <xdr:cNvPr id="811" name="テキスト ボックス 810"/>
        <xdr:cNvSpPr txBox="1"/>
      </xdr:nvSpPr>
      <xdr:spPr>
        <a:xfrm>
          <a:off x="18421428" y="10138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6293</xdr:rowOff>
    </xdr:from>
    <xdr:to>
      <xdr:col>116</xdr:col>
      <xdr:colOff>63500</xdr:colOff>
      <xdr:row>75</xdr:row>
      <xdr:rowOff>37634</xdr:rowOff>
    </xdr:to>
    <xdr:cxnSp macro="">
      <xdr:nvCxnSpPr>
        <xdr:cNvPr id="840" name="直線コネクタ 839"/>
        <xdr:cNvCxnSpPr/>
      </xdr:nvCxnSpPr>
      <xdr:spPr>
        <a:xfrm>
          <a:off x="21323300" y="12865043"/>
          <a:ext cx="838200" cy="3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67274</xdr:rowOff>
    </xdr:from>
    <xdr:ext cx="599010" cy="259045"/>
    <xdr:sp macro="" textlink="">
      <xdr:nvSpPr>
        <xdr:cNvPr id="841" name="繰出金平均値テキスト"/>
        <xdr:cNvSpPr txBox="1"/>
      </xdr:nvSpPr>
      <xdr:spPr>
        <a:xfrm>
          <a:off x="22212300" y="13097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128689</xdr:rowOff>
    </xdr:from>
    <xdr:to>
      <xdr:col>111</xdr:col>
      <xdr:colOff>177800</xdr:colOff>
      <xdr:row>75</xdr:row>
      <xdr:rowOff>6293</xdr:rowOff>
    </xdr:to>
    <xdr:cxnSp macro="">
      <xdr:nvCxnSpPr>
        <xdr:cNvPr id="843" name="直線コネクタ 842"/>
        <xdr:cNvCxnSpPr/>
      </xdr:nvCxnSpPr>
      <xdr:spPr>
        <a:xfrm>
          <a:off x="20434300" y="12815989"/>
          <a:ext cx="889000" cy="4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19614</xdr:rowOff>
    </xdr:from>
    <xdr:ext cx="599010" cy="259045"/>
    <xdr:sp macro="" textlink="">
      <xdr:nvSpPr>
        <xdr:cNvPr id="845" name="テキスト ボックス 844"/>
        <xdr:cNvSpPr txBox="1"/>
      </xdr:nvSpPr>
      <xdr:spPr>
        <a:xfrm>
          <a:off x="21023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139403</xdr:rowOff>
    </xdr:from>
    <xdr:to>
      <xdr:col>107</xdr:col>
      <xdr:colOff>50800</xdr:colOff>
      <xdr:row>74</xdr:row>
      <xdr:rowOff>128689</xdr:rowOff>
    </xdr:to>
    <xdr:cxnSp macro="">
      <xdr:nvCxnSpPr>
        <xdr:cNvPr id="846" name="直線コネクタ 845"/>
        <xdr:cNvCxnSpPr/>
      </xdr:nvCxnSpPr>
      <xdr:spPr>
        <a:xfrm>
          <a:off x="19545300" y="12312353"/>
          <a:ext cx="889000" cy="50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47" name="フローチャート: 判断 846"/>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19062</xdr:rowOff>
    </xdr:from>
    <xdr:ext cx="599010" cy="259045"/>
    <xdr:sp macro="" textlink="">
      <xdr:nvSpPr>
        <xdr:cNvPr id="848" name="テキスト ボックス 847"/>
        <xdr:cNvSpPr txBox="1"/>
      </xdr:nvSpPr>
      <xdr:spPr>
        <a:xfrm>
          <a:off x="20134795" y="1322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139403</xdr:rowOff>
    </xdr:from>
    <xdr:to>
      <xdr:col>102</xdr:col>
      <xdr:colOff>114300</xdr:colOff>
      <xdr:row>74</xdr:row>
      <xdr:rowOff>45281</xdr:rowOff>
    </xdr:to>
    <xdr:cxnSp macro="">
      <xdr:nvCxnSpPr>
        <xdr:cNvPr id="849" name="直線コネクタ 848"/>
        <xdr:cNvCxnSpPr/>
      </xdr:nvCxnSpPr>
      <xdr:spPr>
        <a:xfrm flipV="1">
          <a:off x="18656300" y="12312353"/>
          <a:ext cx="889000" cy="420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109375</xdr:rowOff>
    </xdr:from>
    <xdr:to>
      <xdr:col>102</xdr:col>
      <xdr:colOff>165100</xdr:colOff>
      <xdr:row>77</xdr:row>
      <xdr:rowOff>39525</xdr:rowOff>
    </xdr:to>
    <xdr:sp macro="" textlink="">
      <xdr:nvSpPr>
        <xdr:cNvPr id="850" name="フローチャート: 判断 849"/>
        <xdr:cNvSpPr/>
      </xdr:nvSpPr>
      <xdr:spPr>
        <a:xfrm>
          <a:off x="19494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30652</xdr:rowOff>
    </xdr:from>
    <xdr:ext cx="599010" cy="259045"/>
    <xdr:sp macro="" textlink="">
      <xdr:nvSpPr>
        <xdr:cNvPr id="851" name="テキスト ボックス 850"/>
        <xdr:cNvSpPr txBox="1"/>
      </xdr:nvSpPr>
      <xdr:spPr>
        <a:xfrm>
          <a:off x="19245795" y="1323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118413</xdr:rowOff>
    </xdr:from>
    <xdr:to>
      <xdr:col>98</xdr:col>
      <xdr:colOff>38100</xdr:colOff>
      <xdr:row>77</xdr:row>
      <xdr:rowOff>48563</xdr:rowOff>
    </xdr:to>
    <xdr:sp macro="" textlink="">
      <xdr:nvSpPr>
        <xdr:cNvPr id="852" name="フローチャート: 判断 851"/>
        <xdr:cNvSpPr/>
      </xdr:nvSpPr>
      <xdr:spPr>
        <a:xfrm>
          <a:off x="18605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39690</xdr:rowOff>
    </xdr:from>
    <xdr:ext cx="599010" cy="259045"/>
    <xdr:sp macro="" textlink="">
      <xdr:nvSpPr>
        <xdr:cNvPr id="853" name="テキスト ボックス 852"/>
        <xdr:cNvSpPr txBox="1"/>
      </xdr:nvSpPr>
      <xdr:spPr>
        <a:xfrm>
          <a:off x="18356795" y="132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158284</xdr:rowOff>
    </xdr:from>
    <xdr:to>
      <xdr:col>116</xdr:col>
      <xdr:colOff>114300</xdr:colOff>
      <xdr:row>75</xdr:row>
      <xdr:rowOff>88434</xdr:rowOff>
    </xdr:to>
    <xdr:sp macro="" textlink="">
      <xdr:nvSpPr>
        <xdr:cNvPr id="859" name="楕円 858"/>
        <xdr:cNvSpPr/>
      </xdr:nvSpPr>
      <xdr:spPr>
        <a:xfrm>
          <a:off x="22110700" y="1284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9711</xdr:rowOff>
    </xdr:from>
    <xdr:ext cx="599010" cy="259045"/>
    <xdr:sp macro="" textlink="">
      <xdr:nvSpPr>
        <xdr:cNvPr id="860" name="繰出金該当値テキスト"/>
        <xdr:cNvSpPr txBox="1"/>
      </xdr:nvSpPr>
      <xdr:spPr>
        <a:xfrm>
          <a:off x="22212300" y="12697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126943</xdr:rowOff>
    </xdr:from>
    <xdr:to>
      <xdr:col>112</xdr:col>
      <xdr:colOff>38100</xdr:colOff>
      <xdr:row>75</xdr:row>
      <xdr:rowOff>57093</xdr:rowOff>
    </xdr:to>
    <xdr:sp macro="" textlink="">
      <xdr:nvSpPr>
        <xdr:cNvPr id="861" name="楕円 860"/>
        <xdr:cNvSpPr/>
      </xdr:nvSpPr>
      <xdr:spPr>
        <a:xfrm>
          <a:off x="21272500" y="1281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73620</xdr:rowOff>
    </xdr:from>
    <xdr:ext cx="599010" cy="259045"/>
    <xdr:sp macro="" textlink="">
      <xdr:nvSpPr>
        <xdr:cNvPr id="862" name="テキスト ボックス 861"/>
        <xdr:cNvSpPr txBox="1"/>
      </xdr:nvSpPr>
      <xdr:spPr>
        <a:xfrm>
          <a:off x="21023795" y="1258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77889</xdr:rowOff>
    </xdr:from>
    <xdr:to>
      <xdr:col>107</xdr:col>
      <xdr:colOff>101600</xdr:colOff>
      <xdr:row>75</xdr:row>
      <xdr:rowOff>8039</xdr:rowOff>
    </xdr:to>
    <xdr:sp macro="" textlink="">
      <xdr:nvSpPr>
        <xdr:cNvPr id="863" name="楕円 862"/>
        <xdr:cNvSpPr/>
      </xdr:nvSpPr>
      <xdr:spPr>
        <a:xfrm>
          <a:off x="20383500" y="1276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24566</xdr:rowOff>
    </xdr:from>
    <xdr:ext cx="599010" cy="259045"/>
    <xdr:sp macro="" textlink="">
      <xdr:nvSpPr>
        <xdr:cNvPr id="864" name="テキスト ボックス 863"/>
        <xdr:cNvSpPr txBox="1"/>
      </xdr:nvSpPr>
      <xdr:spPr>
        <a:xfrm>
          <a:off x="20134795" y="12540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88603</xdr:rowOff>
    </xdr:from>
    <xdr:to>
      <xdr:col>102</xdr:col>
      <xdr:colOff>165100</xdr:colOff>
      <xdr:row>72</xdr:row>
      <xdr:rowOff>18753</xdr:rowOff>
    </xdr:to>
    <xdr:sp macro="" textlink="">
      <xdr:nvSpPr>
        <xdr:cNvPr id="865" name="楕円 864"/>
        <xdr:cNvSpPr/>
      </xdr:nvSpPr>
      <xdr:spPr>
        <a:xfrm>
          <a:off x="19494500" y="1226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70</xdr:row>
      <xdr:rowOff>35280</xdr:rowOff>
    </xdr:from>
    <xdr:ext cx="599010" cy="259045"/>
    <xdr:sp macro="" textlink="">
      <xdr:nvSpPr>
        <xdr:cNvPr id="866" name="テキスト ボックス 865"/>
        <xdr:cNvSpPr txBox="1"/>
      </xdr:nvSpPr>
      <xdr:spPr>
        <a:xfrm>
          <a:off x="19245795" y="12036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165931</xdr:rowOff>
    </xdr:from>
    <xdr:to>
      <xdr:col>98</xdr:col>
      <xdr:colOff>38100</xdr:colOff>
      <xdr:row>74</xdr:row>
      <xdr:rowOff>96081</xdr:rowOff>
    </xdr:to>
    <xdr:sp macro="" textlink="">
      <xdr:nvSpPr>
        <xdr:cNvPr id="867" name="楕円 866"/>
        <xdr:cNvSpPr/>
      </xdr:nvSpPr>
      <xdr:spPr>
        <a:xfrm>
          <a:off x="18605500" y="1268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112608</xdr:rowOff>
    </xdr:from>
    <xdr:ext cx="599010" cy="259045"/>
    <xdr:sp macro="" textlink="">
      <xdr:nvSpPr>
        <xdr:cNvPr id="868" name="テキスト ボックス 867"/>
        <xdr:cNvSpPr txBox="1"/>
      </xdr:nvSpPr>
      <xdr:spPr>
        <a:xfrm>
          <a:off x="18356795" y="1245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扶助費は住民一人当たり</a:t>
          </a:r>
          <a:r>
            <a:rPr kumimoji="1" lang="en-US" altLang="ja-JP" sz="1100">
              <a:solidFill>
                <a:sysClr val="windowText" lastClr="000000"/>
              </a:solidFill>
              <a:effectLst/>
              <a:latin typeface="+mn-lt"/>
              <a:ea typeface="+mn-ea"/>
              <a:cs typeface="+mn-cs"/>
            </a:rPr>
            <a:t>122,001</a:t>
          </a:r>
          <a:r>
            <a:rPr kumimoji="1" lang="ja-JP" altLang="ja-JP" sz="1100">
              <a:solidFill>
                <a:sysClr val="windowText" lastClr="000000"/>
              </a:solidFill>
              <a:effectLst/>
              <a:latin typeface="+mn-lt"/>
              <a:ea typeface="+mn-ea"/>
              <a:cs typeface="+mn-cs"/>
            </a:rPr>
            <a:t>円となっており、類似団体と比較して一人当たり</a:t>
          </a:r>
          <a:r>
            <a:rPr kumimoji="1" lang="en-US" altLang="ja-JP" sz="1100">
              <a:solidFill>
                <a:sysClr val="windowText" lastClr="000000"/>
              </a:solidFill>
              <a:effectLst/>
              <a:latin typeface="+mn-lt"/>
              <a:ea typeface="+mn-ea"/>
              <a:cs typeface="+mn-cs"/>
            </a:rPr>
            <a:t>54,779</a:t>
          </a:r>
          <a:r>
            <a:rPr kumimoji="1" lang="ja-JP" altLang="ja-JP" sz="1100">
              <a:solidFill>
                <a:sysClr val="windowText" lastClr="000000"/>
              </a:solidFill>
              <a:effectLst/>
              <a:latin typeface="+mn-lt"/>
              <a:ea typeface="+mn-ea"/>
              <a:cs typeface="+mn-cs"/>
            </a:rPr>
            <a:t>円高い状況となっている。これは、村の看板政策である子ども医療費や保育料の完全無料化に重点的に予算配分を行っている結果である。繰出金についても、住民一人当たり</a:t>
          </a:r>
          <a:r>
            <a:rPr kumimoji="1" lang="en-US" altLang="ja-JP" sz="1100">
              <a:solidFill>
                <a:sysClr val="windowText" lastClr="000000"/>
              </a:solidFill>
              <a:effectLst/>
              <a:latin typeface="+mn-lt"/>
              <a:ea typeface="+mn-ea"/>
              <a:cs typeface="+mn-cs"/>
            </a:rPr>
            <a:t>181,789</a:t>
          </a:r>
          <a:r>
            <a:rPr kumimoji="1" lang="ja-JP" altLang="ja-JP" sz="1100">
              <a:solidFill>
                <a:sysClr val="windowText" lastClr="000000"/>
              </a:solidFill>
              <a:effectLst/>
              <a:latin typeface="+mn-lt"/>
              <a:ea typeface="+mn-ea"/>
              <a:cs typeface="+mn-cs"/>
            </a:rPr>
            <a:t>円となっており、類似団体と比較して一人当</a:t>
          </a:r>
          <a:r>
            <a:rPr kumimoji="1" lang="en-US" altLang="ja-JP" sz="1100">
              <a:solidFill>
                <a:sysClr val="windowText" lastClr="000000"/>
              </a:solidFill>
              <a:effectLst/>
              <a:latin typeface="+mn-lt"/>
              <a:ea typeface="+mn-ea"/>
              <a:cs typeface="+mn-cs"/>
            </a:rPr>
            <a:t>71,775</a:t>
          </a:r>
          <a:r>
            <a:rPr kumimoji="1" lang="ja-JP" altLang="ja-JP" sz="1100">
              <a:solidFill>
                <a:sysClr val="windowText" lastClr="000000"/>
              </a:solidFill>
              <a:effectLst/>
              <a:latin typeface="+mn-lt"/>
              <a:ea typeface="+mn-ea"/>
              <a:cs typeface="+mn-cs"/>
            </a:rPr>
            <a:t>円高い状況となっている。これは、集落が点在しているという地理的要因により、上下水道施設が複数個所必要となり、その建設に要した地方債の償還財源としての繰出金が大きなウェイトを占めているためであ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青森県西目屋村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1,356
1,356
246.02
2,466,443
2,377,169
79,102
1,206,546
2,039,646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52184</xdr:rowOff>
    </xdr:from>
    <xdr:to>
      <xdr:col>24</xdr:col>
      <xdr:colOff>63500</xdr:colOff>
      <xdr:row>36</xdr:row>
      <xdr:rowOff>64281</xdr:rowOff>
    </xdr:to>
    <xdr:cxnSp macro="">
      <xdr:nvCxnSpPr>
        <xdr:cNvPr id="60" name="直線コネクタ 59"/>
        <xdr:cNvCxnSpPr/>
      </xdr:nvCxnSpPr>
      <xdr:spPr>
        <a:xfrm flipV="1">
          <a:off x="3797300" y="6224384"/>
          <a:ext cx="838200" cy="1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152861</xdr:rowOff>
    </xdr:from>
    <xdr:ext cx="534377" cy="259045"/>
    <xdr:sp macro="" textlink="">
      <xdr:nvSpPr>
        <xdr:cNvPr id="61" name="議会費平均値テキスト"/>
        <xdr:cNvSpPr txBox="1"/>
      </xdr:nvSpPr>
      <xdr:spPr>
        <a:xfrm>
          <a:off x="4686300" y="632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15418</xdr:rowOff>
    </xdr:from>
    <xdr:to>
      <xdr:col>19</xdr:col>
      <xdr:colOff>177800</xdr:colOff>
      <xdr:row>36</xdr:row>
      <xdr:rowOff>64281</xdr:rowOff>
    </xdr:to>
    <xdr:cxnSp macro="">
      <xdr:nvCxnSpPr>
        <xdr:cNvPr id="63" name="直線コネクタ 62"/>
        <xdr:cNvCxnSpPr/>
      </xdr:nvCxnSpPr>
      <xdr:spPr>
        <a:xfrm>
          <a:off x="2908300" y="6187618"/>
          <a:ext cx="889000" cy="4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95997</xdr:rowOff>
    </xdr:from>
    <xdr:ext cx="534377" cy="259045"/>
    <xdr:sp macro="" textlink="">
      <xdr:nvSpPr>
        <xdr:cNvPr id="65" name="テキスト ボックス 64"/>
        <xdr:cNvSpPr txBox="1"/>
      </xdr:nvSpPr>
      <xdr:spPr>
        <a:xfrm>
          <a:off x="3530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140081</xdr:rowOff>
    </xdr:from>
    <xdr:to>
      <xdr:col>15</xdr:col>
      <xdr:colOff>50800</xdr:colOff>
      <xdr:row>36</xdr:row>
      <xdr:rowOff>15418</xdr:rowOff>
    </xdr:to>
    <xdr:cxnSp macro="">
      <xdr:nvCxnSpPr>
        <xdr:cNvPr id="66" name="直線コネクタ 65"/>
        <xdr:cNvCxnSpPr/>
      </xdr:nvCxnSpPr>
      <xdr:spPr>
        <a:xfrm>
          <a:off x="2019300" y="6140831"/>
          <a:ext cx="889000" cy="4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80224</xdr:rowOff>
    </xdr:from>
    <xdr:ext cx="534377" cy="259045"/>
    <xdr:sp macro="" textlink="">
      <xdr:nvSpPr>
        <xdr:cNvPr id="68" name="テキスト ボックス 67"/>
        <xdr:cNvSpPr txBox="1"/>
      </xdr:nvSpPr>
      <xdr:spPr>
        <a:xfrm>
          <a:off x="2641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140081</xdr:rowOff>
    </xdr:from>
    <xdr:to>
      <xdr:col>10</xdr:col>
      <xdr:colOff>114300</xdr:colOff>
      <xdr:row>36</xdr:row>
      <xdr:rowOff>78702</xdr:rowOff>
    </xdr:to>
    <xdr:cxnSp macro="">
      <xdr:nvCxnSpPr>
        <xdr:cNvPr id="69" name="直線コネクタ 68"/>
        <xdr:cNvCxnSpPr/>
      </xdr:nvCxnSpPr>
      <xdr:spPr>
        <a:xfrm flipV="1">
          <a:off x="1130300" y="6140831"/>
          <a:ext cx="889000" cy="11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159804</xdr:rowOff>
    </xdr:from>
    <xdr:to>
      <xdr:col>10</xdr:col>
      <xdr:colOff>165100</xdr:colOff>
      <xdr:row>37</xdr:row>
      <xdr:rowOff>89954</xdr:rowOff>
    </xdr:to>
    <xdr:sp macro="" textlink="">
      <xdr:nvSpPr>
        <xdr:cNvPr id="70" name="フローチャート: 判断 69"/>
        <xdr:cNvSpPr/>
      </xdr:nvSpPr>
      <xdr:spPr>
        <a:xfrm>
          <a:off x="1968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81081</xdr:rowOff>
    </xdr:from>
    <xdr:ext cx="534377" cy="259045"/>
    <xdr:sp macro="" textlink="">
      <xdr:nvSpPr>
        <xdr:cNvPr id="71" name="テキスト ボックス 70"/>
        <xdr:cNvSpPr txBox="1"/>
      </xdr:nvSpPr>
      <xdr:spPr>
        <a:xfrm>
          <a:off x="1752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161976</xdr:rowOff>
    </xdr:from>
    <xdr:to>
      <xdr:col>6</xdr:col>
      <xdr:colOff>38100</xdr:colOff>
      <xdr:row>37</xdr:row>
      <xdr:rowOff>92126</xdr:rowOff>
    </xdr:to>
    <xdr:sp macro="" textlink="">
      <xdr:nvSpPr>
        <xdr:cNvPr id="72" name="フローチャート: 判断 71"/>
        <xdr:cNvSpPr/>
      </xdr:nvSpPr>
      <xdr:spPr>
        <a:xfrm>
          <a:off x="1079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83253</xdr:rowOff>
    </xdr:from>
    <xdr:ext cx="534377" cy="259045"/>
    <xdr:sp macro="" textlink="">
      <xdr:nvSpPr>
        <xdr:cNvPr id="73" name="テキスト ボックス 72"/>
        <xdr:cNvSpPr txBox="1"/>
      </xdr:nvSpPr>
      <xdr:spPr>
        <a:xfrm>
          <a:off x="863111" y="642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1384</xdr:rowOff>
    </xdr:from>
    <xdr:to>
      <xdr:col>24</xdr:col>
      <xdr:colOff>114300</xdr:colOff>
      <xdr:row>36</xdr:row>
      <xdr:rowOff>102984</xdr:rowOff>
    </xdr:to>
    <xdr:sp macro="" textlink="">
      <xdr:nvSpPr>
        <xdr:cNvPr id="79" name="楕円 78"/>
        <xdr:cNvSpPr/>
      </xdr:nvSpPr>
      <xdr:spPr>
        <a:xfrm>
          <a:off x="4584700" y="617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24261</xdr:rowOff>
    </xdr:from>
    <xdr:ext cx="534377" cy="259045"/>
    <xdr:sp macro="" textlink="">
      <xdr:nvSpPr>
        <xdr:cNvPr id="80" name="議会費該当値テキスト"/>
        <xdr:cNvSpPr txBox="1"/>
      </xdr:nvSpPr>
      <xdr:spPr>
        <a:xfrm>
          <a:off x="4686300" y="602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13481</xdr:rowOff>
    </xdr:from>
    <xdr:to>
      <xdr:col>20</xdr:col>
      <xdr:colOff>38100</xdr:colOff>
      <xdr:row>36</xdr:row>
      <xdr:rowOff>115081</xdr:rowOff>
    </xdr:to>
    <xdr:sp macro="" textlink="">
      <xdr:nvSpPr>
        <xdr:cNvPr id="81" name="楕円 80"/>
        <xdr:cNvSpPr/>
      </xdr:nvSpPr>
      <xdr:spPr>
        <a:xfrm>
          <a:off x="3746500" y="618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131608</xdr:rowOff>
    </xdr:from>
    <xdr:ext cx="534377" cy="259045"/>
    <xdr:sp macro="" textlink="">
      <xdr:nvSpPr>
        <xdr:cNvPr id="82" name="テキスト ボックス 81"/>
        <xdr:cNvSpPr txBox="1"/>
      </xdr:nvSpPr>
      <xdr:spPr>
        <a:xfrm>
          <a:off x="3530111" y="596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136068</xdr:rowOff>
    </xdr:from>
    <xdr:to>
      <xdr:col>15</xdr:col>
      <xdr:colOff>101600</xdr:colOff>
      <xdr:row>36</xdr:row>
      <xdr:rowOff>66218</xdr:rowOff>
    </xdr:to>
    <xdr:sp macro="" textlink="">
      <xdr:nvSpPr>
        <xdr:cNvPr id="83" name="楕円 82"/>
        <xdr:cNvSpPr/>
      </xdr:nvSpPr>
      <xdr:spPr>
        <a:xfrm>
          <a:off x="2857500" y="613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82745</xdr:rowOff>
    </xdr:from>
    <xdr:ext cx="534377" cy="259045"/>
    <xdr:sp macro="" textlink="">
      <xdr:nvSpPr>
        <xdr:cNvPr id="84" name="テキスト ボックス 83"/>
        <xdr:cNvSpPr txBox="1"/>
      </xdr:nvSpPr>
      <xdr:spPr>
        <a:xfrm>
          <a:off x="2641111" y="591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89281</xdr:rowOff>
    </xdr:from>
    <xdr:to>
      <xdr:col>10</xdr:col>
      <xdr:colOff>165100</xdr:colOff>
      <xdr:row>36</xdr:row>
      <xdr:rowOff>19431</xdr:rowOff>
    </xdr:to>
    <xdr:sp macro="" textlink="">
      <xdr:nvSpPr>
        <xdr:cNvPr id="85" name="楕円 84"/>
        <xdr:cNvSpPr/>
      </xdr:nvSpPr>
      <xdr:spPr>
        <a:xfrm>
          <a:off x="1968500" y="609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35958</xdr:rowOff>
    </xdr:from>
    <xdr:ext cx="534377" cy="259045"/>
    <xdr:sp macro="" textlink="">
      <xdr:nvSpPr>
        <xdr:cNvPr id="86" name="テキスト ボックス 85"/>
        <xdr:cNvSpPr txBox="1"/>
      </xdr:nvSpPr>
      <xdr:spPr>
        <a:xfrm>
          <a:off x="1752111" y="586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27902</xdr:rowOff>
    </xdr:from>
    <xdr:to>
      <xdr:col>6</xdr:col>
      <xdr:colOff>38100</xdr:colOff>
      <xdr:row>36</xdr:row>
      <xdr:rowOff>129502</xdr:rowOff>
    </xdr:to>
    <xdr:sp macro="" textlink="">
      <xdr:nvSpPr>
        <xdr:cNvPr id="87" name="楕円 86"/>
        <xdr:cNvSpPr/>
      </xdr:nvSpPr>
      <xdr:spPr>
        <a:xfrm>
          <a:off x="1079500" y="620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146029</xdr:rowOff>
    </xdr:from>
    <xdr:ext cx="534377" cy="259045"/>
    <xdr:sp macro="" textlink="">
      <xdr:nvSpPr>
        <xdr:cNvPr id="88" name="テキスト ボックス 87"/>
        <xdr:cNvSpPr txBox="1"/>
      </xdr:nvSpPr>
      <xdr:spPr>
        <a:xfrm>
          <a:off x="863111" y="597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94659</xdr:rowOff>
    </xdr:from>
    <xdr:to>
      <xdr:col>24</xdr:col>
      <xdr:colOff>63500</xdr:colOff>
      <xdr:row>57</xdr:row>
      <xdr:rowOff>134786</xdr:rowOff>
    </xdr:to>
    <xdr:cxnSp macro="">
      <xdr:nvCxnSpPr>
        <xdr:cNvPr id="115" name="直線コネクタ 114"/>
        <xdr:cNvCxnSpPr/>
      </xdr:nvCxnSpPr>
      <xdr:spPr>
        <a:xfrm>
          <a:off x="3797300" y="9867309"/>
          <a:ext cx="838200" cy="4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109031</xdr:rowOff>
    </xdr:from>
    <xdr:ext cx="599010" cy="259045"/>
    <xdr:sp macro="" textlink="">
      <xdr:nvSpPr>
        <xdr:cNvPr id="116" name="総務費平均値テキスト"/>
        <xdr:cNvSpPr txBox="1"/>
      </xdr:nvSpPr>
      <xdr:spPr>
        <a:xfrm>
          <a:off x="4686300" y="9881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94659</xdr:rowOff>
    </xdr:from>
    <xdr:to>
      <xdr:col>19</xdr:col>
      <xdr:colOff>177800</xdr:colOff>
      <xdr:row>57</xdr:row>
      <xdr:rowOff>138121</xdr:rowOff>
    </xdr:to>
    <xdr:cxnSp macro="">
      <xdr:nvCxnSpPr>
        <xdr:cNvPr id="118" name="直線コネクタ 117"/>
        <xdr:cNvCxnSpPr/>
      </xdr:nvCxnSpPr>
      <xdr:spPr>
        <a:xfrm flipV="1">
          <a:off x="2908300" y="9867309"/>
          <a:ext cx="889000" cy="4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59575</xdr:rowOff>
    </xdr:from>
    <xdr:ext cx="599010" cy="259045"/>
    <xdr:sp macro="" textlink="">
      <xdr:nvSpPr>
        <xdr:cNvPr id="120" name="テキスト ボックス 119"/>
        <xdr:cNvSpPr txBox="1"/>
      </xdr:nvSpPr>
      <xdr:spPr>
        <a:xfrm>
          <a:off x="3497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138121</xdr:rowOff>
    </xdr:from>
    <xdr:to>
      <xdr:col>15</xdr:col>
      <xdr:colOff>50800</xdr:colOff>
      <xdr:row>58</xdr:row>
      <xdr:rowOff>5773</xdr:rowOff>
    </xdr:to>
    <xdr:cxnSp macro="">
      <xdr:nvCxnSpPr>
        <xdr:cNvPr id="121" name="直線コネクタ 120"/>
        <xdr:cNvCxnSpPr/>
      </xdr:nvCxnSpPr>
      <xdr:spPr>
        <a:xfrm flipV="1">
          <a:off x="2019300" y="9910771"/>
          <a:ext cx="889000" cy="39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60220</xdr:rowOff>
    </xdr:from>
    <xdr:ext cx="599010" cy="259045"/>
    <xdr:sp macro="" textlink="">
      <xdr:nvSpPr>
        <xdr:cNvPr id="123" name="テキスト ボックス 122"/>
        <xdr:cNvSpPr txBox="1"/>
      </xdr:nvSpPr>
      <xdr:spPr>
        <a:xfrm>
          <a:off x="2608795" y="10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165075</xdr:rowOff>
    </xdr:from>
    <xdr:to>
      <xdr:col>10</xdr:col>
      <xdr:colOff>114300</xdr:colOff>
      <xdr:row>58</xdr:row>
      <xdr:rowOff>5773</xdr:rowOff>
    </xdr:to>
    <xdr:cxnSp macro="">
      <xdr:nvCxnSpPr>
        <xdr:cNvPr id="124" name="直線コネクタ 123"/>
        <xdr:cNvCxnSpPr/>
      </xdr:nvCxnSpPr>
      <xdr:spPr>
        <a:xfrm>
          <a:off x="1130300" y="9937725"/>
          <a:ext cx="889000" cy="1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149977</xdr:rowOff>
    </xdr:from>
    <xdr:to>
      <xdr:col>10</xdr:col>
      <xdr:colOff>165100</xdr:colOff>
      <xdr:row>58</xdr:row>
      <xdr:rowOff>80127</xdr:rowOff>
    </xdr:to>
    <xdr:sp macro="" textlink="">
      <xdr:nvSpPr>
        <xdr:cNvPr id="125" name="フローチャート: 判断 124"/>
        <xdr:cNvSpPr/>
      </xdr:nvSpPr>
      <xdr:spPr>
        <a:xfrm>
          <a:off x="1968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71254</xdr:rowOff>
    </xdr:from>
    <xdr:ext cx="599010" cy="259045"/>
    <xdr:sp macro="" textlink="">
      <xdr:nvSpPr>
        <xdr:cNvPr id="126" name="テキスト ボックス 125"/>
        <xdr:cNvSpPr txBox="1"/>
      </xdr:nvSpPr>
      <xdr:spPr>
        <a:xfrm>
          <a:off x="1719795" y="1001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146295</xdr:rowOff>
    </xdr:from>
    <xdr:to>
      <xdr:col>6</xdr:col>
      <xdr:colOff>38100</xdr:colOff>
      <xdr:row>58</xdr:row>
      <xdr:rowOff>76445</xdr:rowOff>
    </xdr:to>
    <xdr:sp macro="" textlink="">
      <xdr:nvSpPr>
        <xdr:cNvPr id="127" name="フローチャート: 判断 126"/>
        <xdr:cNvSpPr/>
      </xdr:nvSpPr>
      <xdr:spPr>
        <a:xfrm>
          <a:off x="1079500" y="991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67572</xdr:rowOff>
    </xdr:from>
    <xdr:ext cx="599010" cy="259045"/>
    <xdr:sp macro="" textlink="">
      <xdr:nvSpPr>
        <xdr:cNvPr id="128" name="テキスト ボックス 127"/>
        <xdr:cNvSpPr txBox="1"/>
      </xdr:nvSpPr>
      <xdr:spPr>
        <a:xfrm>
          <a:off x="830795" y="1001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83986</xdr:rowOff>
    </xdr:from>
    <xdr:to>
      <xdr:col>24</xdr:col>
      <xdr:colOff>114300</xdr:colOff>
      <xdr:row>58</xdr:row>
      <xdr:rowOff>14136</xdr:rowOff>
    </xdr:to>
    <xdr:sp macro="" textlink="">
      <xdr:nvSpPr>
        <xdr:cNvPr id="134" name="楕円 133"/>
        <xdr:cNvSpPr/>
      </xdr:nvSpPr>
      <xdr:spPr>
        <a:xfrm>
          <a:off x="4584700" y="985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106863</xdr:rowOff>
    </xdr:from>
    <xdr:ext cx="599010" cy="259045"/>
    <xdr:sp macro="" textlink="">
      <xdr:nvSpPr>
        <xdr:cNvPr id="135" name="総務費該当値テキスト"/>
        <xdr:cNvSpPr txBox="1"/>
      </xdr:nvSpPr>
      <xdr:spPr>
        <a:xfrm>
          <a:off x="4686300" y="9708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43859</xdr:rowOff>
    </xdr:from>
    <xdr:to>
      <xdr:col>20</xdr:col>
      <xdr:colOff>38100</xdr:colOff>
      <xdr:row>57</xdr:row>
      <xdr:rowOff>145459</xdr:rowOff>
    </xdr:to>
    <xdr:sp macro="" textlink="">
      <xdr:nvSpPr>
        <xdr:cNvPr id="136" name="楕円 135"/>
        <xdr:cNvSpPr/>
      </xdr:nvSpPr>
      <xdr:spPr>
        <a:xfrm>
          <a:off x="3746500" y="981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161986</xdr:rowOff>
    </xdr:from>
    <xdr:ext cx="599010" cy="259045"/>
    <xdr:sp macro="" textlink="">
      <xdr:nvSpPr>
        <xdr:cNvPr id="137" name="テキスト ボックス 136"/>
        <xdr:cNvSpPr txBox="1"/>
      </xdr:nvSpPr>
      <xdr:spPr>
        <a:xfrm>
          <a:off x="3497795" y="959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87321</xdr:rowOff>
    </xdr:from>
    <xdr:to>
      <xdr:col>15</xdr:col>
      <xdr:colOff>101600</xdr:colOff>
      <xdr:row>58</xdr:row>
      <xdr:rowOff>17471</xdr:rowOff>
    </xdr:to>
    <xdr:sp macro="" textlink="">
      <xdr:nvSpPr>
        <xdr:cNvPr id="138" name="楕円 137"/>
        <xdr:cNvSpPr/>
      </xdr:nvSpPr>
      <xdr:spPr>
        <a:xfrm>
          <a:off x="2857500" y="985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33998</xdr:rowOff>
    </xdr:from>
    <xdr:ext cx="599010" cy="259045"/>
    <xdr:sp macro="" textlink="">
      <xdr:nvSpPr>
        <xdr:cNvPr id="139" name="テキスト ボックス 138"/>
        <xdr:cNvSpPr txBox="1"/>
      </xdr:nvSpPr>
      <xdr:spPr>
        <a:xfrm>
          <a:off x="2608795" y="963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126423</xdr:rowOff>
    </xdr:from>
    <xdr:to>
      <xdr:col>10</xdr:col>
      <xdr:colOff>165100</xdr:colOff>
      <xdr:row>58</xdr:row>
      <xdr:rowOff>56573</xdr:rowOff>
    </xdr:to>
    <xdr:sp macro="" textlink="">
      <xdr:nvSpPr>
        <xdr:cNvPr id="140" name="楕円 139"/>
        <xdr:cNvSpPr/>
      </xdr:nvSpPr>
      <xdr:spPr>
        <a:xfrm>
          <a:off x="1968500" y="989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73100</xdr:rowOff>
    </xdr:from>
    <xdr:ext cx="599010" cy="259045"/>
    <xdr:sp macro="" textlink="">
      <xdr:nvSpPr>
        <xdr:cNvPr id="141" name="テキスト ボックス 140"/>
        <xdr:cNvSpPr txBox="1"/>
      </xdr:nvSpPr>
      <xdr:spPr>
        <a:xfrm>
          <a:off x="1719795" y="967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114275</xdr:rowOff>
    </xdr:from>
    <xdr:to>
      <xdr:col>6</xdr:col>
      <xdr:colOff>38100</xdr:colOff>
      <xdr:row>58</xdr:row>
      <xdr:rowOff>44425</xdr:rowOff>
    </xdr:to>
    <xdr:sp macro="" textlink="">
      <xdr:nvSpPr>
        <xdr:cNvPr id="142" name="楕円 141"/>
        <xdr:cNvSpPr/>
      </xdr:nvSpPr>
      <xdr:spPr>
        <a:xfrm>
          <a:off x="1079500" y="988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60952</xdr:rowOff>
    </xdr:from>
    <xdr:ext cx="599010" cy="259045"/>
    <xdr:sp macro="" textlink="">
      <xdr:nvSpPr>
        <xdr:cNvPr id="143" name="テキスト ボックス 142"/>
        <xdr:cNvSpPr txBox="1"/>
      </xdr:nvSpPr>
      <xdr:spPr>
        <a:xfrm>
          <a:off x="830795" y="9662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98506</xdr:rowOff>
    </xdr:from>
    <xdr:to>
      <xdr:col>24</xdr:col>
      <xdr:colOff>63500</xdr:colOff>
      <xdr:row>75</xdr:row>
      <xdr:rowOff>125641</xdr:rowOff>
    </xdr:to>
    <xdr:cxnSp macro="">
      <xdr:nvCxnSpPr>
        <xdr:cNvPr id="170" name="直線コネクタ 169"/>
        <xdr:cNvCxnSpPr/>
      </xdr:nvCxnSpPr>
      <xdr:spPr>
        <a:xfrm flipV="1">
          <a:off x="3797300" y="12957256"/>
          <a:ext cx="838200" cy="2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80241</xdr:rowOff>
    </xdr:from>
    <xdr:ext cx="599010" cy="259045"/>
    <xdr:sp macro="" textlink="">
      <xdr:nvSpPr>
        <xdr:cNvPr id="171" name="民生費平均値テキスト"/>
        <xdr:cNvSpPr txBox="1"/>
      </xdr:nvSpPr>
      <xdr:spPr>
        <a:xfrm>
          <a:off x="4686300" y="12938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125641</xdr:rowOff>
    </xdr:from>
    <xdr:to>
      <xdr:col>19</xdr:col>
      <xdr:colOff>177800</xdr:colOff>
      <xdr:row>76</xdr:row>
      <xdr:rowOff>12567</xdr:rowOff>
    </xdr:to>
    <xdr:cxnSp macro="">
      <xdr:nvCxnSpPr>
        <xdr:cNvPr id="173" name="直線コネクタ 172"/>
        <xdr:cNvCxnSpPr/>
      </xdr:nvCxnSpPr>
      <xdr:spPr>
        <a:xfrm flipV="1">
          <a:off x="2908300" y="12984391"/>
          <a:ext cx="889000" cy="5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30452</xdr:rowOff>
    </xdr:from>
    <xdr:ext cx="599010" cy="259045"/>
    <xdr:sp macro="" textlink="">
      <xdr:nvSpPr>
        <xdr:cNvPr id="175" name="テキスト ボックス 174"/>
        <xdr:cNvSpPr txBox="1"/>
      </xdr:nvSpPr>
      <xdr:spPr>
        <a:xfrm>
          <a:off x="3497795" y="1306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128805</xdr:rowOff>
    </xdr:from>
    <xdr:to>
      <xdr:col>15</xdr:col>
      <xdr:colOff>50800</xdr:colOff>
      <xdr:row>76</xdr:row>
      <xdr:rowOff>12567</xdr:rowOff>
    </xdr:to>
    <xdr:cxnSp macro="">
      <xdr:nvCxnSpPr>
        <xdr:cNvPr id="176" name="直線コネクタ 175"/>
        <xdr:cNvCxnSpPr/>
      </xdr:nvCxnSpPr>
      <xdr:spPr>
        <a:xfrm>
          <a:off x="2019300" y="12987555"/>
          <a:ext cx="889000" cy="5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75756</xdr:rowOff>
    </xdr:from>
    <xdr:ext cx="599010" cy="259045"/>
    <xdr:sp macro="" textlink="">
      <xdr:nvSpPr>
        <xdr:cNvPr id="178" name="テキスト ボックス 177"/>
        <xdr:cNvSpPr txBox="1"/>
      </xdr:nvSpPr>
      <xdr:spPr>
        <a:xfrm>
          <a:off x="2608795"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128805</xdr:rowOff>
    </xdr:from>
    <xdr:to>
      <xdr:col>10</xdr:col>
      <xdr:colOff>114300</xdr:colOff>
      <xdr:row>76</xdr:row>
      <xdr:rowOff>29770</xdr:rowOff>
    </xdr:to>
    <xdr:cxnSp macro="">
      <xdr:nvCxnSpPr>
        <xdr:cNvPr id="179" name="直線コネクタ 178"/>
        <xdr:cNvCxnSpPr/>
      </xdr:nvCxnSpPr>
      <xdr:spPr>
        <a:xfrm flipV="1">
          <a:off x="1130300" y="12987555"/>
          <a:ext cx="889000" cy="7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132611</xdr:rowOff>
    </xdr:from>
    <xdr:to>
      <xdr:col>10</xdr:col>
      <xdr:colOff>165100</xdr:colOff>
      <xdr:row>76</xdr:row>
      <xdr:rowOff>62761</xdr:rowOff>
    </xdr:to>
    <xdr:sp macro="" textlink="">
      <xdr:nvSpPr>
        <xdr:cNvPr id="180" name="フローチャート: 判断 179"/>
        <xdr:cNvSpPr/>
      </xdr:nvSpPr>
      <xdr:spPr>
        <a:xfrm>
          <a:off x="1968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53888</xdr:rowOff>
    </xdr:from>
    <xdr:ext cx="599010" cy="259045"/>
    <xdr:sp macro="" textlink="">
      <xdr:nvSpPr>
        <xdr:cNvPr id="181" name="テキスト ボックス 180"/>
        <xdr:cNvSpPr txBox="1"/>
      </xdr:nvSpPr>
      <xdr:spPr>
        <a:xfrm>
          <a:off x="1719795" y="1308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165410</xdr:rowOff>
    </xdr:from>
    <xdr:to>
      <xdr:col>6</xdr:col>
      <xdr:colOff>38100</xdr:colOff>
      <xdr:row>76</xdr:row>
      <xdr:rowOff>95560</xdr:rowOff>
    </xdr:to>
    <xdr:sp macro="" textlink="">
      <xdr:nvSpPr>
        <xdr:cNvPr id="182" name="フローチャート: 判断 181"/>
        <xdr:cNvSpPr/>
      </xdr:nvSpPr>
      <xdr:spPr>
        <a:xfrm>
          <a:off x="1079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86687</xdr:rowOff>
    </xdr:from>
    <xdr:ext cx="599010" cy="259045"/>
    <xdr:sp macro="" textlink="">
      <xdr:nvSpPr>
        <xdr:cNvPr id="183" name="テキスト ボックス 182"/>
        <xdr:cNvSpPr txBox="1"/>
      </xdr:nvSpPr>
      <xdr:spPr>
        <a:xfrm>
          <a:off x="830795" y="1311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47706</xdr:rowOff>
    </xdr:from>
    <xdr:to>
      <xdr:col>24</xdr:col>
      <xdr:colOff>114300</xdr:colOff>
      <xdr:row>75</xdr:row>
      <xdr:rowOff>149306</xdr:rowOff>
    </xdr:to>
    <xdr:sp macro="" textlink="">
      <xdr:nvSpPr>
        <xdr:cNvPr id="189" name="楕円 188"/>
        <xdr:cNvSpPr/>
      </xdr:nvSpPr>
      <xdr:spPr>
        <a:xfrm>
          <a:off x="4584700" y="1290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70583</xdr:rowOff>
    </xdr:from>
    <xdr:ext cx="599010" cy="259045"/>
    <xdr:sp macro="" textlink="">
      <xdr:nvSpPr>
        <xdr:cNvPr id="190" name="民生費該当値テキスト"/>
        <xdr:cNvSpPr txBox="1"/>
      </xdr:nvSpPr>
      <xdr:spPr>
        <a:xfrm>
          <a:off x="4686300" y="12757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74841</xdr:rowOff>
    </xdr:from>
    <xdr:to>
      <xdr:col>20</xdr:col>
      <xdr:colOff>38100</xdr:colOff>
      <xdr:row>76</xdr:row>
      <xdr:rowOff>4992</xdr:rowOff>
    </xdr:to>
    <xdr:sp macro="" textlink="">
      <xdr:nvSpPr>
        <xdr:cNvPr id="191" name="楕円 190"/>
        <xdr:cNvSpPr/>
      </xdr:nvSpPr>
      <xdr:spPr>
        <a:xfrm>
          <a:off x="3746500" y="129335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21518</xdr:rowOff>
    </xdr:from>
    <xdr:ext cx="599010" cy="259045"/>
    <xdr:sp macro="" textlink="">
      <xdr:nvSpPr>
        <xdr:cNvPr id="192" name="テキスト ボックス 191"/>
        <xdr:cNvSpPr txBox="1"/>
      </xdr:nvSpPr>
      <xdr:spPr>
        <a:xfrm>
          <a:off x="3497795" y="12708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133217</xdr:rowOff>
    </xdr:from>
    <xdr:to>
      <xdr:col>15</xdr:col>
      <xdr:colOff>101600</xdr:colOff>
      <xdr:row>76</xdr:row>
      <xdr:rowOff>63367</xdr:rowOff>
    </xdr:to>
    <xdr:sp macro="" textlink="">
      <xdr:nvSpPr>
        <xdr:cNvPr id="193" name="楕円 192"/>
        <xdr:cNvSpPr/>
      </xdr:nvSpPr>
      <xdr:spPr>
        <a:xfrm>
          <a:off x="2857500" y="1299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54494</xdr:rowOff>
    </xdr:from>
    <xdr:ext cx="599010" cy="259045"/>
    <xdr:sp macro="" textlink="">
      <xdr:nvSpPr>
        <xdr:cNvPr id="194" name="テキスト ボックス 193"/>
        <xdr:cNvSpPr txBox="1"/>
      </xdr:nvSpPr>
      <xdr:spPr>
        <a:xfrm>
          <a:off x="2608795" y="13084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78005</xdr:rowOff>
    </xdr:from>
    <xdr:to>
      <xdr:col>10</xdr:col>
      <xdr:colOff>165100</xdr:colOff>
      <xdr:row>76</xdr:row>
      <xdr:rowOff>8155</xdr:rowOff>
    </xdr:to>
    <xdr:sp macro="" textlink="">
      <xdr:nvSpPr>
        <xdr:cNvPr id="195" name="楕円 194"/>
        <xdr:cNvSpPr/>
      </xdr:nvSpPr>
      <xdr:spPr>
        <a:xfrm>
          <a:off x="1968500" y="1293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24682</xdr:rowOff>
    </xdr:from>
    <xdr:ext cx="599010" cy="259045"/>
    <xdr:sp macro="" textlink="">
      <xdr:nvSpPr>
        <xdr:cNvPr id="196" name="テキスト ボックス 195"/>
        <xdr:cNvSpPr txBox="1"/>
      </xdr:nvSpPr>
      <xdr:spPr>
        <a:xfrm>
          <a:off x="1719795" y="12711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150420</xdr:rowOff>
    </xdr:from>
    <xdr:to>
      <xdr:col>6</xdr:col>
      <xdr:colOff>38100</xdr:colOff>
      <xdr:row>76</xdr:row>
      <xdr:rowOff>80570</xdr:rowOff>
    </xdr:to>
    <xdr:sp macro="" textlink="">
      <xdr:nvSpPr>
        <xdr:cNvPr id="197" name="楕円 196"/>
        <xdr:cNvSpPr/>
      </xdr:nvSpPr>
      <xdr:spPr>
        <a:xfrm>
          <a:off x="1079500" y="1300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97098</xdr:rowOff>
    </xdr:from>
    <xdr:ext cx="599010" cy="259045"/>
    <xdr:sp macro="" textlink="">
      <xdr:nvSpPr>
        <xdr:cNvPr id="198" name="テキスト ボックス 197"/>
        <xdr:cNvSpPr txBox="1"/>
      </xdr:nvSpPr>
      <xdr:spPr>
        <a:xfrm>
          <a:off x="830795" y="12784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112168</xdr:rowOff>
    </xdr:from>
    <xdr:to>
      <xdr:col>24</xdr:col>
      <xdr:colOff>63500</xdr:colOff>
      <xdr:row>96</xdr:row>
      <xdr:rowOff>135879</xdr:rowOff>
    </xdr:to>
    <xdr:cxnSp macro="">
      <xdr:nvCxnSpPr>
        <xdr:cNvPr id="227" name="直線コネクタ 226"/>
        <xdr:cNvCxnSpPr/>
      </xdr:nvCxnSpPr>
      <xdr:spPr>
        <a:xfrm>
          <a:off x="3797300" y="16571368"/>
          <a:ext cx="838200" cy="2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106539</xdr:rowOff>
    </xdr:from>
    <xdr:ext cx="599010" cy="259045"/>
    <xdr:sp macro="" textlink="">
      <xdr:nvSpPr>
        <xdr:cNvPr id="228" name="衛生費平均値テキスト"/>
        <xdr:cNvSpPr txBox="1"/>
      </xdr:nvSpPr>
      <xdr:spPr>
        <a:xfrm>
          <a:off x="4686300" y="16394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132979</xdr:rowOff>
    </xdr:from>
    <xdr:to>
      <xdr:col>19</xdr:col>
      <xdr:colOff>177800</xdr:colOff>
      <xdr:row>96</xdr:row>
      <xdr:rowOff>112168</xdr:rowOff>
    </xdr:to>
    <xdr:cxnSp macro="">
      <xdr:nvCxnSpPr>
        <xdr:cNvPr id="230" name="直線コネクタ 229"/>
        <xdr:cNvCxnSpPr/>
      </xdr:nvCxnSpPr>
      <xdr:spPr>
        <a:xfrm>
          <a:off x="2908300" y="16420729"/>
          <a:ext cx="889000" cy="15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11949</xdr:rowOff>
    </xdr:from>
    <xdr:ext cx="599010" cy="259045"/>
    <xdr:sp macro="" textlink="">
      <xdr:nvSpPr>
        <xdr:cNvPr id="232" name="テキスト ボックス 231"/>
        <xdr:cNvSpPr txBox="1"/>
      </xdr:nvSpPr>
      <xdr:spPr>
        <a:xfrm>
          <a:off x="3497795" y="1664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41695</xdr:rowOff>
    </xdr:from>
    <xdr:to>
      <xdr:col>15</xdr:col>
      <xdr:colOff>50800</xdr:colOff>
      <xdr:row>95</xdr:row>
      <xdr:rowOff>132979</xdr:rowOff>
    </xdr:to>
    <xdr:cxnSp macro="">
      <xdr:nvCxnSpPr>
        <xdr:cNvPr id="233" name="直線コネクタ 232"/>
        <xdr:cNvCxnSpPr/>
      </xdr:nvCxnSpPr>
      <xdr:spPr>
        <a:xfrm>
          <a:off x="2019300" y="15986545"/>
          <a:ext cx="889000" cy="4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39087</xdr:rowOff>
    </xdr:from>
    <xdr:ext cx="599010" cy="259045"/>
    <xdr:sp macro="" textlink="">
      <xdr:nvSpPr>
        <xdr:cNvPr id="235" name="テキスト ボックス 234"/>
        <xdr:cNvSpPr txBox="1"/>
      </xdr:nvSpPr>
      <xdr:spPr>
        <a:xfrm>
          <a:off x="2608795" y="1666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41695</xdr:rowOff>
    </xdr:from>
    <xdr:to>
      <xdr:col>10</xdr:col>
      <xdr:colOff>114300</xdr:colOff>
      <xdr:row>95</xdr:row>
      <xdr:rowOff>82218</xdr:rowOff>
    </xdr:to>
    <xdr:cxnSp macro="">
      <xdr:nvCxnSpPr>
        <xdr:cNvPr id="236" name="直線コネクタ 235"/>
        <xdr:cNvCxnSpPr/>
      </xdr:nvCxnSpPr>
      <xdr:spPr>
        <a:xfrm flipV="1">
          <a:off x="1130300" y="15986545"/>
          <a:ext cx="889000" cy="38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102665</xdr:rowOff>
    </xdr:from>
    <xdr:to>
      <xdr:col>10</xdr:col>
      <xdr:colOff>165100</xdr:colOff>
      <xdr:row>97</xdr:row>
      <xdr:rowOff>32815</xdr:rowOff>
    </xdr:to>
    <xdr:sp macro="" textlink="">
      <xdr:nvSpPr>
        <xdr:cNvPr id="237" name="フローチャート: 判断 236"/>
        <xdr:cNvSpPr/>
      </xdr:nvSpPr>
      <xdr:spPr>
        <a:xfrm>
          <a:off x="1968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23942</xdr:rowOff>
    </xdr:from>
    <xdr:ext cx="599010" cy="259045"/>
    <xdr:sp macro="" textlink="">
      <xdr:nvSpPr>
        <xdr:cNvPr id="238" name="テキスト ボックス 237"/>
        <xdr:cNvSpPr txBox="1"/>
      </xdr:nvSpPr>
      <xdr:spPr>
        <a:xfrm>
          <a:off x="1719795"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121521</xdr:rowOff>
    </xdr:from>
    <xdr:to>
      <xdr:col>6</xdr:col>
      <xdr:colOff>38100</xdr:colOff>
      <xdr:row>97</xdr:row>
      <xdr:rowOff>51671</xdr:rowOff>
    </xdr:to>
    <xdr:sp macro="" textlink="">
      <xdr:nvSpPr>
        <xdr:cNvPr id="239" name="フローチャート: 判断 238"/>
        <xdr:cNvSpPr/>
      </xdr:nvSpPr>
      <xdr:spPr>
        <a:xfrm>
          <a:off x="1079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42798</xdr:rowOff>
    </xdr:from>
    <xdr:ext cx="599010" cy="259045"/>
    <xdr:sp macro="" textlink="">
      <xdr:nvSpPr>
        <xdr:cNvPr id="240" name="テキスト ボックス 239"/>
        <xdr:cNvSpPr txBox="1"/>
      </xdr:nvSpPr>
      <xdr:spPr>
        <a:xfrm>
          <a:off x="830795"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85079</xdr:rowOff>
    </xdr:from>
    <xdr:to>
      <xdr:col>24</xdr:col>
      <xdr:colOff>114300</xdr:colOff>
      <xdr:row>97</xdr:row>
      <xdr:rowOff>15229</xdr:rowOff>
    </xdr:to>
    <xdr:sp macro="" textlink="">
      <xdr:nvSpPr>
        <xdr:cNvPr id="246" name="楕円 245"/>
        <xdr:cNvSpPr/>
      </xdr:nvSpPr>
      <xdr:spPr>
        <a:xfrm>
          <a:off x="4584700" y="1654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63506</xdr:rowOff>
    </xdr:from>
    <xdr:ext cx="599010" cy="259045"/>
    <xdr:sp macro="" textlink="">
      <xdr:nvSpPr>
        <xdr:cNvPr id="247" name="衛生費該当値テキスト"/>
        <xdr:cNvSpPr txBox="1"/>
      </xdr:nvSpPr>
      <xdr:spPr>
        <a:xfrm>
          <a:off x="4686300" y="1652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61368</xdr:rowOff>
    </xdr:from>
    <xdr:to>
      <xdr:col>20</xdr:col>
      <xdr:colOff>38100</xdr:colOff>
      <xdr:row>96</xdr:row>
      <xdr:rowOff>162968</xdr:rowOff>
    </xdr:to>
    <xdr:sp macro="" textlink="">
      <xdr:nvSpPr>
        <xdr:cNvPr id="248" name="楕円 247"/>
        <xdr:cNvSpPr/>
      </xdr:nvSpPr>
      <xdr:spPr>
        <a:xfrm>
          <a:off x="3746500" y="1652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8045</xdr:rowOff>
    </xdr:from>
    <xdr:ext cx="599010" cy="259045"/>
    <xdr:sp macro="" textlink="">
      <xdr:nvSpPr>
        <xdr:cNvPr id="249" name="テキスト ボックス 248"/>
        <xdr:cNvSpPr txBox="1"/>
      </xdr:nvSpPr>
      <xdr:spPr>
        <a:xfrm>
          <a:off x="3497795" y="16295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82179</xdr:rowOff>
    </xdr:from>
    <xdr:to>
      <xdr:col>15</xdr:col>
      <xdr:colOff>101600</xdr:colOff>
      <xdr:row>96</xdr:row>
      <xdr:rowOff>12329</xdr:rowOff>
    </xdr:to>
    <xdr:sp macro="" textlink="">
      <xdr:nvSpPr>
        <xdr:cNvPr id="250" name="楕円 249"/>
        <xdr:cNvSpPr/>
      </xdr:nvSpPr>
      <xdr:spPr>
        <a:xfrm>
          <a:off x="2857500" y="1636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28856</xdr:rowOff>
    </xdr:from>
    <xdr:ext cx="599010" cy="259045"/>
    <xdr:sp macro="" textlink="">
      <xdr:nvSpPr>
        <xdr:cNvPr id="251" name="テキスト ボックス 250"/>
        <xdr:cNvSpPr txBox="1"/>
      </xdr:nvSpPr>
      <xdr:spPr>
        <a:xfrm>
          <a:off x="2608795" y="16145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162345</xdr:rowOff>
    </xdr:from>
    <xdr:to>
      <xdr:col>10</xdr:col>
      <xdr:colOff>165100</xdr:colOff>
      <xdr:row>93</xdr:row>
      <xdr:rowOff>92495</xdr:rowOff>
    </xdr:to>
    <xdr:sp macro="" textlink="">
      <xdr:nvSpPr>
        <xdr:cNvPr id="252" name="楕円 251"/>
        <xdr:cNvSpPr/>
      </xdr:nvSpPr>
      <xdr:spPr>
        <a:xfrm>
          <a:off x="1968500" y="1593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109022</xdr:rowOff>
    </xdr:from>
    <xdr:ext cx="599010" cy="259045"/>
    <xdr:sp macro="" textlink="">
      <xdr:nvSpPr>
        <xdr:cNvPr id="253" name="テキスト ボックス 252"/>
        <xdr:cNvSpPr txBox="1"/>
      </xdr:nvSpPr>
      <xdr:spPr>
        <a:xfrm>
          <a:off x="1719795" y="15710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31418</xdr:rowOff>
    </xdr:from>
    <xdr:to>
      <xdr:col>6</xdr:col>
      <xdr:colOff>38100</xdr:colOff>
      <xdr:row>95</xdr:row>
      <xdr:rowOff>133018</xdr:rowOff>
    </xdr:to>
    <xdr:sp macro="" textlink="">
      <xdr:nvSpPr>
        <xdr:cNvPr id="254" name="楕円 253"/>
        <xdr:cNvSpPr/>
      </xdr:nvSpPr>
      <xdr:spPr>
        <a:xfrm>
          <a:off x="1079500" y="1631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149545</xdr:rowOff>
    </xdr:from>
    <xdr:ext cx="599010" cy="259045"/>
    <xdr:sp macro="" textlink="">
      <xdr:nvSpPr>
        <xdr:cNvPr id="255" name="テキスト ボックス 254"/>
        <xdr:cNvSpPr txBox="1"/>
      </xdr:nvSpPr>
      <xdr:spPr>
        <a:xfrm>
          <a:off x="830795" y="16094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43040</xdr:rowOff>
    </xdr:from>
    <xdr:to>
      <xdr:col>55</xdr:col>
      <xdr:colOff>0</xdr:colOff>
      <xdr:row>39</xdr:row>
      <xdr:rowOff>43079</xdr:rowOff>
    </xdr:to>
    <xdr:cxnSp macro="">
      <xdr:nvCxnSpPr>
        <xdr:cNvPr id="284" name="直線コネクタ 283"/>
        <xdr:cNvCxnSpPr/>
      </xdr:nvCxnSpPr>
      <xdr:spPr>
        <a:xfrm flipV="1">
          <a:off x="9639300" y="6729590"/>
          <a:ext cx="8382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167746</xdr:rowOff>
    </xdr:from>
    <xdr:ext cx="378565" cy="259045"/>
    <xdr:sp macro="" textlink="">
      <xdr:nvSpPr>
        <xdr:cNvPr id="285" name="労働費平均値テキスト"/>
        <xdr:cNvSpPr txBox="1"/>
      </xdr:nvSpPr>
      <xdr:spPr>
        <a:xfrm>
          <a:off x="10528300" y="6511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43079</xdr:rowOff>
    </xdr:from>
    <xdr:to>
      <xdr:col>50</xdr:col>
      <xdr:colOff>114300</xdr:colOff>
      <xdr:row>39</xdr:row>
      <xdr:rowOff>43117</xdr:rowOff>
    </xdr:to>
    <xdr:cxnSp macro="">
      <xdr:nvCxnSpPr>
        <xdr:cNvPr id="287" name="直線コネクタ 286"/>
        <xdr:cNvCxnSpPr/>
      </xdr:nvCxnSpPr>
      <xdr:spPr>
        <a:xfrm flipV="1">
          <a:off x="8750300" y="6729629"/>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43117</xdr:rowOff>
    </xdr:from>
    <xdr:to>
      <xdr:col>45</xdr:col>
      <xdr:colOff>177800</xdr:colOff>
      <xdr:row>39</xdr:row>
      <xdr:rowOff>43155</xdr:rowOff>
    </xdr:to>
    <xdr:cxnSp macro="">
      <xdr:nvCxnSpPr>
        <xdr:cNvPr id="290" name="直線コネクタ 289"/>
        <xdr:cNvCxnSpPr/>
      </xdr:nvCxnSpPr>
      <xdr:spPr>
        <a:xfrm flipV="1">
          <a:off x="7861300" y="6729667"/>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127533</xdr:rowOff>
    </xdr:from>
    <xdr:to>
      <xdr:col>46</xdr:col>
      <xdr:colOff>38100</xdr:colOff>
      <xdr:row>39</xdr:row>
      <xdr:rowOff>57683</xdr:rowOff>
    </xdr:to>
    <xdr:sp macro="" textlink="">
      <xdr:nvSpPr>
        <xdr:cNvPr id="291" name="フローチャート: 判断 290"/>
        <xdr:cNvSpPr/>
      </xdr:nvSpPr>
      <xdr:spPr>
        <a:xfrm>
          <a:off x="8699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74210</xdr:rowOff>
    </xdr:from>
    <xdr:ext cx="378565" cy="259045"/>
    <xdr:sp macro="" textlink="">
      <xdr:nvSpPr>
        <xdr:cNvPr id="292" name="テキスト ボックス 291"/>
        <xdr:cNvSpPr txBox="1"/>
      </xdr:nvSpPr>
      <xdr:spPr>
        <a:xfrm>
          <a:off x="8561017" y="6417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43155</xdr:rowOff>
    </xdr:from>
    <xdr:to>
      <xdr:col>41</xdr:col>
      <xdr:colOff>50800</xdr:colOff>
      <xdr:row>39</xdr:row>
      <xdr:rowOff>43155</xdr:rowOff>
    </xdr:to>
    <xdr:cxnSp macro="">
      <xdr:nvCxnSpPr>
        <xdr:cNvPr id="293" name="直線コネクタ 292"/>
        <xdr:cNvCxnSpPr/>
      </xdr:nvCxnSpPr>
      <xdr:spPr>
        <a:xfrm>
          <a:off x="6972300" y="67297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58306</xdr:rowOff>
    </xdr:from>
    <xdr:to>
      <xdr:col>41</xdr:col>
      <xdr:colOff>101600</xdr:colOff>
      <xdr:row>38</xdr:row>
      <xdr:rowOff>159906</xdr:rowOff>
    </xdr:to>
    <xdr:sp macro="" textlink="">
      <xdr:nvSpPr>
        <xdr:cNvPr id="294" name="フローチャート: 判断 293"/>
        <xdr:cNvSpPr/>
      </xdr:nvSpPr>
      <xdr:spPr>
        <a:xfrm>
          <a:off x="7810500" y="657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4983</xdr:rowOff>
    </xdr:from>
    <xdr:ext cx="469744" cy="259045"/>
    <xdr:sp macro="" textlink="">
      <xdr:nvSpPr>
        <xdr:cNvPr id="295" name="テキスト ボックス 294"/>
        <xdr:cNvSpPr txBox="1"/>
      </xdr:nvSpPr>
      <xdr:spPr>
        <a:xfrm>
          <a:off x="7626428" y="634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171348</xdr:rowOff>
    </xdr:from>
    <xdr:to>
      <xdr:col>36</xdr:col>
      <xdr:colOff>165100</xdr:colOff>
      <xdr:row>38</xdr:row>
      <xdr:rowOff>101498</xdr:rowOff>
    </xdr:to>
    <xdr:sp macro="" textlink="">
      <xdr:nvSpPr>
        <xdr:cNvPr id="296" name="フローチャート: 判断 295"/>
        <xdr:cNvSpPr/>
      </xdr:nvSpPr>
      <xdr:spPr>
        <a:xfrm>
          <a:off x="6921500" y="651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118025</xdr:rowOff>
    </xdr:from>
    <xdr:ext cx="469744" cy="259045"/>
    <xdr:sp macro="" textlink="">
      <xdr:nvSpPr>
        <xdr:cNvPr id="297" name="テキスト ボックス 296"/>
        <xdr:cNvSpPr txBox="1"/>
      </xdr:nvSpPr>
      <xdr:spPr>
        <a:xfrm>
          <a:off x="6737428" y="629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163690</xdr:rowOff>
    </xdr:from>
    <xdr:to>
      <xdr:col>55</xdr:col>
      <xdr:colOff>50800</xdr:colOff>
      <xdr:row>39</xdr:row>
      <xdr:rowOff>93840</xdr:rowOff>
    </xdr:to>
    <xdr:sp macro="" textlink="">
      <xdr:nvSpPr>
        <xdr:cNvPr id="303" name="楕円 302"/>
        <xdr:cNvSpPr/>
      </xdr:nvSpPr>
      <xdr:spPr>
        <a:xfrm>
          <a:off x="10426700" y="667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123296</xdr:rowOff>
    </xdr:from>
    <xdr:ext cx="313932" cy="259045"/>
    <xdr:sp macro="" textlink="">
      <xdr:nvSpPr>
        <xdr:cNvPr id="304" name="労働費該当値テキスト"/>
        <xdr:cNvSpPr txBox="1"/>
      </xdr:nvSpPr>
      <xdr:spPr>
        <a:xfrm>
          <a:off x="10528300" y="66383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163729</xdr:rowOff>
    </xdr:from>
    <xdr:to>
      <xdr:col>50</xdr:col>
      <xdr:colOff>165100</xdr:colOff>
      <xdr:row>39</xdr:row>
      <xdr:rowOff>93879</xdr:rowOff>
    </xdr:to>
    <xdr:sp macro="" textlink="">
      <xdr:nvSpPr>
        <xdr:cNvPr id="305" name="楕円 304"/>
        <xdr:cNvSpPr/>
      </xdr:nvSpPr>
      <xdr:spPr>
        <a:xfrm>
          <a:off x="9588500" y="667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85006</xdr:rowOff>
    </xdr:from>
    <xdr:ext cx="313932" cy="259045"/>
    <xdr:sp macro="" textlink="">
      <xdr:nvSpPr>
        <xdr:cNvPr id="306" name="テキスト ボックス 305"/>
        <xdr:cNvSpPr txBox="1"/>
      </xdr:nvSpPr>
      <xdr:spPr>
        <a:xfrm>
          <a:off x="9482333" y="67715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163767</xdr:rowOff>
    </xdr:from>
    <xdr:to>
      <xdr:col>46</xdr:col>
      <xdr:colOff>38100</xdr:colOff>
      <xdr:row>39</xdr:row>
      <xdr:rowOff>93917</xdr:rowOff>
    </xdr:to>
    <xdr:sp macro="" textlink="">
      <xdr:nvSpPr>
        <xdr:cNvPr id="307" name="楕円 306"/>
        <xdr:cNvSpPr/>
      </xdr:nvSpPr>
      <xdr:spPr>
        <a:xfrm>
          <a:off x="8699500" y="667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85044</xdr:rowOff>
    </xdr:from>
    <xdr:ext cx="313932" cy="259045"/>
    <xdr:sp macro="" textlink="">
      <xdr:nvSpPr>
        <xdr:cNvPr id="308" name="テキスト ボックス 307"/>
        <xdr:cNvSpPr txBox="1"/>
      </xdr:nvSpPr>
      <xdr:spPr>
        <a:xfrm>
          <a:off x="8593333" y="67715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163805</xdr:rowOff>
    </xdr:from>
    <xdr:to>
      <xdr:col>41</xdr:col>
      <xdr:colOff>101600</xdr:colOff>
      <xdr:row>39</xdr:row>
      <xdr:rowOff>93955</xdr:rowOff>
    </xdr:to>
    <xdr:sp macro="" textlink="">
      <xdr:nvSpPr>
        <xdr:cNvPr id="309" name="楕円 308"/>
        <xdr:cNvSpPr/>
      </xdr:nvSpPr>
      <xdr:spPr>
        <a:xfrm>
          <a:off x="7810500" y="667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85082</xdr:rowOff>
    </xdr:from>
    <xdr:ext cx="313932" cy="259045"/>
    <xdr:sp macro="" textlink="">
      <xdr:nvSpPr>
        <xdr:cNvPr id="310" name="テキスト ボックス 309"/>
        <xdr:cNvSpPr txBox="1"/>
      </xdr:nvSpPr>
      <xdr:spPr>
        <a:xfrm>
          <a:off x="7704333" y="67716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163805</xdr:rowOff>
    </xdr:from>
    <xdr:to>
      <xdr:col>36</xdr:col>
      <xdr:colOff>165100</xdr:colOff>
      <xdr:row>39</xdr:row>
      <xdr:rowOff>93955</xdr:rowOff>
    </xdr:to>
    <xdr:sp macro="" textlink="">
      <xdr:nvSpPr>
        <xdr:cNvPr id="311" name="楕円 310"/>
        <xdr:cNvSpPr/>
      </xdr:nvSpPr>
      <xdr:spPr>
        <a:xfrm>
          <a:off x="6921500" y="667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85082</xdr:rowOff>
    </xdr:from>
    <xdr:ext cx="313932" cy="259045"/>
    <xdr:sp macro="" textlink="">
      <xdr:nvSpPr>
        <xdr:cNvPr id="312" name="テキスト ボックス 311"/>
        <xdr:cNvSpPr txBox="1"/>
      </xdr:nvSpPr>
      <xdr:spPr>
        <a:xfrm>
          <a:off x="6815333" y="67716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59062</xdr:rowOff>
    </xdr:from>
    <xdr:to>
      <xdr:col>55</xdr:col>
      <xdr:colOff>0</xdr:colOff>
      <xdr:row>58</xdr:row>
      <xdr:rowOff>81555</xdr:rowOff>
    </xdr:to>
    <xdr:cxnSp macro="">
      <xdr:nvCxnSpPr>
        <xdr:cNvPr id="339" name="直線コネクタ 338"/>
        <xdr:cNvCxnSpPr/>
      </xdr:nvCxnSpPr>
      <xdr:spPr>
        <a:xfrm>
          <a:off x="9639300" y="10003162"/>
          <a:ext cx="838200" cy="2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33382</xdr:rowOff>
    </xdr:from>
    <xdr:ext cx="599010" cy="259045"/>
    <xdr:sp macro="" textlink="">
      <xdr:nvSpPr>
        <xdr:cNvPr id="340" name="農林水産業費平均値テキスト"/>
        <xdr:cNvSpPr txBox="1"/>
      </xdr:nvSpPr>
      <xdr:spPr>
        <a:xfrm>
          <a:off x="10528300" y="9806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59062</xdr:rowOff>
    </xdr:from>
    <xdr:to>
      <xdr:col>50</xdr:col>
      <xdr:colOff>114300</xdr:colOff>
      <xdr:row>58</xdr:row>
      <xdr:rowOff>76653</xdr:rowOff>
    </xdr:to>
    <xdr:cxnSp macro="">
      <xdr:nvCxnSpPr>
        <xdr:cNvPr id="342" name="直線コネクタ 341"/>
        <xdr:cNvCxnSpPr/>
      </xdr:nvCxnSpPr>
      <xdr:spPr>
        <a:xfrm flipV="1">
          <a:off x="8750300" y="10003162"/>
          <a:ext cx="889000" cy="17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103736</xdr:rowOff>
    </xdr:from>
    <xdr:ext cx="599010" cy="259045"/>
    <xdr:sp macro="" textlink="">
      <xdr:nvSpPr>
        <xdr:cNvPr id="344" name="テキスト ボックス 343"/>
        <xdr:cNvSpPr txBox="1"/>
      </xdr:nvSpPr>
      <xdr:spPr>
        <a:xfrm>
          <a:off x="9339795" y="1004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59162</xdr:rowOff>
    </xdr:from>
    <xdr:to>
      <xdr:col>45</xdr:col>
      <xdr:colOff>177800</xdr:colOff>
      <xdr:row>58</xdr:row>
      <xdr:rowOff>76653</xdr:rowOff>
    </xdr:to>
    <xdr:cxnSp macro="">
      <xdr:nvCxnSpPr>
        <xdr:cNvPr id="345" name="直線コネクタ 344"/>
        <xdr:cNvCxnSpPr/>
      </xdr:nvCxnSpPr>
      <xdr:spPr>
        <a:xfrm>
          <a:off x="7861300" y="10003262"/>
          <a:ext cx="889000" cy="1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135600</xdr:rowOff>
    </xdr:from>
    <xdr:ext cx="599010" cy="259045"/>
    <xdr:sp macro="" textlink="">
      <xdr:nvSpPr>
        <xdr:cNvPr id="347" name="テキスト ボックス 346"/>
        <xdr:cNvSpPr txBox="1"/>
      </xdr:nvSpPr>
      <xdr:spPr>
        <a:xfrm>
          <a:off x="8450795" y="973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7869</xdr:rowOff>
    </xdr:from>
    <xdr:to>
      <xdr:col>41</xdr:col>
      <xdr:colOff>50800</xdr:colOff>
      <xdr:row>58</xdr:row>
      <xdr:rowOff>59162</xdr:rowOff>
    </xdr:to>
    <xdr:cxnSp macro="">
      <xdr:nvCxnSpPr>
        <xdr:cNvPr id="348" name="直線コネクタ 347"/>
        <xdr:cNvCxnSpPr/>
      </xdr:nvCxnSpPr>
      <xdr:spPr>
        <a:xfrm>
          <a:off x="6972300" y="9951969"/>
          <a:ext cx="889000" cy="5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10830</xdr:rowOff>
    </xdr:from>
    <xdr:to>
      <xdr:col>41</xdr:col>
      <xdr:colOff>101600</xdr:colOff>
      <xdr:row>58</xdr:row>
      <xdr:rowOff>112430</xdr:rowOff>
    </xdr:to>
    <xdr:sp macro="" textlink="">
      <xdr:nvSpPr>
        <xdr:cNvPr id="349" name="フローチャート: 判断 348"/>
        <xdr:cNvSpPr/>
      </xdr:nvSpPr>
      <xdr:spPr>
        <a:xfrm>
          <a:off x="7810500" y="99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103557</xdr:rowOff>
    </xdr:from>
    <xdr:ext cx="599010" cy="259045"/>
    <xdr:sp macro="" textlink="">
      <xdr:nvSpPr>
        <xdr:cNvPr id="350" name="テキスト ボックス 349"/>
        <xdr:cNvSpPr txBox="1"/>
      </xdr:nvSpPr>
      <xdr:spPr>
        <a:xfrm>
          <a:off x="7561795" y="1004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8486</xdr:rowOff>
    </xdr:from>
    <xdr:to>
      <xdr:col>36</xdr:col>
      <xdr:colOff>165100</xdr:colOff>
      <xdr:row>58</xdr:row>
      <xdr:rowOff>110086</xdr:rowOff>
    </xdr:to>
    <xdr:sp macro="" textlink="">
      <xdr:nvSpPr>
        <xdr:cNvPr id="351" name="フローチャート: 判断 350"/>
        <xdr:cNvSpPr/>
      </xdr:nvSpPr>
      <xdr:spPr>
        <a:xfrm>
          <a:off x="6921500" y="995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101213</xdr:rowOff>
    </xdr:from>
    <xdr:ext cx="599010" cy="259045"/>
    <xdr:sp macro="" textlink="">
      <xdr:nvSpPr>
        <xdr:cNvPr id="352" name="テキスト ボックス 351"/>
        <xdr:cNvSpPr txBox="1"/>
      </xdr:nvSpPr>
      <xdr:spPr>
        <a:xfrm>
          <a:off x="6672795" y="10045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30755</xdr:rowOff>
    </xdr:from>
    <xdr:to>
      <xdr:col>55</xdr:col>
      <xdr:colOff>50800</xdr:colOff>
      <xdr:row>58</xdr:row>
      <xdr:rowOff>132355</xdr:rowOff>
    </xdr:to>
    <xdr:sp macro="" textlink="">
      <xdr:nvSpPr>
        <xdr:cNvPr id="358" name="楕円 357"/>
        <xdr:cNvSpPr/>
      </xdr:nvSpPr>
      <xdr:spPr>
        <a:xfrm>
          <a:off x="10426700" y="997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160382</xdr:rowOff>
    </xdr:from>
    <xdr:ext cx="599010" cy="259045"/>
    <xdr:sp macro="" textlink="">
      <xdr:nvSpPr>
        <xdr:cNvPr id="359" name="農林水産業費該当値テキスト"/>
        <xdr:cNvSpPr txBox="1"/>
      </xdr:nvSpPr>
      <xdr:spPr>
        <a:xfrm>
          <a:off x="10528300" y="9933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8262</xdr:rowOff>
    </xdr:from>
    <xdr:to>
      <xdr:col>50</xdr:col>
      <xdr:colOff>165100</xdr:colOff>
      <xdr:row>58</xdr:row>
      <xdr:rowOff>109862</xdr:rowOff>
    </xdr:to>
    <xdr:sp macro="" textlink="">
      <xdr:nvSpPr>
        <xdr:cNvPr id="360" name="楕円 359"/>
        <xdr:cNvSpPr/>
      </xdr:nvSpPr>
      <xdr:spPr>
        <a:xfrm>
          <a:off x="9588500" y="995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126389</xdr:rowOff>
    </xdr:from>
    <xdr:ext cx="599010" cy="259045"/>
    <xdr:sp macro="" textlink="">
      <xdr:nvSpPr>
        <xdr:cNvPr id="361" name="テキスト ボックス 360"/>
        <xdr:cNvSpPr txBox="1"/>
      </xdr:nvSpPr>
      <xdr:spPr>
        <a:xfrm>
          <a:off x="9339795" y="972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25853</xdr:rowOff>
    </xdr:from>
    <xdr:to>
      <xdr:col>46</xdr:col>
      <xdr:colOff>38100</xdr:colOff>
      <xdr:row>58</xdr:row>
      <xdr:rowOff>127453</xdr:rowOff>
    </xdr:to>
    <xdr:sp macro="" textlink="">
      <xdr:nvSpPr>
        <xdr:cNvPr id="362" name="楕円 361"/>
        <xdr:cNvSpPr/>
      </xdr:nvSpPr>
      <xdr:spPr>
        <a:xfrm>
          <a:off x="8699500" y="996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118580</xdr:rowOff>
    </xdr:from>
    <xdr:ext cx="599010" cy="259045"/>
    <xdr:sp macro="" textlink="">
      <xdr:nvSpPr>
        <xdr:cNvPr id="363" name="テキスト ボックス 362"/>
        <xdr:cNvSpPr txBox="1"/>
      </xdr:nvSpPr>
      <xdr:spPr>
        <a:xfrm>
          <a:off x="8450795" y="10062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8362</xdr:rowOff>
    </xdr:from>
    <xdr:to>
      <xdr:col>41</xdr:col>
      <xdr:colOff>101600</xdr:colOff>
      <xdr:row>58</xdr:row>
      <xdr:rowOff>109962</xdr:rowOff>
    </xdr:to>
    <xdr:sp macro="" textlink="">
      <xdr:nvSpPr>
        <xdr:cNvPr id="364" name="楕円 363"/>
        <xdr:cNvSpPr/>
      </xdr:nvSpPr>
      <xdr:spPr>
        <a:xfrm>
          <a:off x="7810500" y="995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126489</xdr:rowOff>
    </xdr:from>
    <xdr:ext cx="599010" cy="259045"/>
    <xdr:sp macro="" textlink="">
      <xdr:nvSpPr>
        <xdr:cNvPr id="365" name="テキスト ボックス 364"/>
        <xdr:cNvSpPr txBox="1"/>
      </xdr:nvSpPr>
      <xdr:spPr>
        <a:xfrm>
          <a:off x="7561795" y="9727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128519</xdr:rowOff>
    </xdr:from>
    <xdr:to>
      <xdr:col>36</xdr:col>
      <xdr:colOff>165100</xdr:colOff>
      <xdr:row>58</xdr:row>
      <xdr:rowOff>58669</xdr:rowOff>
    </xdr:to>
    <xdr:sp macro="" textlink="">
      <xdr:nvSpPr>
        <xdr:cNvPr id="366" name="楕円 365"/>
        <xdr:cNvSpPr/>
      </xdr:nvSpPr>
      <xdr:spPr>
        <a:xfrm>
          <a:off x="6921500" y="990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75196</xdr:rowOff>
    </xdr:from>
    <xdr:ext cx="599010" cy="259045"/>
    <xdr:sp macro="" textlink="">
      <xdr:nvSpPr>
        <xdr:cNvPr id="367" name="テキスト ボックス 366"/>
        <xdr:cNvSpPr txBox="1"/>
      </xdr:nvSpPr>
      <xdr:spPr>
        <a:xfrm>
          <a:off x="6672795" y="967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153542</xdr:rowOff>
    </xdr:from>
    <xdr:to>
      <xdr:col>55</xdr:col>
      <xdr:colOff>0</xdr:colOff>
      <xdr:row>75</xdr:row>
      <xdr:rowOff>12298</xdr:rowOff>
    </xdr:to>
    <xdr:cxnSp macro="">
      <xdr:nvCxnSpPr>
        <xdr:cNvPr id="396" name="直線コネクタ 395"/>
        <xdr:cNvCxnSpPr/>
      </xdr:nvCxnSpPr>
      <xdr:spPr>
        <a:xfrm>
          <a:off x="9639300" y="12840842"/>
          <a:ext cx="838200" cy="3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54264</xdr:rowOff>
    </xdr:from>
    <xdr:ext cx="534377" cy="259045"/>
    <xdr:sp macro="" textlink="">
      <xdr:nvSpPr>
        <xdr:cNvPr id="397" name="商工費平均値テキスト"/>
        <xdr:cNvSpPr txBox="1"/>
      </xdr:nvSpPr>
      <xdr:spPr>
        <a:xfrm>
          <a:off x="10528300" y="13427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153542</xdr:rowOff>
    </xdr:from>
    <xdr:to>
      <xdr:col>50</xdr:col>
      <xdr:colOff>114300</xdr:colOff>
      <xdr:row>77</xdr:row>
      <xdr:rowOff>18362</xdr:rowOff>
    </xdr:to>
    <xdr:cxnSp macro="">
      <xdr:nvCxnSpPr>
        <xdr:cNvPr id="399" name="直線コネクタ 398"/>
        <xdr:cNvCxnSpPr/>
      </xdr:nvCxnSpPr>
      <xdr:spPr>
        <a:xfrm flipV="1">
          <a:off x="8750300" y="12840842"/>
          <a:ext cx="889000" cy="37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170947</xdr:rowOff>
    </xdr:from>
    <xdr:ext cx="534377" cy="259045"/>
    <xdr:sp macro="" textlink="">
      <xdr:nvSpPr>
        <xdr:cNvPr id="401" name="テキスト ボックス 400"/>
        <xdr:cNvSpPr txBox="1"/>
      </xdr:nvSpPr>
      <xdr:spPr>
        <a:xfrm>
          <a:off x="9372111" y="1354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18362</xdr:rowOff>
    </xdr:from>
    <xdr:to>
      <xdr:col>45</xdr:col>
      <xdr:colOff>177800</xdr:colOff>
      <xdr:row>78</xdr:row>
      <xdr:rowOff>52736</xdr:rowOff>
    </xdr:to>
    <xdr:cxnSp macro="">
      <xdr:nvCxnSpPr>
        <xdr:cNvPr id="402" name="直線コネクタ 401"/>
        <xdr:cNvCxnSpPr/>
      </xdr:nvCxnSpPr>
      <xdr:spPr>
        <a:xfrm flipV="1">
          <a:off x="7861300" y="13220012"/>
          <a:ext cx="889000" cy="20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166031</xdr:rowOff>
    </xdr:from>
    <xdr:ext cx="534377" cy="259045"/>
    <xdr:sp macro="" textlink="">
      <xdr:nvSpPr>
        <xdr:cNvPr id="404" name="テキスト ボックス 403"/>
        <xdr:cNvSpPr txBox="1"/>
      </xdr:nvSpPr>
      <xdr:spPr>
        <a:xfrm>
          <a:off x="8483111" y="135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51419</xdr:rowOff>
    </xdr:from>
    <xdr:to>
      <xdr:col>41</xdr:col>
      <xdr:colOff>50800</xdr:colOff>
      <xdr:row>78</xdr:row>
      <xdr:rowOff>52736</xdr:rowOff>
    </xdr:to>
    <xdr:cxnSp macro="">
      <xdr:nvCxnSpPr>
        <xdr:cNvPr id="405" name="直線コネクタ 404"/>
        <xdr:cNvCxnSpPr/>
      </xdr:nvCxnSpPr>
      <xdr:spPr>
        <a:xfrm>
          <a:off x="6972300" y="13424519"/>
          <a:ext cx="889000" cy="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74208</xdr:rowOff>
    </xdr:from>
    <xdr:to>
      <xdr:col>41</xdr:col>
      <xdr:colOff>101600</xdr:colOff>
      <xdr:row>79</xdr:row>
      <xdr:rowOff>4358</xdr:rowOff>
    </xdr:to>
    <xdr:sp macro="" textlink="">
      <xdr:nvSpPr>
        <xdr:cNvPr id="406" name="フローチャート: 判断 405"/>
        <xdr:cNvSpPr/>
      </xdr:nvSpPr>
      <xdr:spPr>
        <a:xfrm>
          <a:off x="7810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166935</xdr:rowOff>
    </xdr:from>
    <xdr:ext cx="534377" cy="259045"/>
    <xdr:sp macro="" textlink="">
      <xdr:nvSpPr>
        <xdr:cNvPr id="407" name="テキスト ボックス 406"/>
        <xdr:cNvSpPr txBox="1"/>
      </xdr:nvSpPr>
      <xdr:spPr>
        <a:xfrm>
          <a:off x="7594111" y="1354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74995</xdr:rowOff>
    </xdr:from>
    <xdr:to>
      <xdr:col>36</xdr:col>
      <xdr:colOff>165100</xdr:colOff>
      <xdr:row>79</xdr:row>
      <xdr:rowOff>5145</xdr:rowOff>
    </xdr:to>
    <xdr:sp macro="" textlink="">
      <xdr:nvSpPr>
        <xdr:cNvPr id="408" name="フローチャート: 判断 407"/>
        <xdr:cNvSpPr/>
      </xdr:nvSpPr>
      <xdr:spPr>
        <a:xfrm>
          <a:off x="6921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167722</xdr:rowOff>
    </xdr:from>
    <xdr:ext cx="534377" cy="259045"/>
    <xdr:sp macro="" textlink="">
      <xdr:nvSpPr>
        <xdr:cNvPr id="409" name="テキスト ボックス 408"/>
        <xdr:cNvSpPr txBox="1"/>
      </xdr:nvSpPr>
      <xdr:spPr>
        <a:xfrm>
          <a:off x="6705111" y="1354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132948</xdr:rowOff>
    </xdr:from>
    <xdr:to>
      <xdr:col>55</xdr:col>
      <xdr:colOff>50800</xdr:colOff>
      <xdr:row>75</xdr:row>
      <xdr:rowOff>63098</xdr:rowOff>
    </xdr:to>
    <xdr:sp macro="" textlink="">
      <xdr:nvSpPr>
        <xdr:cNvPr id="415" name="楕円 414"/>
        <xdr:cNvSpPr/>
      </xdr:nvSpPr>
      <xdr:spPr>
        <a:xfrm>
          <a:off x="10426700" y="128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155825</xdr:rowOff>
    </xdr:from>
    <xdr:ext cx="599010" cy="259045"/>
    <xdr:sp macro="" textlink="">
      <xdr:nvSpPr>
        <xdr:cNvPr id="416" name="商工費該当値テキスト"/>
        <xdr:cNvSpPr txBox="1"/>
      </xdr:nvSpPr>
      <xdr:spPr>
        <a:xfrm>
          <a:off x="10528300" y="12671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102742</xdr:rowOff>
    </xdr:from>
    <xdr:to>
      <xdr:col>50</xdr:col>
      <xdr:colOff>165100</xdr:colOff>
      <xdr:row>75</xdr:row>
      <xdr:rowOff>32892</xdr:rowOff>
    </xdr:to>
    <xdr:sp macro="" textlink="">
      <xdr:nvSpPr>
        <xdr:cNvPr id="417" name="楕円 416"/>
        <xdr:cNvSpPr/>
      </xdr:nvSpPr>
      <xdr:spPr>
        <a:xfrm>
          <a:off x="9588500" y="1279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49419</xdr:rowOff>
    </xdr:from>
    <xdr:ext cx="599010" cy="259045"/>
    <xdr:sp macro="" textlink="">
      <xdr:nvSpPr>
        <xdr:cNvPr id="418" name="テキスト ボックス 417"/>
        <xdr:cNvSpPr txBox="1"/>
      </xdr:nvSpPr>
      <xdr:spPr>
        <a:xfrm>
          <a:off x="9339795" y="12565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139012</xdr:rowOff>
    </xdr:from>
    <xdr:to>
      <xdr:col>46</xdr:col>
      <xdr:colOff>38100</xdr:colOff>
      <xdr:row>77</xdr:row>
      <xdr:rowOff>69162</xdr:rowOff>
    </xdr:to>
    <xdr:sp macro="" textlink="">
      <xdr:nvSpPr>
        <xdr:cNvPr id="419" name="楕円 418"/>
        <xdr:cNvSpPr/>
      </xdr:nvSpPr>
      <xdr:spPr>
        <a:xfrm>
          <a:off x="8699500" y="1316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85688</xdr:rowOff>
    </xdr:from>
    <xdr:ext cx="599010" cy="259045"/>
    <xdr:sp macro="" textlink="">
      <xdr:nvSpPr>
        <xdr:cNvPr id="420" name="テキスト ボックス 419"/>
        <xdr:cNvSpPr txBox="1"/>
      </xdr:nvSpPr>
      <xdr:spPr>
        <a:xfrm>
          <a:off x="8450795" y="12944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1936</xdr:rowOff>
    </xdr:from>
    <xdr:to>
      <xdr:col>41</xdr:col>
      <xdr:colOff>101600</xdr:colOff>
      <xdr:row>78</xdr:row>
      <xdr:rowOff>103536</xdr:rowOff>
    </xdr:to>
    <xdr:sp macro="" textlink="">
      <xdr:nvSpPr>
        <xdr:cNvPr id="421" name="楕円 420"/>
        <xdr:cNvSpPr/>
      </xdr:nvSpPr>
      <xdr:spPr>
        <a:xfrm>
          <a:off x="7810500" y="1337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120063</xdr:rowOff>
    </xdr:from>
    <xdr:ext cx="534377" cy="259045"/>
    <xdr:sp macro="" textlink="">
      <xdr:nvSpPr>
        <xdr:cNvPr id="422" name="テキスト ボックス 421"/>
        <xdr:cNvSpPr txBox="1"/>
      </xdr:nvSpPr>
      <xdr:spPr>
        <a:xfrm>
          <a:off x="7594111" y="1315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619</xdr:rowOff>
    </xdr:from>
    <xdr:to>
      <xdr:col>36</xdr:col>
      <xdr:colOff>165100</xdr:colOff>
      <xdr:row>78</xdr:row>
      <xdr:rowOff>102219</xdr:rowOff>
    </xdr:to>
    <xdr:sp macro="" textlink="">
      <xdr:nvSpPr>
        <xdr:cNvPr id="423" name="楕円 422"/>
        <xdr:cNvSpPr/>
      </xdr:nvSpPr>
      <xdr:spPr>
        <a:xfrm>
          <a:off x="6921500" y="1337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118746</xdr:rowOff>
    </xdr:from>
    <xdr:ext cx="534377" cy="259045"/>
    <xdr:sp macro="" textlink="">
      <xdr:nvSpPr>
        <xdr:cNvPr id="424" name="テキスト ボックス 423"/>
        <xdr:cNvSpPr txBox="1"/>
      </xdr:nvSpPr>
      <xdr:spPr>
        <a:xfrm>
          <a:off x="6705111" y="1314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141081</xdr:rowOff>
    </xdr:from>
    <xdr:to>
      <xdr:col>55</xdr:col>
      <xdr:colOff>0</xdr:colOff>
      <xdr:row>98</xdr:row>
      <xdr:rowOff>7048</xdr:rowOff>
    </xdr:to>
    <xdr:cxnSp macro="">
      <xdr:nvCxnSpPr>
        <xdr:cNvPr id="451" name="直線コネクタ 450"/>
        <xdr:cNvCxnSpPr/>
      </xdr:nvCxnSpPr>
      <xdr:spPr>
        <a:xfrm flipV="1">
          <a:off x="9639300" y="16771731"/>
          <a:ext cx="838200" cy="3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100243</xdr:rowOff>
    </xdr:from>
    <xdr:ext cx="599010" cy="259045"/>
    <xdr:sp macro="" textlink="">
      <xdr:nvSpPr>
        <xdr:cNvPr id="452" name="土木費平均値テキスト"/>
        <xdr:cNvSpPr txBox="1"/>
      </xdr:nvSpPr>
      <xdr:spPr>
        <a:xfrm>
          <a:off x="10528300" y="16730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7048</xdr:rowOff>
    </xdr:from>
    <xdr:to>
      <xdr:col>50</xdr:col>
      <xdr:colOff>114300</xdr:colOff>
      <xdr:row>98</xdr:row>
      <xdr:rowOff>53473</xdr:rowOff>
    </xdr:to>
    <xdr:cxnSp macro="">
      <xdr:nvCxnSpPr>
        <xdr:cNvPr id="454" name="直線コネクタ 453"/>
        <xdr:cNvCxnSpPr/>
      </xdr:nvCxnSpPr>
      <xdr:spPr>
        <a:xfrm flipV="1">
          <a:off x="8750300" y="16809148"/>
          <a:ext cx="889000" cy="46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70699</xdr:rowOff>
    </xdr:from>
    <xdr:ext cx="599010" cy="259045"/>
    <xdr:sp macro="" textlink="">
      <xdr:nvSpPr>
        <xdr:cNvPr id="456" name="テキスト ボックス 455"/>
        <xdr:cNvSpPr txBox="1"/>
      </xdr:nvSpPr>
      <xdr:spPr>
        <a:xfrm>
          <a:off x="9339795" y="1652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53473</xdr:rowOff>
    </xdr:from>
    <xdr:to>
      <xdr:col>45</xdr:col>
      <xdr:colOff>177800</xdr:colOff>
      <xdr:row>98</xdr:row>
      <xdr:rowOff>63511</xdr:rowOff>
    </xdr:to>
    <xdr:cxnSp macro="">
      <xdr:nvCxnSpPr>
        <xdr:cNvPr id="457" name="直線コネクタ 456"/>
        <xdr:cNvCxnSpPr/>
      </xdr:nvCxnSpPr>
      <xdr:spPr>
        <a:xfrm flipV="1">
          <a:off x="7861300" y="16855573"/>
          <a:ext cx="889000" cy="1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58" name="フローチャート: 判断 457"/>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83960</xdr:rowOff>
    </xdr:from>
    <xdr:ext cx="599010" cy="259045"/>
    <xdr:sp macro="" textlink="">
      <xdr:nvSpPr>
        <xdr:cNvPr id="459" name="テキスト ボックス 458"/>
        <xdr:cNvSpPr txBox="1"/>
      </xdr:nvSpPr>
      <xdr:spPr>
        <a:xfrm>
          <a:off x="8450795" y="1654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63511</xdr:rowOff>
    </xdr:from>
    <xdr:to>
      <xdr:col>41</xdr:col>
      <xdr:colOff>50800</xdr:colOff>
      <xdr:row>98</xdr:row>
      <xdr:rowOff>64746</xdr:rowOff>
    </xdr:to>
    <xdr:cxnSp macro="">
      <xdr:nvCxnSpPr>
        <xdr:cNvPr id="460" name="直線コネクタ 459"/>
        <xdr:cNvCxnSpPr/>
      </xdr:nvCxnSpPr>
      <xdr:spPr>
        <a:xfrm flipV="1">
          <a:off x="6972300" y="16865611"/>
          <a:ext cx="889000" cy="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112917</xdr:rowOff>
    </xdr:from>
    <xdr:to>
      <xdr:col>41</xdr:col>
      <xdr:colOff>101600</xdr:colOff>
      <xdr:row>98</xdr:row>
      <xdr:rowOff>43067</xdr:rowOff>
    </xdr:to>
    <xdr:sp macro="" textlink="">
      <xdr:nvSpPr>
        <xdr:cNvPr id="461" name="フローチャート: 判断 460"/>
        <xdr:cNvSpPr/>
      </xdr:nvSpPr>
      <xdr:spPr>
        <a:xfrm>
          <a:off x="7810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59594</xdr:rowOff>
    </xdr:from>
    <xdr:ext cx="599010" cy="259045"/>
    <xdr:sp macro="" textlink="">
      <xdr:nvSpPr>
        <xdr:cNvPr id="462" name="テキスト ボックス 461"/>
        <xdr:cNvSpPr txBox="1"/>
      </xdr:nvSpPr>
      <xdr:spPr>
        <a:xfrm>
          <a:off x="7561795" y="1651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132629</xdr:rowOff>
    </xdr:from>
    <xdr:to>
      <xdr:col>36</xdr:col>
      <xdr:colOff>165100</xdr:colOff>
      <xdr:row>98</xdr:row>
      <xdr:rowOff>62779</xdr:rowOff>
    </xdr:to>
    <xdr:sp macro="" textlink="">
      <xdr:nvSpPr>
        <xdr:cNvPr id="463" name="フローチャート: 判断 462"/>
        <xdr:cNvSpPr/>
      </xdr:nvSpPr>
      <xdr:spPr>
        <a:xfrm>
          <a:off x="6921500" y="1676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79306</xdr:rowOff>
    </xdr:from>
    <xdr:ext cx="599010" cy="259045"/>
    <xdr:sp macro="" textlink="">
      <xdr:nvSpPr>
        <xdr:cNvPr id="464" name="テキスト ボックス 463"/>
        <xdr:cNvSpPr txBox="1"/>
      </xdr:nvSpPr>
      <xdr:spPr>
        <a:xfrm>
          <a:off x="6672795" y="16538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90281</xdr:rowOff>
    </xdr:from>
    <xdr:to>
      <xdr:col>55</xdr:col>
      <xdr:colOff>50800</xdr:colOff>
      <xdr:row>98</xdr:row>
      <xdr:rowOff>20431</xdr:rowOff>
    </xdr:to>
    <xdr:sp macro="" textlink="">
      <xdr:nvSpPr>
        <xdr:cNvPr id="470" name="楕円 469"/>
        <xdr:cNvSpPr/>
      </xdr:nvSpPr>
      <xdr:spPr>
        <a:xfrm>
          <a:off x="10426700" y="1672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113158</xdr:rowOff>
    </xdr:from>
    <xdr:ext cx="599010" cy="259045"/>
    <xdr:sp macro="" textlink="">
      <xdr:nvSpPr>
        <xdr:cNvPr id="471" name="土木費該当値テキスト"/>
        <xdr:cNvSpPr txBox="1"/>
      </xdr:nvSpPr>
      <xdr:spPr>
        <a:xfrm>
          <a:off x="10528300" y="1657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127698</xdr:rowOff>
    </xdr:from>
    <xdr:to>
      <xdr:col>50</xdr:col>
      <xdr:colOff>165100</xdr:colOff>
      <xdr:row>98</xdr:row>
      <xdr:rowOff>57848</xdr:rowOff>
    </xdr:to>
    <xdr:sp macro="" textlink="">
      <xdr:nvSpPr>
        <xdr:cNvPr id="472" name="楕円 471"/>
        <xdr:cNvSpPr/>
      </xdr:nvSpPr>
      <xdr:spPr>
        <a:xfrm>
          <a:off x="9588500" y="1675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48975</xdr:rowOff>
    </xdr:from>
    <xdr:ext cx="599010" cy="259045"/>
    <xdr:sp macro="" textlink="">
      <xdr:nvSpPr>
        <xdr:cNvPr id="473" name="テキスト ボックス 472"/>
        <xdr:cNvSpPr txBox="1"/>
      </xdr:nvSpPr>
      <xdr:spPr>
        <a:xfrm>
          <a:off x="9339795" y="16851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2673</xdr:rowOff>
    </xdr:from>
    <xdr:to>
      <xdr:col>46</xdr:col>
      <xdr:colOff>38100</xdr:colOff>
      <xdr:row>98</xdr:row>
      <xdr:rowOff>104273</xdr:rowOff>
    </xdr:to>
    <xdr:sp macro="" textlink="">
      <xdr:nvSpPr>
        <xdr:cNvPr id="474" name="楕円 473"/>
        <xdr:cNvSpPr/>
      </xdr:nvSpPr>
      <xdr:spPr>
        <a:xfrm>
          <a:off x="8699500" y="1680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95400</xdr:rowOff>
    </xdr:from>
    <xdr:ext cx="534377" cy="259045"/>
    <xdr:sp macro="" textlink="">
      <xdr:nvSpPr>
        <xdr:cNvPr id="475" name="テキスト ボックス 474"/>
        <xdr:cNvSpPr txBox="1"/>
      </xdr:nvSpPr>
      <xdr:spPr>
        <a:xfrm>
          <a:off x="8483111" y="1689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12711</xdr:rowOff>
    </xdr:from>
    <xdr:to>
      <xdr:col>41</xdr:col>
      <xdr:colOff>101600</xdr:colOff>
      <xdr:row>98</xdr:row>
      <xdr:rowOff>114311</xdr:rowOff>
    </xdr:to>
    <xdr:sp macro="" textlink="">
      <xdr:nvSpPr>
        <xdr:cNvPr id="476" name="楕円 475"/>
        <xdr:cNvSpPr/>
      </xdr:nvSpPr>
      <xdr:spPr>
        <a:xfrm>
          <a:off x="7810500" y="1681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105438</xdr:rowOff>
    </xdr:from>
    <xdr:ext cx="534377" cy="259045"/>
    <xdr:sp macro="" textlink="">
      <xdr:nvSpPr>
        <xdr:cNvPr id="477" name="テキスト ボックス 476"/>
        <xdr:cNvSpPr txBox="1"/>
      </xdr:nvSpPr>
      <xdr:spPr>
        <a:xfrm>
          <a:off x="7594111" y="1690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13946</xdr:rowOff>
    </xdr:from>
    <xdr:to>
      <xdr:col>36</xdr:col>
      <xdr:colOff>165100</xdr:colOff>
      <xdr:row>98</xdr:row>
      <xdr:rowOff>115546</xdr:rowOff>
    </xdr:to>
    <xdr:sp macro="" textlink="">
      <xdr:nvSpPr>
        <xdr:cNvPr id="478" name="楕円 477"/>
        <xdr:cNvSpPr/>
      </xdr:nvSpPr>
      <xdr:spPr>
        <a:xfrm>
          <a:off x="6921500" y="1681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106673</xdr:rowOff>
    </xdr:from>
    <xdr:ext cx="534377" cy="259045"/>
    <xdr:sp macro="" textlink="">
      <xdr:nvSpPr>
        <xdr:cNvPr id="479" name="テキスト ボックス 478"/>
        <xdr:cNvSpPr txBox="1"/>
      </xdr:nvSpPr>
      <xdr:spPr>
        <a:xfrm>
          <a:off x="6705111" y="1690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25263</xdr:rowOff>
    </xdr:from>
    <xdr:to>
      <xdr:col>85</xdr:col>
      <xdr:colOff>127000</xdr:colOff>
      <xdr:row>37</xdr:row>
      <xdr:rowOff>36259</xdr:rowOff>
    </xdr:to>
    <xdr:cxnSp macro="">
      <xdr:nvCxnSpPr>
        <xdr:cNvPr id="508" name="直線コネクタ 507"/>
        <xdr:cNvCxnSpPr/>
      </xdr:nvCxnSpPr>
      <xdr:spPr>
        <a:xfrm flipV="1">
          <a:off x="15481300" y="6368913"/>
          <a:ext cx="838200" cy="1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154243</xdr:rowOff>
    </xdr:from>
    <xdr:ext cx="534377" cy="259045"/>
    <xdr:sp macro="" textlink="">
      <xdr:nvSpPr>
        <xdr:cNvPr id="509" name="消防費平均値テキスト"/>
        <xdr:cNvSpPr txBox="1"/>
      </xdr:nvSpPr>
      <xdr:spPr>
        <a:xfrm>
          <a:off x="16370300" y="615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33447</xdr:rowOff>
    </xdr:from>
    <xdr:to>
      <xdr:col>81</xdr:col>
      <xdr:colOff>50800</xdr:colOff>
      <xdr:row>37</xdr:row>
      <xdr:rowOff>36259</xdr:rowOff>
    </xdr:to>
    <xdr:cxnSp macro="">
      <xdr:nvCxnSpPr>
        <xdr:cNvPr id="511" name="直線コネクタ 510"/>
        <xdr:cNvCxnSpPr/>
      </xdr:nvCxnSpPr>
      <xdr:spPr>
        <a:xfrm>
          <a:off x="14592300" y="6377097"/>
          <a:ext cx="889000" cy="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66887</xdr:rowOff>
    </xdr:from>
    <xdr:ext cx="534377" cy="259045"/>
    <xdr:sp macro="" textlink="">
      <xdr:nvSpPr>
        <xdr:cNvPr id="513" name="テキスト ボックス 512"/>
        <xdr:cNvSpPr txBox="1"/>
      </xdr:nvSpPr>
      <xdr:spPr>
        <a:xfrm>
          <a:off x="15214111" y="606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33447</xdr:rowOff>
    </xdr:from>
    <xdr:to>
      <xdr:col>76</xdr:col>
      <xdr:colOff>114300</xdr:colOff>
      <xdr:row>37</xdr:row>
      <xdr:rowOff>78801</xdr:rowOff>
    </xdr:to>
    <xdr:cxnSp macro="">
      <xdr:nvCxnSpPr>
        <xdr:cNvPr id="514" name="直線コネクタ 513"/>
        <xdr:cNvCxnSpPr/>
      </xdr:nvCxnSpPr>
      <xdr:spPr>
        <a:xfrm flipV="1">
          <a:off x="13703300" y="6377097"/>
          <a:ext cx="889000" cy="4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5" name="フローチャート: 判断 514"/>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63900</xdr:rowOff>
    </xdr:from>
    <xdr:ext cx="534377" cy="259045"/>
    <xdr:sp macro="" textlink="">
      <xdr:nvSpPr>
        <xdr:cNvPr id="516" name="テキスト ボックス 515"/>
        <xdr:cNvSpPr txBox="1"/>
      </xdr:nvSpPr>
      <xdr:spPr>
        <a:xfrm>
          <a:off x="14325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55895</xdr:rowOff>
    </xdr:from>
    <xdr:to>
      <xdr:col>71</xdr:col>
      <xdr:colOff>177800</xdr:colOff>
      <xdr:row>37</xdr:row>
      <xdr:rowOff>78801</xdr:rowOff>
    </xdr:to>
    <xdr:cxnSp macro="">
      <xdr:nvCxnSpPr>
        <xdr:cNvPr id="517" name="直線コネクタ 516"/>
        <xdr:cNvCxnSpPr/>
      </xdr:nvCxnSpPr>
      <xdr:spPr>
        <a:xfrm>
          <a:off x="12814300" y="5713745"/>
          <a:ext cx="889000" cy="708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56698</xdr:rowOff>
    </xdr:from>
    <xdr:to>
      <xdr:col>72</xdr:col>
      <xdr:colOff>38100</xdr:colOff>
      <xdr:row>36</xdr:row>
      <xdr:rowOff>158298</xdr:rowOff>
    </xdr:to>
    <xdr:sp macro="" textlink="">
      <xdr:nvSpPr>
        <xdr:cNvPr id="518" name="フローチャート: 判断 517"/>
        <xdr:cNvSpPr/>
      </xdr:nvSpPr>
      <xdr:spPr>
        <a:xfrm>
          <a:off x="13652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3375</xdr:rowOff>
    </xdr:from>
    <xdr:ext cx="534377" cy="259045"/>
    <xdr:sp macro="" textlink="">
      <xdr:nvSpPr>
        <xdr:cNvPr id="519" name="テキスト ボックス 518"/>
        <xdr:cNvSpPr txBox="1"/>
      </xdr:nvSpPr>
      <xdr:spPr>
        <a:xfrm>
          <a:off x="13436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142095</xdr:rowOff>
    </xdr:from>
    <xdr:to>
      <xdr:col>67</xdr:col>
      <xdr:colOff>101600</xdr:colOff>
      <xdr:row>37</xdr:row>
      <xdr:rowOff>72245</xdr:rowOff>
    </xdr:to>
    <xdr:sp macro="" textlink="">
      <xdr:nvSpPr>
        <xdr:cNvPr id="520" name="フローチャート: 判断 519"/>
        <xdr:cNvSpPr/>
      </xdr:nvSpPr>
      <xdr:spPr>
        <a:xfrm>
          <a:off x="12763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63372</xdr:rowOff>
    </xdr:from>
    <xdr:ext cx="534377" cy="259045"/>
    <xdr:sp macro="" textlink="">
      <xdr:nvSpPr>
        <xdr:cNvPr id="521" name="テキスト ボックス 520"/>
        <xdr:cNvSpPr txBox="1"/>
      </xdr:nvSpPr>
      <xdr:spPr>
        <a:xfrm>
          <a:off x="12547111" y="640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145913</xdr:rowOff>
    </xdr:from>
    <xdr:to>
      <xdr:col>85</xdr:col>
      <xdr:colOff>177800</xdr:colOff>
      <xdr:row>37</xdr:row>
      <xdr:rowOff>76063</xdr:rowOff>
    </xdr:to>
    <xdr:sp macro="" textlink="">
      <xdr:nvSpPr>
        <xdr:cNvPr id="527" name="楕円 526"/>
        <xdr:cNvSpPr/>
      </xdr:nvSpPr>
      <xdr:spPr>
        <a:xfrm>
          <a:off x="16268700" y="63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124340</xdr:rowOff>
    </xdr:from>
    <xdr:ext cx="534377" cy="259045"/>
    <xdr:sp macro="" textlink="">
      <xdr:nvSpPr>
        <xdr:cNvPr id="528" name="消防費該当値テキスト"/>
        <xdr:cNvSpPr txBox="1"/>
      </xdr:nvSpPr>
      <xdr:spPr>
        <a:xfrm>
          <a:off x="16370300" y="629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156909</xdr:rowOff>
    </xdr:from>
    <xdr:to>
      <xdr:col>81</xdr:col>
      <xdr:colOff>101600</xdr:colOff>
      <xdr:row>37</xdr:row>
      <xdr:rowOff>87059</xdr:rowOff>
    </xdr:to>
    <xdr:sp macro="" textlink="">
      <xdr:nvSpPr>
        <xdr:cNvPr id="529" name="楕円 528"/>
        <xdr:cNvSpPr/>
      </xdr:nvSpPr>
      <xdr:spPr>
        <a:xfrm>
          <a:off x="15430500" y="632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78186</xdr:rowOff>
    </xdr:from>
    <xdr:ext cx="534377" cy="259045"/>
    <xdr:sp macro="" textlink="">
      <xdr:nvSpPr>
        <xdr:cNvPr id="530" name="テキスト ボックス 529"/>
        <xdr:cNvSpPr txBox="1"/>
      </xdr:nvSpPr>
      <xdr:spPr>
        <a:xfrm>
          <a:off x="15214111" y="642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154097</xdr:rowOff>
    </xdr:from>
    <xdr:to>
      <xdr:col>76</xdr:col>
      <xdr:colOff>165100</xdr:colOff>
      <xdr:row>37</xdr:row>
      <xdr:rowOff>84247</xdr:rowOff>
    </xdr:to>
    <xdr:sp macro="" textlink="">
      <xdr:nvSpPr>
        <xdr:cNvPr id="531" name="楕円 530"/>
        <xdr:cNvSpPr/>
      </xdr:nvSpPr>
      <xdr:spPr>
        <a:xfrm>
          <a:off x="14541500" y="632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75374</xdr:rowOff>
    </xdr:from>
    <xdr:ext cx="534377" cy="259045"/>
    <xdr:sp macro="" textlink="">
      <xdr:nvSpPr>
        <xdr:cNvPr id="532" name="テキスト ボックス 531"/>
        <xdr:cNvSpPr txBox="1"/>
      </xdr:nvSpPr>
      <xdr:spPr>
        <a:xfrm>
          <a:off x="14325111" y="641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28001</xdr:rowOff>
    </xdr:from>
    <xdr:to>
      <xdr:col>72</xdr:col>
      <xdr:colOff>38100</xdr:colOff>
      <xdr:row>37</xdr:row>
      <xdr:rowOff>129601</xdr:rowOff>
    </xdr:to>
    <xdr:sp macro="" textlink="">
      <xdr:nvSpPr>
        <xdr:cNvPr id="533" name="楕円 532"/>
        <xdr:cNvSpPr/>
      </xdr:nvSpPr>
      <xdr:spPr>
        <a:xfrm>
          <a:off x="13652500" y="637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120728</xdr:rowOff>
    </xdr:from>
    <xdr:ext cx="534377" cy="259045"/>
    <xdr:sp macro="" textlink="">
      <xdr:nvSpPr>
        <xdr:cNvPr id="534" name="テキスト ボックス 533"/>
        <xdr:cNvSpPr txBox="1"/>
      </xdr:nvSpPr>
      <xdr:spPr>
        <a:xfrm>
          <a:off x="13436111" y="646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5095</xdr:rowOff>
    </xdr:from>
    <xdr:to>
      <xdr:col>67</xdr:col>
      <xdr:colOff>101600</xdr:colOff>
      <xdr:row>33</xdr:row>
      <xdr:rowOff>106695</xdr:rowOff>
    </xdr:to>
    <xdr:sp macro="" textlink="">
      <xdr:nvSpPr>
        <xdr:cNvPr id="535" name="楕円 534"/>
        <xdr:cNvSpPr/>
      </xdr:nvSpPr>
      <xdr:spPr>
        <a:xfrm>
          <a:off x="12763500" y="566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31</xdr:row>
      <xdr:rowOff>123222</xdr:rowOff>
    </xdr:from>
    <xdr:ext cx="599010" cy="259045"/>
    <xdr:sp macro="" textlink="">
      <xdr:nvSpPr>
        <xdr:cNvPr id="536" name="テキスト ボックス 535"/>
        <xdr:cNvSpPr txBox="1"/>
      </xdr:nvSpPr>
      <xdr:spPr>
        <a:xfrm>
          <a:off x="12514795" y="543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166814</xdr:rowOff>
    </xdr:from>
    <xdr:to>
      <xdr:col>85</xdr:col>
      <xdr:colOff>127000</xdr:colOff>
      <xdr:row>58</xdr:row>
      <xdr:rowOff>16811</xdr:rowOff>
    </xdr:to>
    <xdr:cxnSp macro="">
      <xdr:nvCxnSpPr>
        <xdr:cNvPr id="565" name="直線コネクタ 564"/>
        <xdr:cNvCxnSpPr/>
      </xdr:nvCxnSpPr>
      <xdr:spPr>
        <a:xfrm>
          <a:off x="15481300" y="9939464"/>
          <a:ext cx="838200" cy="2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111819</xdr:rowOff>
    </xdr:from>
    <xdr:ext cx="599010" cy="259045"/>
    <xdr:sp macro="" textlink="">
      <xdr:nvSpPr>
        <xdr:cNvPr id="566" name="教育費平均値テキスト"/>
        <xdr:cNvSpPr txBox="1"/>
      </xdr:nvSpPr>
      <xdr:spPr>
        <a:xfrm>
          <a:off x="16370300" y="9713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86710</xdr:rowOff>
    </xdr:from>
    <xdr:to>
      <xdr:col>81</xdr:col>
      <xdr:colOff>50800</xdr:colOff>
      <xdr:row>57</xdr:row>
      <xdr:rowOff>166814</xdr:rowOff>
    </xdr:to>
    <xdr:cxnSp macro="">
      <xdr:nvCxnSpPr>
        <xdr:cNvPr id="568" name="直線コネクタ 567"/>
        <xdr:cNvCxnSpPr/>
      </xdr:nvCxnSpPr>
      <xdr:spPr>
        <a:xfrm>
          <a:off x="14592300" y="9687910"/>
          <a:ext cx="889000" cy="25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45567</xdr:rowOff>
    </xdr:from>
    <xdr:ext cx="599010" cy="259045"/>
    <xdr:sp macro="" textlink="">
      <xdr:nvSpPr>
        <xdr:cNvPr id="570" name="テキスト ボックス 569"/>
        <xdr:cNvSpPr txBox="1"/>
      </xdr:nvSpPr>
      <xdr:spPr>
        <a:xfrm>
          <a:off x="15181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86710</xdr:rowOff>
    </xdr:from>
    <xdr:to>
      <xdr:col>76</xdr:col>
      <xdr:colOff>114300</xdr:colOff>
      <xdr:row>58</xdr:row>
      <xdr:rowOff>18873</xdr:rowOff>
    </xdr:to>
    <xdr:cxnSp macro="">
      <xdr:nvCxnSpPr>
        <xdr:cNvPr id="571" name="直線コネクタ 570"/>
        <xdr:cNvCxnSpPr/>
      </xdr:nvCxnSpPr>
      <xdr:spPr>
        <a:xfrm flipV="1">
          <a:off x="13703300" y="9687910"/>
          <a:ext cx="889000" cy="27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2" name="フローチャート: 判断 571"/>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5849</xdr:rowOff>
    </xdr:from>
    <xdr:ext cx="599010" cy="259045"/>
    <xdr:sp macro="" textlink="">
      <xdr:nvSpPr>
        <xdr:cNvPr id="573" name="テキスト ボックス 572"/>
        <xdr:cNvSpPr txBox="1"/>
      </xdr:nvSpPr>
      <xdr:spPr>
        <a:xfrm>
          <a:off x="14292795" y="99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18873</xdr:rowOff>
    </xdr:from>
    <xdr:to>
      <xdr:col>71</xdr:col>
      <xdr:colOff>177800</xdr:colOff>
      <xdr:row>58</xdr:row>
      <xdr:rowOff>19386</xdr:rowOff>
    </xdr:to>
    <xdr:cxnSp macro="">
      <xdr:nvCxnSpPr>
        <xdr:cNvPr id="574" name="直線コネクタ 573"/>
        <xdr:cNvCxnSpPr/>
      </xdr:nvCxnSpPr>
      <xdr:spPr>
        <a:xfrm flipV="1">
          <a:off x="12814300" y="9962973"/>
          <a:ext cx="889000" cy="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93468</xdr:rowOff>
    </xdr:from>
    <xdr:to>
      <xdr:col>72</xdr:col>
      <xdr:colOff>38100</xdr:colOff>
      <xdr:row>58</xdr:row>
      <xdr:rowOff>23618</xdr:rowOff>
    </xdr:to>
    <xdr:sp macro="" textlink="">
      <xdr:nvSpPr>
        <xdr:cNvPr id="575" name="フローチャート: 判断 574"/>
        <xdr:cNvSpPr/>
      </xdr:nvSpPr>
      <xdr:spPr>
        <a:xfrm>
          <a:off x="13652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40145</xdr:rowOff>
    </xdr:from>
    <xdr:ext cx="599010" cy="259045"/>
    <xdr:sp macro="" textlink="">
      <xdr:nvSpPr>
        <xdr:cNvPr id="576" name="テキスト ボックス 575"/>
        <xdr:cNvSpPr txBox="1"/>
      </xdr:nvSpPr>
      <xdr:spPr>
        <a:xfrm>
          <a:off x="13403795"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100145</xdr:rowOff>
    </xdr:from>
    <xdr:to>
      <xdr:col>67</xdr:col>
      <xdr:colOff>101600</xdr:colOff>
      <xdr:row>58</xdr:row>
      <xdr:rowOff>30295</xdr:rowOff>
    </xdr:to>
    <xdr:sp macro="" textlink="">
      <xdr:nvSpPr>
        <xdr:cNvPr id="577" name="フローチャート: 判断 576"/>
        <xdr:cNvSpPr/>
      </xdr:nvSpPr>
      <xdr:spPr>
        <a:xfrm>
          <a:off x="12763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46822</xdr:rowOff>
    </xdr:from>
    <xdr:ext cx="599010" cy="259045"/>
    <xdr:sp macro="" textlink="">
      <xdr:nvSpPr>
        <xdr:cNvPr id="578" name="テキスト ボックス 577"/>
        <xdr:cNvSpPr txBox="1"/>
      </xdr:nvSpPr>
      <xdr:spPr>
        <a:xfrm>
          <a:off x="12514795"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137461</xdr:rowOff>
    </xdr:from>
    <xdr:to>
      <xdr:col>85</xdr:col>
      <xdr:colOff>177800</xdr:colOff>
      <xdr:row>58</xdr:row>
      <xdr:rowOff>67611</xdr:rowOff>
    </xdr:to>
    <xdr:sp macro="" textlink="">
      <xdr:nvSpPr>
        <xdr:cNvPr id="584" name="楕円 583"/>
        <xdr:cNvSpPr/>
      </xdr:nvSpPr>
      <xdr:spPr>
        <a:xfrm>
          <a:off x="16268700" y="991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67370</xdr:rowOff>
    </xdr:from>
    <xdr:ext cx="599010" cy="259045"/>
    <xdr:sp macro="" textlink="">
      <xdr:nvSpPr>
        <xdr:cNvPr id="585" name="教育費該当値テキスト"/>
        <xdr:cNvSpPr txBox="1"/>
      </xdr:nvSpPr>
      <xdr:spPr>
        <a:xfrm>
          <a:off x="16370300" y="9840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116014</xdr:rowOff>
    </xdr:from>
    <xdr:to>
      <xdr:col>81</xdr:col>
      <xdr:colOff>101600</xdr:colOff>
      <xdr:row>58</xdr:row>
      <xdr:rowOff>46164</xdr:rowOff>
    </xdr:to>
    <xdr:sp macro="" textlink="">
      <xdr:nvSpPr>
        <xdr:cNvPr id="586" name="楕円 585"/>
        <xdr:cNvSpPr/>
      </xdr:nvSpPr>
      <xdr:spPr>
        <a:xfrm>
          <a:off x="15430500" y="988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37291</xdr:rowOff>
    </xdr:from>
    <xdr:ext cx="599010" cy="259045"/>
    <xdr:sp macro="" textlink="">
      <xdr:nvSpPr>
        <xdr:cNvPr id="587" name="テキスト ボックス 586"/>
        <xdr:cNvSpPr txBox="1"/>
      </xdr:nvSpPr>
      <xdr:spPr>
        <a:xfrm>
          <a:off x="15181795" y="998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35910</xdr:rowOff>
    </xdr:from>
    <xdr:to>
      <xdr:col>76</xdr:col>
      <xdr:colOff>165100</xdr:colOff>
      <xdr:row>56</xdr:row>
      <xdr:rowOff>137510</xdr:rowOff>
    </xdr:to>
    <xdr:sp macro="" textlink="">
      <xdr:nvSpPr>
        <xdr:cNvPr id="588" name="楕円 587"/>
        <xdr:cNvSpPr/>
      </xdr:nvSpPr>
      <xdr:spPr>
        <a:xfrm>
          <a:off x="14541500" y="963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154037</xdr:rowOff>
    </xdr:from>
    <xdr:ext cx="599010" cy="259045"/>
    <xdr:sp macro="" textlink="">
      <xdr:nvSpPr>
        <xdr:cNvPr id="589" name="テキスト ボックス 588"/>
        <xdr:cNvSpPr txBox="1"/>
      </xdr:nvSpPr>
      <xdr:spPr>
        <a:xfrm>
          <a:off x="14292795" y="9412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139523</xdr:rowOff>
    </xdr:from>
    <xdr:to>
      <xdr:col>72</xdr:col>
      <xdr:colOff>38100</xdr:colOff>
      <xdr:row>58</xdr:row>
      <xdr:rowOff>69673</xdr:rowOff>
    </xdr:to>
    <xdr:sp macro="" textlink="">
      <xdr:nvSpPr>
        <xdr:cNvPr id="590" name="楕円 589"/>
        <xdr:cNvSpPr/>
      </xdr:nvSpPr>
      <xdr:spPr>
        <a:xfrm>
          <a:off x="13652500" y="991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60800</xdr:rowOff>
    </xdr:from>
    <xdr:ext cx="599010" cy="259045"/>
    <xdr:sp macro="" textlink="">
      <xdr:nvSpPr>
        <xdr:cNvPr id="591" name="テキスト ボックス 590"/>
        <xdr:cNvSpPr txBox="1"/>
      </xdr:nvSpPr>
      <xdr:spPr>
        <a:xfrm>
          <a:off x="13403795" y="10004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140036</xdr:rowOff>
    </xdr:from>
    <xdr:to>
      <xdr:col>67</xdr:col>
      <xdr:colOff>101600</xdr:colOff>
      <xdr:row>58</xdr:row>
      <xdr:rowOff>70186</xdr:rowOff>
    </xdr:to>
    <xdr:sp macro="" textlink="">
      <xdr:nvSpPr>
        <xdr:cNvPr id="592" name="楕円 591"/>
        <xdr:cNvSpPr/>
      </xdr:nvSpPr>
      <xdr:spPr>
        <a:xfrm>
          <a:off x="12763500" y="991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61313</xdr:rowOff>
    </xdr:from>
    <xdr:ext cx="599010" cy="259045"/>
    <xdr:sp macro="" textlink="">
      <xdr:nvSpPr>
        <xdr:cNvPr id="593" name="テキスト ボックス 592"/>
        <xdr:cNvSpPr txBox="1"/>
      </xdr:nvSpPr>
      <xdr:spPr>
        <a:xfrm>
          <a:off x="12514795" y="10005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39523</xdr:rowOff>
    </xdr:from>
    <xdr:to>
      <xdr:col>85</xdr:col>
      <xdr:colOff>127000</xdr:colOff>
      <xdr:row>79</xdr:row>
      <xdr:rowOff>44450</xdr:rowOff>
    </xdr:to>
    <xdr:cxnSp macro="">
      <xdr:nvCxnSpPr>
        <xdr:cNvPr id="622" name="直線コネクタ 621"/>
        <xdr:cNvCxnSpPr/>
      </xdr:nvCxnSpPr>
      <xdr:spPr>
        <a:xfrm>
          <a:off x="15481300" y="13584073"/>
          <a:ext cx="838200" cy="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123409</xdr:rowOff>
    </xdr:from>
    <xdr:ext cx="534377" cy="259045"/>
    <xdr:sp macro="" textlink="">
      <xdr:nvSpPr>
        <xdr:cNvPr id="623" name="災害復旧費平均値テキスト"/>
        <xdr:cNvSpPr txBox="1"/>
      </xdr:nvSpPr>
      <xdr:spPr>
        <a:xfrm>
          <a:off x="16370300" y="1332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161840</xdr:rowOff>
    </xdr:from>
    <xdr:to>
      <xdr:col>81</xdr:col>
      <xdr:colOff>50800</xdr:colOff>
      <xdr:row>79</xdr:row>
      <xdr:rowOff>39523</xdr:rowOff>
    </xdr:to>
    <xdr:cxnSp macro="">
      <xdr:nvCxnSpPr>
        <xdr:cNvPr id="625" name="直線コネクタ 624"/>
        <xdr:cNvCxnSpPr/>
      </xdr:nvCxnSpPr>
      <xdr:spPr>
        <a:xfrm>
          <a:off x="14592300" y="13534940"/>
          <a:ext cx="889000" cy="4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40881</xdr:rowOff>
    </xdr:from>
    <xdr:ext cx="534377" cy="259045"/>
    <xdr:sp macro="" textlink="">
      <xdr:nvSpPr>
        <xdr:cNvPr id="627" name="テキスト ボックス 626"/>
        <xdr:cNvSpPr txBox="1"/>
      </xdr:nvSpPr>
      <xdr:spPr>
        <a:xfrm>
          <a:off x="15214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23244</xdr:rowOff>
    </xdr:from>
    <xdr:to>
      <xdr:col>76</xdr:col>
      <xdr:colOff>114300</xdr:colOff>
      <xdr:row>78</xdr:row>
      <xdr:rowOff>161840</xdr:rowOff>
    </xdr:to>
    <xdr:cxnSp macro="">
      <xdr:nvCxnSpPr>
        <xdr:cNvPr id="628" name="直線コネクタ 627"/>
        <xdr:cNvCxnSpPr/>
      </xdr:nvCxnSpPr>
      <xdr:spPr>
        <a:xfrm>
          <a:off x="13703300" y="13396344"/>
          <a:ext cx="889000" cy="13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9" name="フローチャート: 判断 628"/>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56399</xdr:rowOff>
    </xdr:from>
    <xdr:ext cx="534377" cy="259045"/>
    <xdr:sp macro="" textlink="">
      <xdr:nvSpPr>
        <xdr:cNvPr id="630" name="テキスト ボックス 629"/>
        <xdr:cNvSpPr txBox="1"/>
      </xdr:nvSpPr>
      <xdr:spPr>
        <a:xfrm>
          <a:off x="14325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23244</xdr:rowOff>
    </xdr:from>
    <xdr:to>
      <xdr:col>71</xdr:col>
      <xdr:colOff>177800</xdr:colOff>
      <xdr:row>78</xdr:row>
      <xdr:rowOff>170714</xdr:rowOff>
    </xdr:to>
    <xdr:cxnSp macro="">
      <xdr:nvCxnSpPr>
        <xdr:cNvPr id="631" name="直線コネクタ 630"/>
        <xdr:cNvCxnSpPr/>
      </xdr:nvCxnSpPr>
      <xdr:spPr>
        <a:xfrm flipV="1">
          <a:off x="12814300" y="13396344"/>
          <a:ext cx="889000" cy="14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95960</xdr:rowOff>
    </xdr:from>
    <xdr:to>
      <xdr:col>72</xdr:col>
      <xdr:colOff>38100</xdr:colOff>
      <xdr:row>79</xdr:row>
      <xdr:rowOff>26110</xdr:rowOff>
    </xdr:to>
    <xdr:sp macro="" textlink="">
      <xdr:nvSpPr>
        <xdr:cNvPr id="632" name="フローチャート: 判断 631"/>
        <xdr:cNvSpPr/>
      </xdr:nvSpPr>
      <xdr:spPr>
        <a:xfrm>
          <a:off x="13652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17237</xdr:rowOff>
    </xdr:from>
    <xdr:ext cx="534377" cy="259045"/>
    <xdr:sp macro="" textlink="">
      <xdr:nvSpPr>
        <xdr:cNvPr id="633" name="テキスト ボックス 632"/>
        <xdr:cNvSpPr txBox="1"/>
      </xdr:nvSpPr>
      <xdr:spPr>
        <a:xfrm>
          <a:off x="13436111" y="135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74719</xdr:rowOff>
    </xdr:from>
    <xdr:to>
      <xdr:col>67</xdr:col>
      <xdr:colOff>101600</xdr:colOff>
      <xdr:row>79</xdr:row>
      <xdr:rowOff>4869</xdr:rowOff>
    </xdr:to>
    <xdr:sp macro="" textlink="">
      <xdr:nvSpPr>
        <xdr:cNvPr id="634" name="フローチャート: 判断 633"/>
        <xdr:cNvSpPr/>
      </xdr:nvSpPr>
      <xdr:spPr>
        <a:xfrm>
          <a:off x="12763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21396</xdr:rowOff>
    </xdr:from>
    <xdr:ext cx="534377" cy="259045"/>
    <xdr:sp macro="" textlink="">
      <xdr:nvSpPr>
        <xdr:cNvPr id="635" name="テキスト ボックス 634"/>
        <xdr:cNvSpPr txBox="1"/>
      </xdr:nvSpPr>
      <xdr:spPr>
        <a:xfrm>
          <a:off x="12547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1" name="楕円 640"/>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2"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160173</xdr:rowOff>
    </xdr:from>
    <xdr:to>
      <xdr:col>81</xdr:col>
      <xdr:colOff>101600</xdr:colOff>
      <xdr:row>79</xdr:row>
      <xdr:rowOff>90323</xdr:rowOff>
    </xdr:to>
    <xdr:sp macro="" textlink="">
      <xdr:nvSpPr>
        <xdr:cNvPr id="643" name="楕円 642"/>
        <xdr:cNvSpPr/>
      </xdr:nvSpPr>
      <xdr:spPr>
        <a:xfrm>
          <a:off x="15430500" y="1353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81450</xdr:rowOff>
    </xdr:from>
    <xdr:ext cx="469744" cy="259045"/>
    <xdr:sp macro="" textlink="">
      <xdr:nvSpPr>
        <xdr:cNvPr id="644" name="テキスト ボックス 643"/>
        <xdr:cNvSpPr txBox="1"/>
      </xdr:nvSpPr>
      <xdr:spPr>
        <a:xfrm>
          <a:off x="15246428" y="13626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111040</xdr:rowOff>
    </xdr:from>
    <xdr:to>
      <xdr:col>76</xdr:col>
      <xdr:colOff>165100</xdr:colOff>
      <xdr:row>79</xdr:row>
      <xdr:rowOff>41190</xdr:rowOff>
    </xdr:to>
    <xdr:sp macro="" textlink="">
      <xdr:nvSpPr>
        <xdr:cNvPr id="645" name="楕円 644"/>
        <xdr:cNvSpPr/>
      </xdr:nvSpPr>
      <xdr:spPr>
        <a:xfrm>
          <a:off x="14541500" y="1348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32317</xdr:rowOff>
    </xdr:from>
    <xdr:ext cx="534377" cy="259045"/>
    <xdr:sp macro="" textlink="">
      <xdr:nvSpPr>
        <xdr:cNvPr id="646" name="テキスト ボックス 645"/>
        <xdr:cNvSpPr txBox="1"/>
      </xdr:nvSpPr>
      <xdr:spPr>
        <a:xfrm>
          <a:off x="14325111" y="1357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143894</xdr:rowOff>
    </xdr:from>
    <xdr:to>
      <xdr:col>72</xdr:col>
      <xdr:colOff>38100</xdr:colOff>
      <xdr:row>78</xdr:row>
      <xdr:rowOff>74044</xdr:rowOff>
    </xdr:to>
    <xdr:sp macro="" textlink="">
      <xdr:nvSpPr>
        <xdr:cNvPr id="647" name="楕円 646"/>
        <xdr:cNvSpPr/>
      </xdr:nvSpPr>
      <xdr:spPr>
        <a:xfrm>
          <a:off x="13652500" y="1334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90571</xdr:rowOff>
    </xdr:from>
    <xdr:ext cx="534377" cy="259045"/>
    <xdr:sp macro="" textlink="">
      <xdr:nvSpPr>
        <xdr:cNvPr id="648" name="テキスト ボックス 647"/>
        <xdr:cNvSpPr txBox="1"/>
      </xdr:nvSpPr>
      <xdr:spPr>
        <a:xfrm>
          <a:off x="13436111" y="1312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119914</xdr:rowOff>
    </xdr:from>
    <xdr:to>
      <xdr:col>67</xdr:col>
      <xdr:colOff>101600</xdr:colOff>
      <xdr:row>79</xdr:row>
      <xdr:rowOff>50064</xdr:rowOff>
    </xdr:to>
    <xdr:sp macro="" textlink="">
      <xdr:nvSpPr>
        <xdr:cNvPr id="649" name="楕円 648"/>
        <xdr:cNvSpPr/>
      </xdr:nvSpPr>
      <xdr:spPr>
        <a:xfrm>
          <a:off x="12763500" y="13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41191</xdr:rowOff>
    </xdr:from>
    <xdr:ext cx="534377" cy="259045"/>
    <xdr:sp macro="" textlink="">
      <xdr:nvSpPr>
        <xdr:cNvPr id="650" name="テキスト ボックス 649"/>
        <xdr:cNvSpPr txBox="1"/>
      </xdr:nvSpPr>
      <xdr:spPr>
        <a:xfrm>
          <a:off x="12547111" y="1358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102665</xdr:rowOff>
    </xdr:from>
    <xdr:to>
      <xdr:col>85</xdr:col>
      <xdr:colOff>127000</xdr:colOff>
      <xdr:row>97</xdr:row>
      <xdr:rowOff>111885</xdr:rowOff>
    </xdr:to>
    <xdr:cxnSp macro="">
      <xdr:nvCxnSpPr>
        <xdr:cNvPr id="679" name="直線コネクタ 678"/>
        <xdr:cNvCxnSpPr/>
      </xdr:nvCxnSpPr>
      <xdr:spPr>
        <a:xfrm>
          <a:off x="15481300" y="16733315"/>
          <a:ext cx="838200" cy="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76588</xdr:rowOff>
    </xdr:from>
    <xdr:ext cx="599010" cy="259045"/>
    <xdr:sp macro="" textlink="">
      <xdr:nvSpPr>
        <xdr:cNvPr id="680" name="公債費平均値テキスト"/>
        <xdr:cNvSpPr txBox="1"/>
      </xdr:nvSpPr>
      <xdr:spPr>
        <a:xfrm>
          <a:off x="16370300" y="16535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61443</xdr:rowOff>
    </xdr:from>
    <xdr:to>
      <xdr:col>81</xdr:col>
      <xdr:colOff>50800</xdr:colOff>
      <xdr:row>97</xdr:row>
      <xdr:rowOff>102665</xdr:rowOff>
    </xdr:to>
    <xdr:cxnSp macro="">
      <xdr:nvCxnSpPr>
        <xdr:cNvPr id="682" name="直線コネクタ 681"/>
        <xdr:cNvCxnSpPr/>
      </xdr:nvCxnSpPr>
      <xdr:spPr>
        <a:xfrm>
          <a:off x="14592300" y="16692093"/>
          <a:ext cx="889000" cy="4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150759</xdr:rowOff>
    </xdr:from>
    <xdr:ext cx="599010" cy="259045"/>
    <xdr:sp macro="" textlink="">
      <xdr:nvSpPr>
        <xdr:cNvPr id="684" name="テキスト ボックス 683"/>
        <xdr:cNvSpPr txBox="1"/>
      </xdr:nvSpPr>
      <xdr:spPr>
        <a:xfrm>
          <a:off x="15181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21920</xdr:rowOff>
    </xdr:from>
    <xdr:to>
      <xdr:col>76</xdr:col>
      <xdr:colOff>114300</xdr:colOff>
      <xdr:row>97</xdr:row>
      <xdr:rowOff>61443</xdr:rowOff>
    </xdr:to>
    <xdr:cxnSp macro="">
      <xdr:nvCxnSpPr>
        <xdr:cNvPr id="685" name="直線コネクタ 684"/>
        <xdr:cNvCxnSpPr/>
      </xdr:nvCxnSpPr>
      <xdr:spPr>
        <a:xfrm>
          <a:off x="13703300" y="16652570"/>
          <a:ext cx="889000" cy="3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6" name="フローチャート: 判断 685"/>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150643</xdr:rowOff>
    </xdr:from>
    <xdr:ext cx="599010" cy="259045"/>
    <xdr:sp macro="" textlink="">
      <xdr:nvSpPr>
        <xdr:cNvPr id="687" name="テキスト ボックス 686"/>
        <xdr:cNvSpPr txBox="1"/>
      </xdr:nvSpPr>
      <xdr:spPr>
        <a:xfrm>
          <a:off x="14292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21920</xdr:rowOff>
    </xdr:from>
    <xdr:to>
      <xdr:col>71</xdr:col>
      <xdr:colOff>177800</xdr:colOff>
      <xdr:row>97</xdr:row>
      <xdr:rowOff>26338</xdr:rowOff>
    </xdr:to>
    <xdr:cxnSp macro="">
      <xdr:nvCxnSpPr>
        <xdr:cNvPr id="688" name="直線コネクタ 687"/>
        <xdr:cNvCxnSpPr/>
      </xdr:nvCxnSpPr>
      <xdr:spPr>
        <a:xfrm flipV="1">
          <a:off x="12814300" y="16652570"/>
          <a:ext cx="889000" cy="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52617</xdr:rowOff>
    </xdr:from>
    <xdr:to>
      <xdr:col>72</xdr:col>
      <xdr:colOff>38100</xdr:colOff>
      <xdr:row>97</xdr:row>
      <xdr:rowOff>154217</xdr:rowOff>
    </xdr:to>
    <xdr:sp macro="" textlink="">
      <xdr:nvSpPr>
        <xdr:cNvPr id="689" name="フローチャート: 判断 688"/>
        <xdr:cNvSpPr/>
      </xdr:nvSpPr>
      <xdr:spPr>
        <a:xfrm>
          <a:off x="13652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145344</xdr:rowOff>
    </xdr:from>
    <xdr:ext cx="599010" cy="259045"/>
    <xdr:sp macro="" textlink="">
      <xdr:nvSpPr>
        <xdr:cNvPr id="690" name="テキスト ボックス 689"/>
        <xdr:cNvSpPr txBox="1"/>
      </xdr:nvSpPr>
      <xdr:spPr>
        <a:xfrm>
          <a:off x="13403795"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41387</xdr:rowOff>
    </xdr:from>
    <xdr:to>
      <xdr:col>67</xdr:col>
      <xdr:colOff>101600</xdr:colOff>
      <xdr:row>97</xdr:row>
      <xdr:rowOff>142987</xdr:rowOff>
    </xdr:to>
    <xdr:sp macro="" textlink="">
      <xdr:nvSpPr>
        <xdr:cNvPr id="691" name="フローチャート: 判断 690"/>
        <xdr:cNvSpPr/>
      </xdr:nvSpPr>
      <xdr:spPr>
        <a:xfrm>
          <a:off x="12763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134114</xdr:rowOff>
    </xdr:from>
    <xdr:ext cx="599010" cy="259045"/>
    <xdr:sp macro="" textlink="">
      <xdr:nvSpPr>
        <xdr:cNvPr id="692" name="テキスト ボックス 691"/>
        <xdr:cNvSpPr txBox="1"/>
      </xdr:nvSpPr>
      <xdr:spPr>
        <a:xfrm>
          <a:off x="12514795" y="1676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61085</xdr:rowOff>
    </xdr:from>
    <xdr:to>
      <xdr:col>85</xdr:col>
      <xdr:colOff>177800</xdr:colOff>
      <xdr:row>97</xdr:row>
      <xdr:rowOff>162685</xdr:rowOff>
    </xdr:to>
    <xdr:sp macro="" textlink="">
      <xdr:nvSpPr>
        <xdr:cNvPr id="698" name="楕円 697"/>
        <xdr:cNvSpPr/>
      </xdr:nvSpPr>
      <xdr:spPr>
        <a:xfrm>
          <a:off x="16268700" y="1669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39512</xdr:rowOff>
    </xdr:from>
    <xdr:ext cx="599010" cy="259045"/>
    <xdr:sp macro="" textlink="">
      <xdr:nvSpPr>
        <xdr:cNvPr id="699" name="公債費該当値テキスト"/>
        <xdr:cNvSpPr txBox="1"/>
      </xdr:nvSpPr>
      <xdr:spPr>
        <a:xfrm>
          <a:off x="16370300" y="16670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51865</xdr:rowOff>
    </xdr:from>
    <xdr:to>
      <xdr:col>81</xdr:col>
      <xdr:colOff>101600</xdr:colOff>
      <xdr:row>97</xdr:row>
      <xdr:rowOff>153465</xdr:rowOff>
    </xdr:to>
    <xdr:sp macro="" textlink="">
      <xdr:nvSpPr>
        <xdr:cNvPr id="700" name="楕円 699"/>
        <xdr:cNvSpPr/>
      </xdr:nvSpPr>
      <xdr:spPr>
        <a:xfrm>
          <a:off x="15430500" y="1668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169992</xdr:rowOff>
    </xdr:from>
    <xdr:ext cx="599010" cy="259045"/>
    <xdr:sp macro="" textlink="">
      <xdr:nvSpPr>
        <xdr:cNvPr id="701" name="テキスト ボックス 700"/>
        <xdr:cNvSpPr txBox="1"/>
      </xdr:nvSpPr>
      <xdr:spPr>
        <a:xfrm>
          <a:off x="15181795" y="16457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10643</xdr:rowOff>
    </xdr:from>
    <xdr:to>
      <xdr:col>76</xdr:col>
      <xdr:colOff>165100</xdr:colOff>
      <xdr:row>97</xdr:row>
      <xdr:rowOff>112243</xdr:rowOff>
    </xdr:to>
    <xdr:sp macro="" textlink="">
      <xdr:nvSpPr>
        <xdr:cNvPr id="702" name="楕円 701"/>
        <xdr:cNvSpPr/>
      </xdr:nvSpPr>
      <xdr:spPr>
        <a:xfrm>
          <a:off x="14541500" y="1664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128770</xdr:rowOff>
    </xdr:from>
    <xdr:ext cx="599010" cy="259045"/>
    <xdr:sp macro="" textlink="">
      <xdr:nvSpPr>
        <xdr:cNvPr id="703" name="テキスト ボックス 702"/>
        <xdr:cNvSpPr txBox="1"/>
      </xdr:nvSpPr>
      <xdr:spPr>
        <a:xfrm>
          <a:off x="14292795" y="16416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142570</xdr:rowOff>
    </xdr:from>
    <xdr:to>
      <xdr:col>72</xdr:col>
      <xdr:colOff>38100</xdr:colOff>
      <xdr:row>97</xdr:row>
      <xdr:rowOff>72720</xdr:rowOff>
    </xdr:to>
    <xdr:sp macro="" textlink="">
      <xdr:nvSpPr>
        <xdr:cNvPr id="704" name="楕円 703"/>
        <xdr:cNvSpPr/>
      </xdr:nvSpPr>
      <xdr:spPr>
        <a:xfrm>
          <a:off x="13652500" y="1660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89247</xdr:rowOff>
    </xdr:from>
    <xdr:ext cx="599010" cy="259045"/>
    <xdr:sp macro="" textlink="">
      <xdr:nvSpPr>
        <xdr:cNvPr id="705" name="テキスト ボックス 704"/>
        <xdr:cNvSpPr txBox="1"/>
      </xdr:nvSpPr>
      <xdr:spPr>
        <a:xfrm>
          <a:off x="13403795" y="1637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146988</xdr:rowOff>
    </xdr:from>
    <xdr:to>
      <xdr:col>67</xdr:col>
      <xdr:colOff>101600</xdr:colOff>
      <xdr:row>97</xdr:row>
      <xdr:rowOff>77138</xdr:rowOff>
    </xdr:to>
    <xdr:sp macro="" textlink="">
      <xdr:nvSpPr>
        <xdr:cNvPr id="706" name="楕円 705"/>
        <xdr:cNvSpPr/>
      </xdr:nvSpPr>
      <xdr:spPr>
        <a:xfrm>
          <a:off x="12763500" y="1660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93665</xdr:rowOff>
    </xdr:from>
    <xdr:ext cx="599010" cy="259045"/>
    <xdr:sp macro="" textlink="">
      <xdr:nvSpPr>
        <xdr:cNvPr id="707" name="テキスト ボックス 706"/>
        <xdr:cNvSpPr txBox="1"/>
      </xdr:nvSpPr>
      <xdr:spPr>
        <a:xfrm>
          <a:off x="12514795" y="16381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143993</xdr:rowOff>
    </xdr:from>
    <xdr:to>
      <xdr:col>107</xdr:col>
      <xdr:colOff>101600</xdr:colOff>
      <xdr:row>39</xdr:row>
      <xdr:rowOff>74143</xdr:rowOff>
    </xdr:to>
    <xdr:sp macro="" textlink="">
      <xdr:nvSpPr>
        <xdr:cNvPr id="743" name="フローチャート: 判断 742"/>
        <xdr:cNvSpPr/>
      </xdr:nvSpPr>
      <xdr:spPr>
        <a:xfrm>
          <a:off x="20383500" y="66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90670</xdr:rowOff>
    </xdr:from>
    <xdr:ext cx="378565" cy="259045"/>
    <xdr:sp macro="" textlink="">
      <xdr:nvSpPr>
        <xdr:cNvPr id="744" name="テキスト ボックス 743"/>
        <xdr:cNvSpPr txBox="1"/>
      </xdr:nvSpPr>
      <xdr:spPr>
        <a:xfrm>
          <a:off x="20245017" y="6434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74537</xdr:rowOff>
    </xdr:from>
    <xdr:to>
      <xdr:col>102</xdr:col>
      <xdr:colOff>165100</xdr:colOff>
      <xdr:row>39</xdr:row>
      <xdr:rowOff>4687</xdr:rowOff>
    </xdr:to>
    <xdr:sp macro="" textlink="">
      <xdr:nvSpPr>
        <xdr:cNvPr id="746" name="フローチャート: 判断 745"/>
        <xdr:cNvSpPr/>
      </xdr:nvSpPr>
      <xdr:spPr>
        <a:xfrm>
          <a:off x="19494500" y="658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21213</xdr:rowOff>
    </xdr:from>
    <xdr:ext cx="469744" cy="259045"/>
    <xdr:sp macro="" textlink="">
      <xdr:nvSpPr>
        <xdr:cNvPr id="747" name="テキスト ボックス 746"/>
        <xdr:cNvSpPr txBox="1"/>
      </xdr:nvSpPr>
      <xdr:spPr>
        <a:xfrm>
          <a:off x="19310428" y="6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137173</xdr:rowOff>
    </xdr:from>
    <xdr:to>
      <xdr:col>98</xdr:col>
      <xdr:colOff>38100</xdr:colOff>
      <xdr:row>39</xdr:row>
      <xdr:rowOff>67323</xdr:rowOff>
    </xdr:to>
    <xdr:sp macro="" textlink="">
      <xdr:nvSpPr>
        <xdr:cNvPr id="748" name="フローチャート: 判断 747"/>
        <xdr:cNvSpPr/>
      </xdr:nvSpPr>
      <xdr:spPr>
        <a:xfrm>
          <a:off x="18605500" y="665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83850</xdr:rowOff>
    </xdr:from>
    <xdr:ext cx="378565" cy="259045"/>
    <xdr:sp macro="" textlink="">
      <xdr:nvSpPr>
        <xdr:cNvPr id="749" name="テキスト ボックス 748"/>
        <xdr:cNvSpPr txBox="1"/>
      </xdr:nvSpPr>
      <xdr:spPr>
        <a:xfrm>
          <a:off x="18467017" y="642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商工費は、住民一人当たり</a:t>
          </a:r>
          <a:r>
            <a:rPr kumimoji="1" lang="en-US" altLang="ja-JP" sz="1100">
              <a:solidFill>
                <a:sysClr val="windowText" lastClr="000000"/>
              </a:solidFill>
              <a:effectLst/>
              <a:latin typeface="+mn-lt"/>
              <a:ea typeface="+mn-ea"/>
              <a:cs typeface="+mn-cs"/>
            </a:rPr>
            <a:t>376,878</a:t>
          </a:r>
          <a:r>
            <a:rPr kumimoji="1" lang="ja-JP" altLang="ja-JP" sz="1100">
              <a:solidFill>
                <a:sysClr val="windowText" lastClr="000000"/>
              </a:solidFill>
              <a:effectLst/>
              <a:latin typeface="+mn-lt"/>
              <a:ea typeface="+mn-ea"/>
              <a:cs typeface="+mn-cs"/>
            </a:rPr>
            <a:t>円となっており、類似団体と比較して一人当たり</a:t>
          </a:r>
          <a:r>
            <a:rPr kumimoji="1" lang="en-US" altLang="ja-JP" sz="1100">
              <a:solidFill>
                <a:sysClr val="windowText" lastClr="000000"/>
              </a:solidFill>
              <a:effectLst/>
              <a:latin typeface="+mn-lt"/>
              <a:ea typeface="+mn-ea"/>
              <a:cs typeface="+mn-cs"/>
            </a:rPr>
            <a:t>330,021</a:t>
          </a:r>
          <a:r>
            <a:rPr kumimoji="1" lang="ja-JP" altLang="ja-JP" sz="1100">
              <a:solidFill>
                <a:sysClr val="windowText" lastClr="000000"/>
              </a:solidFill>
              <a:effectLst/>
              <a:latin typeface="+mn-lt"/>
              <a:ea typeface="+mn-ea"/>
              <a:cs typeface="+mn-cs"/>
            </a:rPr>
            <a:t>円高い状況となっている。これは、</a:t>
          </a:r>
          <a:r>
            <a:rPr kumimoji="1" lang="en-US" altLang="ja-JP" sz="1100">
              <a:solidFill>
                <a:sysClr val="windowText" lastClr="000000"/>
              </a:solidFill>
              <a:effectLst/>
              <a:latin typeface="+mn-lt"/>
              <a:ea typeface="+mn-ea"/>
              <a:cs typeface="+mn-cs"/>
            </a:rPr>
            <a:t>H29</a:t>
          </a:r>
          <a:r>
            <a:rPr kumimoji="1" lang="ja-JP" altLang="en-US" sz="1100">
              <a:solidFill>
                <a:sysClr val="windowText" lastClr="000000"/>
              </a:solidFill>
              <a:effectLst/>
              <a:latin typeface="+mn-lt"/>
              <a:ea typeface="+mn-ea"/>
              <a:cs typeface="+mn-cs"/>
            </a:rPr>
            <a:t>年度に子育て定住エコタウン整備事業に約</a:t>
          </a:r>
          <a:r>
            <a:rPr kumimoji="1" lang="en-US" altLang="ja-JP" sz="1100">
              <a:solidFill>
                <a:sysClr val="windowText" lastClr="000000"/>
              </a:solidFill>
              <a:effectLst/>
              <a:latin typeface="+mn-lt"/>
              <a:ea typeface="+mn-ea"/>
              <a:cs typeface="+mn-cs"/>
            </a:rPr>
            <a:t>2</a:t>
          </a:r>
          <a:r>
            <a:rPr kumimoji="1" lang="ja-JP" altLang="en-US"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5</a:t>
          </a:r>
          <a:r>
            <a:rPr kumimoji="1" lang="ja-JP" altLang="en-US" sz="1100">
              <a:solidFill>
                <a:sysClr val="windowText" lastClr="000000"/>
              </a:solidFill>
              <a:effectLst/>
              <a:latin typeface="+mn-lt"/>
              <a:ea typeface="+mn-ea"/>
              <a:cs typeface="+mn-cs"/>
            </a:rPr>
            <a:t>千万円を要した</a:t>
          </a:r>
          <a:r>
            <a:rPr kumimoji="1" lang="ja-JP" altLang="ja-JP" sz="1100">
              <a:solidFill>
                <a:sysClr val="windowText" lastClr="000000"/>
              </a:solidFill>
              <a:effectLst/>
              <a:latin typeface="+mn-lt"/>
              <a:ea typeface="+mn-ea"/>
              <a:cs typeface="+mn-cs"/>
            </a:rPr>
            <a:t>ことが大きな要因となっている。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青森県西目屋村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H26</a:t>
          </a:r>
          <a:r>
            <a:rPr kumimoji="1" lang="ja-JP" altLang="ja-JP" sz="1100">
              <a:solidFill>
                <a:sysClr val="windowText" lastClr="000000"/>
              </a:solidFill>
              <a:effectLst/>
              <a:latin typeface="+mn-lt"/>
              <a:ea typeface="+mn-ea"/>
              <a:cs typeface="+mn-cs"/>
            </a:rPr>
            <a:t>年度～</a:t>
          </a:r>
          <a:r>
            <a:rPr kumimoji="1" lang="en-US" altLang="ja-JP" sz="1100">
              <a:solidFill>
                <a:sysClr val="windowText" lastClr="000000"/>
              </a:solidFill>
              <a:effectLst/>
              <a:latin typeface="+mn-lt"/>
              <a:ea typeface="+mn-ea"/>
              <a:cs typeface="+mn-cs"/>
            </a:rPr>
            <a:t>H29</a:t>
          </a:r>
          <a:r>
            <a:rPr kumimoji="1" lang="ja-JP" altLang="ja-JP" sz="1100">
              <a:solidFill>
                <a:sysClr val="windowText" lastClr="000000"/>
              </a:solidFill>
              <a:effectLst/>
              <a:latin typeface="+mn-lt"/>
              <a:ea typeface="+mn-ea"/>
              <a:cs typeface="+mn-cs"/>
            </a:rPr>
            <a:t>年度にかけて災害復旧事業、旧小・中学校改修</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水陸両用バスの導入</a:t>
          </a:r>
          <a:r>
            <a:rPr kumimoji="1" lang="ja-JP" altLang="en-US" sz="1100">
              <a:solidFill>
                <a:sysClr val="windowText" lastClr="000000"/>
              </a:solidFill>
              <a:effectLst/>
              <a:latin typeface="+mn-lt"/>
              <a:ea typeface="+mn-ea"/>
              <a:cs typeface="+mn-cs"/>
            </a:rPr>
            <a:t>や子育て定住エコタウン整備事業</a:t>
          </a:r>
          <a:r>
            <a:rPr kumimoji="1" lang="ja-JP" altLang="ja-JP" sz="1100">
              <a:solidFill>
                <a:sysClr val="windowText" lastClr="000000"/>
              </a:solidFill>
              <a:effectLst/>
              <a:latin typeface="+mn-lt"/>
              <a:ea typeface="+mn-ea"/>
              <a:cs typeface="+mn-cs"/>
            </a:rPr>
            <a:t>など大型事業があったため、</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年連続で実質単年度収支は赤字となっているが、財政調整基金の取崩しにより実質収支は黒字となっている。財政調整基金残高の標準財政規模比は</a:t>
          </a:r>
          <a:r>
            <a:rPr kumimoji="1" lang="en-US" altLang="ja-JP" sz="1100">
              <a:solidFill>
                <a:sysClr val="windowText" lastClr="000000"/>
              </a:solidFill>
              <a:effectLst/>
              <a:latin typeface="+mn-lt"/>
              <a:ea typeface="+mn-ea"/>
              <a:cs typeface="+mn-cs"/>
            </a:rPr>
            <a:t>H29</a:t>
          </a:r>
          <a:r>
            <a:rPr kumimoji="1" lang="ja-JP" altLang="ja-JP" sz="1100">
              <a:solidFill>
                <a:sysClr val="windowText" lastClr="000000"/>
              </a:solidFill>
              <a:effectLst/>
              <a:latin typeface="+mn-lt"/>
              <a:ea typeface="+mn-ea"/>
              <a:cs typeface="+mn-cs"/>
            </a:rPr>
            <a:t>年度末で</a:t>
          </a:r>
          <a:r>
            <a:rPr kumimoji="1" lang="en-US" altLang="ja-JP" sz="1100">
              <a:solidFill>
                <a:sysClr val="windowText" lastClr="000000"/>
              </a:solidFill>
              <a:effectLst/>
              <a:latin typeface="+mn-lt"/>
              <a:ea typeface="+mn-ea"/>
              <a:cs typeface="+mn-cs"/>
            </a:rPr>
            <a:t>120.44%</a:t>
          </a:r>
          <a:r>
            <a:rPr kumimoji="1" lang="ja-JP" altLang="ja-JP" sz="1100">
              <a:solidFill>
                <a:sysClr val="windowText" lastClr="000000"/>
              </a:solidFill>
              <a:effectLst/>
              <a:latin typeface="+mn-lt"/>
              <a:ea typeface="+mn-ea"/>
              <a:cs typeface="+mn-cs"/>
            </a:rPr>
            <a:t>であり、前年度</a:t>
          </a:r>
          <a:r>
            <a:rPr kumimoji="1" lang="ja-JP" altLang="en-US" sz="1100">
              <a:solidFill>
                <a:sysClr val="windowText" lastClr="000000"/>
              </a:solidFill>
              <a:effectLst/>
              <a:latin typeface="+mn-lt"/>
              <a:ea typeface="+mn-ea"/>
              <a:cs typeface="+mn-cs"/>
            </a:rPr>
            <a:t>を下回っている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今後も、事務事業の見直し・統廃合など歳出の合理化等行財政改革を推進し、健全な財政運営に努め</a:t>
          </a:r>
          <a:r>
            <a:rPr kumimoji="1" lang="ja-JP" altLang="en-US" sz="1100">
              <a:solidFill>
                <a:sysClr val="windowText" lastClr="000000"/>
              </a:solidFill>
              <a:effectLst/>
              <a:latin typeface="+mn-lt"/>
              <a:ea typeface="+mn-ea"/>
              <a:cs typeface="+mn-cs"/>
            </a:rPr>
            <a:t>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青森県西目屋村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特別会計については、一般会計からの繰り入れにより</a:t>
          </a:r>
          <a:r>
            <a:rPr kumimoji="1" lang="ja-JP" altLang="ja-JP" sz="1100">
              <a:solidFill>
                <a:sysClr val="windowText" lastClr="000000"/>
              </a:solidFill>
              <a:effectLst/>
              <a:latin typeface="+mn-lt"/>
              <a:ea typeface="+mn-ea"/>
              <a:cs typeface="+mn-cs"/>
            </a:rPr>
            <a:t>黒字</a:t>
          </a:r>
          <a:r>
            <a:rPr kumimoji="1" lang="ja-JP" altLang="en-US" sz="1100">
              <a:solidFill>
                <a:sysClr val="windowText" lastClr="000000"/>
              </a:solidFill>
              <a:effectLst/>
              <a:latin typeface="+mn-lt"/>
              <a:ea typeface="+mn-ea"/>
              <a:cs typeface="+mn-cs"/>
            </a:rPr>
            <a:t>を維持しており、</a:t>
          </a:r>
          <a:r>
            <a:rPr kumimoji="1" lang="ja-JP" altLang="ja-JP" sz="1100">
              <a:solidFill>
                <a:sysClr val="windowText" lastClr="000000"/>
              </a:solidFill>
              <a:effectLst/>
              <a:latin typeface="+mn-lt"/>
              <a:ea typeface="+mn-ea"/>
              <a:cs typeface="+mn-cs"/>
            </a:rPr>
            <a:t>近年</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連結実質黒字額は標準財政規模比</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7%</a:t>
          </a:r>
          <a:r>
            <a:rPr kumimoji="1" lang="ja-JP" altLang="ja-JP" sz="1100">
              <a:solidFill>
                <a:sysClr val="windowText" lastClr="000000"/>
              </a:solidFill>
              <a:effectLst/>
              <a:latin typeface="+mn-lt"/>
              <a:ea typeface="+mn-ea"/>
              <a:cs typeface="+mn-cs"/>
            </a:rPr>
            <a:t>程度で推移している。</a:t>
          </a:r>
          <a:r>
            <a:rPr kumimoji="1" lang="ja-JP" altLang="en-US" sz="1100">
              <a:solidFill>
                <a:sysClr val="windowText" lastClr="000000"/>
              </a:solidFill>
              <a:effectLst/>
              <a:latin typeface="+mn-lt"/>
              <a:ea typeface="+mn-ea"/>
              <a:cs typeface="+mn-cs"/>
            </a:rPr>
            <a:t>今後は、大型事業の借入金の償還が始まるため、黒字額は減少傾向にあると思われる。</a:t>
          </a:r>
          <a:endParaRPr lang="ja-JP" altLang="ja-JP" sz="1400">
            <a:solidFill>
              <a:sysClr val="windowText" lastClr="000000"/>
            </a:solidFill>
            <a:effectLst/>
          </a:endParaRP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2466443</v>
      </c>
      <c r="BO4" s="441"/>
      <c r="BP4" s="441"/>
      <c r="BQ4" s="441"/>
      <c r="BR4" s="441"/>
      <c r="BS4" s="441"/>
      <c r="BT4" s="441"/>
      <c r="BU4" s="442"/>
      <c r="BV4" s="440">
        <v>2664855</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6.6</v>
      </c>
      <c r="CU4" s="622"/>
      <c r="CV4" s="622"/>
      <c r="CW4" s="622"/>
      <c r="CX4" s="622"/>
      <c r="CY4" s="622"/>
      <c r="CZ4" s="622"/>
      <c r="DA4" s="623"/>
      <c r="DB4" s="621">
        <v>5.6</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2377169</v>
      </c>
      <c r="BO5" s="446"/>
      <c r="BP5" s="446"/>
      <c r="BQ5" s="446"/>
      <c r="BR5" s="446"/>
      <c r="BS5" s="446"/>
      <c r="BT5" s="446"/>
      <c r="BU5" s="447"/>
      <c r="BV5" s="445">
        <v>2583257</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93.8</v>
      </c>
      <c r="CU5" s="416"/>
      <c r="CV5" s="416"/>
      <c r="CW5" s="416"/>
      <c r="CX5" s="416"/>
      <c r="CY5" s="416"/>
      <c r="CZ5" s="416"/>
      <c r="DA5" s="417"/>
      <c r="DB5" s="415">
        <v>88.2</v>
      </c>
      <c r="DC5" s="416"/>
      <c r="DD5" s="416"/>
      <c r="DE5" s="416"/>
      <c r="DF5" s="416"/>
      <c r="DG5" s="416"/>
      <c r="DH5" s="416"/>
      <c r="DI5" s="417"/>
      <c r="DJ5" s="165"/>
      <c r="DK5" s="165"/>
      <c r="DL5" s="165"/>
      <c r="DM5" s="165"/>
      <c r="DN5" s="165"/>
      <c r="DO5" s="165"/>
    </row>
    <row r="6" spans="1:119" ht="18.75" customHeight="1" x14ac:dyDescent="0.15">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87</v>
      </c>
      <c r="AV6" s="503"/>
      <c r="AW6" s="503"/>
      <c r="AX6" s="503"/>
      <c r="AY6" s="425" t="s">
        <v>95</v>
      </c>
      <c r="AZ6" s="426"/>
      <c r="BA6" s="426"/>
      <c r="BB6" s="426"/>
      <c r="BC6" s="426"/>
      <c r="BD6" s="426"/>
      <c r="BE6" s="426"/>
      <c r="BF6" s="426"/>
      <c r="BG6" s="426"/>
      <c r="BH6" s="426"/>
      <c r="BI6" s="426"/>
      <c r="BJ6" s="426"/>
      <c r="BK6" s="426"/>
      <c r="BL6" s="426"/>
      <c r="BM6" s="427"/>
      <c r="BN6" s="445">
        <v>89274</v>
      </c>
      <c r="BO6" s="446"/>
      <c r="BP6" s="446"/>
      <c r="BQ6" s="446"/>
      <c r="BR6" s="446"/>
      <c r="BS6" s="446"/>
      <c r="BT6" s="446"/>
      <c r="BU6" s="447"/>
      <c r="BV6" s="445">
        <v>81598</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97.1</v>
      </c>
      <c r="CU6" s="596"/>
      <c r="CV6" s="596"/>
      <c r="CW6" s="596"/>
      <c r="CX6" s="596"/>
      <c r="CY6" s="596"/>
      <c r="CZ6" s="596"/>
      <c r="DA6" s="597"/>
      <c r="DB6" s="595">
        <v>91.3</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87</v>
      </c>
      <c r="AV7" s="503"/>
      <c r="AW7" s="503"/>
      <c r="AX7" s="503"/>
      <c r="AY7" s="425" t="s">
        <v>98</v>
      </c>
      <c r="AZ7" s="426"/>
      <c r="BA7" s="426"/>
      <c r="BB7" s="426"/>
      <c r="BC7" s="426"/>
      <c r="BD7" s="426"/>
      <c r="BE7" s="426"/>
      <c r="BF7" s="426"/>
      <c r="BG7" s="426"/>
      <c r="BH7" s="426"/>
      <c r="BI7" s="426"/>
      <c r="BJ7" s="426"/>
      <c r="BK7" s="426"/>
      <c r="BL7" s="426"/>
      <c r="BM7" s="427"/>
      <c r="BN7" s="445">
        <v>10172</v>
      </c>
      <c r="BO7" s="446"/>
      <c r="BP7" s="446"/>
      <c r="BQ7" s="446"/>
      <c r="BR7" s="446"/>
      <c r="BS7" s="446"/>
      <c r="BT7" s="446"/>
      <c r="BU7" s="447"/>
      <c r="BV7" s="445">
        <v>11000</v>
      </c>
      <c r="BW7" s="446"/>
      <c r="BX7" s="446"/>
      <c r="BY7" s="446"/>
      <c r="BZ7" s="446"/>
      <c r="CA7" s="446"/>
      <c r="CB7" s="446"/>
      <c r="CC7" s="447"/>
      <c r="CD7" s="454" t="s">
        <v>99</v>
      </c>
      <c r="CE7" s="455"/>
      <c r="CF7" s="455"/>
      <c r="CG7" s="455"/>
      <c r="CH7" s="455"/>
      <c r="CI7" s="455"/>
      <c r="CJ7" s="455"/>
      <c r="CK7" s="455"/>
      <c r="CL7" s="455"/>
      <c r="CM7" s="455"/>
      <c r="CN7" s="455"/>
      <c r="CO7" s="455"/>
      <c r="CP7" s="455"/>
      <c r="CQ7" s="455"/>
      <c r="CR7" s="455"/>
      <c r="CS7" s="456"/>
      <c r="CT7" s="445">
        <v>1206546</v>
      </c>
      <c r="CU7" s="446"/>
      <c r="CV7" s="446"/>
      <c r="CW7" s="446"/>
      <c r="CX7" s="446"/>
      <c r="CY7" s="446"/>
      <c r="CZ7" s="446"/>
      <c r="DA7" s="447"/>
      <c r="DB7" s="445">
        <v>1270697</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100</v>
      </c>
      <c r="AN8" s="419"/>
      <c r="AO8" s="419"/>
      <c r="AP8" s="419"/>
      <c r="AQ8" s="419"/>
      <c r="AR8" s="419"/>
      <c r="AS8" s="419"/>
      <c r="AT8" s="420"/>
      <c r="AU8" s="502" t="s">
        <v>101</v>
      </c>
      <c r="AV8" s="503"/>
      <c r="AW8" s="503"/>
      <c r="AX8" s="503"/>
      <c r="AY8" s="425" t="s">
        <v>102</v>
      </c>
      <c r="AZ8" s="426"/>
      <c r="BA8" s="426"/>
      <c r="BB8" s="426"/>
      <c r="BC8" s="426"/>
      <c r="BD8" s="426"/>
      <c r="BE8" s="426"/>
      <c r="BF8" s="426"/>
      <c r="BG8" s="426"/>
      <c r="BH8" s="426"/>
      <c r="BI8" s="426"/>
      <c r="BJ8" s="426"/>
      <c r="BK8" s="426"/>
      <c r="BL8" s="426"/>
      <c r="BM8" s="427"/>
      <c r="BN8" s="445">
        <v>79102</v>
      </c>
      <c r="BO8" s="446"/>
      <c r="BP8" s="446"/>
      <c r="BQ8" s="446"/>
      <c r="BR8" s="446"/>
      <c r="BS8" s="446"/>
      <c r="BT8" s="446"/>
      <c r="BU8" s="447"/>
      <c r="BV8" s="445">
        <v>70598</v>
      </c>
      <c r="BW8" s="446"/>
      <c r="BX8" s="446"/>
      <c r="BY8" s="446"/>
      <c r="BZ8" s="446"/>
      <c r="CA8" s="446"/>
      <c r="CB8" s="446"/>
      <c r="CC8" s="447"/>
      <c r="CD8" s="454" t="s">
        <v>103</v>
      </c>
      <c r="CE8" s="455"/>
      <c r="CF8" s="455"/>
      <c r="CG8" s="455"/>
      <c r="CH8" s="455"/>
      <c r="CI8" s="455"/>
      <c r="CJ8" s="455"/>
      <c r="CK8" s="455"/>
      <c r="CL8" s="455"/>
      <c r="CM8" s="455"/>
      <c r="CN8" s="455"/>
      <c r="CO8" s="455"/>
      <c r="CP8" s="455"/>
      <c r="CQ8" s="455"/>
      <c r="CR8" s="455"/>
      <c r="CS8" s="456"/>
      <c r="CT8" s="558">
        <v>0.12</v>
      </c>
      <c r="CU8" s="559"/>
      <c r="CV8" s="559"/>
      <c r="CW8" s="559"/>
      <c r="CX8" s="559"/>
      <c r="CY8" s="559"/>
      <c r="CZ8" s="559"/>
      <c r="DA8" s="560"/>
      <c r="DB8" s="558">
        <v>0.1</v>
      </c>
      <c r="DC8" s="559"/>
      <c r="DD8" s="559"/>
      <c r="DE8" s="559"/>
      <c r="DF8" s="559"/>
      <c r="DG8" s="559"/>
      <c r="DH8" s="559"/>
      <c r="DI8" s="560"/>
      <c r="DJ8" s="165"/>
      <c r="DK8" s="165"/>
      <c r="DL8" s="165"/>
      <c r="DM8" s="165"/>
      <c r="DN8" s="165"/>
      <c r="DO8" s="165"/>
    </row>
    <row r="9" spans="1:119" ht="18.75" customHeight="1" thickBot="1" x14ac:dyDescent="0.2">
      <c r="A9" s="166"/>
      <c r="B9" s="584" t="s">
        <v>104</v>
      </c>
      <c r="C9" s="585"/>
      <c r="D9" s="585"/>
      <c r="E9" s="585"/>
      <c r="F9" s="585"/>
      <c r="G9" s="585"/>
      <c r="H9" s="585"/>
      <c r="I9" s="585"/>
      <c r="J9" s="585"/>
      <c r="K9" s="508"/>
      <c r="L9" s="586" t="s">
        <v>105</v>
      </c>
      <c r="M9" s="587"/>
      <c r="N9" s="587"/>
      <c r="O9" s="587"/>
      <c r="P9" s="587"/>
      <c r="Q9" s="588"/>
      <c r="R9" s="589">
        <v>1415</v>
      </c>
      <c r="S9" s="590"/>
      <c r="T9" s="590"/>
      <c r="U9" s="590"/>
      <c r="V9" s="591"/>
      <c r="W9" s="524" t="s">
        <v>106</v>
      </c>
      <c r="X9" s="525"/>
      <c r="Y9" s="525"/>
      <c r="Z9" s="525"/>
      <c r="AA9" s="525"/>
      <c r="AB9" s="525"/>
      <c r="AC9" s="525"/>
      <c r="AD9" s="525"/>
      <c r="AE9" s="525"/>
      <c r="AF9" s="525"/>
      <c r="AG9" s="525"/>
      <c r="AH9" s="525"/>
      <c r="AI9" s="525"/>
      <c r="AJ9" s="525"/>
      <c r="AK9" s="525"/>
      <c r="AL9" s="592"/>
      <c r="AM9" s="514" t="s">
        <v>107</v>
      </c>
      <c r="AN9" s="419"/>
      <c r="AO9" s="419"/>
      <c r="AP9" s="419"/>
      <c r="AQ9" s="419"/>
      <c r="AR9" s="419"/>
      <c r="AS9" s="419"/>
      <c r="AT9" s="420"/>
      <c r="AU9" s="502" t="s">
        <v>87</v>
      </c>
      <c r="AV9" s="503"/>
      <c r="AW9" s="503"/>
      <c r="AX9" s="503"/>
      <c r="AY9" s="425" t="s">
        <v>108</v>
      </c>
      <c r="AZ9" s="426"/>
      <c r="BA9" s="426"/>
      <c r="BB9" s="426"/>
      <c r="BC9" s="426"/>
      <c r="BD9" s="426"/>
      <c r="BE9" s="426"/>
      <c r="BF9" s="426"/>
      <c r="BG9" s="426"/>
      <c r="BH9" s="426"/>
      <c r="BI9" s="426"/>
      <c r="BJ9" s="426"/>
      <c r="BK9" s="426"/>
      <c r="BL9" s="426"/>
      <c r="BM9" s="427"/>
      <c r="BN9" s="445">
        <v>8504</v>
      </c>
      <c r="BO9" s="446"/>
      <c r="BP9" s="446"/>
      <c r="BQ9" s="446"/>
      <c r="BR9" s="446"/>
      <c r="BS9" s="446"/>
      <c r="BT9" s="446"/>
      <c r="BU9" s="447"/>
      <c r="BV9" s="445">
        <v>-414</v>
      </c>
      <c r="BW9" s="446"/>
      <c r="BX9" s="446"/>
      <c r="BY9" s="446"/>
      <c r="BZ9" s="446"/>
      <c r="CA9" s="446"/>
      <c r="CB9" s="446"/>
      <c r="CC9" s="447"/>
      <c r="CD9" s="454" t="s">
        <v>109</v>
      </c>
      <c r="CE9" s="455"/>
      <c r="CF9" s="455"/>
      <c r="CG9" s="455"/>
      <c r="CH9" s="455"/>
      <c r="CI9" s="455"/>
      <c r="CJ9" s="455"/>
      <c r="CK9" s="455"/>
      <c r="CL9" s="455"/>
      <c r="CM9" s="455"/>
      <c r="CN9" s="455"/>
      <c r="CO9" s="455"/>
      <c r="CP9" s="455"/>
      <c r="CQ9" s="455"/>
      <c r="CR9" s="455"/>
      <c r="CS9" s="456"/>
      <c r="CT9" s="415">
        <v>10.199999999999999</v>
      </c>
      <c r="CU9" s="416"/>
      <c r="CV9" s="416"/>
      <c r="CW9" s="416"/>
      <c r="CX9" s="416"/>
      <c r="CY9" s="416"/>
      <c r="CZ9" s="416"/>
      <c r="DA9" s="417"/>
      <c r="DB9" s="415">
        <v>10.7</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110</v>
      </c>
      <c r="M10" s="419"/>
      <c r="N10" s="419"/>
      <c r="O10" s="419"/>
      <c r="P10" s="419"/>
      <c r="Q10" s="420"/>
      <c r="R10" s="421">
        <v>1594</v>
      </c>
      <c r="S10" s="422"/>
      <c r="T10" s="422"/>
      <c r="U10" s="422"/>
      <c r="V10" s="424"/>
      <c r="W10" s="593"/>
      <c r="X10" s="407"/>
      <c r="Y10" s="407"/>
      <c r="Z10" s="407"/>
      <c r="AA10" s="407"/>
      <c r="AB10" s="407"/>
      <c r="AC10" s="407"/>
      <c r="AD10" s="407"/>
      <c r="AE10" s="407"/>
      <c r="AF10" s="407"/>
      <c r="AG10" s="407"/>
      <c r="AH10" s="407"/>
      <c r="AI10" s="407"/>
      <c r="AJ10" s="407"/>
      <c r="AK10" s="407"/>
      <c r="AL10" s="594"/>
      <c r="AM10" s="514" t="s">
        <v>111</v>
      </c>
      <c r="AN10" s="419"/>
      <c r="AO10" s="419"/>
      <c r="AP10" s="419"/>
      <c r="AQ10" s="419"/>
      <c r="AR10" s="419"/>
      <c r="AS10" s="419"/>
      <c r="AT10" s="420"/>
      <c r="AU10" s="502" t="s">
        <v>112</v>
      </c>
      <c r="AV10" s="503"/>
      <c r="AW10" s="503"/>
      <c r="AX10" s="503"/>
      <c r="AY10" s="425" t="s">
        <v>113</v>
      </c>
      <c r="AZ10" s="426"/>
      <c r="BA10" s="426"/>
      <c r="BB10" s="426"/>
      <c r="BC10" s="426"/>
      <c r="BD10" s="426"/>
      <c r="BE10" s="426"/>
      <c r="BF10" s="426"/>
      <c r="BG10" s="426"/>
      <c r="BH10" s="426"/>
      <c r="BI10" s="426"/>
      <c r="BJ10" s="426"/>
      <c r="BK10" s="426"/>
      <c r="BL10" s="426"/>
      <c r="BM10" s="427"/>
      <c r="BN10" s="445">
        <v>109101</v>
      </c>
      <c r="BO10" s="446"/>
      <c r="BP10" s="446"/>
      <c r="BQ10" s="446"/>
      <c r="BR10" s="446"/>
      <c r="BS10" s="446"/>
      <c r="BT10" s="446"/>
      <c r="BU10" s="447"/>
      <c r="BV10" s="445">
        <v>158466</v>
      </c>
      <c r="BW10" s="446"/>
      <c r="BX10" s="446"/>
      <c r="BY10" s="446"/>
      <c r="BZ10" s="446"/>
      <c r="CA10" s="446"/>
      <c r="CB10" s="446"/>
      <c r="CC10" s="447"/>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115</v>
      </c>
      <c r="M11" s="492"/>
      <c r="N11" s="492"/>
      <c r="O11" s="492"/>
      <c r="P11" s="492"/>
      <c r="Q11" s="493"/>
      <c r="R11" s="581" t="s">
        <v>116</v>
      </c>
      <c r="S11" s="582"/>
      <c r="T11" s="582"/>
      <c r="U11" s="582"/>
      <c r="V11" s="583"/>
      <c r="W11" s="593"/>
      <c r="X11" s="407"/>
      <c r="Y11" s="407"/>
      <c r="Z11" s="407"/>
      <c r="AA11" s="407"/>
      <c r="AB11" s="407"/>
      <c r="AC11" s="407"/>
      <c r="AD11" s="407"/>
      <c r="AE11" s="407"/>
      <c r="AF11" s="407"/>
      <c r="AG11" s="407"/>
      <c r="AH11" s="407"/>
      <c r="AI11" s="407"/>
      <c r="AJ11" s="407"/>
      <c r="AK11" s="407"/>
      <c r="AL11" s="594"/>
      <c r="AM11" s="514" t="s">
        <v>117</v>
      </c>
      <c r="AN11" s="419"/>
      <c r="AO11" s="419"/>
      <c r="AP11" s="419"/>
      <c r="AQ11" s="419"/>
      <c r="AR11" s="419"/>
      <c r="AS11" s="419"/>
      <c r="AT11" s="420"/>
      <c r="AU11" s="502" t="s">
        <v>112</v>
      </c>
      <c r="AV11" s="503"/>
      <c r="AW11" s="503"/>
      <c r="AX11" s="503"/>
      <c r="AY11" s="425" t="s">
        <v>118</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119</v>
      </c>
      <c r="CE11" s="455"/>
      <c r="CF11" s="455"/>
      <c r="CG11" s="455"/>
      <c r="CH11" s="455"/>
      <c r="CI11" s="455"/>
      <c r="CJ11" s="455"/>
      <c r="CK11" s="455"/>
      <c r="CL11" s="455"/>
      <c r="CM11" s="455"/>
      <c r="CN11" s="455"/>
      <c r="CO11" s="455"/>
      <c r="CP11" s="455"/>
      <c r="CQ11" s="455"/>
      <c r="CR11" s="455"/>
      <c r="CS11" s="456"/>
      <c r="CT11" s="558" t="s">
        <v>120</v>
      </c>
      <c r="CU11" s="559"/>
      <c r="CV11" s="559"/>
      <c r="CW11" s="559"/>
      <c r="CX11" s="559"/>
      <c r="CY11" s="559"/>
      <c r="CZ11" s="559"/>
      <c r="DA11" s="560"/>
      <c r="DB11" s="558" t="s">
        <v>121</v>
      </c>
      <c r="DC11" s="559"/>
      <c r="DD11" s="559"/>
      <c r="DE11" s="559"/>
      <c r="DF11" s="559"/>
      <c r="DG11" s="559"/>
      <c r="DH11" s="559"/>
      <c r="DI11" s="560"/>
      <c r="DJ11" s="165"/>
      <c r="DK11" s="165"/>
      <c r="DL11" s="165"/>
      <c r="DM11" s="165"/>
      <c r="DN11" s="165"/>
      <c r="DO11" s="165"/>
    </row>
    <row r="12" spans="1:119" ht="18.75" customHeight="1" x14ac:dyDescent="0.15">
      <c r="A12" s="166"/>
      <c r="B12" s="561" t="s">
        <v>122</v>
      </c>
      <c r="C12" s="562"/>
      <c r="D12" s="562"/>
      <c r="E12" s="562"/>
      <c r="F12" s="562"/>
      <c r="G12" s="562"/>
      <c r="H12" s="562"/>
      <c r="I12" s="562"/>
      <c r="J12" s="562"/>
      <c r="K12" s="563"/>
      <c r="L12" s="570" t="s">
        <v>123</v>
      </c>
      <c r="M12" s="571"/>
      <c r="N12" s="571"/>
      <c r="O12" s="571"/>
      <c r="P12" s="571"/>
      <c r="Q12" s="572"/>
      <c r="R12" s="573">
        <v>1356</v>
      </c>
      <c r="S12" s="574"/>
      <c r="T12" s="574"/>
      <c r="U12" s="574"/>
      <c r="V12" s="575"/>
      <c r="W12" s="576" t="s">
        <v>1</v>
      </c>
      <c r="X12" s="503"/>
      <c r="Y12" s="503"/>
      <c r="Z12" s="503"/>
      <c r="AA12" s="503"/>
      <c r="AB12" s="577"/>
      <c r="AC12" s="502" t="s">
        <v>124</v>
      </c>
      <c r="AD12" s="503"/>
      <c r="AE12" s="503"/>
      <c r="AF12" s="503"/>
      <c r="AG12" s="577"/>
      <c r="AH12" s="502" t="s">
        <v>125</v>
      </c>
      <c r="AI12" s="503"/>
      <c r="AJ12" s="503"/>
      <c r="AK12" s="503"/>
      <c r="AL12" s="578"/>
      <c r="AM12" s="514" t="s">
        <v>126</v>
      </c>
      <c r="AN12" s="419"/>
      <c r="AO12" s="419"/>
      <c r="AP12" s="419"/>
      <c r="AQ12" s="419"/>
      <c r="AR12" s="419"/>
      <c r="AS12" s="419"/>
      <c r="AT12" s="420"/>
      <c r="AU12" s="502" t="s">
        <v>87</v>
      </c>
      <c r="AV12" s="503"/>
      <c r="AW12" s="503"/>
      <c r="AX12" s="503"/>
      <c r="AY12" s="425" t="s">
        <v>127</v>
      </c>
      <c r="AZ12" s="426"/>
      <c r="BA12" s="426"/>
      <c r="BB12" s="426"/>
      <c r="BC12" s="426"/>
      <c r="BD12" s="426"/>
      <c r="BE12" s="426"/>
      <c r="BF12" s="426"/>
      <c r="BG12" s="426"/>
      <c r="BH12" s="426"/>
      <c r="BI12" s="426"/>
      <c r="BJ12" s="426"/>
      <c r="BK12" s="426"/>
      <c r="BL12" s="426"/>
      <c r="BM12" s="427"/>
      <c r="BN12" s="445">
        <v>422212</v>
      </c>
      <c r="BO12" s="446"/>
      <c r="BP12" s="446"/>
      <c r="BQ12" s="446"/>
      <c r="BR12" s="446"/>
      <c r="BS12" s="446"/>
      <c r="BT12" s="446"/>
      <c r="BU12" s="447"/>
      <c r="BV12" s="445">
        <v>312197</v>
      </c>
      <c r="BW12" s="446"/>
      <c r="BX12" s="446"/>
      <c r="BY12" s="446"/>
      <c r="BZ12" s="446"/>
      <c r="CA12" s="446"/>
      <c r="CB12" s="446"/>
      <c r="CC12" s="447"/>
      <c r="CD12" s="454" t="s">
        <v>128</v>
      </c>
      <c r="CE12" s="455"/>
      <c r="CF12" s="455"/>
      <c r="CG12" s="455"/>
      <c r="CH12" s="455"/>
      <c r="CI12" s="455"/>
      <c r="CJ12" s="455"/>
      <c r="CK12" s="455"/>
      <c r="CL12" s="455"/>
      <c r="CM12" s="455"/>
      <c r="CN12" s="455"/>
      <c r="CO12" s="455"/>
      <c r="CP12" s="455"/>
      <c r="CQ12" s="455"/>
      <c r="CR12" s="455"/>
      <c r="CS12" s="456"/>
      <c r="CT12" s="558" t="s">
        <v>120</v>
      </c>
      <c r="CU12" s="559"/>
      <c r="CV12" s="559"/>
      <c r="CW12" s="559"/>
      <c r="CX12" s="559"/>
      <c r="CY12" s="559"/>
      <c r="CZ12" s="559"/>
      <c r="DA12" s="560"/>
      <c r="DB12" s="558" t="s">
        <v>120</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129</v>
      </c>
      <c r="N13" s="546"/>
      <c r="O13" s="546"/>
      <c r="P13" s="546"/>
      <c r="Q13" s="547"/>
      <c r="R13" s="548">
        <v>1356</v>
      </c>
      <c r="S13" s="549"/>
      <c r="T13" s="549"/>
      <c r="U13" s="549"/>
      <c r="V13" s="550"/>
      <c r="W13" s="536" t="s">
        <v>130</v>
      </c>
      <c r="X13" s="458"/>
      <c r="Y13" s="458"/>
      <c r="Z13" s="458"/>
      <c r="AA13" s="458"/>
      <c r="AB13" s="459"/>
      <c r="AC13" s="421">
        <v>222</v>
      </c>
      <c r="AD13" s="422"/>
      <c r="AE13" s="422"/>
      <c r="AF13" s="422"/>
      <c r="AG13" s="423"/>
      <c r="AH13" s="421">
        <v>233</v>
      </c>
      <c r="AI13" s="422"/>
      <c r="AJ13" s="422"/>
      <c r="AK13" s="422"/>
      <c r="AL13" s="424"/>
      <c r="AM13" s="514" t="s">
        <v>131</v>
      </c>
      <c r="AN13" s="419"/>
      <c r="AO13" s="419"/>
      <c r="AP13" s="419"/>
      <c r="AQ13" s="419"/>
      <c r="AR13" s="419"/>
      <c r="AS13" s="419"/>
      <c r="AT13" s="420"/>
      <c r="AU13" s="502" t="s">
        <v>87</v>
      </c>
      <c r="AV13" s="503"/>
      <c r="AW13" s="503"/>
      <c r="AX13" s="503"/>
      <c r="AY13" s="425" t="s">
        <v>132</v>
      </c>
      <c r="AZ13" s="426"/>
      <c r="BA13" s="426"/>
      <c r="BB13" s="426"/>
      <c r="BC13" s="426"/>
      <c r="BD13" s="426"/>
      <c r="BE13" s="426"/>
      <c r="BF13" s="426"/>
      <c r="BG13" s="426"/>
      <c r="BH13" s="426"/>
      <c r="BI13" s="426"/>
      <c r="BJ13" s="426"/>
      <c r="BK13" s="426"/>
      <c r="BL13" s="426"/>
      <c r="BM13" s="427"/>
      <c r="BN13" s="445">
        <v>-304607</v>
      </c>
      <c r="BO13" s="446"/>
      <c r="BP13" s="446"/>
      <c r="BQ13" s="446"/>
      <c r="BR13" s="446"/>
      <c r="BS13" s="446"/>
      <c r="BT13" s="446"/>
      <c r="BU13" s="447"/>
      <c r="BV13" s="445">
        <v>-154145</v>
      </c>
      <c r="BW13" s="446"/>
      <c r="BX13" s="446"/>
      <c r="BY13" s="446"/>
      <c r="BZ13" s="446"/>
      <c r="CA13" s="446"/>
      <c r="CB13" s="446"/>
      <c r="CC13" s="447"/>
      <c r="CD13" s="454" t="s">
        <v>133</v>
      </c>
      <c r="CE13" s="455"/>
      <c r="CF13" s="455"/>
      <c r="CG13" s="455"/>
      <c r="CH13" s="455"/>
      <c r="CI13" s="455"/>
      <c r="CJ13" s="455"/>
      <c r="CK13" s="455"/>
      <c r="CL13" s="455"/>
      <c r="CM13" s="455"/>
      <c r="CN13" s="455"/>
      <c r="CO13" s="455"/>
      <c r="CP13" s="455"/>
      <c r="CQ13" s="455"/>
      <c r="CR13" s="455"/>
      <c r="CS13" s="456"/>
      <c r="CT13" s="415">
        <v>12</v>
      </c>
      <c r="CU13" s="416"/>
      <c r="CV13" s="416"/>
      <c r="CW13" s="416"/>
      <c r="CX13" s="416"/>
      <c r="CY13" s="416"/>
      <c r="CZ13" s="416"/>
      <c r="DA13" s="417"/>
      <c r="DB13" s="415">
        <v>12</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134</v>
      </c>
      <c r="M14" s="579"/>
      <c r="N14" s="579"/>
      <c r="O14" s="579"/>
      <c r="P14" s="579"/>
      <c r="Q14" s="580"/>
      <c r="R14" s="548">
        <v>1378</v>
      </c>
      <c r="S14" s="549"/>
      <c r="T14" s="549"/>
      <c r="U14" s="549"/>
      <c r="V14" s="550"/>
      <c r="W14" s="551"/>
      <c r="X14" s="461"/>
      <c r="Y14" s="461"/>
      <c r="Z14" s="461"/>
      <c r="AA14" s="461"/>
      <c r="AB14" s="462"/>
      <c r="AC14" s="541">
        <v>27.7</v>
      </c>
      <c r="AD14" s="542"/>
      <c r="AE14" s="542"/>
      <c r="AF14" s="542"/>
      <c r="AG14" s="543"/>
      <c r="AH14" s="541">
        <v>26.2</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135</v>
      </c>
      <c r="CE14" s="452"/>
      <c r="CF14" s="452"/>
      <c r="CG14" s="452"/>
      <c r="CH14" s="452"/>
      <c r="CI14" s="452"/>
      <c r="CJ14" s="452"/>
      <c r="CK14" s="452"/>
      <c r="CL14" s="452"/>
      <c r="CM14" s="452"/>
      <c r="CN14" s="452"/>
      <c r="CO14" s="452"/>
      <c r="CP14" s="452"/>
      <c r="CQ14" s="452"/>
      <c r="CR14" s="452"/>
      <c r="CS14" s="453"/>
      <c r="CT14" s="552" t="s">
        <v>120</v>
      </c>
      <c r="CU14" s="553"/>
      <c r="CV14" s="553"/>
      <c r="CW14" s="553"/>
      <c r="CX14" s="553"/>
      <c r="CY14" s="553"/>
      <c r="CZ14" s="553"/>
      <c r="DA14" s="554"/>
      <c r="DB14" s="552" t="s">
        <v>120</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136</v>
      </c>
      <c r="N15" s="546"/>
      <c r="O15" s="546"/>
      <c r="P15" s="546"/>
      <c r="Q15" s="547"/>
      <c r="R15" s="548">
        <v>1378</v>
      </c>
      <c r="S15" s="549"/>
      <c r="T15" s="549"/>
      <c r="U15" s="549"/>
      <c r="V15" s="550"/>
      <c r="W15" s="536" t="s">
        <v>137</v>
      </c>
      <c r="X15" s="458"/>
      <c r="Y15" s="458"/>
      <c r="Z15" s="458"/>
      <c r="AA15" s="458"/>
      <c r="AB15" s="459"/>
      <c r="AC15" s="421">
        <v>222</v>
      </c>
      <c r="AD15" s="422"/>
      <c r="AE15" s="422"/>
      <c r="AF15" s="422"/>
      <c r="AG15" s="423"/>
      <c r="AH15" s="421">
        <v>272</v>
      </c>
      <c r="AI15" s="422"/>
      <c r="AJ15" s="422"/>
      <c r="AK15" s="422"/>
      <c r="AL15" s="424"/>
      <c r="AM15" s="514"/>
      <c r="AN15" s="419"/>
      <c r="AO15" s="419"/>
      <c r="AP15" s="419"/>
      <c r="AQ15" s="419"/>
      <c r="AR15" s="419"/>
      <c r="AS15" s="419"/>
      <c r="AT15" s="420"/>
      <c r="AU15" s="502"/>
      <c r="AV15" s="503"/>
      <c r="AW15" s="503"/>
      <c r="AX15" s="503"/>
      <c r="AY15" s="437" t="s">
        <v>138</v>
      </c>
      <c r="AZ15" s="438"/>
      <c r="BA15" s="438"/>
      <c r="BB15" s="438"/>
      <c r="BC15" s="438"/>
      <c r="BD15" s="438"/>
      <c r="BE15" s="438"/>
      <c r="BF15" s="438"/>
      <c r="BG15" s="438"/>
      <c r="BH15" s="438"/>
      <c r="BI15" s="438"/>
      <c r="BJ15" s="438"/>
      <c r="BK15" s="438"/>
      <c r="BL15" s="438"/>
      <c r="BM15" s="439"/>
      <c r="BN15" s="440">
        <v>154667</v>
      </c>
      <c r="BO15" s="441"/>
      <c r="BP15" s="441"/>
      <c r="BQ15" s="441"/>
      <c r="BR15" s="441"/>
      <c r="BS15" s="441"/>
      <c r="BT15" s="441"/>
      <c r="BU15" s="442"/>
      <c r="BV15" s="440">
        <v>127843</v>
      </c>
      <c r="BW15" s="441"/>
      <c r="BX15" s="441"/>
      <c r="BY15" s="441"/>
      <c r="BZ15" s="441"/>
      <c r="CA15" s="441"/>
      <c r="CB15" s="441"/>
      <c r="CC15" s="442"/>
      <c r="CD15" s="555" t="s">
        <v>139</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140</v>
      </c>
      <c r="M16" s="539"/>
      <c r="N16" s="539"/>
      <c r="O16" s="539"/>
      <c r="P16" s="539"/>
      <c r="Q16" s="540"/>
      <c r="R16" s="533" t="s">
        <v>141</v>
      </c>
      <c r="S16" s="534"/>
      <c r="T16" s="534"/>
      <c r="U16" s="534"/>
      <c r="V16" s="535"/>
      <c r="W16" s="551"/>
      <c r="X16" s="461"/>
      <c r="Y16" s="461"/>
      <c r="Z16" s="461"/>
      <c r="AA16" s="461"/>
      <c r="AB16" s="462"/>
      <c r="AC16" s="541">
        <v>27.7</v>
      </c>
      <c r="AD16" s="542"/>
      <c r="AE16" s="542"/>
      <c r="AF16" s="542"/>
      <c r="AG16" s="543"/>
      <c r="AH16" s="541">
        <v>30.6</v>
      </c>
      <c r="AI16" s="542"/>
      <c r="AJ16" s="542"/>
      <c r="AK16" s="542"/>
      <c r="AL16" s="544"/>
      <c r="AM16" s="514"/>
      <c r="AN16" s="419"/>
      <c r="AO16" s="419"/>
      <c r="AP16" s="419"/>
      <c r="AQ16" s="419"/>
      <c r="AR16" s="419"/>
      <c r="AS16" s="419"/>
      <c r="AT16" s="420"/>
      <c r="AU16" s="502"/>
      <c r="AV16" s="503"/>
      <c r="AW16" s="503"/>
      <c r="AX16" s="503"/>
      <c r="AY16" s="425" t="s">
        <v>142</v>
      </c>
      <c r="AZ16" s="426"/>
      <c r="BA16" s="426"/>
      <c r="BB16" s="426"/>
      <c r="BC16" s="426"/>
      <c r="BD16" s="426"/>
      <c r="BE16" s="426"/>
      <c r="BF16" s="426"/>
      <c r="BG16" s="426"/>
      <c r="BH16" s="426"/>
      <c r="BI16" s="426"/>
      <c r="BJ16" s="426"/>
      <c r="BK16" s="426"/>
      <c r="BL16" s="426"/>
      <c r="BM16" s="427"/>
      <c r="BN16" s="445">
        <v>1126326</v>
      </c>
      <c r="BO16" s="446"/>
      <c r="BP16" s="446"/>
      <c r="BQ16" s="446"/>
      <c r="BR16" s="446"/>
      <c r="BS16" s="446"/>
      <c r="BT16" s="446"/>
      <c r="BU16" s="447"/>
      <c r="BV16" s="445">
        <v>1191453</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143</v>
      </c>
      <c r="N17" s="531"/>
      <c r="O17" s="531"/>
      <c r="P17" s="531"/>
      <c r="Q17" s="532"/>
      <c r="R17" s="533" t="s">
        <v>141</v>
      </c>
      <c r="S17" s="534"/>
      <c r="T17" s="534"/>
      <c r="U17" s="534"/>
      <c r="V17" s="535"/>
      <c r="W17" s="536" t="s">
        <v>144</v>
      </c>
      <c r="X17" s="458"/>
      <c r="Y17" s="458"/>
      <c r="Z17" s="458"/>
      <c r="AA17" s="458"/>
      <c r="AB17" s="459"/>
      <c r="AC17" s="421">
        <v>357</v>
      </c>
      <c r="AD17" s="422"/>
      <c r="AE17" s="422"/>
      <c r="AF17" s="422"/>
      <c r="AG17" s="423"/>
      <c r="AH17" s="421">
        <v>383</v>
      </c>
      <c r="AI17" s="422"/>
      <c r="AJ17" s="422"/>
      <c r="AK17" s="422"/>
      <c r="AL17" s="424"/>
      <c r="AM17" s="514"/>
      <c r="AN17" s="419"/>
      <c r="AO17" s="419"/>
      <c r="AP17" s="419"/>
      <c r="AQ17" s="419"/>
      <c r="AR17" s="419"/>
      <c r="AS17" s="419"/>
      <c r="AT17" s="420"/>
      <c r="AU17" s="502"/>
      <c r="AV17" s="503"/>
      <c r="AW17" s="503"/>
      <c r="AX17" s="503"/>
      <c r="AY17" s="425" t="s">
        <v>145</v>
      </c>
      <c r="AZ17" s="426"/>
      <c r="BA17" s="426"/>
      <c r="BB17" s="426"/>
      <c r="BC17" s="426"/>
      <c r="BD17" s="426"/>
      <c r="BE17" s="426"/>
      <c r="BF17" s="426"/>
      <c r="BG17" s="426"/>
      <c r="BH17" s="426"/>
      <c r="BI17" s="426"/>
      <c r="BJ17" s="426"/>
      <c r="BK17" s="426"/>
      <c r="BL17" s="426"/>
      <c r="BM17" s="427"/>
      <c r="BN17" s="445">
        <v>194340</v>
      </c>
      <c r="BO17" s="446"/>
      <c r="BP17" s="446"/>
      <c r="BQ17" s="446"/>
      <c r="BR17" s="446"/>
      <c r="BS17" s="446"/>
      <c r="BT17" s="446"/>
      <c r="BU17" s="447"/>
      <c r="BV17" s="445">
        <v>161361</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146</v>
      </c>
      <c r="C18" s="508"/>
      <c r="D18" s="508"/>
      <c r="E18" s="509"/>
      <c r="F18" s="509"/>
      <c r="G18" s="509"/>
      <c r="H18" s="509"/>
      <c r="I18" s="509"/>
      <c r="J18" s="509"/>
      <c r="K18" s="509"/>
      <c r="L18" s="510">
        <v>246.02</v>
      </c>
      <c r="M18" s="510"/>
      <c r="N18" s="510"/>
      <c r="O18" s="510"/>
      <c r="P18" s="510"/>
      <c r="Q18" s="510"/>
      <c r="R18" s="511"/>
      <c r="S18" s="511"/>
      <c r="T18" s="511"/>
      <c r="U18" s="511"/>
      <c r="V18" s="512"/>
      <c r="W18" s="526"/>
      <c r="X18" s="527"/>
      <c r="Y18" s="527"/>
      <c r="Z18" s="527"/>
      <c r="AA18" s="527"/>
      <c r="AB18" s="537"/>
      <c r="AC18" s="409">
        <v>44.6</v>
      </c>
      <c r="AD18" s="410"/>
      <c r="AE18" s="410"/>
      <c r="AF18" s="410"/>
      <c r="AG18" s="513"/>
      <c r="AH18" s="409">
        <v>43.1</v>
      </c>
      <c r="AI18" s="410"/>
      <c r="AJ18" s="410"/>
      <c r="AK18" s="410"/>
      <c r="AL18" s="411"/>
      <c r="AM18" s="514"/>
      <c r="AN18" s="419"/>
      <c r="AO18" s="419"/>
      <c r="AP18" s="419"/>
      <c r="AQ18" s="419"/>
      <c r="AR18" s="419"/>
      <c r="AS18" s="419"/>
      <c r="AT18" s="420"/>
      <c r="AU18" s="502"/>
      <c r="AV18" s="503"/>
      <c r="AW18" s="503"/>
      <c r="AX18" s="503"/>
      <c r="AY18" s="425" t="s">
        <v>147</v>
      </c>
      <c r="AZ18" s="426"/>
      <c r="BA18" s="426"/>
      <c r="BB18" s="426"/>
      <c r="BC18" s="426"/>
      <c r="BD18" s="426"/>
      <c r="BE18" s="426"/>
      <c r="BF18" s="426"/>
      <c r="BG18" s="426"/>
      <c r="BH18" s="426"/>
      <c r="BI18" s="426"/>
      <c r="BJ18" s="426"/>
      <c r="BK18" s="426"/>
      <c r="BL18" s="426"/>
      <c r="BM18" s="427"/>
      <c r="BN18" s="445">
        <v>1133203</v>
      </c>
      <c r="BO18" s="446"/>
      <c r="BP18" s="446"/>
      <c r="BQ18" s="446"/>
      <c r="BR18" s="446"/>
      <c r="BS18" s="446"/>
      <c r="BT18" s="446"/>
      <c r="BU18" s="447"/>
      <c r="BV18" s="445">
        <v>1123122</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148</v>
      </c>
      <c r="C19" s="508"/>
      <c r="D19" s="508"/>
      <c r="E19" s="509"/>
      <c r="F19" s="509"/>
      <c r="G19" s="509"/>
      <c r="H19" s="509"/>
      <c r="I19" s="509"/>
      <c r="J19" s="509"/>
      <c r="K19" s="509"/>
      <c r="L19" s="515">
        <v>6</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149</v>
      </c>
      <c r="AZ19" s="426"/>
      <c r="BA19" s="426"/>
      <c r="BB19" s="426"/>
      <c r="BC19" s="426"/>
      <c r="BD19" s="426"/>
      <c r="BE19" s="426"/>
      <c r="BF19" s="426"/>
      <c r="BG19" s="426"/>
      <c r="BH19" s="426"/>
      <c r="BI19" s="426"/>
      <c r="BJ19" s="426"/>
      <c r="BK19" s="426"/>
      <c r="BL19" s="426"/>
      <c r="BM19" s="427"/>
      <c r="BN19" s="445">
        <v>1874912</v>
      </c>
      <c r="BO19" s="446"/>
      <c r="BP19" s="446"/>
      <c r="BQ19" s="446"/>
      <c r="BR19" s="446"/>
      <c r="BS19" s="446"/>
      <c r="BT19" s="446"/>
      <c r="BU19" s="447"/>
      <c r="BV19" s="445">
        <v>1855196</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150</v>
      </c>
      <c r="C20" s="508"/>
      <c r="D20" s="508"/>
      <c r="E20" s="509"/>
      <c r="F20" s="509"/>
      <c r="G20" s="509"/>
      <c r="H20" s="509"/>
      <c r="I20" s="509"/>
      <c r="J20" s="509"/>
      <c r="K20" s="509"/>
      <c r="L20" s="515">
        <v>488</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151</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152</v>
      </c>
      <c r="C22" s="475"/>
      <c r="D22" s="476"/>
      <c r="E22" s="483" t="s">
        <v>1</v>
      </c>
      <c r="F22" s="458"/>
      <c r="G22" s="458"/>
      <c r="H22" s="458"/>
      <c r="I22" s="458"/>
      <c r="J22" s="458"/>
      <c r="K22" s="459"/>
      <c r="L22" s="483" t="s">
        <v>153</v>
      </c>
      <c r="M22" s="458"/>
      <c r="N22" s="458"/>
      <c r="O22" s="458"/>
      <c r="P22" s="459"/>
      <c r="Q22" s="468" t="s">
        <v>154</v>
      </c>
      <c r="R22" s="469"/>
      <c r="S22" s="469"/>
      <c r="T22" s="469"/>
      <c r="U22" s="469"/>
      <c r="V22" s="484"/>
      <c r="W22" s="486" t="s">
        <v>155</v>
      </c>
      <c r="X22" s="475"/>
      <c r="Y22" s="476"/>
      <c r="Z22" s="483" t="s">
        <v>1</v>
      </c>
      <c r="AA22" s="458"/>
      <c r="AB22" s="458"/>
      <c r="AC22" s="458"/>
      <c r="AD22" s="458"/>
      <c r="AE22" s="458"/>
      <c r="AF22" s="458"/>
      <c r="AG22" s="459"/>
      <c r="AH22" s="457" t="s">
        <v>156</v>
      </c>
      <c r="AI22" s="458"/>
      <c r="AJ22" s="458"/>
      <c r="AK22" s="458"/>
      <c r="AL22" s="459"/>
      <c r="AM22" s="457" t="s">
        <v>157</v>
      </c>
      <c r="AN22" s="463"/>
      <c r="AO22" s="463"/>
      <c r="AP22" s="463"/>
      <c r="AQ22" s="463"/>
      <c r="AR22" s="464"/>
      <c r="AS22" s="468" t="s">
        <v>154</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158</v>
      </c>
      <c r="AZ23" s="438"/>
      <c r="BA23" s="438"/>
      <c r="BB23" s="438"/>
      <c r="BC23" s="438"/>
      <c r="BD23" s="438"/>
      <c r="BE23" s="438"/>
      <c r="BF23" s="438"/>
      <c r="BG23" s="438"/>
      <c r="BH23" s="438"/>
      <c r="BI23" s="438"/>
      <c r="BJ23" s="438"/>
      <c r="BK23" s="438"/>
      <c r="BL23" s="438"/>
      <c r="BM23" s="439"/>
      <c r="BN23" s="445">
        <v>2039646</v>
      </c>
      <c r="BO23" s="446"/>
      <c r="BP23" s="446"/>
      <c r="BQ23" s="446"/>
      <c r="BR23" s="446"/>
      <c r="BS23" s="446"/>
      <c r="BT23" s="446"/>
      <c r="BU23" s="447"/>
      <c r="BV23" s="445">
        <v>1855959</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159</v>
      </c>
      <c r="F24" s="419"/>
      <c r="G24" s="419"/>
      <c r="H24" s="419"/>
      <c r="I24" s="419"/>
      <c r="J24" s="419"/>
      <c r="K24" s="420"/>
      <c r="L24" s="421">
        <v>1</v>
      </c>
      <c r="M24" s="422"/>
      <c r="N24" s="422"/>
      <c r="O24" s="422"/>
      <c r="P24" s="423"/>
      <c r="Q24" s="421">
        <v>6780</v>
      </c>
      <c r="R24" s="422"/>
      <c r="S24" s="422"/>
      <c r="T24" s="422"/>
      <c r="U24" s="422"/>
      <c r="V24" s="423"/>
      <c r="W24" s="487"/>
      <c r="X24" s="478"/>
      <c r="Y24" s="479"/>
      <c r="Z24" s="418" t="s">
        <v>160</v>
      </c>
      <c r="AA24" s="419"/>
      <c r="AB24" s="419"/>
      <c r="AC24" s="419"/>
      <c r="AD24" s="419"/>
      <c r="AE24" s="419"/>
      <c r="AF24" s="419"/>
      <c r="AG24" s="420"/>
      <c r="AH24" s="421">
        <v>40</v>
      </c>
      <c r="AI24" s="422"/>
      <c r="AJ24" s="422"/>
      <c r="AK24" s="422"/>
      <c r="AL24" s="423"/>
      <c r="AM24" s="421">
        <v>116000</v>
      </c>
      <c r="AN24" s="422"/>
      <c r="AO24" s="422"/>
      <c r="AP24" s="422"/>
      <c r="AQ24" s="422"/>
      <c r="AR24" s="423"/>
      <c r="AS24" s="421">
        <v>2900</v>
      </c>
      <c r="AT24" s="422"/>
      <c r="AU24" s="422"/>
      <c r="AV24" s="422"/>
      <c r="AW24" s="422"/>
      <c r="AX24" s="424"/>
      <c r="AY24" s="412" t="s">
        <v>161</v>
      </c>
      <c r="AZ24" s="413"/>
      <c r="BA24" s="413"/>
      <c r="BB24" s="413"/>
      <c r="BC24" s="413"/>
      <c r="BD24" s="413"/>
      <c r="BE24" s="413"/>
      <c r="BF24" s="413"/>
      <c r="BG24" s="413"/>
      <c r="BH24" s="413"/>
      <c r="BI24" s="413"/>
      <c r="BJ24" s="413"/>
      <c r="BK24" s="413"/>
      <c r="BL24" s="413"/>
      <c r="BM24" s="414"/>
      <c r="BN24" s="445">
        <v>2028015</v>
      </c>
      <c r="BO24" s="446"/>
      <c r="BP24" s="446"/>
      <c r="BQ24" s="446"/>
      <c r="BR24" s="446"/>
      <c r="BS24" s="446"/>
      <c r="BT24" s="446"/>
      <c r="BU24" s="447"/>
      <c r="BV24" s="445">
        <v>1835968</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162</v>
      </c>
      <c r="F25" s="419"/>
      <c r="G25" s="419"/>
      <c r="H25" s="419"/>
      <c r="I25" s="419"/>
      <c r="J25" s="419"/>
      <c r="K25" s="420"/>
      <c r="L25" s="421">
        <v>1</v>
      </c>
      <c r="M25" s="422"/>
      <c r="N25" s="422"/>
      <c r="O25" s="422"/>
      <c r="P25" s="423"/>
      <c r="Q25" s="421">
        <v>5150</v>
      </c>
      <c r="R25" s="422"/>
      <c r="S25" s="422"/>
      <c r="T25" s="422"/>
      <c r="U25" s="422"/>
      <c r="V25" s="423"/>
      <c r="W25" s="487"/>
      <c r="X25" s="478"/>
      <c r="Y25" s="479"/>
      <c r="Z25" s="418" t="s">
        <v>163</v>
      </c>
      <c r="AA25" s="419"/>
      <c r="AB25" s="419"/>
      <c r="AC25" s="419"/>
      <c r="AD25" s="419"/>
      <c r="AE25" s="419"/>
      <c r="AF25" s="419"/>
      <c r="AG25" s="420"/>
      <c r="AH25" s="421" t="s">
        <v>120</v>
      </c>
      <c r="AI25" s="422"/>
      <c r="AJ25" s="422"/>
      <c r="AK25" s="422"/>
      <c r="AL25" s="423"/>
      <c r="AM25" s="421" t="s">
        <v>120</v>
      </c>
      <c r="AN25" s="422"/>
      <c r="AO25" s="422"/>
      <c r="AP25" s="422"/>
      <c r="AQ25" s="422"/>
      <c r="AR25" s="423"/>
      <c r="AS25" s="421" t="s">
        <v>120</v>
      </c>
      <c r="AT25" s="422"/>
      <c r="AU25" s="422"/>
      <c r="AV25" s="422"/>
      <c r="AW25" s="422"/>
      <c r="AX25" s="424"/>
      <c r="AY25" s="437" t="s">
        <v>164</v>
      </c>
      <c r="AZ25" s="438"/>
      <c r="BA25" s="438"/>
      <c r="BB25" s="438"/>
      <c r="BC25" s="438"/>
      <c r="BD25" s="438"/>
      <c r="BE25" s="438"/>
      <c r="BF25" s="438"/>
      <c r="BG25" s="438"/>
      <c r="BH25" s="438"/>
      <c r="BI25" s="438"/>
      <c r="BJ25" s="438"/>
      <c r="BK25" s="438"/>
      <c r="BL25" s="438"/>
      <c r="BM25" s="439"/>
      <c r="BN25" s="440">
        <v>81965</v>
      </c>
      <c r="BO25" s="441"/>
      <c r="BP25" s="441"/>
      <c r="BQ25" s="441"/>
      <c r="BR25" s="441"/>
      <c r="BS25" s="441"/>
      <c r="BT25" s="441"/>
      <c r="BU25" s="442"/>
      <c r="BV25" s="440">
        <v>102456</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165</v>
      </c>
      <c r="F26" s="419"/>
      <c r="G26" s="419"/>
      <c r="H26" s="419"/>
      <c r="I26" s="419"/>
      <c r="J26" s="419"/>
      <c r="K26" s="420"/>
      <c r="L26" s="421">
        <v>1</v>
      </c>
      <c r="M26" s="422"/>
      <c r="N26" s="422"/>
      <c r="O26" s="422"/>
      <c r="P26" s="423"/>
      <c r="Q26" s="421">
        <v>4750</v>
      </c>
      <c r="R26" s="422"/>
      <c r="S26" s="422"/>
      <c r="T26" s="422"/>
      <c r="U26" s="422"/>
      <c r="V26" s="423"/>
      <c r="W26" s="487"/>
      <c r="X26" s="478"/>
      <c r="Y26" s="479"/>
      <c r="Z26" s="418" t="s">
        <v>166</v>
      </c>
      <c r="AA26" s="500"/>
      <c r="AB26" s="500"/>
      <c r="AC26" s="500"/>
      <c r="AD26" s="500"/>
      <c r="AE26" s="500"/>
      <c r="AF26" s="500"/>
      <c r="AG26" s="501"/>
      <c r="AH26" s="421">
        <v>4</v>
      </c>
      <c r="AI26" s="422"/>
      <c r="AJ26" s="422"/>
      <c r="AK26" s="422"/>
      <c r="AL26" s="423"/>
      <c r="AM26" s="421">
        <v>10312</v>
      </c>
      <c r="AN26" s="422"/>
      <c r="AO26" s="422"/>
      <c r="AP26" s="422"/>
      <c r="AQ26" s="422"/>
      <c r="AR26" s="423"/>
      <c r="AS26" s="421">
        <v>2578</v>
      </c>
      <c r="AT26" s="422"/>
      <c r="AU26" s="422"/>
      <c r="AV26" s="422"/>
      <c r="AW26" s="422"/>
      <c r="AX26" s="424"/>
      <c r="AY26" s="454" t="s">
        <v>167</v>
      </c>
      <c r="AZ26" s="455"/>
      <c r="BA26" s="455"/>
      <c r="BB26" s="455"/>
      <c r="BC26" s="455"/>
      <c r="BD26" s="455"/>
      <c r="BE26" s="455"/>
      <c r="BF26" s="455"/>
      <c r="BG26" s="455"/>
      <c r="BH26" s="455"/>
      <c r="BI26" s="455"/>
      <c r="BJ26" s="455"/>
      <c r="BK26" s="455"/>
      <c r="BL26" s="455"/>
      <c r="BM26" s="456"/>
      <c r="BN26" s="445" t="s">
        <v>168</v>
      </c>
      <c r="BO26" s="446"/>
      <c r="BP26" s="446"/>
      <c r="BQ26" s="446"/>
      <c r="BR26" s="446"/>
      <c r="BS26" s="446"/>
      <c r="BT26" s="446"/>
      <c r="BU26" s="447"/>
      <c r="BV26" s="445" t="s">
        <v>168</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169</v>
      </c>
      <c r="F27" s="419"/>
      <c r="G27" s="419"/>
      <c r="H27" s="419"/>
      <c r="I27" s="419"/>
      <c r="J27" s="419"/>
      <c r="K27" s="420"/>
      <c r="L27" s="421">
        <v>1</v>
      </c>
      <c r="M27" s="422"/>
      <c r="N27" s="422"/>
      <c r="O27" s="422"/>
      <c r="P27" s="423"/>
      <c r="Q27" s="421">
        <v>2450</v>
      </c>
      <c r="R27" s="422"/>
      <c r="S27" s="422"/>
      <c r="T27" s="422"/>
      <c r="U27" s="422"/>
      <c r="V27" s="423"/>
      <c r="W27" s="487"/>
      <c r="X27" s="478"/>
      <c r="Y27" s="479"/>
      <c r="Z27" s="418" t="s">
        <v>170</v>
      </c>
      <c r="AA27" s="419"/>
      <c r="AB27" s="419"/>
      <c r="AC27" s="419"/>
      <c r="AD27" s="419"/>
      <c r="AE27" s="419"/>
      <c r="AF27" s="419"/>
      <c r="AG27" s="420"/>
      <c r="AH27" s="421" t="s">
        <v>120</v>
      </c>
      <c r="AI27" s="422"/>
      <c r="AJ27" s="422"/>
      <c r="AK27" s="422"/>
      <c r="AL27" s="423"/>
      <c r="AM27" s="421" t="s">
        <v>120</v>
      </c>
      <c r="AN27" s="422"/>
      <c r="AO27" s="422"/>
      <c r="AP27" s="422"/>
      <c r="AQ27" s="422"/>
      <c r="AR27" s="423"/>
      <c r="AS27" s="421" t="s">
        <v>120</v>
      </c>
      <c r="AT27" s="422"/>
      <c r="AU27" s="422"/>
      <c r="AV27" s="422"/>
      <c r="AW27" s="422"/>
      <c r="AX27" s="424"/>
      <c r="AY27" s="451" t="s">
        <v>171</v>
      </c>
      <c r="AZ27" s="452"/>
      <c r="BA27" s="452"/>
      <c r="BB27" s="452"/>
      <c r="BC27" s="452"/>
      <c r="BD27" s="452"/>
      <c r="BE27" s="452"/>
      <c r="BF27" s="452"/>
      <c r="BG27" s="452"/>
      <c r="BH27" s="452"/>
      <c r="BI27" s="452"/>
      <c r="BJ27" s="452"/>
      <c r="BK27" s="452"/>
      <c r="BL27" s="452"/>
      <c r="BM27" s="453"/>
      <c r="BN27" s="448">
        <v>84</v>
      </c>
      <c r="BO27" s="449"/>
      <c r="BP27" s="449"/>
      <c r="BQ27" s="449"/>
      <c r="BR27" s="449"/>
      <c r="BS27" s="449"/>
      <c r="BT27" s="449"/>
      <c r="BU27" s="450"/>
      <c r="BV27" s="448">
        <v>84</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172</v>
      </c>
      <c r="F28" s="419"/>
      <c r="G28" s="419"/>
      <c r="H28" s="419"/>
      <c r="I28" s="419"/>
      <c r="J28" s="419"/>
      <c r="K28" s="420"/>
      <c r="L28" s="421">
        <v>1</v>
      </c>
      <c r="M28" s="422"/>
      <c r="N28" s="422"/>
      <c r="O28" s="422"/>
      <c r="P28" s="423"/>
      <c r="Q28" s="421">
        <v>2170</v>
      </c>
      <c r="R28" s="422"/>
      <c r="S28" s="422"/>
      <c r="T28" s="422"/>
      <c r="U28" s="422"/>
      <c r="V28" s="423"/>
      <c r="W28" s="487"/>
      <c r="X28" s="478"/>
      <c r="Y28" s="479"/>
      <c r="Z28" s="418" t="s">
        <v>173</v>
      </c>
      <c r="AA28" s="419"/>
      <c r="AB28" s="419"/>
      <c r="AC28" s="419"/>
      <c r="AD28" s="419"/>
      <c r="AE28" s="419"/>
      <c r="AF28" s="419"/>
      <c r="AG28" s="420"/>
      <c r="AH28" s="421" t="s">
        <v>168</v>
      </c>
      <c r="AI28" s="422"/>
      <c r="AJ28" s="422"/>
      <c r="AK28" s="422"/>
      <c r="AL28" s="423"/>
      <c r="AM28" s="421" t="s">
        <v>120</v>
      </c>
      <c r="AN28" s="422"/>
      <c r="AO28" s="422"/>
      <c r="AP28" s="422"/>
      <c r="AQ28" s="422"/>
      <c r="AR28" s="423"/>
      <c r="AS28" s="421" t="s">
        <v>168</v>
      </c>
      <c r="AT28" s="422"/>
      <c r="AU28" s="422"/>
      <c r="AV28" s="422"/>
      <c r="AW28" s="422"/>
      <c r="AX28" s="424"/>
      <c r="AY28" s="428" t="s">
        <v>174</v>
      </c>
      <c r="AZ28" s="429"/>
      <c r="BA28" s="429"/>
      <c r="BB28" s="430"/>
      <c r="BC28" s="437" t="s">
        <v>41</v>
      </c>
      <c r="BD28" s="438"/>
      <c r="BE28" s="438"/>
      <c r="BF28" s="438"/>
      <c r="BG28" s="438"/>
      <c r="BH28" s="438"/>
      <c r="BI28" s="438"/>
      <c r="BJ28" s="438"/>
      <c r="BK28" s="438"/>
      <c r="BL28" s="438"/>
      <c r="BM28" s="439"/>
      <c r="BN28" s="440">
        <v>1453119</v>
      </c>
      <c r="BO28" s="441"/>
      <c r="BP28" s="441"/>
      <c r="BQ28" s="441"/>
      <c r="BR28" s="441"/>
      <c r="BS28" s="441"/>
      <c r="BT28" s="441"/>
      <c r="BU28" s="442"/>
      <c r="BV28" s="440">
        <v>1726230</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175</v>
      </c>
      <c r="F29" s="419"/>
      <c r="G29" s="419"/>
      <c r="H29" s="419"/>
      <c r="I29" s="419"/>
      <c r="J29" s="419"/>
      <c r="K29" s="420"/>
      <c r="L29" s="421">
        <v>4</v>
      </c>
      <c r="M29" s="422"/>
      <c r="N29" s="422"/>
      <c r="O29" s="422"/>
      <c r="P29" s="423"/>
      <c r="Q29" s="421">
        <v>2080</v>
      </c>
      <c r="R29" s="422"/>
      <c r="S29" s="422"/>
      <c r="T29" s="422"/>
      <c r="U29" s="422"/>
      <c r="V29" s="423"/>
      <c r="W29" s="488"/>
      <c r="X29" s="489"/>
      <c r="Y29" s="490"/>
      <c r="Z29" s="418" t="s">
        <v>176</v>
      </c>
      <c r="AA29" s="419"/>
      <c r="AB29" s="419"/>
      <c r="AC29" s="419"/>
      <c r="AD29" s="419"/>
      <c r="AE29" s="419"/>
      <c r="AF29" s="419"/>
      <c r="AG29" s="420"/>
      <c r="AH29" s="421">
        <v>40</v>
      </c>
      <c r="AI29" s="422"/>
      <c r="AJ29" s="422"/>
      <c r="AK29" s="422"/>
      <c r="AL29" s="423"/>
      <c r="AM29" s="421">
        <v>116000</v>
      </c>
      <c r="AN29" s="422"/>
      <c r="AO29" s="422"/>
      <c r="AP29" s="422"/>
      <c r="AQ29" s="422"/>
      <c r="AR29" s="423"/>
      <c r="AS29" s="421">
        <v>2900</v>
      </c>
      <c r="AT29" s="422"/>
      <c r="AU29" s="422"/>
      <c r="AV29" s="422"/>
      <c r="AW29" s="422"/>
      <c r="AX29" s="424"/>
      <c r="AY29" s="431"/>
      <c r="AZ29" s="432"/>
      <c r="BA29" s="432"/>
      <c r="BB29" s="433"/>
      <c r="BC29" s="425" t="s">
        <v>177</v>
      </c>
      <c r="BD29" s="426"/>
      <c r="BE29" s="426"/>
      <c r="BF29" s="426"/>
      <c r="BG29" s="426"/>
      <c r="BH29" s="426"/>
      <c r="BI29" s="426"/>
      <c r="BJ29" s="426"/>
      <c r="BK29" s="426"/>
      <c r="BL29" s="426"/>
      <c r="BM29" s="427"/>
      <c r="BN29" s="445">
        <v>265754</v>
      </c>
      <c r="BO29" s="446"/>
      <c r="BP29" s="446"/>
      <c r="BQ29" s="446"/>
      <c r="BR29" s="446"/>
      <c r="BS29" s="446"/>
      <c r="BT29" s="446"/>
      <c r="BU29" s="447"/>
      <c r="BV29" s="445">
        <v>265728</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178</v>
      </c>
      <c r="X30" s="498"/>
      <c r="Y30" s="498"/>
      <c r="Z30" s="498"/>
      <c r="AA30" s="498"/>
      <c r="AB30" s="498"/>
      <c r="AC30" s="498"/>
      <c r="AD30" s="498"/>
      <c r="AE30" s="498"/>
      <c r="AF30" s="498"/>
      <c r="AG30" s="499"/>
      <c r="AH30" s="409">
        <v>92.4</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38213</v>
      </c>
      <c r="BO30" s="449"/>
      <c r="BP30" s="449"/>
      <c r="BQ30" s="449"/>
      <c r="BR30" s="449"/>
      <c r="BS30" s="449"/>
      <c r="BT30" s="449"/>
      <c r="BU30" s="450"/>
      <c r="BV30" s="448">
        <v>38877</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179</v>
      </c>
      <c r="D32" s="193"/>
      <c r="E32" s="193"/>
      <c r="F32" s="190"/>
      <c r="G32" s="190"/>
      <c r="H32" s="190"/>
      <c r="I32" s="190"/>
      <c r="J32" s="190"/>
      <c r="K32" s="190"/>
      <c r="L32" s="190"/>
      <c r="M32" s="190"/>
      <c r="N32" s="190"/>
      <c r="O32" s="190"/>
      <c r="P32" s="190"/>
      <c r="Q32" s="190"/>
      <c r="R32" s="190"/>
      <c r="S32" s="190"/>
      <c r="T32" s="190"/>
      <c r="U32" s="190" t="s">
        <v>180</v>
      </c>
      <c r="V32" s="190"/>
      <c r="W32" s="190"/>
      <c r="X32" s="190"/>
      <c r="Y32" s="190"/>
      <c r="Z32" s="190"/>
      <c r="AA32" s="190"/>
      <c r="AB32" s="190"/>
      <c r="AC32" s="190"/>
      <c r="AD32" s="190"/>
      <c r="AE32" s="190"/>
      <c r="AF32" s="190"/>
      <c r="AG32" s="190"/>
      <c r="AH32" s="190"/>
      <c r="AI32" s="190"/>
      <c r="AJ32" s="190"/>
      <c r="AK32" s="190"/>
      <c r="AL32" s="190"/>
      <c r="AM32" s="194" t="s">
        <v>181</v>
      </c>
      <c r="AN32" s="190"/>
      <c r="AO32" s="190"/>
      <c r="AP32" s="190"/>
      <c r="AQ32" s="190"/>
      <c r="AR32" s="190"/>
      <c r="AS32" s="194"/>
      <c r="AT32" s="194"/>
      <c r="AU32" s="194"/>
      <c r="AV32" s="194"/>
      <c r="AW32" s="194"/>
      <c r="AX32" s="194"/>
      <c r="AY32" s="194"/>
      <c r="AZ32" s="194"/>
      <c r="BA32" s="194"/>
      <c r="BB32" s="190"/>
      <c r="BC32" s="194"/>
      <c r="BD32" s="190"/>
      <c r="BE32" s="194" t="s">
        <v>182</v>
      </c>
      <c r="BF32" s="190"/>
      <c r="BG32" s="190"/>
      <c r="BH32" s="190"/>
      <c r="BI32" s="190"/>
      <c r="BJ32" s="194"/>
      <c r="BK32" s="194"/>
      <c r="BL32" s="194"/>
      <c r="BM32" s="194"/>
      <c r="BN32" s="194"/>
      <c r="BO32" s="194"/>
      <c r="BP32" s="194"/>
      <c r="BQ32" s="194"/>
      <c r="BR32" s="190"/>
      <c r="BS32" s="190"/>
      <c r="BT32" s="190"/>
      <c r="BU32" s="190"/>
      <c r="BV32" s="190"/>
      <c r="BW32" s="190" t="s">
        <v>183</v>
      </c>
      <c r="BX32" s="190"/>
      <c r="BY32" s="190"/>
      <c r="BZ32" s="190"/>
      <c r="CA32" s="190"/>
      <c r="CB32" s="194"/>
      <c r="CC32" s="194"/>
      <c r="CD32" s="194"/>
      <c r="CE32" s="194"/>
      <c r="CF32" s="194"/>
      <c r="CG32" s="194"/>
      <c r="CH32" s="194"/>
      <c r="CI32" s="194"/>
      <c r="CJ32" s="194"/>
      <c r="CK32" s="194"/>
      <c r="CL32" s="194"/>
      <c r="CM32" s="194"/>
      <c r="CN32" s="194"/>
      <c r="CO32" s="194" t="s">
        <v>184</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185</v>
      </c>
      <c r="D33" s="408"/>
      <c r="E33" s="407" t="s">
        <v>186</v>
      </c>
      <c r="F33" s="407"/>
      <c r="G33" s="407"/>
      <c r="H33" s="407"/>
      <c r="I33" s="407"/>
      <c r="J33" s="407"/>
      <c r="K33" s="407"/>
      <c r="L33" s="407"/>
      <c r="M33" s="407"/>
      <c r="N33" s="407"/>
      <c r="O33" s="407"/>
      <c r="P33" s="407"/>
      <c r="Q33" s="407"/>
      <c r="R33" s="407"/>
      <c r="S33" s="407"/>
      <c r="T33" s="195"/>
      <c r="U33" s="408" t="s">
        <v>185</v>
      </c>
      <c r="V33" s="408"/>
      <c r="W33" s="407" t="s">
        <v>187</v>
      </c>
      <c r="X33" s="407"/>
      <c r="Y33" s="407"/>
      <c r="Z33" s="407"/>
      <c r="AA33" s="407"/>
      <c r="AB33" s="407"/>
      <c r="AC33" s="407"/>
      <c r="AD33" s="407"/>
      <c r="AE33" s="407"/>
      <c r="AF33" s="407"/>
      <c r="AG33" s="407"/>
      <c r="AH33" s="407"/>
      <c r="AI33" s="407"/>
      <c r="AJ33" s="407"/>
      <c r="AK33" s="407"/>
      <c r="AL33" s="195"/>
      <c r="AM33" s="408" t="s">
        <v>188</v>
      </c>
      <c r="AN33" s="408"/>
      <c r="AO33" s="407" t="s">
        <v>187</v>
      </c>
      <c r="AP33" s="407"/>
      <c r="AQ33" s="407"/>
      <c r="AR33" s="407"/>
      <c r="AS33" s="407"/>
      <c r="AT33" s="407"/>
      <c r="AU33" s="407"/>
      <c r="AV33" s="407"/>
      <c r="AW33" s="407"/>
      <c r="AX33" s="407"/>
      <c r="AY33" s="407"/>
      <c r="AZ33" s="407"/>
      <c r="BA33" s="407"/>
      <c r="BB33" s="407"/>
      <c r="BC33" s="407"/>
      <c r="BD33" s="196"/>
      <c r="BE33" s="407" t="s">
        <v>189</v>
      </c>
      <c r="BF33" s="407"/>
      <c r="BG33" s="407" t="s">
        <v>190</v>
      </c>
      <c r="BH33" s="407"/>
      <c r="BI33" s="407"/>
      <c r="BJ33" s="407"/>
      <c r="BK33" s="407"/>
      <c r="BL33" s="407"/>
      <c r="BM33" s="407"/>
      <c r="BN33" s="407"/>
      <c r="BO33" s="407"/>
      <c r="BP33" s="407"/>
      <c r="BQ33" s="407"/>
      <c r="BR33" s="407"/>
      <c r="BS33" s="407"/>
      <c r="BT33" s="407"/>
      <c r="BU33" s="407"/>
      <c r="BV33" s="196"/>
      <c r="BW33" s="408" t="s">
        <v>189</v>
      </c>
      <c r="BX33" s="408"/>
      <c r="BY33" s="407" t="s">
        <v>191</v>
      </c>
      <c r="BZ33" s="407"/>
      <c r="CA33" s="407"/>
      <c r="CB33" s="407"/>
      <c r="CC33" s="407"/>
      <c r="CD33" s="407"/>
      <c r="CE33" s="407"/>
      <c r="CF33" s="407"/>
      <c r="CG33" s="407"/>
      <c r="CH33" s="407"/>
      <c r="CI33" s="407"/>
      <c r="CJ33" s="407"/>
      <c r="CK33" s="407"/>
      <c r="CL33" s="407"/>
      <c r="CM33" s="407"/>
      <c r="CN33" s="195"/>
      <c r="CO33" s="408" t="s">
        <v>192</v>
      </c>
      <c r="CP33" s="408"/>
      <c r="CQ33" s="407" t="s">
        <v>193</v>
      </c>
      <c r="CR33" s="407"/>
      <c r="CS33" s="407"/>
      <c r="CT33" s="407"/>
      <c r="CU33" s="407"/>
      <c r="CV33" s="407"/>
      <c r="CW33" s="407"/>
      <c r="CX33" s="407"/>
      <c r="CY33" s="407"/>
      <c r="CZ33" s="407"/>
      <c r="DA33" s="407"/>
      <c r="DB33" s="407"/>
      <c r="DC33" s="407"/>
      <c r="DD33" s="407"/>
      <c r="DE33" s="407"/>
      <c r="DF33" s="195"/>
      <c r="DG33" s="406" t="s">
        <v>194</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t="str">
        <f>IF(AO34="","",MAX(C34:D43,U34:V43)+1)</f>
        <v/>
      </c>
      <c r="AN34" s="404"/>
      <c r="AO34" s="403"/>
      <c r="AP34" s="403"/>
      <c r="AQ34" s="403"/>
      <c r="AR34" s="403"/>
      <c r="AS34" s="403"/>
      <c r="AT34" s="403"/>
      <c r="AU34" s="403"/>
      <c r="AV34" s="403"/>
      <c r="AW34" s="403"/>
      <c r="AX34" s="403"/>
      <c r="AY34" s="403"/>
      <c r="AZ34" s="403"/>
      <c r="BA34" s="403"/>
      <c r="BB34" s="403"/>
      <c r="BC34" s="403"/>
      <c r="BD34" s="193"/>
      <c r="BE34" s="404">
        <f>IF(BG34="","",MAX(C34:D43,U34:V43,AM34:AN43)+1)</f>
        <v>5</v>
      </c>
      <c r="BF34" s="404"/>
      <c r="BG34" s="403" t="str">
        <f>IF('各会計、関係団体の財政状況及び健全化判断比率'!B31="","",'各会計、関係団体の財政状況及び健全化判断比率'!B31)</f>
        <v>簡易水道事業特別会計</v>
      </c>
      <c r="BH34" s="403"/>
      <c r="BI34" s="403"/>
      <c r="BJ34" s="403"/>
      <c r="BK34" s="403"/>
      <c r="BL34" s="403"/>
      <c r="BM34" s="403"/>
      <c r="BN34" s="403"/>
      <c r="BO34" s="403"/>
      <c r="BP34" s="403"/>
      <c r="BQ34" s="403"/>
      <c r="BR34" s="403"/>
      <c r="BS34" s="403"/>
      <c r="BT34" s="403"/>
      <c r="BU34" s="403"/>
      <c r="BV34" s="193"/>
      <c r="BW34" s="404">
        <f>IF(BY34="","",MAX(C34:D43,U34:V43,AM34:AN43,BE34:BF43)+1)</f>
        <v>7</v>
      </c>
      <c r="BX34" s="404"/>
      <c r="BY34" s="403" t="str">
        <f>IF('各会計、関係団体の財政状況及び健全化判断比率'!B68="","",'各会計、関係団体の財政状況及び健全化判断比率'!B68)</f>
        <v>青森県後期高齢者医療広域連合(一般会計)</v>
      </c>
      <c r="BZ34" s="403"/>
      <c r="CA34" s="403"/>
      <c r="CB34" s="403"/>
      <c r="CC34" s="403"/>
      <c r="CD34" s="403"/>
      <c r="CE34" s="403"/>
      <c r="CF34" s="403"/>
      <c r="CG34" s="403"/>
      <c r="CH34" s="403"/>
      <c r="CI34" s="403"/>
      <c r="CJ34" s="403"/>
      <c r="CK34" s="403"/>
      <c r="CL34" s="403"/>
      <c r="CM34" s="403"/>
      <c r="CN34" s="193"/>
      <c r="CO34" s="404">
        <f>IF(CQ34="","",MAX(C34:D43,U34:V43,AM34:AN43,BE34:BF43,BW34:BX43)+1)</f>
        <v>15</v>
      </c>
      <c r="CP34" s="404"/>
      <c r="CQ34" s="403" t="str">
        <f>IF('各会計、関係団体の財政状況及び健全化判断比率'!BS7="","",'各会計、関係団体の財政状況及び健全化判断比率'!BS7)</f>
        <v>ブナの里白神公社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6</v>
      </c>
      <c r="BF35" s="404"/>
      <c r="BG35" s="403" t="str">
        <f>IF('各会計、関係団体の財政状況及び健全化判断比率'!B32="","",'各会計、関係団体の財政状況及び健全化判断比率'!B32)</f>
        <v>農業集落排水事業特別会計</v>
      </c>
      <c r="BH35" s="403"/>
      <c r="BI35" s="403"/>
      <c r="BJ35" s="403"/>
      <c r="BK35" s="403"/>
      <c r="BL35" s="403"/>
      <c r="BM35" s="403"/>
      <c r="BN35" s="403"/>
      <c r="BO35" s="403"/>
      <c r="BP35" s="403"/>
      <c r="BQ35" s="403"/>
      <c r="BR35" s="403"/>
      <c r="BS35" s="403"/>
      <c r="BT35" s="403"/>
      <c r="BU35" s="403"/>
      <c r="BV35" s="193"/>
      <c r="BW35" s="404">
        <f t="shared" ref="BW35:BW43" si="2">IF(BY35="","",BW34+1)</f>
        <v>8</v>
      </c>
      <c r="BX35" s="404"/>
      <c r="BY35" s="403" t="str">
        <f>IF('各会計、関係団体の財政状況及び健全化判断比率'!B69="","",'各会計、関係団体の財政状況及び健全化判断比率'!B69)</f>
        <v>青森県後期高齢者医療広域連合(特別会計)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9</v>
      </c>
      <c r="BX36" s="404"/>
      <c r="BY36" s="403" t="str">
        <f>IF('各会計、関係団体の財政状況及び健全化判断比率'!B70="","",'各会計、関係団体の財政状況及び健全化判断比率'!B70)</f>
        <v>青森県市町村総合事務組合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10</v>
      </c>
      <c r="BX37" s="404"/>
      <c r="BY37" s="403" t="str">
        <f>IF('各会計、関係団体の財政状況及び健全化判断比率'!B71="","",'各会計、関係団体の財政状況及び健全化判断比率'!B71)</f>
        <v>津軽広域連合(一般会計)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11</v>
      </c>
      <c r="BX38" s="404"/>
      <c r="BY38" s="403" t="str">
        <f>IF('各会計、関係団体の財政状況及び健全化判断比率'!B72="","",'各会計、関係団体の財政状況及び健全化判断比率'!B72)</f>
        <v>青森県交通災害共済組合(特別会計)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12</v>
      </c>
      <c r="BX39" s="404"/>
      <c r="BY39" s="403" t="str">
        <f>IF('各会計、関係団体の財政状況及び健全化判断比率'!B73="","",'各会計、関係団体の財政状況及び健全化判断比率'!B73)</f>
        <v>弘前地区消防事務組合(一般会計)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13</v>
      </c>
      <c r="BX40" s="404"/>
      <c r="BY40" s="403" t="str">
        <f>IF('各会計、関係団体の財政状況及び健全化判断比率'!B74="","",'各会計、関係団体の財政状況及び健全化判断比率'!B74)</f>
        <v>弘前地区環境整備事務組合(一般会計)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14</v>
      </c>
      <c r="BX41" s="404"/>
      <c r="BY41" s="403" t="str">
        <f>IF('各会計、関係団体の財政状況及び健全化判断比率'!B75="","",'各会計、関係団体の財政状況及び健全化判断比率'!B75)</f>
        <v>青森県市町村退職手当組合(一般会計)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199</v>
      </c>
    </row>
    <row r="50" spans="5:5" x14ac:dyDescent="0.15">
      <c r="E50" s="167" t="s">
        <v>200</v>
      </c>
    </row>
    <row r="51" spans="5:5" x14ac:dyDescent="0.15">
      <c r="E51" s="167" t="s">
        <v>201</v>
      </c>
    </row>
    <row r="52" spans="5:5" x14ac:dyDescent="0.15">
      <c r="E52" s="167" t="s">
        <v>202</v>
      </c>
    </row>
    <row r="53" spans="5:5" x14ac:dyDescent="0.15">
      <c r="E53" s="167" t="s">
        <v>203</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A0YMmmTNItegLg+Y66a0uWxMUz+pvBvT0mfznggXDtu3yG0WqlsLc8h2KdYiOD+hgzlXoNhofpQW1iIrgog6rw==" saltValue="ZwBjgCtOH6MNNTBcMgF0V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544</v>
      </c>
      <c r="G33" s="29" t="s">
        <v>545</v>
      </c>
      <c r="H33" s="29" t="s">
        <v>546</v>
      </c>
      <c r="I33" s="29" t="s">
        <v>547</v>
      </c>
      <c r="J33" s="30" t="s">
        <v>548</v>
      </c>
      <c r="K33" s="22"/>
      <c r="L33" s="22"/>
      <c r="M33" s="22"/>
      <c r="N33" s="22"/>
      <c r="O33" s="22"/>
      <c r="P33" s="22"/>
    </row>
    <row r="34" spans="1:16" ht="39" customHeight="1" x14ac:dyDescent="0.15">
      <c r="A34" s="22"/>
      <c r="B34" s="31"/>
      <c r="C34" s="1224" t="s">
        <v>553</v>
      </c>
      <c r="D34" s="1224"/>
      <c r="E34" s="1225"/>
      <c r="F34" s="32">
        <v>3.7</v>
      </c>
      <c r="G34" s="33">
        <v>5.23</v>
      </c>
      <c r="H34" s="33">
        <v>5.18</v>
      </c>
      <c r="I34" s="33">
        <v>5.55</v>
      </c>
      <c r="J34" s="34">
        <v>6.55</v>
      </c>
      <c r="K34" s="22"/>
      <c r="L34" s="22"/>
      <c r="M34" s="22"/>
      <c r="N34" s="22"/>
      <c r="O34" s="22"/>
      <c r="P34" s="22"/>
    </row>
    <row r="35" spans="1:16" ht="39" customHeight="1" x14ac:dyDescent="0.15">
      <c r="A35" s="22"/>
      <c r="B35" s="35"/>
      <c r="C35" s="1218" t="s">
        <v>554</v>
      </c>
      <c r="D35" s="1219"/>
      <c r="E35" s="1220"/>
      <c r="F35" s="36">
        <v>0.18</v>
      </c>
      <c r="G35" s="37">
        <v>7.0000000000000007E-2</v>
      </c>
      <c r="H35" s="37">
        <v>0.04</v>
      </c>
      <c r="I35" s="37">
        <v>0.02</v>
      </c>
      <c r="J35" s="38">
        <v>0.17</v>
      </c>
      <c r="K35" s="22"/>
      <c r="L35" s="22"/>
      <c r="M35" s="22"/>
      <c r="N35" s="22"/>
      <c r="O35" s="22"/>
      <c r="P35" s="22"/>
    </row>
    <row r="36" spans="1:16" ht="39" customHeight="1" x14ac:dyDescent="0.15">
      <c r="A36" s="22"/>
      <c r="B36" s="35"/>
      <c r="C36" s="1218" t="s">
        <v>555</v>
      </c>
      <c r="D36" s="1219"/>
      <c r="E36" s="1220"/>
      <c r="F36" s="36">
        <v>0.08</v>
      </c>
      <c r="G36" s="37">
        <v>0.35</v>
      </c>
      <c r="H36" s="37">
        <v>0.13</v>
      </c>
      <c r="I36" s="37">
        <v>0.25</v>
      </c>
      <c r="J36" s="38">
        <v>0.14000000000000001</v>
      </c>
      <c r="K36" s="22"/>
      <c r="L36" s="22"/>
      <c r="M36" s="22"/>
      <c r="N36" s="22"/>
      <c r="O36" s="22"/>
      <c r="P36" s="22"/>
    </row>
    <row r="37" spans="1:16" ht="39" customHeight="1" x14ac:dyDescent="0.15">
      <c r="A37" s="22"/>
      <c r="B37" s="35"/>
      <c r="C37" s="1218" t="s">
        <v>556</v>
      </c>
      <c r="D37" s="1219"/>
      <c r="E37" s="1220"/>
      <c r="F37" s="36">
        <v>0.1</v>
      </c>
      <c r="G37" s="37">
        <v>0.04</v>
      </c>
      <c r="H37" s="37">
        <v>0</v>
      </c>
      <c r="I37" s="37">
        <v>0.02</v>
      </c>
      <c r="J37" s="38">
        <v>0.14000000000000001</v>
      </c>
      <c r="K37" s="22"/>
      <c r="L37" s="22"/>
      <c r="M37" s="22"/>
      <c r="N37" s="22"/>
      <c r="O37" s="22"/>
      <c r="P37" s="22"/>
    </row>
    <row r="38" spans="1:16" ht="39" customHeight="1" x14ac:dyDescent="0.15">
      <c r="A38" s="22"/>
      <c r="B38" s="35"/>
      <c r="C38" s="1218" t="s">
        <v>557</v>
      </c>
      <c r="D38" s="1219"/>
      <c r="E38" s="1220"/>
      <c r="F38" s="36">
        <v>0.06</v>
      </c>
      <c r="G38" s="37">
        <v>0.08</v>
      </c>
      <c r="H38" s="37">
        <v>0.08</v>
      </c>
      <c r="I38" s="37">
        <v>0.06</v>
      </c>
      <c r="J38" s="38">
        <v>0.11</v>
      </c>
      <c r="K38" s="22"/>
      <c r="L38" s="22"/>
      <c r="M38" s="22"/>
      <c r="N38" s="22"/>
      <c r="O38" s="22"/>
      <c r="P38" s="22"/>
    </row>
    <row r="39" spans="1:16" ht="39" customHeight="1" x14ac:dyDescent="0.15">
      <c r="A39" s="22"/>
      <c r="B39" s="35"/>
      <c r="C39" s="1218" t="s">
        <v>558</v>
      </c>
      <c r="D39" s="1219"/>
      <c r="E39" s="1220"/>
      <c r="F39" s="36">
        <v>0</v>
      </c>
      <c r="G39" s="37">
        <v>0.01</v>
      </c>
      <c r="H39" s="37">
        <v>0.01</v>
      </c>
      <c r="I39" s="37">
        <v>0.01</v>
      </c>
      <c r="J39" s="38">
        <v>0.01</v>
      </c>
      <c r="K39" s="22"/>
      <c r="L39" s="22"/>
      <c r="M39" s="22"/>
      <c r="N39" s="22"/>
      <c r="O39" s="22"/>
      <c r="P39" s="22"/>
    </row>
    <row r="40" spans="1:16" ht="39" customHeight="1" x14ac:dyDescent="0.15">
      <c r="A40" s="22"/>
      <c r="B40" s="35"/>
      <c r="C40" s="1218"/>
      <c r="D40" s="1219"/>
      <c r="E40" s="1220"/>
      <c r="F40" s="36"/>
      <c r="G40" s="37"/>
      <c r="H40" s="37"/>
      <c r="I40" s="37"/>
      <c r="J40" s="38"/>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559</v>
      </c>
      <c r="D42" s="1219"/>
      <c r="E42" s="1220"/>
      <c r="F42" s="36" t="s">
        <v>501</v>
      </c>
      <c r="G42" s="37" t="s">
        <v>501</v>
      </c>
      <c r="H42" s="37" t="s">
        <v>501</v>
      </c>
      <c r="I42" s="37" t="s">
        <v>501</v>
      </c>
      <c r="J42" s="38" t="s">
        <v>501</v>
      </c>
      <c r="K42" s="22"/>
      <c r="L42" s="22"/>
      <c r="M42" s="22"/>
      <c r="N42" s="22"/>
      <c r="O42" s="22"/>
      <c r="P42" s="22"/>
    </row>
    <row r="43" spans="1:16" ht="39" customHeight="1" thickBot="1" x14ac:dyDescent="0.2">
      <c r="A43" s="22"/>
      <c r="B43" s="40"/>
      <c r="C43" s="1221" t="s">
        <v>560</v>
      </c>
      <c r="D43" s="1222"/>
      <c r="E43" s="1223"/>
      <c r="F43" s="41" t="s">
        <v>501</v>
      </c>
      <c r="G43" s="42" t="s">
        <v>501</v>
      </c>
      <c r="H43" s="42" t="s">
        <v>501</v>
      </c>
      <c r="I43" s="42" t="s">
        <v>501</v>
      </c>
      <c r="J43" s="43" t="s">
        <v>501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Nx6wk63OnyM8bG/O2hcRgdLUaaRUBzWVqm0yiwX02hkVk00nrRBu6qbzzNQOwx7BO8j48VnOa34XYiDYp2wgw==" saltValue="7wxFWw1W09mwXKJdtKB7z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282</v>
      </c>
      <c r="L45" s="60">
        <v>283</v>
      </c>
      <c r="M45" s="60">
        <v>243</v>
      </c>
      <c r="N45" s="60">
        <v>206</v>
      </c>
      <c r="O45" s="61">
        <v>196</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501</v>
      </c>
      <c r="L46" s="64" t="s">
        <v>501</v>
      </c>
      <c r="M46" s="64" t="s">
        <v>501</v>
      </c>
      <c r="N46" s="64" t="s">
        <v>501</v>
      </c>
      <c r="O46" s="65" t="s">
        <v>501</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501</v>
      </c>
      <c r="L47" s="64" t="s">
        <v>501</v>
      </c>
      <c r="M47" s="64" t="s">
        <v>501</v>
      </c>
      <c r="N47" s="64" t="s">
        <v>501</v>
      </c>
      <c r="O47" s="65" t="s">
        <v>501</v>
      </c>
      <c r="P47" s="48"/>
      <c r="Q47" s="48"/>
      <c r="R47" s="48"/>
      <c r="S47" s="48"/>
      <c r="T47" s="48"/>
      <c r="U47" s="48"/>
    </row>
    <row r="48" spans="1:21" ht="30.75" customHeight="1" x14ac:dyDescent="0.15">
      <c r="A48" s="48"/>
      <c r="B48" s="1236"/>
      <c r="C48" s="1237"/>
      <c r="D48" s="62"/>
      <c r="E48" s="1228" t="s">
        <v>14</v>
      </c>
      <c r="F48" s="1228"/>
      <c r="G48" s="1228"/>
      <c r="H48" s="1228"/>
      <c r="I48" s="1228"/>
      <c r="J48" s="1229"/>
      <c r="K48" s="63">
        <v>114</v>
      </c>
      <c r="L48" s="64">
        <v>115</v>
      </c>
      <c r="M48" s="64">
        <v>114</v>
      </c>
      <c r="N48" s="64">
        <v>113</v>
      </c>
      <c r="O48" s="65">
        <v>108</v>
      </c>
      <c r="P48" s="48"/>
      <c r="Q48" s="48"/>
      <c r="R48" s="48"/>
      <c r="S48" s="48"/>
      <c r="T48" s="48"/>
      <c r="U48" s="48"/>
    </row>
    <row r="49" spans="1:21" ht="30.75" customHeight="1" x14ac:dyDescent="0.15">
      <c r="A49" s="48"/>
      <c r="B49" s="1236"/>
      <c r="C49" s="1237"/>
      <c r="D49" s="62"/>
      <c r="E49" s="1228" t="s">
        <v>15</v>
      </c>
      <c r="F49" s="1228"/>
      <c r="G49" s="1228"/>
      <c r="H49" s="1228"/>
      <c r="I49" s="1228"/>
      <c r="J49" s="1229"/>
      <c r="K49" s="63">
        <v>5</v>
      </c>
      <c r="L49" s="64">
        <v>5</v>
      </c>
      <c r="M49" s="64">
        <v>5</v>
      </c>
      <c r="N49" s="64">
        <v>4</v>
      </c>
      <c r="O49" s="65">
        <v>4</v>
      </c>
      <c r="P49" s="48"/>
      <c r="Q49" s="48"/>
      <c r="R49" s="48"/>
      <c r="S49" s="48"/>
      <c r="T49" s="48"/>
      <c r="U49" s="48"/>
    </row>
    <row r="50" spans="1:21" ht="30.75" customHeight="1" x14ac:dyDescent="0.15">
      <c r="A50" s="48"/>
      <c r="B50" s="1236"/>
      <c r="C50" s="1237"/>
      <c r="D50" s="62"/>
      <c r="E50" s="1228" t="s">
        <v>16</v>
      </c>
      <c r="F50" s="1228"/>
      <c r="G50" s="1228"/>
      <c r="H50" s="1228"/>
      <c r="I50" s="1228"/>
      <c r="J50" s="1229"/>
      <c r="K50" s="63">
        <v>5</v>
      </c>
      <c r="L50" s="64">
        <v>5</v>
      </c>
      <c r="M50" s="64">
        <v>26</v>
      </c>
      <c r="N50" s="64">
        <v>23</v>
      </c>
      <c r="O50" s="65">
        <v>20</v>
      </c>
      <c r="P50" s="48"/>
      <c r="Q50" s="48"/>
      <c r="R50" s="48"/>
      <c r="S50" s="48"/>
      <c r="T50" s="48"/>
      <c r="U50" s="48"/>
    </row>
    <row r="51" spans="1:21" ht="30.75" customHeight="1" x14ac:dyDescent="0.15">
      <c r="A51" s="48"/>
      <c r="B51" s="1238"/>
      <c r="C51" s="1239"/>
      <c r="D51" s="66"/>
      <c r="E51" s="1228" t="s">
        <v>17</v>
      </c>
      <c r="F51" s="1228"/>
      <c r="G51" s="1228"/>
      <c r="H51" s="1228"/>
      <c r="I51" s="1228"/>
      <c r="J51" s="1229"/>
      <c r="K51" s="63" t="s">
        <v>501</v>
      </c>
      <c r="L51" s="64" t="s">
        <v>501</v>
      </c>
      <c r="M51" s="64" t="s">
        <v>501</v>
      </c>
      <c r="N51" s="64" t="s">
        <v>501</v>
      </c>
      <c r="O51" s="65" t="s">
        <v>501</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273</v>
      </c>
      <c r="L52" s="64">
        <v>278</v>
      </c>
      <c r="M52" s="64">
        <v>255</v>
      </c>
      <c r="N52" s="64">
        <v>216</v>
      </c>
      <c r="O52" s="65">
        <v>208</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133</v>
      </c>
      <c r="L53" s="69">
        <v>130</v>
      </c>
      <c r="M53" s="69">
        <v>133</v>
      </c>
      <c r="N53" s="69">
        <v>130</v>
      </c>
      <c r="O53" s="70">
        <v>120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4htStl3WQnEAXFIAiPyV2upnH4209jsV4JbaEt08fiYNTwlN8mzTYDN3c1bMMGK4clhfn49toIZJwBMTRjE+zQ==" saltValue="9gNJJFD32wqU6nV2+2X32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544</v>
      </c>
      <c r="J40" s="79" t="s">
        <v>545</v>
      </c>
      <c r="K40" s="79" t="s">
        <v>546</v>
      </c>
      <c r="L40" s="79" t="s">
        <v>547</v>
      </c>
      <c r="M40" s="80" t="s">
        <v>548</v>
      </c>
    </row>
    <row r="41" spans="2:13" ht="27.75" customHeight="1" x14ac:dyDescent="0.15">
      <c r="B41" s="1254" t="s">
        <v>23</v>
      </c>
      <c r="C41" s="1255"/>
      <c r="D41" s="81"/>
      <c r="E41" s="1256" t="s">
        <v>24</v>
      </c>
      <c r="F41" s="1256"/>
      <c r="G41" s="1256"/>
      <c r="H41" s="1257"/>
      <c r="I41" s="82">
        <v>1903</v>
      </c>
      <c r="J41" s="83">
        <v>1735</v>
      </c>
      <c r="K41" s="83">
        <v>1605</v>
      </c>
      <c r="L41" s="83">
        <v>1856</v>
      </c>
      <c r="M41" s="84">
        <v>2040</v>
      </c>
    </row>
    <row r="42" spans="2:13" ht="27.75" customHeight="1" x14ac:dyDescent="0.15">
      <c r="B42" s="1244"/>
      <c r="C42" s="1245"/>
      <c r="D42" s="85"/>
      <c r="E42" s="1248" t="s">
        <v>25</v>
      </c>
      <c r="F42" s="1248"/>
      <c r="G42" s="1248"/>
      <c r="H42" s="1249"/>
      <c r="I42" s="86">
        <v>10</v>
      </c>
      <c r="J42" s="87">
        <v>5</v>
      </c>
      <c r="K42" s="87">
        <v>123</v>
      </c>
      <c r="L42" s="87">
        <v>102</v>
      </c>
      <c r="M42" s="88">
        <v>82</v>
      </c>
    </row>
    <row r="43" spans="2:13" ht="27.75" customHeight="1" x14ac:dyDescent="0.15">
      <c r="B43" s="1244"/>
      <c r="C43" s="1245"/>
      <c r="D43" s="85"/>
      <c r="E43" s="1248" t="s">
        <v>26</v>
      </c>
      <c r="F43" s="1248"/>
      <c r="G43" s="1248"/>
      <c r="H43" s="1249"/>
      <c r="I43" s="86">
        <v>1524</v>
      </c>
      <c r="J43" s="87">
        <v>1492</v>
      </c>
      <c r="K43" s="87">
        <v>1496</v>
      </c>
      <c r="L43" s="87">
        <v>1605</v>
      </c>
      <c r="M43" s="88">
        <v>1544</v>
      </c>
    </row>
    <row r="44" spans="2:13" ht="27.75" customHeight="1" x14ac:dyDescent="0.15">
      <c r="B44" s="1244"/>
      <c r="C44" s="1245"/>
      <c r="D44" s="85"/>
      <c r="E44" s="1248" t="s">
        <v>27</v>
      </c>
      <c r="F44" s="1248"/>
      <c r="G44" s="1248"/>
      <c r="H44" s="1249"/>
      <c r="I44" s="86">
        <v>18</v>
      </c>
      <c r="J44" s="87">
        <v>16</v>
      </c>
      <c r="K44" s="87">
        <v>13</v>
      </c>
      <c r="L44" s="87">
        <v>9</v>
      </c>
      <c r="M44" s="88">
        <v>7</v>
      </c>
    </row>
    <row r="45" spans="2:13" ht="27.75" customHeight="1" x14ac:dyDescent="0.15">
      <c r="B45" s="1244"/>
      <c r="C45" s="1245"/>
      <c r="D45" s="85"/>
      <c r="E45" s="1248" t="s">
        <v>28</v>
      </c>
      <c r="F45" s="1248"/>
      <c r="G45" s="1248"/>
      <c r="H45" s="1249"/>
      <c r="I45" s="86">
        <v>249</v>
      </c>
      <c r="J45" s="87">
        <v>224</v>
      </c>
      <c r="K45" s="87">
        <v>187</v>
      </c>
      <c r="L45" s="87">
        <v>166</v>
      </c>
      <c r="M45" s="88">
        <v>143</v>
      </c>
    </row>
    <row r="46" spans="2:13" ht="27.75" customHeight="1" x14ac:dyDescent="0.15">
      <c r="B46" s="1244"/>
      <c r="C46" s="1245"/>
      <c r="D46" s="89"/>
      <c r="E46" s="1248" t="s">
        <v>29</v>
      </c>
      <c r="F46" s="1248"/>
      <c r="G46" s="1248"/>
      <c r="H46" s="1249"/>
      <c r="I46" s="86" t="s">
        <v>501</v>
      </c>
      <c r="J46" s="87" t="s">
        <v>501</v>
      </c>
      <c r="K46" s="87" t="s">
        <v>501</v>
      </c>
      <c r="L46" s="87" t="s">
        <v>501</v>
      </c>
      <c r="M46" s="88" t="s">
        <v>501</v>
      </c>
    </row>
    <row r="47" spans="2:13" ht="27.75" customHeight="1" x14ac:dyDescent="0.15">
      <c r="B47" s="1244"/>
      <c r="C47" s="1245"/>
      <c r="D47" s="90"/>
      <c r="E47" s="1258" t="s">
        <v>30</v>
      </c>
      <c r="F47" s="1259"/>
      <c r="G47" s="1259"/>
      <c r="H47" s="1260"/>
      <c r="I47" s="86" t="s">
        <v>501</v>
      </c>
      <c r="J47" s="87" t="s">
        <v>501</v>
      </c>
      <c r="K47" s="87" t="s">
        <v>501</v>
      </c>
      <c r="L47" s="87" t="s">
        <v>501</v>
      </c>
      <c r="M47" s="88" t="s">
        <v>501</v>
      </c>
    </row>
    <row r="48" spans="2:13" ht="27.75" customHeight="1" x14ac:dyDescent="0.15">
      <c r="B48" s="1244"/>
      <c r="C48" s="1245"/>
      <c r="D48" s="85"/>
      <c r="E48" s="1248" t="s">
        <v>31</v>
      </c>
      <c r="F48" s="1248"/>
      <c r="G48" s="1248"/>
      <c r="H48" s="1249"/>
      <c r="I48" s="86" t="s">
        <v>501</v>
      </c>
      <c r="J48" s="87" t="s">
        <v>501</v>
      </c>
      <c r="K48" s="87" t="s">
        <v>501</v>
      </c>
      <c r="L48" s="87" t="s">
        <v>501</v>
      </c>
      <c r="M48" s="88" t="s">
        <v>501</v>
      </c>
    </row>
    <row r="49" spans="2:13" ht="27.75" customHeight="1" x14ac:dyDescent="0.15">
      <c r="B49" s="1246"/>
      <c r="C49" s="1247"/>
      <c r="D49" s="85"/>
      <c r="E49" s="1248" t="s">
        <v>32</v>
      </c>
      <c r="F49" s="1248"/>
      <c r="G49" s="1248"/>
      <c r="H49" s="1249"/>
      <c r="I49" s="86" t="s">
        <v>501</v>
      </c>
      <c r="J49" s="87" t="s">
        <v>501</v>
      </c>
      <c r="K49" s="87" t="s">
        <v>501</v>
      </c>
      <c r="L49" s="87" t="s">
        <v>501</v>
      </c>
      <c r="M49" s="88" t="s">
        <v>501</v>
      </c>
    </row>
    <row r="50" spans="2:13" ht="27.75" customHeight="1" x14ac:dyDescent="0.15">
      <c r="B50" s="1242" t="s">
        <v>33</v>
      </c>
      <c r="C50" s="1243"/>
      <c r="D50" s="91"/>
      <c r="E50" s="1248" t="s">
        <v>34</v>
      </c>
      <c r="F50" s="1248"/>
      <c r="G50" s="1248"/>
      <c r="H50" s="1249"/>
      <c r="I50" s="86">
        <v>2658</v>
      </c>
      <c r="J50" s="87">
        <v>2370</v>
      </c>
      <c r="K50" s="87">
        <v>2153</v>
      </c>
      <c r="L50" s="87">
        <v>2047</v>
      </c>
      <c r="M50" s="88">
        <v>1779</v>
      </c>
    </row>
    <row r="51" spans="2:13" ht="27.75" customHeight="1" x14ac:dyDescent="0.15">
      <c r="B51" s="1244"/>
      <c r="C51" s="1245"/>
      <c r="D51" s="85"/>
      <c r="E51" s="1248" t="s">
        <v>35</v>
      </c>
      <c r="F51" s="1248"/>
      <c r="G51" s="1248"/>
      <c r="H51" s="1249"/>
      <c r="I51" s="86">
        <v>65</v>
      </c>
      <c r="J51" s="87">
        <v>45</v>
      </c>
      <c r="K51" s="87">
        <v>26</v>
      </c>
      <c r="L51" s="87">
        <v>38</v>
      </c>
      <c r="M51" s="88">
        <v>33</v>
      </c>
    </row>
    <row r="52" spans="2:13" ht="27.75" customHeight="1" x14ac:dyDescent="0.15">
      <c r="B52" s="1246"/>
      <c r="C52" s="1247"/>
      <c r="D52" s="85"/>
      <c r="E52" s="1248" t="s">
        <v>36</v>
      </c>
      <c r="F52" s="1248"/>
      <c r="G52" s="1248"/>
      <c r="H52" s="1249"/>
      <c r="I52" s="86">
        <v>2184</v>
      </c>
      <c r="J52" s="87">
        <v>2041</v>
      </c>
      <c r="K52" s="87">
        <v>1941</v>
      </c>
      <c r="L52" s="87">
        <v>2221</v>
      </c>
      <c r="M52" s="88">
        <v>2396</v>
      </c>
    </row>
    <row r="53" spans="2:13" ht="27.75" customHeight="1" thickBot="1" x14ac:dyDescent="0.2">
      <c r="B53" s="1250" t="s">
        <v>37</v>
      </c>
      <c r="C53" s="1251"/>
      <c r="D53" s="92"/>
      <c r="E53" s="1252" t="s">
        <v>38</v>
      </c>
      <c r="F53" s="1252"/>
      <c r="G53" s="1252"/>
      <c r="H53" s="1253"/>
      <c r="I53" s="93">
        <v>-1202</v>
      </c>
      <c r="J53" s="94">
        <v>-984</v>
      </c>
      <c r="K53" s="94">
        <v>-696</v>
      </c>
      <c r="L53" s="94">
        <v>-567</v>
      </c>
      <c r="M53" s="95">
        <v>-392</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hLMQ6fxO9viEqc5jP4WeuvG+nxRU4qPKI3KzKJaBoNR/mIk5JXgWAIScPhxJkp+oF2SF6HgWGX8oZeBShe1I7g==" saltValue="u7dMuxLVE3j6BZRz1YEYE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546</v>
      </c>
      <c r="G54" s="104" t="s">
        <v>547</v>
      </c>
      <c r="H54" s="105" t="s">
        <v>548</v>
      </c>
    </row>
    <row r="55" spans="2:8" ht="52.5" customHeight="1" x14ac:dyDescent="0.15">
      <c r="B55" s="106"/>
      <c r="C55" s="1269" t="s">
        <v>41</v>
      </c>
      <c r="D55" s="1269"/>
      <c r="E55" s="1270"/>
      <c r="F55" s="107">
        <v>1840</v>
      </c>
      <c r="G55" s="107">
        <v>1726</v>
      </c>
      <c r="H55" s="108">
        <v>1453</v>
      </c>
    </row>
    <row r="56" spans="2:8" ht="52.5" customHeight="1" x14ac:dyDescent="0.15">
      <c r="B56" s="109"/>
      <c r="C56" s="1271" t="s">
        <v>42</v>
      </c>
      <c r="D56" s="1271"/>
      <c r="E56" s="1272"/>
      <c r="F56" s="110">
        <v>256</v>
      </c>
      <c r="G56" s="110">
        <v>266</v>
      </c>
      <c r="H56" s="111">
        <v>266</v>
      </c>
    </row>
    <row r="57" spans="2:8" ht="53.25" customHeight="1" x14ac:dyDescent="0.15">
      <c r="B57" s="109"/>
      <c r="C57" s="1273" t="s">
        <v>43</v>
      </c>
      <c r="D57" s="1273"/>
      <c r="E57" s="1274"/>
      <c r="F57" s="112">
        <v>38</v>
      </c>
      <c r="G57" s="112">
        <v>39</v>
      </c>
      <c r="H57" s="113">
        <v>38</v>
      </c>
    </row>
    <row r="58" spans="2:8" ht="45.75" customHeight="1" x14ac:dyDescent="0.15">
      <c r="B58" s="114"/>
      <c r="C58" s="1261" t="s">
        <v>567</v>
      </c>
      <c r="D58" s="1262"/>
      <c r="E58" s="1263"/>
      <c r="F58" s="115">
        <v>23</v>
      </c>
      <c r="G58" s="115">
        <v>23</v>
      </c>
      <c r="H58" s="116">
        <v>23</v>
      </c>
    </row>
    <row r="59" spans="2:8" ht="45.75" customHeight="1" x14ac:dyDescent="0.15">
      <c r="B59" s="114"/>
      <c r="C59" s="1261" t="s">
        <v>570</v>
      </c>
      <c r="D59" s="1262"/>
      <c r="E59" s="1263"/>
      <c r="F59" s="115">
        <v>3</v>
      </c>
      <c r="G59" s="115">
        <v>7</v>
      </c>
      <c r="H59" s="116">
        <v>7</v>
      </c>
    </row>
    <row r="60" spans="2:8" ht="45.75" customHeight="1" x14ac:dyDescent="0.15">
      <c r="B60" s="114"/>
      <c r="C60" s="1261" t="s">
        <v>568</v>
      </c>
      <c r="D60" s="1262"/>
      <c r="E60" s="1263"/>
      <c r="F60" s="115">
        <v>6</v>
      </c>
      <c r="G60" s="115">
        <v>6</v>
      </c>
      <c r="H60" s="116">
        <v>6</v>
      </c>
    </row>
    <row r="61" spans="2:8" ht="45.75" customHeight="1" x14ac:dyDescent="0.15">
      <c r="B61" s="114"/>
      <c r="C61" s="1261" t="s">
        <v>569</v>
      </c>
      <c r="D61" s="1262"/>
      <c r="E61" s="1263"/>
      <c r="F61" s="115">
        <v>5</v>
      </c>
      <c r="G61" s="115">
        <v>2</v>
      </c>
      <c r="H61" s="116">
        <v>2</v>
      </c>
    </row>
    <row r="62" spans="2:8" ht="45.75" customHeight="1" thickBot="1" x14ac:dyDescent="0.2">
      <c r="B62" s="117"/>
      <c r="C62" s="1264" t="s">
        <v>571</v>
      </c>
      <c r="D62" s="1265"/>
      <c r="E62" s="1266"/>
      <c r="F62" s="118">
        <v>1</v>
      </c>
      <c r="G62" s="118">
        <v>1</v>
      </c>
      <c r="H62" s="119" t="s">
        <v>572</v>
      </c>
    </row>
    <row r="63" spans="2:8" ht="52.5" customHeight="1" thickBot="1" x14ac:dyDescent="0.2">
      <c r="B63" s="120"/>
      <c r="C63" s="1267" t="s">
        <v>44</v>
      </c>
      <c r="D63" s="1267"/>
      <c r="E63" s="1268"/>
      <c r="F63" s="121">
        <v>2134</v>
      </c>
      <c r="G63" s="121">
        <v>2031</v>
      </c>
      <c r="H63" s="122">
        <v>1757</v>
      </c>
    </row>
    <row r="64" spans="2:8" ht="15" customHeight="1" x14ac:dyDescent="0.15"/>
    <row r="65" ht="0" hidden="1" customHeight="1" x14ac:dyDescent="0.15"/>
    <row r="66" ht="0" hidden="1" customHeight="1" x14ac:dyDescent="0.15"/>
  </sheetData>
  <sheetProtection algorithmName="SHA-512" hashValue="rZ2bHgqzNB0UgdNxuMllXA8q5Zgu7JhI7vvXIAaosRInshvcYiKfh/xDln4lybqswbWRUx5dA5oadXqCutl4qw==" saltValue="q5qJ1Epe8VCKp9ezsyMTS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586</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586</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587</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588</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8" t="s">
        <v>589</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590</v>
      </c>
    </row>
    <row r="50" spans="1:109" x14ac:dyDescent="0.15">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544</v>
      </c>
      <c r="BQ50" s="1280"/>
      <c r="BR50" s="1280"/>
      <c r="BS50" s="1280"/>
      <c r="BT50" s="1280"/>
      <c r="BU50" s="1280"/>
      <c r="BV50" s="1280"/>
      <c r="BW50" s="1280"/>
      <c r="BX50" s="1280" t="s">
        <v>545</v>
      </c>
      <c r="BY50" s="1280"/>
      <c r="BZ50" s="1280"/>
      <c r="CA50" s="1280"/>
      <c r="CB50" s="1280"/>
      <c r="CC50" s="1280"/>
      <c r="CD50" s="1280"/>
      <c r="CE50" s="1280"/>
      <c r="CF50" s="1280" t="s">
        <v>546</v>
      </c>
      <c r="CG50" s="1280"/>
      <c r="CH50" s="1280"/>
      <c r="CI50" s="1280"/>
      <c r="CJ50" s="1280"/>
      <c r="CK50" s="1280"/>
      <c r="CL50" s="1280"/>
      <c r="CM50" s="1280"/>
      <c r="CN50" s="1280" t="s">
        <v>547</v>
      </c>
      <c r="CO50" s="1280"/>
      <c r="CP50" s="1280"/>
      <c r="CQ50" s="1280"/>
      <c r="CR50" s="1280"/>
      <c r="CS50" s="1280"/>
      <c r="CT50" s="1280"/>
      <c r="CU50" s="1280"/>
      <c r="CV50" s="1280" t="s">
        <v>548</v>
      </c>
      <c r="CW50" s="1280"/>
      <c r="CX50" s="1280"/>
      <c r="CY50" s="1280"/>
      <c r="CZ50" s="1280"/>
      <c r="DA50" s="1280"/>
      <c r="DB50" s="1280"/>
      <c r="DC50" s="1280"/>
    </row>
    <row r="51" spans="1:109" ht="13.5" customHeight="1" x14ac:dyDescent="0.15">
      <c r="B51" s="374"/>
      <c r="G51" s="1283"/>
      <c r="H51" s="1283"/>
      <c r="I51" s="1297"/>
      <c r="J51" s="1297"/>
      <c r="K51" s="1282"/>
      <c r="L51" s="1282"/>
      <c r="M51" s="1282"/>
      <c r="N51" s="1282"/>
      <c r="AM51" s="383"/>
      <c r="AN51" s="1278" t="s">
        <v>591</v>
      </c>
      <c r="AO51" s="1278"/>
      <c r="AP51" s="1278"/>
      <c r="AQ51" s="1278"/>
      <c r="AR51" s="1278"/>
      <c r="AS51" s="1278"/>
      <c r="AT51" s="1278"/>
      <c r="AU51" s="1278"/>
      <c r="AV51" s="1278"/>
      <c r="AW51" s="1278"/>
      <c r="AX51" s="1278"/>
      <c r="AY51" s="1278"/>
      <c r="AZ51" s="1278"/>
      <c r="BA51" s="1278"/>
      <c r="BB51" s="1278" t="s">
        <v>592</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75"/>
      <c r="CG51" s="1275"/>
      <c r="CH51" s="1275"/>
      <c r="CI51" s="1275"/>
      <c r="CJ51" s="1275"/>
      <c r="CK51" s="1275"/>
      <c r="CL51" s="1275"/>
      <c r="CM51" s="1275"/>
      <c r="CN51" s="1275"/>
      <c r="CO51" s="1275"/>
      <c r="CP51" s="1275"/>
      <c r="CQ51" s="1275"/>
      <c r="CR51" s="1275"/>
      <c r="CS51" s="1275"/>
      <c r="CT51" s="1275"/>
      <c r="CU51" s="1275"/>
      <c r="CV51" s="1287"/>
      <c r="CW51" s="1275"/>
      <c r="CX51" s="1275"/>
      <c r="CY51" s="1275"/>
      <c r="CZ51" s="1275"/>
      <c r="DA51" s="1275"/>
      <c r="DB51" s="1275"/>
      <c r="DC51" s="1275"/>
    </row>
    <row r="52" spans="1:109" x14ac:dyDescent="0.15">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x14ac:dyDescent="0.15">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593</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75">
        <v>64.5</v>
      </c>
      <c r="CG53" s="1275"/>
      <c r="CH53" s="1275"/>
      <c r="CI53" s="1275"/>
      <c r="CJ53" s="1275"/>
      <c r="CK53" s="1275"/>
      <c r="CL53" s="1275"/>
      <c r="CM53" s="1275"/>
      <c r="CN53" s="1275">
        <v>63.3</v>
      </c>
      <c r="CO53" s="1275"/>
      <c r="CP53" s="1275"/>
      <c r="CQ53" s="1275"/>
      <c r="CR53" s="1275"/>
      <c r="CS53" s="1275"/>
      <c r="CT53" s="1275"/>
      <c r="CU53" s="1275"/>
      <c r="CV53" s="1287"/>
      <c r="CW53" s="1275"/>
      <c r="CX53" s="1275"/>
      <c r="CY53" s="1275"/>
      <c r="CZ53" s="1275"/>
      <c r="DA53" s="1275"/>
      <c r="DB53" s="1275"/>
      <c r="DC53" s="1275"/>
    </row>
    <row r="54" spans="1:109" x14ac:dyDescent="0.15">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x14ac:dyDescent="0.15">
      <c r="A55" s="382"/>
      <c r="B55" s="374"/>
      <c r="G55" s="1281"/>
      <c r="H55" s="1281"/>
      <c r="I55" s="1281"/>
      <c r="J55" s="1281"/>
      <c r="K55" s="1282"/>
      <c r="L55" s="1282"/>
      <c r="M55" s="1282"/>
      <c r="N55" s="1282"/>
      <c r="AN55" s="1280" t="s">
        <v>594</v>
      </c>
      <c r="AO55" s="1280"/>
      <c r="AP55" s="1280"/>
      <c r="AQ55" s="1280"/>
      <c r="AR55" s="1280"/>
      <c r="AS55" s="1280"/>
      <c r="AT55" s="1280"/>
      <c r="AU55" s="1280"/>
      <c r="AV55" s="1280"/>
      <c r="AW55" s="1280"/>
      <c r="AX55" s="1280"/>
      <c r="AY55" s="1280"/>
      <c r="AZ55" s="1280"/>
      <c r="BA55" s="1280"/>
      <c r="BB55" s="1278" t="s">
        <v>592</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75">
        <v>0</v>
      </c>
      <c r="CG55" s="1275"/>
      <c r="CH55" s="1275"/>
      <c r="CI55" s="1275"/>
      <c r="CJ55" s="1275"/>
      <c r="CK55" s="1275"/>
      <c r="CL55" s="1275"/>
      <c r="CM55" s="1275"/>
      <c r="CN55" s="1275">
        <v>0</v>
      </c>
      <c r="CO55" s="1275"/>
      <c r="CP55" s="1275"/>
      <c r="CQ55" s="1275"/>
      <c r="CR55" s="1275"/>
      <c r="CS55" s="1275"/>
      <c r="CT55" s="1275"/>
      <c r="CU55" s="1275"/>
      <c r="CV55" s="1287"/>
      <c r="CW55" s="1275"/>
      <c r="CX55" s="1275"/>
      <c r="CY55" s="1275"/>
      <c r="CZ55" s="1275"/>
      <c r="DA55" s="1275"/>
      <c r="DB55" s="1275"/>
      <c r="DC55" s="1275"/>
    </row>
    <row r="56" spans="1:109" x14ac:dyDescent="0.15">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x14ac:dyDescent="0.15">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593</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75">
        <v>54.2</v>
      </c>
      <c r="CG57" s="1275"/>
      <c r="CH57" s="1275"/>
      <c r="CI57" s="1275"/>
      <c r="CJ57" s="1275"/>
      <c r="CK57" s="1275"/>
      <c r="CL57" s="1275"/>
      <c r="CM57" s="1275"/>
      <c r="CN57" s="1275">
        <v>56.3</v>
      </c>
      <c r="CO57" s="1275"/>
      <c r="CP57" s="1275"/>
      <c r="CQ57" s="1275"/>
      <c r="CR57" s="1275"/>
      <c r="CS57" s="1275"/>
      <c r="CT57" s="1275"/>
      <c r="CU57" s="1275"/>
      <c r="CV57" s="1287"/>
      <c r="CW57" s="1275"/>
      <c r="CX57" s="1275"/>
      <c r="CY57" s="1275"/>
      <c r="CZ57" s="1275"/>
      <c r="DA57" s="1275"/>
      <c r="DB57" s="1275"/>
      <c r="DC57" s="1275"/>
      <c r="DD57" s="387"/>
      <c r="DE57" s="386"/>
    </row>
    <row r="58" spans="1:109" s="382" customFormat="1" x14ac:dyDescent="0.15">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595</v>
      </c>
    </row>
    <row r="64" spans="1:109" x14ac:dyDescent="0.15">
      <c r="B64" s="374"/>
      <c r="G64" s="381"/>
      <c r="I64" s="394"/>
      <c r="J64" s="394"/>
      <c r="K64" s="394"/>
      <c r="L64" s="394"/>
      <c r="M64" s="394"/>
      <c r="N64" s="395"/>
      <c r="AM64" s="381"/>
      <c r="AN64" s="381" t="s">
        <v>588</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8" t="s">
        <v>596</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590</v>
      </c>
    </row>
    <row r="72" spans="2:107" x14ac:dyDescent="0.15">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544</v>
      </c>
      <c r="BQ72" s="1280"/>
      <c r="BR72" s="1280"/>
      <c r="BS72" s="1280"/>
      <c r="BT72" s="1280"/>
      <c r="BU72" s="1280"/>
      <c r="BV72" s="1280"/>
      <c r="BW72" s="1280"/>
      <c r="BX72" s="1280" t="s">
        <v>545</v>
      </c>
      <c r="BY72" s="1280"/>
      <c r="BZ72" s="1280"/>
      <c r="CA72" s="1280"/>
      <c r="CB72" s="1280"/>
      <c r="CC72" s="1280"/>
      <c r="CD72" s="1280"/>
      <c r="CE72" s="1280"/>
      <c r="CF72" s="1280" t="s">
        <v>546</v>
      </c>
      <c r="CG72" s="1280"/>
      <c r="CH72" s="1280"/>
      <c r="CI72" s="1280"/>
      <c r="CJ72" s="1280"/>
      <c r="CK72" s="1280"/>
      <c r="CL72" s="1280"/>
      <c r="CM72" s="1280"/>
      <c r="CN72" s="1280" t="s">
        <v>547</v>
      </c>
      <c r="CO72" s="1280"/>
      <c r="CP72" s="1280"/>
      <c r="CQ72" s="1280"/>
      <c r="CR72" s="1280"/>
      <c r="CS72" s="1280"/>
      <c r="CT72" s="1280"/>
      <c r="CU72" s="1280"/>
      <c r="CV72" s="1280" t="s">
        <v>548</v>
      </c>
      <c r="CW72" s="1280"/>
      <c r="CX72" s="1280"/>
      <c r="CY72" s="1280"/>
      <c r="CZ72" s="1280"/>
      <c r="DA72" s="1280"/>
      <c r="DB72" s="1280"/>
      <c r="DC72" s="1280"/>
    </row>
    <row r="73" spans="2:107" x14ac:dyDescent="0.15">
      <c r="B73" s="374"/>
      <c r="G73" s="1283"/>
      <c r="H73" s="1283"/>
      <c r="I73" s="1283"/>
      <c r="J73" s="1283"/>
      <c r="K73" s="1279"/>
      <c r="L73" s="1279"/>
      <c r="M73" s="1279"/>
      <c r="N73" s="1279"/>
      <c r="AM73" s="383"/>
      <c r="AN73" s="1278" t="s">
        <v>591</v>
      </c>
      <c r="AO73" s="1278"/>
      <c r="AP73" s="1278"/>
      <c r="AQ73" s="1278"/>
      <c r="AR73" s="1278"/>
      <c r="AS73" s="1278"/>
      <c r="AT73" s="1278"/>
      <c r="AU73" s="1278"/>
      <c r="AV73" s="1278"/>
      <c r="AW73" s="1278"/>
      <c r="AX73" s="1278"/>
      <c r="AY73" s="1278"/>
      <c r="AZ73" s="1278"/>
      <c r="BA73" s="1278"/>
      <c r="BB73" s="1278" t="s">
        <v>592</v>
      </c>
      <c r="BC73" s="1278"/>
      <c r="BD73" s="1278"/>
      <c r="BE73" s="1278"/>
      <c r="BF73" s="1278"/>
      <c r="BG73" s="1278"/>
      <c r="BH73" s="1278"/>
      <c r="BI73" s="1278"/>
      <c r="BJ73" s="1278"/>
      <c r="BK73" s="1278"/>
      <c r="BL73" s="1278"/>
      <c r="BM73" s="1278"/>
      <c r="BN73" s="1278"/>
      <c r="BO73" s="1278"/>
      <c r="BP73" s="1275"/>
      <c r="BQ73" s="1275"/>
      <c r="BR73" s="1275"/>
      <c r="BS73" s="1275"/>
      <c r="BT73" s="1275"/>
      <c r="BU73" s="1275"/>
      <c r="BV73" s="1275"/>
      <c r="BW73" s="1275"/>
      <c r="BX73" s="1275"/>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x14ac:dyDescent="0.15">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x14ac:dyDescent="0.15">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597</v>
      </c>
      <c r="BC75" s="1278"/>
      <c r="BD75" s="1278"/>
      <c r="BE75" s="1278"/>
      <c r="BF75" s="1278"/>
      <c r="BG75" s="1278"/>
      <c r="BH75" s="1278"/>
      <c r="BI75" s="1278"/>
      <c r="BJ75" s="1278"/>
      <c r="BK75" s="1278"/>
      <c r="BL75" s="1278"/>
      <c r="BM75" s="1278"/>
      <c r="BN75" s="1278"/>
      <c r="BO75" s="1278"/>
      <c r="BP75" s="1275">
        <v>12.6</v>
      </c>
      <c r="BQ75" s="1275"/>
      <c r="BR75" s="1275"/>
      <c r="BS75" s="1275"/>
      <c r="BT75" s="1275"/>
      <c r="BU75" s="1275"/>
      <c r="BV75" s="1275"/>
      <c r="BW75" s="1275"/>
      <c r="BX75" s="1275">
        <v>11.4</v>
      </c>
      <c r="BY75" s="1275"/>
      <c r="BZ75" s="1275"/>
      <c r="CA75" s="1275"/>
      <c r="CB75" s="1275"/>
      <c r="CC75" s="1275"/>
      <c r="CD75" s="1275"/>
      <c r="CE75" s="1275"/>
      <c r="CF75" s="1275">
        <v>11.5</v>
      </c>
      <c r="CG75" s="1275"/>
      <c r="CH75" s="1275"/>
      <c r="CI75" s="1275"/>
      <c r="CJ75" s="1275"/>
      <c r="CK75" s="1275"/>
      <c r="CL75" s="1275"/>
      <c r="CM75" s="1275"/>
      <c r="CN75" s="1275">
        <v>12</v>
      </c>
      <c r="CO75" s="1275"/>
      <c r="CP75" s="1275"/>
      <c r="CQ75" s="1275"/>
      <c r="CR75" s="1275"/>
      <c r="CS75" s="1275"/>
      <c r="CT75" s="1275"/>
      <c r="CU75" s="1275"/>
      <c r="CV75" s="1275">
        <v>12</v>
      </c>
      <c r="CW75" s="1275"/>
      <c r="CX75" s="1275"/>
      <c r="CY75" s="1275"/>
      <c r="CZ75" s="1275"/>
      <c r="DA75" s="1275"/>
      <c r="DB75" s="1275"/>
      <c r="DC75" s="1275"/>
    </row>
    <row r="76" spans="2:107" x14ac:dyDescent="0.15">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x14ac:dyDescent="0.15">
      <c r="B77" s="374"/>
      <c r="G77" s="1281"/>
      <c r="H77" s="1281"/>
      <c r="I77" s="1281"/>
      <c r="J77" s="1281"/>
      <c r="K77" s="1279"/>
      <c r="L77" s="1279"/>
      <c r="M77" s="1279"/>
      <c r="N77" s="1279"/>
      <c r="AN77" s="1280" t="s">
        <v>594</v>
      </c>
      <c r="AO77" s="1280"/>
      <c r="AP77" s="1280"/>
      <c r="AQ77" s="1280"/>
      <c r="AR77" s="1280"/>
      <c r="AS77" s="1280"/>
      <c r="AT77" s="1280"/>
      <c r="AU77" s="1280"/>
      <c r="AV77" s="1280"/>
      <c r="AW77" s="1280"/>
      <c r="AX77" s="1280"/>
      <c r="AY77" s="1280"/>
      <c r="AZ77" s="1280"/>
      <c r="BA77" s="1280"/>
      <c r="BB77" s="1278" t="s">
        <v>592</v>
      </c>
      <c r="BC77" s="1278"/>
      <c r="BD77" s="1278"/>
      <c r="BE77" s="1278"/>
      <c r="BF77" s="1278"/>
      <c r="BG77" s="1278"/>
      <c r="BH77" s="1278"/>
      <c r="BI77" s="1278"/>
      <c r="BJ77" s="1278"/>
      <c r="BK77" s="1278"/>
      <c r="BL77" s="1278"/>
      <c r="BM77" s="1278"/>
      <c r="BN77" s="1278"/>
      <c r="BO77" s="1278"/>
      <c r="BP77" s="1275">
        <v>0</v>
      </c>
      <c r="BQ77" s="1275"/>
      <c r="BR77" s="1275"/>
      <c r="BS77" s="1275"/>
      <c r="BT77" s="1275"/>
      <c r="BU77" s="1275"/>
      <c r="BV77" s="1275"/>
      <c r="BW77" s="1275"/>
      <c r="BX77" s="1275">
        <v>0</v>
      </c>
      <c r="BY77" s="1275"/>
      <c r="BZ77" s="1275"/>
      <c r="CA77" s="1275"/>
      <c r="CB77" s="1275"/>
      <c r="CC77" s="1275"/>
      <c r="CD77" s="1275"/>
      <c r="CE77" s="1275"/>
      <c r="CF77" s="1275">
        <v>0</v>
      </c>
      <c r="CG77" s="1275"/>
      <c r="CH77" s="1275"/>
      <c r="CI77" s="1275"/>
      <c r="CJ77" s="1275"/>
      <c r="CK77" s="1275"/>
      <c r="CL77" s="1275"/>
      <c r="CM77" s="1275"/>
      <c r="CN77" s="1275">
        <v>0</v>
      </c>
      <c r="CO77" s="1275"/>
      <c r="CP77" s="1275"/>
      <c r="CQ77" s="1275"/>
      <c r="CR77" s="1275"/>
      <c r="CS77" s="1275"/>
      <c r="CT77" s="1275"/>
      <c r="CU77" s="1275"/>
      <c r="CV77" s="1275">
        <v>0</v>
      </c>
      <c r="CW77" s="1275"/>
      <c r="CX77" s="1275"/>
      <c r="CY77" s="1275"/>
      <c r="CZ77" s="1275"/>
      <c r="DA77" s="1275"/>
      <c r="DB77" s="1275"/>
      <c r="DC77" s="1275"/>
    </row>
    <row r="78" spans="2:107" x14ac:dyDescent="0.15">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x14ac:dyDescent="0.15">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597</v>
      </c>
      <c r="BC79" s="1278"/>
      <c r="BD79" s="1278"/>
      <c r="BE79" s="1278"/>
      <c r="BF79" s="1278"/>
      <c r="BG79" s="1278"/>
      <c r="BH79" s="1278"/>
      <c r="BI79" s="1278"/>
      <c r="BJ79" s="1278"/>
      <c r="BK79" s="1278"/>
      <c r="BL79" s="1278"/>
      <c r="BM79" s="1278"/>
      <c r="BN79" s="1278"/>
      <c r="BO79" s="1278"/>
      <c r="BP79" s="1275">
        <v>9.1999999999999993</v>
      </c>
      <c r="BQ79" s="1275"/>
      <c r="BR79" s="1275"/>
      <c r="BS79" s="1275"/>
      <c r="BT79" s="1275"/>
      <c r="BU79" s="1275"/>
      <c r="BV79" s="1275"/>
      <c r="BW79" s="1275"/>
      <c r="BX79" s="1275">
        <v>8.1999999999999993</v>
      </c>
      <c r="BY79" s="1275"/>
      <c r="BZ79" s="1275"/>
      <c r="CA79" s="1275"/>
      <c r="CB79" s="1275"/>
      <c r="CC79" s="1275"/>
      <c r="CD79" s="1275"/>
      <c r="CE79" s="1275"/>
      <c r="CF79" s="1275">
        <v>7.8</v>
      </c>
      <c r="CG79" s="1275"/>
      <c r="CH79" s="1275"/>
      <c r="CI79" s="1275"/>
      <c r="CJ79" s="1275"/>
      <c r="CK79" s="1275"/>
      <c r="CL79" s="1275"/>
      <c r="CM79" s="1275"/>
      <c r="CN79" s="1275">
        <v>7.4</v>
      </c>
      <c r="CO79" s="1275"/>
      <c r="CP79" s="1275"/>
      <c r="CQ79" s="1275"/>
      <c r="CR79" s="1275"/>
      <c r="CS79" s="1275"/>
      <c r="CT79" s="1275"/>
      <c r="CU79" s="1275"/>
      <c r="CV79" s="1275">
        <v>7.1</v>
      </c>
      <c r="CW79" s="1275"/>
      <c r="CX79" s="1275"/>
      <c r="CY79" s="1275"/>
      <c r="CZ79" s="1275"/>
      <c r="DA79" s="1275"/>
      <c r="DB79" s="1275"/>
      <c r="DC79" s="1275"/>
    </row>
    <row r="80" spans="2:107" x14ac:dyDescent="0.15">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nSTlnQd0ewbddWMgbOpRsl++6hvAXNUG0GUd8V8Uvf6UxflFnzJQ92LGMyioc8yL7AcjxAJfKmZHqLh7MmuG/A==" saltValue="+Lb052LRfVn+zwxEYjq8M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70" workbookViewId="0">
      <selection activeCell="A34" sqref="A34"/>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9vhETOCE3vN+q31yasqWBhehr/cEwOVqcXE2naqcw1Dy15KWdaln7TLR9UoAvUXXEUk2WWZD6rc3bF+TebBbw==" saltValue="gYW+nIYjadYs4raZZrUV2g=="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gmb1FICsHCRxNs9pED2Nl8EywaQgJwxqOlkF05OfX7fVbExDNpwzWBaL3NkpneHV8aUQ74h3u3AjUGB/A9FQ==" saltValue="qjaExntwRx83XmV5iLsVug=="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541</v>
      </c>
      <c r="G2" s="136"/>
      <c r="H2" s="137"/>
    </row>
    <row r="3" spans="1:8" x14ac:dyDescent="0.15">
      <c r="A3" s="133" t="s">
        <v>534</v>
      </c>
      <c r="B3" s="138"/>
      <c r="C3" s="139"/>
      <c r="D3" s="140">
        <v>377542</v>
      </c>
      <c r="E3" s="141"/>
      <c r="F3" s="142">
        <v>316331</v>
      </c>
      <c r="G3" s="143"/>
      <c r="H3" s="144"/>
    </row>
    <row r="4" spans="1:8" x14ac:dyDescent="0.15">
      <c r="A4" s="145"/>
      <c r="B4" s="146"/>
      <c r="C4" s="147"/>
      <c r="D4" s="148">
        <v>302639</v>
      </c>
      <c r="E4" s="149"/>
      <c r="F4" s="150">
        <v>106387</v>
      </c>
      <c r="G4" s="151"/>
      <c r="H4" s="152"/>
    </row>
    <row r="5" spans="1:8" x14ac:dyDescent="0.15">
      <c r="A5" s="133" t="s">
        <v>536</v>
      </c>
      <c r="B5" s="138"/>
      <c r="C5" s="139"/>
      <c r="D5" s="140">
        <v>162702</v>
      </c>
      <c r="E5" s="141"/>
      <c r="F5" s="142">
        <v>333013</v>
      </c>
      <c r="G5" s="143"/>
      <c r="H5" s="144"/>
    </row>
    <row r="6" spans="1:8" x14ac:dyDescent="0.15">
      <c r="A6" s="145"/>
      <c r="B6" s="146"/>
      <c r="C6" s="147"/>
      <c r="D6" s="148">
        <v>140054</v>
      </c>
      <c r="E6" s="149"/>
      <c r="F6" s="150">
        <v>126732</v>
      </c>
      <c r="G6" s="151"/>
      <c r="H6" s="152"/>
    </row>
    <row r="7" spans="1:8" x14ac:dyDescent="0.15">
      <c r="A7" s="133" t="s">
        <v>537</v>
      </c>
      <c r="B7" s="138"/>
      <c r="C7" s="139"/>
      <c r="D7" s="140">
        <v>337418</v>
      </c>
      <c r="E7" s="141"/>
      <c r="F7" s="142">
        <v>280458</v>
      </c>
      <c r="G7" s="143"/>
      <c r="H7" s="144"/>
    </row>
    <row r="8" spans="1:8" x14ac:dyDescent="0.15">
      <c r="A8" s="145"/>
      <c r="B8" s="146"/>
      <c r="C8" s="147"/>
      <c r="D8" s="148">
        <v>314227</v>
      </c>
      <c r="E8" s="149"/>
      <c r="F8" s="150">
        <v>127286</v>
      </c>
      <c r="G8" s="151"/>
      <c r="H8" s="152"/>
    </row>
    <row r="9" spans="1:8" x14ac:dyDescent="0.15">
      <c r="A9" s="133" t="s">
        <v>538</v>
      </c>
      <c r="B9" s="138"/>
      <c r="C9" s="139"/>
      <c r="D9" s="140">
        <v>530331</v>
      </c>
      <c r="E9" s="141"/>
      <c r="F9" s="142">
        <v>291945</v>
      </c>
      <c r="G9" s="143"/>
      <c r="H9" s="144"/>
    </row>
    <row r="10" spans="1:8" x14ac:dyDescent="0.15">
      <c r="A10" s="145"/>
      <c r="B10" s="146"/>
      <c r="C10" s="147"/>
      <c r="D10" s="148">
        <v>449702</v>
      </c>
      <c r="E10" s="149"/>
      <c r="F10" s="150">
        <v>127651</v>
      </c>
      <c r="G10" s="151"/>
      <c r="H10" s="152"/>
    </row>
    <row r="11" spans="1:8" x14ac:dyDescent="0.15">
      <c r="A11" s="133" t="s">
        <v>539</v>
      </c>
      <c r="B11" s="138"/>
      <c r="C11" s="139"/>
      <c r="D11" s="140">
        <v>466313</v>
      </c>
      <c r="E11" s="141"/>
      <c r="F11" s="142">
        <v>291173</v>
      </c>
      <c r="G11" s="143"/>
      <c r="H11" s="144"/>
    </row>
    <row r="12" spans="1:8" x14ac:dyDescent="0.15">
      <c r="A12" s="145"/>
      <c r="B12" s="146"/>
      <c r="C12" s="153"/>
      <c r="D12" s="148">
        <v>425697</v>
      </c>
      <c r="E12" s="149"/>
      <c r="F12" s="150">
        <v>119071</v>
      </c>
      <c r="G12" s="151"/>
      <c r="H12" s="152"/>
    </row>
    <row r="13" spans="1:8" x14ac:dyDescent="0.15">
      <c r="A13" s="133"/>
      <c r="B13" s="138"/>
      <c r="C13" s="154"/>
      <c r="D13" s="155">
        <v>374861</v>
      </c>
      <c r="E13" s="156"/>
      <c r="F13" s="157">
        <v>302584</v>
      </c>
      <c r="G13" s="158"/>
      <c r="H13" s="144"/>
    </row>
    <row r="14" spans="1:8" x14ac:dyDescent="0.15">
      <c r="A14" s="145"/>
      <c r="B14" s="146"/>
      <c r="C14" s="147"/>
      <c r="D14" s="148">
        <v>326464</v>
      </c>
      <c r="E14" s="149"/>
      <c r="F14" s="150">
        <v>121425</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3.7</v>
      </c>
      <c r="C19" s="159">
        <f>ROUND(VALUE(SUBSTITUTE(実質収支比率等に係る経年分析!G$48,"▲","-")),2)</f>
        <v>5.24</v>
      </c>
      <c r="D19" s="159">
        <f>ROUND(VALUE(SUBSTITUTE(実質収支比率等に係る経年分析!H$48,"▲","-")),2)</f>
        <v>5.19</v>
      </c>
      <c r="E19" s="159">
        <f>ROUND(VALUE(SUBSTITUTE(実質収支比率等に係る経年分析!I$48,"▲","-")),2)</f>
        <v>5.56</v>
      </c>
      <c r="F19" s="159">
        <f>ROUND(VALUE(SUBSTITUTE(実質収支比率等に係る経年分析!J$48,"▲","-")),2)</f>
        <v>6.56</v>
      </c>
    </row>
    <row r="20" spans="1:11" x14ac:dyDescent="0.15">
      <c r="A20" s="159" t="s">
        <v>48</v>
      </c>
      <c r="B20" s="159">
        <f>ROUND(VALUE(SUBSTITUTE(実質収支比率等に係る経年分析!F$47,"▲","-")),2)</f>
        <v>153.69999999999999</v>
      </c>
      <c r="C20" s="159">
        <f>ROUND(VALUE(SUBSTITUTE(実質収支比率等に係る経年分析!G$47,"▲","-")),2)</f>
        <v>152.12</v>
      </c>
      <c r="D20" s="159">
        <f>ROUND(VALUE(SUBSTITUTE(実質収支比率等に係る経年分析!H$47,"▲","-")),2)</f>
        <v>134.43</v>
      </c>
      <c r="E20" s="159">
        <f>ROUND(VALUE(SUBSTITUTE(実質収支比率等に係る経年分析!I$47,"▲","-")),2)</f>
        <v>135.85</v>
      </c>
      <c r="F20" s="159">
        <f>ROUND(VALUE(SUBSTITUTE(実質収支比率等に係る経年分析!J$47,"▲","-")),2)</f>
        <v>120.44</v>
      </c>
    </row>
    <row r="21" spans="1:11" x14ac:dyDescent="0.15">
      <c r="A21" s="159" t="s">
        <v>49</v>
      </c>
      <c r="B21" s="159">
        <f>IF(ISNUMBER(VALUE(SUBSTITUTE(実質収支比率等に係る経年分析!F$49,"▲","-"))),ROUND(VALUE(SUBSTITUTE(実質収支比率等に係る経年分析!F$49,"▲","-")),2),NA())</f>
        <v>13.33</v>
      </c>
      <c r="C21" s="159">
        <f>IF(ISNUMBER(VALUE(SUBSTITUTE(実質収支比率等に係る経年分析!G$49,"▲","-"))),ROUND(VALUE(SUBSTITUTE(実質収支比率等に係る経年分析!G$49,"▲","-")),2),NA())</f>
        <v>-22.78</v>
      </c>
      <c r="D21" s="159">
        <f>IF(ISNUMBER(VALUE(SUBSTITUTE(実質収支比率等に係る経年分析!H$49,"▲","-"))),ROUND(VALUE(SUBSTITUTE(実質収支比率等に係る経年分析!H$49,"▲","-")),2),NA())</f>
        <v>-15.72</v>
      </c>
      <c r="E21" s="159">
        <f>IF(ISNUMBER(VALUE(SUBSTITUTE(実質収支比率等に係る経年分析!I$49,"▲","-"))),ROUND(VALUE(SUBSTITUTE(実質収支比率等に係る経年分析!I$49,"▲","-")),2),NA())</f>
        <v>-12.13</v>
      </c>
      <c r="F21" s="159">
        <f>IF(ISNUMBER(VALUE(SUBSTITUTE(実質収支比率等に係る経年分析!J$49,"▲","-"))),ROUND(VALUE(SUBSTITUTE(実質収支比率等に係る経年分析!J$49,"▲","-")),2),NA())</f>
        <v>-25.25</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0.01</v>
      </c>
    </row>
    <row r="32" spans="1:11" x14ac:dyDescent="0.15">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0.06</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0.11</v>
      </c>
    </row>
    <row r="33" spans="1:16" x14ac:dyDescent="0.15">
      <c r="A33" s="160" t="str">
        <f>IF(連結実質赤字比率に係る赤字・黒字の構成分析!C$37="",NA(),連結実質赤字比率に係る赤字・黒字の構成分析!C$37)</f>
        <v>農業集落排水事業特別会計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0.14000000000000001</v>
      </c>
    </row>
    <row r="34" spans="1:16" x14ac:dyDescent="0.15">
      <c r="A34" s="160" t="str">
        <f>IF(連結実質赤字比率に係る赤字・黒字の構成分析!C$36="",NA(),連結実質赤字比率に係る赤字・黒字の構成分析!C$36)</f>
        <v>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0.08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0.35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0.13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0.25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0.14000000000000001</v>
      </c>
    </row>
    <row r="35" spans="1:16" x14ac:dyDescent="0.15">
      <c r="A35" s="160" t="str">
        <f>IF(連結実質赤字比率に係る赤字・黒字の構成分析!C$35="",NA(),連結実質赤字比率に係る赤字・黒字の構成分析!C$35)</f>
        <v>簡易水道事業特別会計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0.18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7.0000000000000007E-2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0.04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0.02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0.17</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5.23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5.18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5.55</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6.55</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273</v>
      </c>
      <c r="E42" s="161"/>
      <c r="F42" s="161"/>
      <c r="G42" s="161">
        <f>'実質公債費比率（分子）の構造'!L$52</f>
        <v>278</v>
      </c>
      <c r="H42" s="161"/>
      <c r="I42" s="161"/>
      <c r="J42" s="161">
        <f>'実質公債費比率（分子）の構造'!M$52</f>
        <v>255</v>
      </c>
      <c r="K42" s="161"/>
      <c r="L42" s="161"/>
      <c r="M42" s="161">
        <f>'実質公債費比率（分子）の構造'!N$52</f>
        <v>216</v>
      </c>
      <c r="N42" s="161"/>
      <c r="O42" s="161"/>
      <c r="P42" s="161">
        <f>'実質公債費比率（分子）の構造'!O$52</f>
        <v>208</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5</v>
      </c>
      <c r="C44" s="161"/>
      <c r="D44" s="161"/>
      <c r="E44" s="161">
        <f>'実質公債費比率（分子）の構造'!L$50</f>
        <v>5</v>
      </c>
      <c r="F44" s="161"/>
      <c r="G44" s="161"/>
      <c r="H44" s="161">
        <f>'実質公債費比率（分子）の構造'!M$50</f>
        <v>26</v>
      </c>
      <c r="I44" s="161"/>
      <c r="J44" s="161"/>
      <c r="K44" s="161">
        <f>'実質公債費比率（分子）の構造'!N$50</f>
        <v>23</v>
      </c>
      <c r="L44" s="161"/>
      <c r="M44" s="161"/>
      <c r="N44" s="161">
        <f>'実質公債費比率（分子）の構造'!O$50</f>
        <v>20</v>
      </c>
      <c r="O44" s="161"/>
      <c r="P44" s="161"/>
    </row>
    <row r="45" spans="1:16" x14ac:dyDescent="0.15">
      <c r="A45" s="161" t="s">
        <v>59</v>
      </c>
      <c r="B45" s="161">
        <f>'実質公債費比率（分子）の構造'!K$49</f>
        <v>5</v>
      </c>
      <c r="C45" s="161"/>
      <c r="D45" s="161"/>
      <c r="E45" s="161">
        <f>'実質公債費比率（分子）の構造'!L$49</f>
        <v>5</v>
      </c>
      <c r="F45" s="161"/>
      <c r="G45" s="161"/>
      <c r="H45" s="161">
        <f>'実質公債費比率（分子）の構造'!M$49</f>
        <v>5</v>
      </c>
      <c r="I45" s="161"/>
      <c r="J45" s="161"/>
      <c r="K45" s="161">
        <f>'実質公債費比率（分子）の構造'!N$49</f>
        <v>4</v>
      </c>
      <c r="L45" s="161"/>
      <c r="M45" s="161"/>
      <c r="N45" s="161">
        <f>'実質公債費比率（分子）の構造'!O$49</f>
        <v>4</v>
      </c>
      <c r="O45" s="161"/>
      <c r="P45" s="161"/>
    </row>
    <row r="46" spans="1:16" x14ac:dyDescent="0.15">
      <c r="A46" s="161" t="s">
        <v>60</v>
      </c>
      <c r="B46" s="161">
        <f>'実質公債費比率（分子）の構造'!K$48</f>
        <v>114</v>
      </c>
      <c r="C46" s="161"/>
      <c r="D46" s="161"/>
      <c r="E46" s="161">
        <f>'実質公債費比率（分子）の構造'!L$48</f>
        <v>115</v>
      </c>
      <c r="F46" s="161"/>
      <c r="G46" s="161"/>
      <c r="H46" s="161">
        <f>'実質公債費比率（分子）の構造'!M$48</f>
        <v>114</v>
      </c>
      <c r="I46" s="161"/>
      <c r="J46" s="161"/>
      <c r="K46" s="161">
        <f>'実質公債費比率（分子）の構造'!N$48</f>
        <v>113</v>
      </c>
      <c r="L46" s="161"/>
      <c r="M46" s="161"/>
      <c r="N46" s="161">
        <f>'実質公債費比率（分子）の構造'!O$48</f>
        <v>108</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282</v>
      </c>
      <c r="C49" s="161"/>
      <c r="D49" s="161"/>
      <c r="E49" s="161">
        <f>'実質公債費比率（分子）の構造'!L$45</f>
        <v>283</v>
      </c>
      <c r="F49" s="161"/>
      <c r="G49" s="161"/>
      <c r="H49" s="161">
        <f>'実質公債費比率（分子）の構造'!M$45</f>
        <v>243</v>
      </c>
      <c r="I49" s="161"/>
      <c r="J49" s="161"/>
      <c r="K49" s="161">
        <f>'実質公債費比率（分子）の構造'!N$45</f>
        <v>206</v>
      </c>
      <c r="L49" s="161"/>
      <c r="M49" s="161"/>
      <c r="N49" s="161">
        <f>'実質公債費比率（分子）の構造'!O$45</f>
        <v>196</v>
      </c>
      <c r="O49" s="161"/>
      <c r="P49" s="161"/>
    </row>
    <row r="50" spans="1:16" x14ac:dyDescent="0.15">
      <c r="A50" s="161" t="s">
        <v>64</v>
      </c>
      <c r="B50" s="161" t="e">
        <f>NA()</f>
        <v>#N/A</v>
      </c>
      <c r="C50" s="161">
        <f>IF(ISNUMBER('実質公債費比率（分子）の構造'!K$53),'実質公債費比率（分子）の構造'!K$53,NA())</f>
        <v>133</v>
      </c>
      <c r="D50" s="161" t="e">
        <f>NA()</f>
        <v>#N/A</v>
      </c>
      <c r="E50" s="161" t="e">
        <f>NA()</f>
        <v>#N/A</v>
      </c>
      <c r="F50" s="161">
        <f>IF(ISNUMBER('実質公債費比率（分子）の構造'!L$53),'実質公債費比率（分子）の構造'!L$53,NA())</f>
        <v>130</v>
      </c>
      <c r="G50" s="161" t="e">
        <f>NA()</f>
        <v>#N/A</v>
      </c>
      <c r="H50" s="161" t="e">
        <f>NA()</f>
        <v>#N/A</v>
      </c>
      <c r="I50" s="161">
        <f>IF(ISNUMBER('実質公債費比率（分子）の構造'!M$53),'実質公債費比率（分子）の構造'!M$53,NA())</f>
        <v>133</v>
      </c>
      <c r="J50" s="161" t="e">
        <f>NA()</f>
        <v>#N/A</v>
      </c>
      <c r="K50" s="161" t="e">
        <f>NA()</f>
        <v>#N/A</v>
      </c>
      <c r="L50" s="161">
        <f>IF(ISNUMBER('実質公債費比率（分子）の構造'!N$53),'実質公債費比率（分子）の構造'!N$53,NA())</f>
        <v>130</v>
      </c>
      <c r="M50" s="161" t="e">
        <f>NA()</f>
        <v>#N/A</v>
      </c>
      <c r="N50" s="161" t="e">
        <f>NA()</f>
        <v>#N/A</v>
      </c>
      <c r="O50" s="161">
        <f>IF(ISNUMBER('実質公債費比率（分子）の構造'!O$53),'実質公債費比率（分子）の構造'!O$53,NA())</f>
        <v>120</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2184</v>
      </c>
      <c r="E56" s="160"/>
      <c r="F56" s="160"/>
      <c r="G56" s="160">
        <f>'将来負担比率（分子）の構造'!J$52</f>
        <v>2041</v>
      </c>
      <c r="H56" s="160"/>
      <c r="I56" s="160"/>
      <c r="J56" s="160">
        <f>'将来負担比率（分子）の構造'!K$52</f>
        <v>1941</v>
      </c>
      <c r="K56" s="160"/>
      <c r="L56" s="160"/>
      <c r="M56" s="160">
        <f>'将来負担比率（分子）の構造'!L$52</f>
        <v>2221</v>
      </c>
      <c r="N56" s="160"/>
      <c r="O56" s="160"/>
      <c r="P56" s="160">
        <f>'将来負担比率（分子）の構造'!M$52</f>
        <v>2396</v>
      </c>
    </row>
    <row r="57" spans="1:16" x14ac:dyDescent="0.15">
      <c r="A57" s="160" t="s">
        <v>35</v>
      </c>
      <c r="B57" s="160"/>
      <c r="C57" s="160"/>
      <c r="D57" s="160">
        <f>'将来負担比率（分子）の構造'!I$51</f>
        <v>65</v>
      </c>
      <c r="E57" s="160"/>
      <c r="F57" s="160"/>
      <c r="G57" s="160">
        <f>'将来負担比率（分子）の構造'!J$51</f>
        <v>45</v>
      </c>
      <c r="H57" s="160"/>
      <c r="I57" s="160"/>
      <c r="J57" s="160">
        <f>'将来負担比率（分子）の構造'!K$51</f>
        <v>26</v>
      </c>
      <c r="K57" s="160"/>
      <c r="L57" s="160"/>
      <c r="M57" s="160">
        <f>'将来負担比率（分子）の構造'!L$51</f>
        <v>38</v>
      </c>
      <c r="N57" s="160"/>
      <c r="O57" s="160"/>
      <c r="P57" s="160">
        <f>'将来負担比率（分子）の構造'!M$51</f>
        <v>33</v>
      </c>
    </row>
    <row r="58" spans="1:16" x14ac:dyDescent="0.15">
      <c r="A58" s="160" t="s">
        <v>34</v>
      </c>
      <c r="B58" s="160"/>
      <c r="C58" s="160"/>
      <c r="D58" s="160">
        <f>'将来負担比率（分子）の構造'!I$50</f>
        <v>2658</v>
      </c>
      <c r="E58" s="160"/>
      <c r="F58" s="160"/>
      <c r="G58" s="160">
        <f>'将来負担比率（分子）の構造'!J$50</f>
        <v>2370</v>
      </c>
      <c r="H58" s="160"/>
      <c r="I58" s="160"/>
      <c r="J58" s="160">
        <f>'将来負担比率（分子）の構造'!K$50</f>
        <v>2153</v>
      </c>
      <c r="K58" s="160"/>
      <c r="L58" s="160"/>
      <c r="M58" s="160">
        <f>'将来負担比率（分子）の構造'!L$50</f>
        <v>2047</v>
      </c>
      <c r="N58" s="160"/>
      <c r="O58" s="160"/>
      <c r="P58" s="160">
        <f>'将来負担比率（分子）の構造'!M$50</f>
        <v>1779</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249</v>
      </c>
      <c r="C62" s="160"/>
      <c r="D62" s="160"/>
      <c r="E62" s="160">
        <f>'将来負担比率（分子）の構造'!J$45</f>
        <v>224</v>
      </c>
      <c r="F62" s="160"/>
      <c r="G62" s="160"/>
      <c r="H62" s="160">
        <f>'将来負担比率（分子）の構造'!K$45</f>
        <v>187</v>
      </c>
      <c r="I62" s="160"/>
      <c r="J62" s="160"/>
      <c r="K62" s="160">
        <f>'将来負担比率（分子）の構造'!L$45</f>
        <v>166</v>
      </c>
      <c r="L62" s="160"/>
      <c r="M62" s="160"/>
      <c r="N62" s="160">
        <f>'将来負担比率（分子）の構造'!M$45</f>
        <v>143</v>
      </c>
      <c r="O62" s="160"/>
      <c r="P62" s="160"/>
    </row>
    <row r="63" spans="1:16" x14ac:dyDescent="0.15">
      <c r="A63" s="160" t="s">
        <v>27</v>
      </c>
      <c r="B63" s="160">
        <f>'将来負担比率（分子）の構造'!I$44</f>
        <v>18</v>
      </c>
      <c r="C63" s="160"/>
      <c r="D63" s="160"/>
      <c r="E63" s="160">
        <f>'将来負担比率（分子）の構造'!J$44</f>
        <v>16</v>
      </c>
      <c r="F63" s="160"/>
      <c r="G63" s="160"/>
      <c r="H63" s="160">
        <f>'将来負担比率（分子）の構造'!K$44</f>
        <v>13</v>
      </c>
      <c r="I63" s="160"/>
      <c r="J63" s="160"/>
      <c r="K63" s="160">
        <f>'将来負担比率（分子）の構造'!L$44</f>
        <v>9</v>
      </c>
      <c r="L63" s="160"/>
      <c r="M63" s="160"/>
      <c r="N63" s="160">
        <f>'将来負担比率（分子）の構造'!M$44</f>
        <v>7</v>
      </c>
      <c r="O63" s="160"/>
      <c r="P63" s="160"/>
    </row>
    <row r="64" spans="1:16" x14ac:dyDescent="0.15">
      <c r="A64" s="160" t="s">
        <v>26</v>
      </c>
      <c r="B64" s="160">
        <f>'将来負担比率（分子）の構造'!I$43</f>
        <v>1524</v>
      </c>
      <c r="C64" s="160"/>
      <c r="D64" s="160"/>
      <c r="E64" s="160">
        <f>'将来負担比率（分子）の構造'!J$43</f>
        <v>1492</v>
      </c>
      <c r="F64" s="160"/>
      <c r="G64" s="160"/>
      <c r="H64" s="160">
        <f>'将来負担比率（分子）の構造'!K$43</f>
        <v>1496</v>
      </c>
      <c r="I64" s="160"/>
      <c r="J64" s="160"/>
      <c r="K64" s="160">
        <f>'将来負担比率（分子）の構造'!L$43</f>
        <v>1605</v>
      </c>
      <c r="L64" s="160"/>
      <c r="M64" s="160"/>
      <c r="N64" s="160">
        <f>'将来負担比率（分子）の構造'!M$43</f>
        <v>1544</v>
      </c>
      <c r="O64" s="160"/>
      <c r="P64" s="160"/>
    </row>
    <row r="65" spans="1:16" x14ac:dyDescent="0.15">
      <c r="A65" s="160" t="s">
        <v>25</v>
      </c>
      <c r="B65" s="160">
        <f>'将来負担比率（分子）の構造'!I$42</f>
        <v>10</v>
      </c>
      <c r="C65" s="160"/>
      <c r="D65" s="160"/>
      <c r="E65" s="160">
        <f>'将来負担比率（分子）の構造'!J$42</f>
        <v>5</v>
      </c>
      <c r="F65" s="160"/>
      <c r="G65" s="160"/>
      <c r="H65" s="160">
        <f>'将来負担比率（分子）の構造'!K$42</f>
        <v>123</v>
      </c>
      <c r="I65" s="160"/>
      <c r="J65" s="160"/>
      <c r="K65" s="160">
        <f>'将来負担比率（分子）の構造'!L$42</f>
        <v>102</v>
      </c>
      <c r="L65" s="160"/>
      <c r="M65" s="160"/>
      <c r="N65" s="160">
        <f>'将来負担比率（分子）の構造'!M$42</f>
        <v>82</v>
      </c>
      <c r="O65" s="160"/>
      <c r="P65" s="160"/>
    </row>
    <row r="66" spans="1:16" x14ac:dyDescent="0.15">
      <c r="A66" s="160" t="s">
        <v>24</v>
      </c>
      <c r="B66" s="160">
        <f>'将来負担比率（分子）の構造'!I$41</f>
        <v>1903</v>
      </c>
      <c r="C66" s="160"/>
      <c r="D66" s="160"/>
      <c r="E66" s="160">
        <f>'将来負担比率（分子）の構造'!J$41</f>
        <v>1735</v>
      </c>
      <c r="F66" s="160"/>
      <c r="G66" s="160"/>
      <c r="H66" s="160">
        <f>'将来負担比率（分子）の構造'!K$41</f>
        <v>1605</v>
      </c>
      <c r="I66" s="160"/>
      <c r="J66" s="160"/>
      <c r="K66" s="160">
        <f>'将来負担比率（分子）の構造'!L$41</f>
        <v>1856</v>
      </c>
      <c r="L66" s="160"/>
      <c r="M66" s="160"/>
      <c r="N66" s="160">
        <f>'将来負担比率（分子）の構造'!M$41</f>
        <v>2040</v>
      </c>
      <c r="O66" s="160"/>
      <c r="P66" s="160"/>
    </row>
    <row r="67" spans="1:16" x14ac:dyDescent="0.15">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1840</v>
      </c>
      <c r="C72" s="164">
        <f>基金残高に係る経年分析!G55</f>
        <v>1726</v>
      </c>
      <c r="D72" s="164">
        <f>基金残高に係る経年分析!H55</f>
        <v>1453</v>
      </c>
    </row>
    <row r="73" spans="1:16" x14ac:dyDescent="0.15">
      <c r="A73" s="163" t="s">
        <v>71</v>
      </c>
      <c r="B73" s="164">
        <f>基金残高に係る経年分析!F56</f>
        <v>256</v>
      </c>
      <c r="C73" s="164">
        <f>基金残高に係る経年分析!G56</f>
        <v>266</v>
      </c>
      <c r="D73" s="164">
        <f>基金残高に係る経年分析!H56</f>
        <v>266</v>
      </c>
    </row>
    <row r="74" spans="1:16" x14ac:dyDescent="0.15">
      <c r="A74" s="163" t="s">
        <v>72</v>
      </c>
      <c r="B74" s="164">
        <f>基金残高に係る経年分析!F57</f>
        <v>38</v>
      </c>
      <c r="C74" s="164">
        <f>基金残高に係る経年分析!G57</f>
        <v>39</v>
      </c>
      <c r="D74" s="164">
        <f>基金残高に係る経年分析!H57</f>
        <v>38</v>
      </c>
    </row>
  </sheetData>
  <sheetProtection algorithmName="SHA-512" hashValue="OIMSMJI9ypFLm6XqABYHqhVyhF6FxQO9KdAj6dL370dkhY7AdUuK7814NB+mg8czHDT0JqZyl9jC9zvDARcdJw==" saltValue="SRb+Ff+gEIapMExxap2YQ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204</v>
      </c>
      <c r="DI1" s="774"/>
      <c r="DJ1" s="774"/>
      <c r="DK1" s="774"/>
      <c r="DL1" s="774"/>
      <c r="DM1" s="774"/>
      <c r="DN1" s="775"/>
      <c r="DO1" s="205"/>
      <c r="DP1" s="773" t="s">
        <v>205</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207</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208</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209</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210</v>
      </c>
      <c r="S4" s="716"/>
      <c r="T4" s="716"/>
      <c r="U4" s="716"/>
      <c r="V4" s="716"/>
      <c r="W4" s="716"/>
      <c r="X4" s="716"/>
      <c r="Y4" s="717"/>
      <c r="Z4" s="715" t="s">
        <v>211</v>
      </c>
      <c r="AA4" s="716"/>
      <c r="AB4" s="716"/>
      <c r="AC4" s="717"/>
      <c r="AD4" s="715" t="s">
        <v>212</v>
      </c>
      <c r="AE4" s="716"/>
      <c r="AF4" s="716"/>
      <c r="AG4" s="716"/>
      <c r="AH4" s="716"/>
      <c r="AI4" s="716"/>
      <c r="AJ4" s="716"/>
      <c r="AK4" s="717"/>
      <c r="AL4" s="715" t="s">
        <v>211</v>
      </c>
      <c r="AM4" s="716"/>
      <c r="AN4" s="716"/>
      <c r="AO4" s="717"/>
      <c r="AP4" s="776" t="s">
        <v>213</v>
      </c>
      <c r="AQ4" s="776"/>
      <c r="AR4" s="776"/>
      <c r="AS4" s="776"/>
      <c r="AT4" s="776"/>
      <c r="AU4" s="776"/>
      <c r="AV4" s="776"/>
      <c r="AW4" s="776"/>
      <c r="AX4" s="776"/>
      <c r="AY4" s="776"/>
      <c r="AZ4" s="776"/>
      <c r="BA4" s="776"/>
      <c r="BB4" s="776"/>
      <c r="BC4" s="776"/>
      <c r="BD4" s="776"/>
      <c r="BE4" s="776"/>
      <c r="BF4" s="776"/>
      <c r="BG4" s="776" t="s">
        <v>214</v>
      </c>
      <c r="BH4" s="776"/>
      <c r="BI4" s="776"/>
      <c r="BJ4" s="776"/>
      <c r="BK4" s="776"/>
      <c r="BL4" s="776"/>
      <c r="BM4" s="776"/>
      <c r="BN4" s="776"/>
      <c r="BO4" s="776" t="s">
        <v>211</v>
      </c>
      <c r="BP4" s="776"/>
      <c r="BQ4" s="776"/>
      <c r="BR4" s="776"/>
      <c r="BS4" s="776" t="s">
        <v>215</v>
      </c>
      <c r="BT4" s="776"/>
      <c r="BU4" s="776"/>
      <c r="BV4" s="776"/>
      <c r="BW4" s="776"/>
      <c r="BX4" s="776"/>
      <c r="BY4" s="776"/>
      <c r="BZ4" s="776"/>
      <c r="CA4" s="776"/>
      <c r="CB4" s="776"/>
      <c r="CD4" s="758" t="s">
        <v>216</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217</v>
      </c>
      <c r="C5" s="741"/>
      <c r="D5" s="741"/>
      <c r="E5" s="741"/>
      <c r="F5" s="741"/>
      <c r="G5" s="741"/>
      <c r="H5" s="741"/>
      <c r="I5" s="741"/>
      <c r="J5" s="741"/>
      <c r="K5" s="741"/>
      <c r="L5" s="741"/>
      <c r="M5" s="741"/>
      <c r="N5" s="741"/>
      <c r="O5" s="741"/>
      <c r="P5" s="741"/>
      <c r="Q5" s="742"/>
      <c r="R5" s="706">
        <v>147063</v>
      </c>
      <c r="S5" s="707"/>
      <c r="T5" s="707"/>
      <c r="U5" s="707"/>
      <c r="V5" s="707"/>
      <c r="W5" s="707"/>
      <c r="X5" s="707"/>
      <c r="Y5" s="753"/>
      <c r="Z5" s="771">
        <v>6</v>
      </c>
      <c r="AA5" s="771"/>
      <c r="AB5" s="771"/>
      <c r="AC5" s="771"/>
      <c r="AD5" s="772">
        <v>147063</v>
      </c>
      <c r="AE5" s="772"/>
      <c r="AF5" s="772"/>
      <c r="AG5" s="772"/>
      <c r="AH5" s="772"/>
      <c r="AI5" s="772"/>
      <c r="AJ5" s="772"/>
      <c r="AK5" s="772"/>
      <c r="AL5" s="754">
        <v>12.6</v>
      </c>
      <c r="AM5" s="723"/>
      <c r="AN5" s="723"/>
      <c r="AO5" s="755"/>
      <c r="AP5" s="740" t="s">
        <v>218</v>
      </c>
      <c r="AQ5" s="741"/>
      <c r="AR5" s="741"/>
      <c r="AS5" s="741"/>
      <c r="AT5" s="741"/>
      <c r="AU5" s="741"/>
      <c r="AV5" s="741"/>
      <c r="AW5" s="741"/>
      <c r="AX5" s="741"/>
      <c r="AY5" s="741"/>
      <c r="AZ5" s="741"/>
      <c r="BA5" s="741"/>
      <c r="BB5" s="741"/>
      <c r="BC5" s="741"/>
      <c r="BD5" s="741"/>
      <c r="BE5" s="741"/>
      <c r="BF5" s="742"/>
      <c r="BG5" s="641">
        <v>145085</v>
      </c>
      <c r="BH5" s="644"/>
      <c r="BI5" s="644"/>
      <c r="BJ5" s="644"/>
      <c r="BK5" s="644"/>
      <c r="BL5" s="644"/>
      <c r="BM5" s="644"/>
      <c r="BN5" s="645"/>
      <c r="BO5" s="703">
        <v>98.7</v>
      </c>
      <c r="BP5" s="703"/>
      <c r="BQ5" s="703"/>
      <c r="BR5" s="703"/>
      <c r="BS5" s="704" t="s">
        <v>120</v>
      </c>
      <c r="BT5" s="704"/>
      <c r="BU5" s="704"/>
      <c r="BV5" s="704"/>
      <c r="BW5" s="704"/>
      <c r="BX5" s="704"/>
      <c r="BY5" s="704"/>
      <c r="BZ5" s="704"/>
      <c r="CA5" s="704"/>
      <c r="CB5" s="745"/>
      <c r="CD5" s="758" t="s">
        <v>213</v>
      </c>
      <c r="CE5" s="759"/>
      <c r="CF5" s="759"/>
      <c r="CG5" s="759"/>
      <c r="CH5" s="759"/>
      <c r="CI5" s="759"/>
      <c r="CJ5" s="759"/>
      <c r="CK5" s="759"/>
      <c r="CL5" s="759"/>
      <c r="CM5" s="759"/>
      <c r="CN5" s="759"/>
      <c r="CO5" s="759"/>
      <c r="CP5" s="759"/>
      <c r="CQ5" s="760"/>
      <c r="CR5" s="758" t="s">
        <v>219</v>
      </c>
      <c r="CS5" s="759"/>
      <c r="CT5" s="759"/>
      <c r="CU5" s="759"/>
      <c r="CV5" s="759"/>
      <c r="CW5" s="759"/>
      <c r="CX5" s="759"/>
      <c r="CY5" s="760"/>
      <c r="CZ5" s="758" t="s">
        <v>211</v>
      </c>
      <c r="DA5" s="759"/>
      <c r="DB5" s="759"/>
      <c r="DC5" s="760"/>
      <c r="DD5" s="758" t="s">
        <v>220</v>
      </c>
      <c r="DE5" s="759"/>
      <c r="DF5" s="759"/>
      <c r="DG5" s="759"/>
      <c r="DH5" s="759"/>
      <c r="DI5" s="759"/>
      <c r="DJ5" s="759"/>
      <c r="DK5" s="759"/>
      <c r="DL5" s="759"/>
      <c r="DM5" s="759"/>
      <c r="DN5" s="759"/>
      <c r="DO5" s="759"/>
      <c r="DP5" s="760"/>
      <c r="DQ5" s="758" t="s">
        <v>221</v>
      </c>
      <c r="DR5" s="759"/>
      <c r="DS5" s="759"/>
      <c r="DT5" s="759"/>
      <c r="DU5" s="759"/>
      <c r="DV5" s="759"/>
      <c r="DW5" s="759"/>
      <c r="DX5" s="759"/>
      <c r="DY5" s="759"/>
      <c r="DZ5" s="759"/>
      <c r="EA5" s="759"/>
      <c r="EB5" s="759"/>
      <c r="EC5" s="760"/>
    </row>
    <row r="6" spans="2:143" ht="11.25" customHeight="1" x14ac:dyDescent="0.15">
      <c r="B6" s="638" t="s">
        <v>222</v>
      </c>
      <c r="C6" s="639"/>
      <c r="D6" s="639"/>
      <c r="E6" s="639"/>
      <c r="F6" s="639"/>
      <c r="G6" s="639"/>
      <c r="H6" s="639"/>
      <c r="I6" s="639"/>
      <c r="J6" s="639"/>
      <c r="K6" s="639"/>
      <c r="L6" s="639"/>
      <c r="M6" s="639"/>
      <c r="N6" s="639"/>
      <c r="O6" s="639"/>
      <c r="P6" s="639"/>
      <c r="Q6" s="640"/>
      <c r="R6" s="641">
        <v>15297</v>
      </c>
      <c r="S6" s="644"/>
      <c r="T6" s="644"/>
      <c r="U6" s="644"/>
      <c r="V6" s="644"/>
      <c r="W6" s="644"/>
      <c r="X6" s="644"/>
      <c r="Y6" s="645"/>
      <c r="Z6" s="703">
        <v>0.6</v>
      </c>
      <c r="AA6" s="703"/>
      <c r="AB6" s="703"/>
      <c r="AC6" s="703"/>
      <c r="AD6" s="704">
        <v>15297</v>
      </c>
      <c r="AE6" s="704"/>
      <c r="AF6" s="704"/>
      <c r="AG6" s="704"/>
      <c r="AH6" s="704"/>
      <c r="AI6" s="704"/>
      <c r="AJ6" s="704"/>
      <c r="AK6" s="704"/>
      <c r="AL6" s="646">
        <v>1.3</v>
      </c>
      <c r="AM6" s="647"/>
      <c r="AN6" s="647"/>
      <c r="AO6" s="705"/>
      <c r="AP6" s="638" t="s">
        <v>223</v>
      </c>
      <c r="AQ6" s="639"/>
      <c r="AR6" s="639"/>
      <c r="AS6" s="639"/>
      <c r="AT6" s="639"/>
      <c r="AU6" s="639"/>
      <c r="AV6" s="639"/>
      <c r="AW6" s="639"/>
      <c r="AX6" s="639"/>
      <c r="AY6" s="639"/>
      <c r="AZ6" s="639"/>
      <c r="BA6" s="639"/>
      <c r="BB6" s="639"/>
      <c r="BC6" s="639"/>
      <c r="BD6" s="639"/>
      <c r="BE6" s="639"/>
      <c r="BF6" s="640"/>
      <c r="BG6" s="641">
        <v>145085</v>
      </c>
      <c r="BH6" s="644"/>
      <c r="BI6" s="644"/>
      <c r="BJ6" s="644"/>
      <c r="BK6" s="644"/>
      <c r="BL6" s="644"/>
      <c r="BM6" s="644"/>
      <c r="BN6" s="645"/>
      <c r="BO6" s="703">
        <v>98.7</v>
      </c>
      <c r="BP6" s="703"/>
      <c r="BQ6" s="703"/>
      <c r="BR6" s="703"/>
      <c r="BS6" s="704" t="s">
        <v>224</v>
      </c>
      <c r="BT6" s="704"/>
      <c r="BU6" s="704"/>
      <c r="BV6" s="704"/>
      <c r="BW6" s="704"/>
      <c r="BX6" s="704"/>
      <c r="BY6" s="704"/>
      <c r="BZ6" s="704"/>
      <c r="CA6" s="704"/>
      <c r="CB6" s="745"/>
      <c r="CD6" s="712" t="s">
        <v>225</v>
      </c>
      <c r="CE6" s="713"/>
      <c r="CF6" s="713"/>
      <c r="CG6" s="713"/>
      <c r="CH6" s="713"/>
      <c r="CI6" s="713"/>
      <c r="CJ6" s="713"/>
      <c r="CK6" s="713"/>
      <c r="CL6" s="713"/>
      <c r="CM6" s="713"/>
      <c r="CN6" s="713"/>
      <c r="CO6" s="713"/>
      <c r="CP6" s="713"/>
      <c r="CQ6" s="714"/>
      <c r="CR6" s="641">
        <v>36061</v>
      </c>
      <c r="CS6" s="644"/>
      <c r="CT6" s="644"/>
      <c r="CU6" s="644"/>
      <c r="CV6" s="644"/>
      <c r="CW6" s="644"/>
      <c r="CX6" s="644"/>
      <c r="CY6" s="645"/>
      <c r="CZ6" s="754">
        <v>1.5</v>
      </c>
      <c r="DA6" s="723"/>
      <c r="DB6" s="723"/>
      <c r="DC6" s="757"/>
      <c r="DD6" s="649" t="s">
        <v>224</v>
      </c>
      <c r="DE6" s="644"/>
      <c r="DF6" s="644"/>
      <c r="DG6" s="644"/>
      <c r="DH6" s="644"/>
      <c r="DI6" s="644"/>
      <c r="DJ6" s="644"/>
      <c r="DK6" s="644"/>
      <c r="DL6" s="644"/>
      <c r="DM6" s="644"/>
      <c r="DN6" s="644"/>
      <c r="DO6" s="644"/>
      <c r="DP6" s="645"/>
      <c r="DQ6" s="649">
        <v>36061</v>
      </c>
      <c r="DR6" s="644"/>
      <c r="DS6" s="644"/>
      <c r="DT6" s="644"/>
      <c r="DU6" s="644"/>
      <c r="DV6" s="644"/>
      <c r="DW6" s="644"/>
      <c r="DX6" s="644"/>
      <c r="DY6" s="644"/>
      <c r="DZ6" s="644"/>
      <c r="EA6" s="644"/>
      <c r="EB6" s="644"/>
      <c r="EC6" s="684"/>
    </row>
    <row r="7" spans="2:143" ht="11.25" customHeight="1" x14ac:dyDescent="0.15">
      <c r="B7" s="638" t="s">
        <v>226</v>
      </c>
      <c r="C7" s="639"/>
      <c r="D7" s="639"/>
      <c r="E7" s="639"/>
      <c r="F7" s="639"/>
      <c r="G7" s="639"/>
      <c r="H7" s="639"/>
      <c r="I7" s="639"/>
      <c r="J7" s="639"/>
      <c r="K7" s="639"/>
      <c r="L7" s="639"/>
      <c r="M7" s="639"/>
      <c r="N7" s="639"/>
      <c r="O7" s="639"/>
      <c r="P7" s="639"/>
      <c r="Q7" s="640"/>
      <c r="R7" s="641">
        <v>166</v>
      </c>
      <c r="S7" s="644"/>
      <c r="T7" s="644"/>
      <c r="U7" s="644"/>
      <c r="V7" s="644"/>
      <c r="W7" s="644"/>
      <c r="X7" s="644"/>
      <c r="Y7" s="645"/>
      <c r="Z7" s="703">
        <v>0</v>
      </c>
      <c r="AA7" s="703"/>
      <c r="AB7" s="703"/>
      <c r="AC7" s="703"/>
      <c r="AD7" s="704">
        <v>166</v>
      </c>
      <c r="AE7" s="704"/>
      <c r="AF7" s="704"/>
      <c r="AG7" s="704"/>
      <c r="AH7" s="704"/>
      <c r="AI7" s="704"/>
      <c r="AJ7" s="704"/>
      <c r="AK7" s="704"/>
      <c r="AL7" s="646">
        <v>0</v>
      </c>
      <c r="AM7" s="647"/>
      <c r="AN7" s="647"/>
      <c r="AO7" s="705"/>
      <c r="AP7" s="638" t="s">
        <v>227</v>
      </c>
      <c r="AQ7" s="639"/>
      <c r="AR7" s="639"/>
      <c r="AS7" s="639"/>
      <c r="AT7" s="639"/>
      <c r="AU7" s="639"/>
      <c r="AV7" s="639"/>
      <c r="AW7" s="639"/>
      <c r="AX7" s="639"/>
      <c r="AY7" s="639"/>
      <c r="AZ7" s="639"/>
      <c r="BA7" s="639"/>
      <c r="BB7" s="639"/>
      <c r="BC7" s="639"/>
      <c r="BD7" s="639"/>
      <c r="BE7" s="639"/>
      <c r="BF7" s="640"/>
      <c r="BG7" s="641">
        <v>37808</v>
      </c>
      <c r="BH7" s="644"/>
      <c r="BI7" s="644"/>
      <c r="BJ7" s="644"/>
      <c r="BK7" s="644"/>
      <c r="BL7" s="644"/>
      <c r="BM7" s="644"/>
      <c r="BN7" s="645"/>
      <c r="BO7" s="703">
        <v>25.7</v>
      </c>
      <c r="BP7" s="703"/>
      <c r="BQ7" s="703"/>
      <c r="BR7" s="703"/>
      <c r="BS7" s="704" t="s">
        <v>224</v>
      </c>
      <c r="BT7" s="704"/>
      <c r="BU7" s="704"/>
      <c r="BV7" s="704"/>
      <c r="BW7" s="704"/>
      <c r="BX7" s="704"/>
      <c r="BY7" s="704"/>
      <c r="BZ7" s="704"/>
      <c r="CA7" s="704"/>
      <c r="CB7" s="745"/>
      <c r="CD7" s="685" t="s">
        <v>228</v>
      </c>
      <c r="CE7" s="682"/>
      <c r="CF7" s="682"/>
      <c r="CG7" s="682"/>
      <c r="CH7" s="682"/>
      <c r="CI7" s="682"/>
      <c r="CJ7" s="682"/>
      <c r="CK7" s="682"/>
      <c r="CL7" s="682"/>
      <c r="CM7" s="682"/>
      <c r="CN7" s="682"/>
      <c r="CO7" s="682"/>
      <c r="CP7" s="682"/>
      <c r="CQ7" s="683"/>
      <c r="CR7" s="641">
        <v>523074</v>
      </c>
      <c r="CS7" s="644"/>
      <c r="CT7" s="644"/>
      <c r="CU7" s="644"/>
      <c r="CV7" s="644"/>
      <c r="CW7" s="644"/>
      <c r="CX7" s="644"/>
      <c r="CY7" s="645"/>
      <c r="CZ7" s="703">
        <v>22</v>
      </c>
      <c r="DA7" s="703"/>
      <c r="DB7" s="703"/>
      <c r="DC7" s="703"/>
      <c r="DD7" s="649">
        <v>83241</v>
      </c>
      <c r="DE7" s="644"/>
      <c r="DF7" s="644"/>
      <c r="DG7" s="644"/>
      <c r="DH7" s="644"/>
      <c r="DI7" s="644"/>
      <c r="DJ7" s="644"/>
      <c r="DK7" s="644"/>
      <c r="DL7" s="644"/>
      <c r="DM7" s="644"/>
      <c r="DN7" s="644"/>
      <c r="DO7" s="644"/>
      <c r="DP7" s="645"/>
      <c r="DQ7" s="649">
        <v>429974</v>
      </c>
      <c r="DR7" s="644"/>
      <c r="DS7" s="644"/>
      <c r="DT7" s="644"/>
      <c r="DU7" s="644"/>
      <c r="DV7" s="644"/>
      <c r="DW7" s="644"/>
      <c r="DX7" s="644"/>
      <c r="DY7" s="644"/>
      <c r="DZ7" s="644"/>
      <c r="EA7" s="644"/>
      <c r="EB7" s="644"/>
      <c r="EC7" s="684"/>
    </row>
    <row r="8" spans="2:143" ht="11.25" customHeight="1" x14ac:dyDescent="0.15">
      <c r="B8" s="638" t="s">
        <v>229</v>
      </c>
      <c r="C8" s="639"/>
      <c r="D8" s="639"/>
      <c r="E8" s="639"/>
      <c r="F8" s="639"/>
      <c r="G8" s="639"/>
      <c r="H8" s="639"/>
      <c r="I8" s="639"/>
      <c r="J8" s="639"/>
      <c r="K8" s="639"/>
      <c r="L8" s="639"/>
      <c r="M8" s="639"/>
      <c r="N8" s="639"/>
      <c r="O8" s="639"/>
      <c r="P8" s="639"/>
      <c r="Q8" s="640"/>
      <c r="R8" s="641">
        <v>179</v>
      </c>
      <c r="S8" s="644"/>
      <c r="T8" s="644"/>
      <c r="U8" s="644"/>
      <c r="V8" s="644"/>
      <c r="W8" s="644"/>
      <c r="X8" s="644"/>
      <c r="Y8" s="645"/>
      <c r="Z8" s="703">
        <v>0</v>
      </c>
      <c r="AA8" s="703"/>
      <c r="AB8" s="703"/>
      <c r="AC8" s="703"/>
      <c r="AD8" s="704">
        <v>179</v>
      </c>
      <c r="AE8" s="704"/>
      <c r="AF8" s="704"/>
      <c r="AG8" s="704"/>
      <c r="AH8" s="704"/>
      <c r="AI8" s="704"/>
      <c r="AJ8" s="704"/>
      <c r="AK8" s="704"/>
      <c r="AL8" s="646">
        <v>0</v>
      </c>
      <c r="AM8" s="647"/>
      <c r="AN8" s="647"/>
      <c r="AO8" s="705"/>
      <c r="AP8" s="638" t="s">
        <v>230</v>
      </c>
      <c r="AQ8" s="639"/>
      <c r="AR8" s="639"/>
      <c r="AS8" s="639"/>
      <c r="AT8" s="639"/>
      <c r="AU8" s="639"/>
      <c r="AV8" s="639"/>
      <c r="AW8" s="639"/>
      <c r="AX8" s="639"/>
      <c r="AY8" s="639"/>
      <c r="AZ8" s="639"/>
      <c r="BA8" s="639"/>
      <c r="BB8" s="639"/>
      <c r="BC8" s="639"/>
      <c r="BD8" s="639"/>
      <c r="BE8" s="639"/>
      <c r="BF8" s="640"/>
      <c r="BG8" s="641">
        <v>1987</v>
      </c>
      <c r="BH8" s="644"/>
      <c r="BI8" s="644"/>
      <c r="BJ8" s="644"/>
      <c r="BK8" s="644"/>
      <c r="BL8" s="644"/>
      <c r="BM8" s="644"/>
      <c r="BN8" s="645"/>
      <c r="BO8" s="703">
        <v>1.4</v>
      </c>
      <c r="BP8" s="703"/>
      <c r="BQ8" s="703"/>
      <c r="BR8" s="703"/>
      <c r="BS8" s="649" t="s">
        <v>224</v>
      </c>
      <c r="BT8" s="644"/>
      <c r="BU8" s="644"/>
      <c r="BV8" s="644"/>
      <c r="BW8" s="644"/>
      <c r="BX8" s="644"/>
      <c r="BY8" s="644"/>
      <c r="BZ8" s="644"/>
      <c r="CA8" s="644"/>
      <c r="CB8" s="684"/>
      <c r="CD8" s="685" t="s">
        <v>231</v>
      </c>
      <c r="CE8" s="682"/>
      <c r="CF8" s="682"/>
      <c r="CG8" s="682"/>
      <c r="CH8" s="682"/>
      <c r="CI8" s="682"/>
      <c r="CJ8" s="682"/>
      <c r="CK8" s="682"/>
      <c r="CL8" s="682"/>
      <c r="CM8" s="682"/>
      <c r="CN8" s="682"/>
      <c r="CO8" s="682"/>
      <c r="CP8" s="682"/>
      <c r="CQ8" s="683"/>
      <c r="CR8" s="641">
        <v>329535</v>
      </c>
      <c r="CS8" s="644"/>
      <c r="CT8" s="644"/>
      <c r="CU8" s="644"/>
      <c r="CV8" s="644"/>
      <c r="CW8" s="644"/>
      <c r="CX8" s="644"/>
      <c r="CY8" s="645"/>
      <c r="CZ8" s="703">
        <v>13.9</v>
      </c>
      <c r="DA8" s="703"/>
      <c r="DB8" s="703"/>
      <c r="DC8" s="703"/>
      <c r="DD8" s="649" t="s">
        <v>120</v>
      </c>
      <c r="DE8" s="644"/>
      <c r="DF8" s="644"/>
      <c r="DG8" s="644"/>
      <c r="DH8" s="644"/>
      <c r="DI8" s="644"/>
      <c r="DJ8" s="644"/>
      <c r="DK8" s="644"/>
      <c r="DL8" s="644"/>
      <c r="DM8" s="644"/>
      <c r="DN8" s="644"/>
      <c r="DO8" s="644"/>
      <c r="DP8" s="645"/>
      <c r="DQ8" s="649">
        <v>209215</v>
      </c>
      <c r="DR8" s="644"/>
      <c r="DS8" s="644"/>
      <c r="DT8" s="644"/>
      <c r="DU8" s="644"/>
      <c r="DV8" s="644"/>
      <c r="DW8" s="644"/>
      <c r="DX8" s="644"/>
      <c r="DY8" s="644"/>
      <c r="DZ8" s="644"/>
      <c r="EA8" s="644"/>
      <c r="EB8" s="644"/>
      <c r="EC8" s="684"/>
    </row>
    <row r="9" spans="2:143" ht="11.25" customHeight="1" x14ac:dyDescent="0.15">
      <c r="B9" s="638" t="s">
        <v>232</v>
      </c>
      <c r="C9" s="639"/>
      <c r="D9" s="639"/>
      <c r="E9" s="639"/>
      <c r="F9" s="639"/>
      <c r="G9" s="639"/>
      <c r="H9" s="639"/>
      <c r="I9" s="639"/>
      <c r="J9" s="639"/>
      <c r="K9" s="639"/>
      <c r="L9" s="639"/>
      <c r="M9" s="639"/>
      <c r="N9" s="639"/>
      <c r="O9" s="639"/>
      <c r="P9" s="639"/>
      <c r="Q9" s="640"/>
      <c r="R9" s="641">
        <v>160</v>
      </c>
      <c r="S9" s="644"/>
      <c r="T9" s="644"/>
      <c r="U9" s="644"/>
      <c r="V9" s="644"/>
      <c r="W9" s="644"/>
      <c r="X9" s="644"/>
      <c r="Y9" s="645"/>
      <c r="Z9" s="703">
        <v>0</v>
      </c>
      <c r="AA9" s="703"/>
      <c r="AB9" s="703"/>
      <c r="AC9" s="703"/>
      <c r="AD9" s="704">
        <v>160</v>
      </c>
      <c r="AE9" s="704"/>
      <c r="AF9" s="704"/>
      <c r="AG9" s="704"/>
      <c r="AH9" s="704"/>
      <c r="AI9" s="704"/>
      <c r="AJ9" s="704"/>
      <c r="AK9" s="704"/>
      <c r="AL9" s="646">
        <v>0</v>
      </c>
      <c r="AM9" s="647"/>
      <c r="AN9" s="647"/>
      <c r="AO9" s="705"/>
      <c r="AP9" s="638" t="s">
        <v>233</v>
      </c>
      <c r="AQ9" s="639"/>
      <c r="AR9" s="639"/>
      <c r="AS9" s="639"/>
      <c r="AT9" s="639"/>
      <c r="AU9" s="639"/>
      <c r="AV9" s="639"/>
      <c r="AW9" s="639"/>
      <c r="AX9" s="639"/>
      <c r="AY9" s="639"/>
      <c r="AZ9" s="639"/>
      <c r="BA9" s="639"/>
      <c r="BB9" s="639"/>
      <c r="BC9" s="639"/>
      <c r="BD9" s="639"/>
      <c r="BE9" s="639"/>
      <c r="BF9" s="640"/>
      <c r="BG9" s="641">
        <v>28495</v>
      </c>
      <c r="BH9" s="644"/>
      <c r="BI9" s="644"/>
      <c r="BJ9" s="644"/>
      <c r="BK9" s="644"/>
      <c r="BL9" s="644"/>
      <c r="BM9" s="644"/>
      <c r="BN9" s="645"/>
      <c r="BO9" s="703">
        <v>19.399999999999999</v>
      </c>
      <c r="BP9" s="703"/>
      <c r="BQ9" s="703"/>
      <c r="BR9" s="703"/>
      <c r="BS9" s="649" t="s">
        <v>224</v>
      </c>
      <c r="BT9" s="644"/>
      <c r="BU9" s="644"/>
      <c r="BV9" s="644"/>
      <c r="BW9" s="644"/>
      <c r="BX9" s="644"/>
      <c r="BY9" s="644"/>
      <c r="BZ9" s="644"/>
      <c r="CA9" s="644"/>
      <c r="CB9" s="684"/>
      <c r="CD9" s="685" t="s">
        <v>234</v>
      </c>
      <c r="CE9" s="682"/>
      <c r="CF9" s="682"/>
      <c r="CG9" s="682"/>
      <c r="CH9" s="682"/>
      <c r="CI9" s="682"/>
      <c r="CJ9" s="682"/>
      <c r="CK9" s="682"/>
      <c r="CL9" s="682"/>
      <c r="CM9" s="682"/>
      <c r="CN9" s="682"/>
      <c r="CO9" s="682"/>
      <c r="CP9" s="682"/>
      <c r="CQ9" s="683"/>
      <c r="CR9" s="641">
        <v>150520</v>
      </c>
      <c r="CS9" s="644"/>
      <c r="CT9" s="644"/>
      <c r="CU9" s="644"/>
      <c r="CV9" s="644"/>
      <c r="CW9" s="644"/>
      <c r="CX9" s="644"/>
      <c r="CY9" s="645"/>
      <c r="CZ9" s="703">
        <v>6.3</v>
      </c>
      <c r="DA9" s="703"/>
      <c r="DB9" s="703"/>
      <c r="DC9" s="703"/>
      <c r="DD9" s="649" t="s">
        <v>120</v>
      </c>
      <c r="DE9" s="644"/>
      <c r="DF9" s="644"/>
      <c r="DG9" s="644"/>
      <c r="DH9" s="644"/>
      <c r="DI9" s="644"/>
      <c r="DJ9" s="644"/>
      <c r="DK9" s="644"/>
      <c r="DL9" s="644"/>
      <c r="DM9" s="644"/>
      <c r="DN9" s="644"/>
      <c r="DO9" s="644"/>
      <c r="DP9" s="645"/>
      <c r="DQ9" s="649">
        <v>144325</v>
      </c>
      <c r="DR9" s="644"/>
      <c r="DS9" s="644"/>
      <c r="DT9" s="644"/>
      <c r="DU9" s="644"/>
      <c r="DV9" s="644"/>
      <c r="DW9" s="644"/>
      <c r="DX9" s="644"/>
      <c r="DY9" s="644"/>
      <c r="DZ9" s="644"/>
      <c r="EA9" s="644"/>
      <c r="EB9" s="644"/>
      <c r="EC9" s="684"/>
    </row>
    <row r="10" spans="2:143" ht="11.25" customHeight="1" x14ac:dyDescent="0.15">
      <c r="B10" s="638" t="s">
        <v>235</v>
      </c>
      <c r="C10" s="639"/>
      <c r="D10" s="639"/>
      <c r="E10" s="639"/>
      <c r="F10" s="639"/>
      <c r="G10" s="639"/>
      <c r="H10" s="639"/>
      <c r="I10" s="639"/>
      <c r="J10" s="639"/>
      <c r="K10" s="639"/>
      <c r="L10" s="639"/>
      <c r="M10" s="639"/>
      <c r="N10" s="639"/>
      <c r="O10" s="639"/>
      <c r="P10" s="639"/>
      <c r="Q10" s="640"/>
      <c r="R10" s="641" t="s">
        <v>224</v>
      </c>
      <c r="S10" s="644"/>
      <c r="T10" s="644"/>
      <c r="U10" s="644"/>
      <c r="V10" s="644"/>
      <c r="W10" s="644"/>
      <c r="X10" s="644"/>
      <c r="Y10" s="645"/>
      <c r="Z10" s="703" t="s">
        <v>168</v>
      </c>
      <c r="AA10" s="703"/>
      <c r="AB10" s="703"/>
      <c r="AC10" s="703"/>
      <c r="AD10" s="704" t="s">
        <v>224</v>
      </c>
      <c r="AE10" s="704"/>
      <c r="AF10" s="704"/>
      <c r="AG10" s="704"/>
      <c r="AH10" s="704"/>
      <c r="AI10" s="704"/>
      <c r="AJ10" s="704"/>
      <c r="AK10" s="704"/>
      <c r="AL10" s="646" t="s">
        <v>224</v>
      </c>
      <c r="AM10" s="647"/>
      <c r="AN10" s="647"/>
      <c r="AO10" s="705"/>
      <c r="AP10" s="638" t="s">
        <v>236</v>
      </c>
      <c r="AQ10" s="639"/>
      <c r="AR10" s="639"/>
      <c r="AS10" s="639"/>
      <c r="AT10" s="639"/>
      <c r="AU10" s="639"/>
      <c r="AV10" s="639"/>
      <c r="AW10" s="639"/>
      <c r="AX10" s="639"/>
      <c r="AY10" s="639"/>
      <c r="AZ10" s="639"/>
      <c r="BA10" s="639"/>
      <c r="BB10" s="639"/>
      <c r="BC10" s="639"/>
      <c r="BD10" s="639"/>
      <c r="BE10" s="639"/>
      <c r="BF10" s="640"/>
      <c r="BG10" s="641">
        <v>3201</v>
      </c>
      <c r="BH10" s="644"/>
      <c r="BI10" s="644"/>
      <c r="BJ10" s="644"/>
      <c r="BK10" s="644"/>
      <c r="BL10" s="644"/>
      <c r="BM10" s="644"/>
      <c r="BN10" s="645"/>
      <c r="BO10" s="703">
        <v>2.2000000000000002</v>
      </c>
      <c r="BP10" s="703"/>
      <c r="BQ10" s="703"/>
      <c r="BR10" s="703"/>
      <c r="BS10" s="649" t="s">
        <v>224</v>
      </c>
      <c r="BT10" s="644"/>
      <c r="BU10" s="644"/>
      <c r="BV10" s="644"/>
      <c r="BW10" s="644"/>
      <c r="BX10" s="644"/>
      <c r="BY10" s="644"/>
      <c r="BZ10" s="644"/>
      <c r="CA10" s="644"/>
      <c r="CB10" s="684"/>
      <c r="CD10" s="685" t="s">
        <v>237</v>
      </c>
      <c r="CE10" s="682"/>
      <c r="CF10" s="682"/>
      <c r="CG10" s="682"/>
      <c r="CH10" s="682"/>
      <c r="CI10" s="682"/>
      <c r="CJ10" s="682"/>
      <c r="CK10" s="682"/>
      <c r="CL10" s="682"/>
      <c r="CM10" s="682"/>
      <c r="CN10" s="682"/>
      <c r="CO10" s="682"/>
      <c r="CP10" s="682"/>
      <c r="CQ10" s="683"/>
      <c r="CR10" s="641">
        <v>50</v>
      </c>
      <c r="CS10" s="644"/>
      <c r="CT10" s="644"/>
      <c r="CU10" s="644"/>
      <c r="CV10" s="644"/>
      <c r="CW10" s="644"/>
      <c r="CX10" s="644"/>
      <c r="CY10" s="645"/>
      <c r="CZ10" s="703">
        <v>0</v>
      </c>
      <c r="DA10" s="703"/>
      <c r="DB10" s="703"/>
      <c r="DC10" s="703"/>
      <c r="DD10" s="649" t="s">
        <v>224</v>
      </c>
      <c r="DE10" s="644"/>
      <c r="DF10" s="644"/>
      <c r="DG10" s="644"/>
      <c r="DH10" s="644"/>
      <c r="DI10" s="644"/>
      <c r="DJ10" s="644"/>
      <c r="DK10" s="644"/>
      <c r="DL10" s="644"/>
      <c r="DM10" s="644"/>
      <c r="DN10" s="644"/>
      <c r="DO10" s="644"/>
      <c r="DP10" s="645"/>
      <c r="DQ10" s="649">
        <v>50</v>
      </c>
      <c r="DR10" s="644"/>
      <c r="DS10" s="644"/>
      <c r="DT10" s="644"/>
      <c r="DU10" s="644"/>
      <c r="DV10" s="644"/>
      <c r="DW10" s="644"/>
      <c r="DX10" s="644"/>
      <c r="DY10" s="644"/>
      <c r="DZ10" s="644"/>
      <c r="EA10" s="644"/>
      <c r="EB10" s="644"/>
      <c r="EC10" s="684"/>
    </row>
    <row r="11" spans="2:143" ht="11.25" customHeight="1" x14ac:dyDescent="0.15">
      <c r="B11" s="638" t="s">
        <v>238</v>
      </c>
      <c r="C11" s="639"/>
      <c r="D11" s="639"/>
      <c r="E11" s="639"/>
      <c r="F11" s="639"/>
      <c r="G11" s="639"/>
      <c r="H11" s="639"/>
      <c r="I11" s="639"/>
      <c r="J11" s="639"/>
      <c r="K11" s="639"/>
      <c r="L11" s="639"/>
      <c r="M11" s="639"/>
      <c r="N11" s="639"/>
      <c r="O11" s="639"/>
      <c r="P11" s="639"/>
      <c r="Q11" s="640"/>
      <c r="R11" s="641" t="s">
        <v>120</v>
      </c>
      <c r="S11" s="644"/>
      <c r="T11" s="644"/>
      <c r="U11" s="644"/>
      <c r="V11" s="644"/>
      <c r="W11" s="644"/>
      <c r="X11" s="644"/>
      <c r="Y11" s="645"/>
      <c r="Z11" s="703" t="s">
        <v>168</v>
      </c>
      <c r="AA11" s="703"/>
      <c r="AB11" s="703"/>
      <c r="AC11" s="703"/>
      <c r="AD11" s="704" t="s">
        <v>120</v>
      </c>
      <c r="AE11" s="704"/>
      <c r="AF11" s="704"/>
      <c r="AG11" s="704"/>
      <c r="AH11" s="704"/>
      <c r="AI11" s="704"/>
      <c r="AJ11" s="704"/>
      <c r="AK11" s="704"/>
      <c r="AL11" s="646" t="s">
        <v>120</v>
      </c>
      <c r="AM11" s="647"/>
      <c r="AN11" s="647"/>
      <c r="AO11" s="705"/>
      <c r="AP11" s="638" t="s">
        <v>239</v>
      </c>
      <c r="AQ11" s="639"/>
      <c r="AR11" s="639"/>
      <c r="AS11" s="639"/>
      <c r="AT11" s="639"/>
      <c r="AU11" s="639"/>
      <c r="AV11" s="639"/>
      <c r="AW11" s="639"/>
      <c r="AX11" s="639"/>
      <c r="AY11" s="639"/>
      <c r="AZ11" s="639"/>
      <c r="BA11" s="639"/>
      <c r="BB11" s="639"/>
      <c r="BC11" s="639"/>
      <c r="BD11" s="639"/>
      <c r="BE11" s="639"/>
      <c r="BF11" s="640"/>
      <c r="BG11" s="641">
        <v>4125</v>
      </c>
      <c r="BH11" s="644"/>
      <c r="BI11" s="644"/>
      <c r="BJ11" s="644"/>
      <c r="BK11" s="644"/>
      <c r="BL11" s="644"/>
      <c r="BM11" s="644"/>
      <c r="BN11" s="645"/>
      <c r="BO11" s="703">
        <v>2.8</v>
      </c>
      <c r="BP11" s="703"/>
      <c r="BQ11" s="703"/>
      <c r="BR11" s="703"/>
      <c r="BS11" s="649" t="s">
        <v>168</v>
      </c>
      <c r="BT11" s="644"/>
      <c r="BU11" s="644"/>
      <c r="BV11" s="644"/>
      <c r="BW11" s="644"/>
      <c r="BX11" s="644"/>
      <c r="BY11" s="644"/>
      <c r="BZ11" s="644"/>
      <c r="CA11" s="644"/>
      <c r="CB11" s="684"/>
      <c r="CD11" s="685" t="s">
        <v>240</v>
      </c>
      <c r="CE11" s="682"/>
      <c r="CF11" s="682"/>
      <c r="CG11" s="682"/>
      <c r="CH11" s="682"/>
      <c r="CI11" s="682"/>
      <c r="CJ11" s="682"/>
      <c r="CK11" s="682"/>
      <c r="CL11" s="682"/>
      <c r="CM11" s="682"/>
      <c r="CN11" s="682"/>
      <c r="CO11" s="682"/>
      <c r="CP11" s="682"/>
      <c r="CQ11" s="683"/>
      <c r="CR11" s="641">
        <v>172452</v>
      </c>
      <c r="CS11" s="644"/>
      <c r="CT11" s="644"/>
      <c r="CU11" s="644"/>
      <c r="CV11" s="644"/>
      <c r="CW11" s="644"/>
      <c r="CX11" s="644"/>
      <c r="CY11" s="645"/>
      <c r="CZ11" s="703">
        <v>7.3</v>
      </c>
      <c r="DA11" s="703"/>
      <c r="DB11" s="703"/>
      <c r="DC11" s="703"/>
      <c r="DD11" s="649">
        <v>41173</v>
      </c>
      <c r="DE11" s="644"/>
      <c r="DF11" s="644"/>
      <c r="DG11" s="644"/>
      <c r="DH11" s="644"/>
      <c r="DI11" s="644"/>
      <c r="DJ11" s="644"/>
      <c r="DK11" s="644"/>
      <c r="DL11" s="644"/>
      <c r="DM11" s="644"/>
      <c r="DN11" s="644"/>
      <c r="DO11" s="644"/>
      <c r="DP11" s="645"/>
      <c r="DQ11" s="649">
        <v>113841</v>
      </c>
      <c r="DR11" s="644"/>
      <c r="DS11" s="644"/>
      <c r="DT11" s="644"/>
      <c r="DU11" s="644"/>
      <c r="DV11" s="644"/>
      <c r="DW11" s="644"/>
      <c r="DX11" s="644"/>
      <c r="DY11" s="644"/>
      <c r="DZ11" s="644"/>
      <c r="EA11" s="644"/>
      <c r="EB11" s="644"/>
      <c r="EC11" s="684"/>
    </row>
    <row r="12" spans="2:143" ht="11.25" customHeight="1" x14ac:dyDescent="0.15">
      <c r="B12" s="638" t="s">
        <v>241</v>
      </c>
      <c r="C12" s="639"/>
      <c r="D12" s="639"/>
      <c r="E12" s="639"/>
      <c r="F12" s="639"/>
      <c r="G12" s="639"/>
      <c r="H12" s="639"/>
      <c r="I12" s="639"/>
      <c r="J12" s="639"/>
      <c r="K12" s="639"/>
      <c r="L12" s="639"/>
      <c r="M12" s="639"/>
      <c r="N12" s="639"/>
      <c r="O12" s="639"/>
      <c r="P12" s="639"/>
      <c r="Q12" s="640"/>
      <c r="R12" s="641">
        <v>23973</v>
      </c>
      <c r="S12" s="644"/>
      <c r="T12" s="644"/>
      <c r="U12" s="644"/>
      <c r="V12" s="644"/>
      <c r="W12" s="644"/>
      <c r="X12" s="644"/>
      <c r="Y12" s="645"/>
      <c r="Z12" s="703">
        <v>1</v>
      </c>
      <c r="AA12" s="703"/>
      <c r="AB12" s="703"/>
      <c r="AC12" s="703"/>
      <c r="AD12" s="704">
        <v>23973</v>
      </c>
      <c r="AE12" s="704"/>
      <c r="AF12" s="704"/>
      <c r="AG12" s="704"/>
      <c r="AH12" s="704"/>
      <c r="AI12" s="704"/>
      <c r="AJ12" s="704"/>
      <c r="AK12" s="704"/>
      <c r="AL12" s="646">
        <v>2.1</v>
      </c>
      <c r="AM12" s="647"/>
      <c r="AN12" s="647"/>
      <c r="AO12" s="705"/>
      <c r="AP12" s="638" t="s">
        <v>242</v>
      </c>
      <c r="AQ12" s="639"/>
      <c r="AR12" s="639"/>
      <c r="AS12" s="639"/>
      <c r="AT12" s="639"/>
      <c r="AU12" s="639"/>
      <c r="AV12" s="639"/>
      <c r="AW12" s="639"/>
      <c r="AX12" s="639"/>
      <c r="AY12" s="639"/>
      <c r="AZ12" s="639"/>
      <c r="BA12" s="639"/>
      <c r="BB12" s="639"/>
      <c r="BC12" s="639"/>
      <c r="BD12" s="639"/>
      <c r="BE12" s="639"/>
      <c r="BF12" s="640"/>
      <c r="BG12" s="641">
        <v>100258</v>
      </c>
      <c r="BH12" s="644"/>
      <c r="BI12" s="644"/>
      <c r="BJ12" s="644"/>
      <c r="BK12" s="644"/>
      <c r="BL12" s="644"/>
      <c r="BM12" s="644"/>
      <c r="BN12" s="645"/>
      <c r="BO12" s="703">
        <v>68.2</v>
      </c>
      <c r="BP12" s="703"/>
      <c r="BQ12" s="703"/>
      <c r="BR12" s="703"/>
      <c r="BS12" s="649" t="s">
        <v>224</v>
      </c>
      <c r="BT12" s="644"/>
      <c r="BU12" s="644"/>
      <c r="BV12" s="644"/>
      <c r="BW12" s="644"/>
      <c r="BX12" s="644"/>
      <c r="BY12" s="644"/>
      <c r="BZ12" s="644"/>
      <c r="CA12" s="644"/>
      <c r="CB12" s="684"/>
      <c r="CD12" s="685" t="s">
        <v>243</v>
      </c>
      <c r="CE12" s="682"/>
      <c r="CF12" s="682"/>
      <c r="CG12" s="682"/>
      <c r="CH12" s="682"/>
      <c r="CI12" s="682"/>
      <c r="CJ12" s="682"/>
      <c r="CK12" s="682"/>
      <c r="CL12" s="682"/>
      <c r="CM12" s="682"/>
      <c r="CN12" s="682"/>
      <c r="CO12" s="682"/>
      <c r="CP12" s="682"/>
      <c r="CQ12" s="683"/>
      <c r="CR12" s="641">
        <v>511046</v>
      </c>
      <c r="CS12" s="644"/>
      <c r="CT12" s="644"/>
      <c r="CU12" s="644"/>
      <c r="CV12" s="644"/>
      <c r="CW12" s="644"/>
      <c r="CX12" s="644"/>
      <c r="CY12" s="645"/>
      <c r="CZ12" s="703">
        <v>21.5</v>
      </c>
      <c r="DA12" s="703"/>
      <c r="DB12" s="703"/>
      <c r="DC12" s="703"/>
      <c r="DD12" s="649">
        <v>325329</v>
      </c>
      <c r="DE12" s="644"/>
      <c r="DF12" s="644"/>
      <c r="DG12" s="644"/>
      <c r="DH12" s="644"/>
      <c r="DI12" s="644"/>
      <c r="DJ12" s="644"/>
      <c r="DK12" s="644"/>
      <c r="DL12" s="644"/>
      <c r="DM12" s="644"/>
      <c r="DN12" s="644"/>
      <c r="DO12" s="644"/>
      <c r="DP12" s="645"/>
      <c r="DQ12" s="649">
        <v>294516</v>
      </c>
      <c r="DR12" s="644"/>
      <c r="DS12" s="644"/>
      <c r="DT12" s="644"/>
      <c r="DU12" s="644"/>
      <c r="DV12" s="644"/>
      <c r="DW12" s="644"/>
      <c r="DX12" s="644"/>
      <c r="DY12" s="644"/>
      <c r="DZ12" s="644"/>
      <c r="EA12" s="644"/>
      <c r="EB12" s="644"/>
      <c r="EC12" s="684"/>
    </row>
    <row r="13" spans="2:143" ht="11.25" customHeight="1" x14ac:dyDescent="0.15">
      <c r="B13" s="638" t="s">
        <v>244</v>
      </c>
      <c r="C13" s="639"/>
      <c r="D13" s="639"/>
      <c r="E13" s="639"/>
      <c r="F13" s="639"/>
      <c r="G13" s="639"/>
      <c r="H13" s="639"/>
      <c r="I13" s="639"/>
      <c r="J13" s="639"/>
      <c r="K13" s="639"/>
      <c r="L13" s="639"/>
      <c r="M13" s="639"/>
      <c r="N13" s="639"/>
      <c r="O13" s="639"/>
      <c r="P13" s="639"/>
      <c r="Q13" s="640"/>
      <c r="R13" s="641" t="s">
        <v>245</v>
      </c>
      <c r="S13" s="644"/>
      <c r="T13" s="644"/>
      <c r="U13" s="644"/>
      <c r="V13" s="644"/>
      <c r="W13" s="644"/>
      <c r="X13" s="644"/>
      <c r="Y13" s="645"/>
      <c r="Z13" s="703" t="s">
        <v>120</v>
      </c>
      <c r="AA13" s="703"/>
      <c r="AB13" s="703"/>
      <c r="AC13" s="703"/>
      <c r="AD13" s="704" t="s">
        <v>224</v>
      </c>
      <c r="AE13" s="704"/>
      <c r="AF13" s="704"/>
      <c r="AG13" s="704"/>
      <c r="AH13" s="704"/>
      <c r="AI13" s="704"/>
      <c r="AJ13" s="704"/>
      <c r="AK13" s="704"/>
      <c r="AL13" s="646" t="s">
        <v>224</v>
      </c>
      <c r="AM13" s="647"/>
      <c r="AN13" s="647"/>
      <c r="AO13" s="705"/>
      <c r="AP13" s="638" t="s">
        <v>246</v>
      </c>
      <c r="AQ13" s="639"/>
      <c r="AR13" s="639"/>
      <c r="AS13" s="639"/>
      <c r="AT13" s="639"/>
      <c r="AU13" s="639"/>
      <c r="AV13" s="639"/>
      <c r="AW13" s="639"/>
      <c r="AX13" s="639"/>
      <c r="AY13" s="639"/>
      <c r="AZ13" s="639"/>
      <c r="BA13" s="639"/>
      <c r="BB13" s="639"/>
      <c r="BC13" s="639"/>
      <c r="BD13" s="639"/>
      <c r="BE13" s="639"/>
      <c r="BF13" s="640"/>
      <c r="BG13" s="641">
        <v>85953</v>
      </c>
      <c r="BH13" s="644"/>
      <c r="BI13" s="644"/>
      <c r="BJ13" s="644"/>
      <c r="BK13" s="644"/>
      <c r="BL13" s="644"/>
      <c r="BM13" s="644"/>
      <c r="BN13" s="645"/>
      <c r="BO13" s="703">
        <v>58.4</v>
      </c>
      <c r="BP13" s="703"/>
      <c r="BQ13" s="703"/>
      <c r="BR13" s="703"/>
      <c r="BS13" s="649" t="s">
        <v>224</v>
      </c>
      <c r="BT13" s="644"/>
      <c r="BU13" s="644"/>
      <c r="BV13" s="644"/>
      <c r="BW13" s="644"/>
      <c r="BX13" s="644"/>
      <c r="BY13" s="644"/>
      <c r="BZ13" s="644"/>
      <c r="CA13" s="644"/>
      <c r="CB13" s="684"/>
      <c r="CD13" s="685" t="s">
        <v>247</v>
      </c>
      <c r="CE13" s="682"/>
      <c r="CF13" s="682"/>
      <c r="CG13" s="682"/>
      <c r="CH13" s="682"/>
      <c r="CI13" s="682"/>
      <c r="CJ13" s="682"/>
      <c r="CK13" s="682"/>
      <c r="CL13" s="682"/>
      <c r="CM13" s="682"/>
      <c r="CN13" s="682"/>
      <c r="CO13" s="682"/>
      <c r="CP13" s="682"/>
      <c r="CQ13" s="683"/>
      <c r="CR13" s="641">
        <v>252203</v>
      </c>
      <c r="CS13" s="644"/>
      <c r="CT13" s="644"/>
      <c r="CU13" s="644"/>
      <c r="CV13" s="644"/>
      <c r="CW13" s="644"/>
      <c r="CX13" s="644"/>
      <c r="CY13" s="645"/>
      <c r="CZ13" s="703">
        <v>10.6</v>
      </c>
      <c r="DA13" s="703"/>
      <c r="DB13" s="703"/>
      <c r="DC13" s="703"/>
      <c r="DD13" s="649">
        <v>178522</v>
      </c>
      <c r="DE13" s="644"/>
      <c r="DF13" s="644"/>
      <c r="DG13" s="644"/>
      <c r="DH13" s="644"/>
      <c r="DI13" s="644"/>
      <c r="DJ13" s="644"/>
      <c r="DK13" s="644"/>
      <c r="DL13" s="644"/>
      <c r="DM13" s="644"/>
      <c r="DN13" s="644"/>
      <c r="DO13" s="644"/>
      <c r="DP13" s="645"/>
      <c r="DQ13" s="649">
        <v>176816</v>
      </c>
      <c r="DR13" s="644"/>
      <c r="DS13" s="644"/>
      <c r="DT13" s="644"/>
      <c r="DU13" s="644"/>
      <c r="DV13" s="644"/>
      <c r="DW13" s="644"/>
      <c r="DX13" s="644"/>
      <c r="DY13" s="644"/>
      <c r="DZ13" s="644"/>
      <c r="EA13" s="644"/>
      <c r="EB13" s="644"/>
      <c r="EC13" s="684"/>
    </row>
    <row r="14" spans="2:143" ht="11.25" customHeight="1" x14ac:dyDescent="0.15">
      <c r="B14" s="638" t="s">
        <v>248</v>
      </c>
      <c r="C14" s="639"/>
      <c r="D14" s="639"/>
      <c r="E14" s="639"/>
      <c r="F14" s="639"/>
      <c r="G14" s="639"/>
      <c r="H14" s="639"/>
      <c r="I14" s="639"/>
      <c r="J14" s="639"/>
      <c r="K14" s="639"/>
      <c r="L14" s="639"/>
      <c r="M14" s="639"/>
      <c r="N14" s="639"/>
      <c r="O14" s="639"/>
      <c r="P14" s="639"/>
      <c r="Q14" s="640"/>
      <c r="R14" s="641" t="s">
        <v>224</v>
      </c>
      <c r="S14" s="644"/>
      <c r="T14" s="644"/>
      <c r="U14" s="644"/>
      <c r="V14" s="644"/>
      <c r="W14" s="644"/>
      <c r="X14" s="644"/>
      <c r="Y14" s="645"/>
      <c r="Z14" s="703" t="s">
        <v>168</v>
      </c>
      <c r="AA14" s="703"/>
      <c r="AB14" s="703"/>
      <c r="AC14" s="703"/>
      <c r="AD14" s="704" t="s">
        <v>224</v>
      </c>
      <c r="AE14" s="704"/>
      <c r="AF14" s="704"/>
      <c r="AG14" s="704"/>
      <c r="AH14" s="704"/>
      <c r="AI14" s="704"/>
      <c r="AJ14" s="704"/>
      <c r="AK14" s="704"/>
      <c r="AL14" s="646" t="s">
        <v>245</v>
      </c>
      <c r="AM14" s="647"/>
      <c r="AN14" s="647"/>
      <c r="AO14" s="705"/>
      <c r="AP14" s="638" t="s">
        <v>249</v>
      </c>
      <c r="AQ14" s="639"/>
      <c r="AR14" s="639"/>
      <c r="AS14" s="639"/>
      <c r="AT14" s="639"/>
      <c r="AU14" s="639"/>
      <c r="AV14" s="639"/>
      <c r="AW14" s="639"/>
      <c r="AX14" s="639"/>
      <c r="AY14" s="639"/>
      <c r="AZ14" s="639"/>
      <c r="BA14" s="639"/>
      <c r="BB14" s="639"/>
      <c r="BC14" s="639"/>
      <c r="BD14" s="639"/>
      <c r="BE14" s="639"/>
      <c r="BF14" s="640"/>
      <c r="BG14" s="641">
        <v>5045</v>
      </c>
      <c r="BH14" s="644"/>
      <c r="BI14" s="644"/>
      <c r="BJ14" s="644"/>
      <c r="BK14" s="644"/>
      <c r="BL14" s="644"/>
      <c r="BM14" s="644"/>
      <c r="BN14" s="645"/>
      <c r="BO14" s="703">
        <v>3.4</v>
      </c>
      <c r="BP14" s="703"/>
      <c r="BQ14" s="703"/>
      <c r="BR14" s="703"/>
      <c r="BS14" s="649" t="s">
        <v>224</v>
      </c>
      <c r="BT14" s="644"/>
      <c r="BU14" s="644"/>
      <c r="BV14" s="644"/>
      <c r="BW14" s="644"/>
      <c r="BX14" s="644"/>
      <c r="BY14" s="644"/>
      <c r="BZ14" s="644"/>
      <c r="CA14" s="644"/>
      <c r="CB14" s="684"/>
      <c r="CD14" s="685" t="s">
        <v>250</v>
      </c>
      <c r="CE14" s="682"/>
      <c r="CF14" s="682"/>
      <c r="CG14" s="682"/>
      <c r="CH14" s="682"/>
      <c r="CI14" s="682"/>
      <c r="CJ14" s="682"/>
      <c r="CK14" s="682"/>
      <c r="CL14" s="682"/>
      <c r="CM14" s="682"/>
      <c r="CN14" s="682"/>
      <c r="CO14" s="682"/>
      <c r="CP14" s="682"/>
      <c r="CQ14" s="683"/>
      <c r="CR14" s="641">
        <v>64435</v>
      </c>
      <c r="CS14" s="644"/>
      <c r="CT14" s="644"/>
      <c r="CU14" s="644"/>
      <c r="CV14" s="644"/>
      <c r="CW14" s="644"/>
      <c r="CX14" s="644"/>
      <c r="CY14" s="645"/>
      <c r="CZ14" s="703">
        <v>2.7</v>
      </c>
      <c r="DA14" s="703"/>
      <c r="DB14" s="703"/>
      <c r="DC14" s="703"/>
      <c r="DD14" s="649">
        <v>296</v>
      </c>
      <c r="DE14" s="644"/>
      <c r="DF14" s="644"/>
      <c r="DG14" s="644"/>
      <c r="DH14" s="644"/>
      <c r="DI14" s="644"/>
      <c r="DJ14" s="644"/>
      <c r="DK14" s="644"/>
      <c r="DL14" s="644"/>
      <c r="DM14" s="644"/>
      <c r="DN14" s="644"/>
      <c r="DO14" s="644"/>
      <c r="DP14" s="645"/>
      <c r="DQ14" s="649">
        <v>64435</v>
      </c>
      <c r="DR14" s="644"/>
      <c r="DS14" s="644"/>
      <c r="DT14" s="644"/>
      <c r="DU14" s="644"/>
      <c r="DV14" s="644"/>
      <c r="DW14" s="644"/>
      <c r="DX14" s="644"/>
      <c r="DY14" s="644"/>
      <c r="DZ14" s="644"/>
      <c r="EA14" s="644"/>
      <c r="EB14" s="644"/>
      <c r="EC14" s="684"/>
    </row>
    <row r="15" spans="2:143" ht="11.25" customHeight="1" x14ac:dyDescent="0.15">
      <c r="B15" s="638" t="s">
        <v>251</v>
      </c>
      <c r="C15" s="639"/>
      <c r="D15" s="639"/>
      <c r="E15" s="639"/>
      <c r="F15" s="639"/>
      <c r="G15" s="639"/>
      <c r="H15" s="639"/>
      <c r="I15" s="639"/>
      <c r="J15" s="639"/>
      <c r="K15" s="639"/>
      <c r="L15" s="639"/>
      <c r="M15" s="639"/>
      <c r="N15" s="639"/>
      <c r="O15" s="639"/>
      <c r="P15" s="639"/>
      <c r="Q15" s="640"/>
      <c r="R15" s="641">
        <v>4088</v>
      </c>
      <c r="S15" s="644"/>
      <c r="T15" s="644"/>
      <c r="U15" s="644"/>
      <c r="V15" s="644"/>
      <c r="W15" s="644"/>
      <c r="X15" s="644"/>
      <c r="Y15" s="645"/>
      <c r="Z15" s="703">
        <v>0.2</v>
      </c>
      <c r="AA15" s="703"/>
      <c r="AB15" s="703"/>
      <c r="AC15" s="703"/>
      <c r="AD15" s="704">
        <v>4088</v>
      </c>
      <c r="AE15" s="704"/>
      <c r="AF15" s="704"/>
      <c r="AG15" s="704"/>
      <c r="AH15" s="704"/>
      <c r="AI15" s="704"/>
      <c r="AJ15" s="704"/>
      <c r="AK15" s="704"/>
      <c r="AL15" s="646">
        <v>0.4</v>
      </c>
      <c r="AM15" s="647"/>
      <c r="AN15" s="647"/>
      <c r="AO15" s="705"/>
      <c r="AP15" s="638" t="s">
        <v>252</v>
      </c>
      <c r="AQ15" s="639"/>
      <c r="AR15" s="639"/>
      <c r="AS15" s="639"/>
      <c r="AT15" s="639"/>
      <c r="AU15" s="639"/>
      <c r="AV15" s="639"/>
      <c r="AW15" s="639"/>
      <c r="AX15" s="639"/>
      <c r="AY15" s="639"/>
      <c r="AZ15" s="639"/>
      <c r="BA15" s="639"/>
      <c r="BB15" s="639"/>
      <c r="BC15" s="639"/>
      <c r="BD15" s="639"/>
      <c r="BE15" s="639"/>
      <c r="BF15" s="640"/>
      <c r="BG15" s="641">
        <v>1974</v>
      </c>
      <c r="BH15" s="644"/>
      <c r="BI15" s="644"/>
      <c r="BJ15" s="644"/>
      <c r="BK15" s="644"/>
      <c r="BL15" s="644"/>
      <c r="BM15" s="644"/>
      <c r="BN15" s="645"/>
      <c r="BO15" s="703">
        <v>1.3</v>
      </c>
      <c r="BP15" s="703"/>
      <c r="BQ15" s="703"/>
      <c r="BR15" s="703"/>
      <c r="BS15" s="649" t="s">
        <v>224</v>
      </c>
      <c r="BT15" s="644"/>
      <c r="BU15" s="644"/>
      <c r="BV15" s="644"/>
      <c r="BW15" s="644"/>
      <c r="BX15" s="644"/>
      <c r="BY15" s="644"/>
      <c r="BZ15" s="644"/>
      <c r="CA15" s="644"/>
      <c r="CB15" s="684"/>
      <c r="CD15" s="685" t="s">
        <v>253</v>
      </c>
      <c r="CE15" s="682"/>
      <c r="CF15" s="682"/>
      <c r="CG15" s="682"/>
      <c r="CH15" s="682"/>
      <c r="CI15" s="682"/>
      <c r="CJ15" s="682"/>
      <c r="CK15" s="682"/>
      <c r="CL15" s="682"/>
      <c r="CM15" s="682"/>
      <c r="CN15" s="682"/>
      <c r="CO15" s="682"/>
      <c r="CP15" s="682"/>
      <c r="CQ15" s="683"/>
      <c r="CR15" s="641">
        <v>141714</v>
      </c>
      <c r="CS15" s="644"/>
      <c r="CT15" s="644"/>
      <c r="CU15" s="644"/>
      <c r="CV15" s="644"/>
      <c r="CW15" s="644"/>
      <c r="CX15" s="644"/>
      <c r="CY15" s="645"/>
      <c r="CZ15" s="703">
        <v>6</v>
      </c>
      <c r="DA15" s="703"/>
      <c r="DB15" s="703"/>
      <c r="DC15" s="703"/>
      <c r="DD15" s="649">
        <v>3760</v>
      </c>
      <c r="DE15" s="644"/>
      <c r="DF15" s="644"/>
      <c r="DG15" s="644"/>
      <c r="DH15" s="644"/>
      <c r="DI15" s="644"/>
      <c r="DJ15" s="644"/>
      <c r="DK15" s="644"/>
      <c r="DL15" s="644"/>
      <c r="DM15" s="644"/>
      <c r="DN15" s="644"/>
      <c r="DO15" s="644"/>
      <c r="DP15" s="645"/>
      <c r="DQ15" s="649">
        <v>125886</v>
      </c>
      <c r="DR15" s="644"/>
      <c r="DS15" s="644"/>
      <c r="DT15" s="644"/>
      <c r="DU15" s="644"/>
      <c r="DV15" s="644"/>
      <c r="DW15" s="644"/>
      <c r="DX15" s="644"/>
      <c r="DY15" s="644"/>
      <c r="DZ15" s="644"/>
      <c r="EA15" s="644"/>
      <c r="EB15" s="644"/>
      <c r="EC15" s="684"/>
    </row>
    <row r="16" spans="2:143" ht="11.25" customHeight="1" x14ac:dyDescent="0.15">
      <c r="B16" s="638" t="s">
        <v>254</v>
      </c>
      <c r="C16" s="639"/>
      <c r="D16" s="639"/>
      <c r="E16" s="639"/>
      <c r="F16" s="639"/>
      <c r="G16" s="639"/>
      <c r="H16" s="639"/>
      <c r="I16" s="639"/>
      <c r="J16" s="639"/>
      <c r="K16" s="639"/>
      <c r="L16" s="639"/>
      <c r="M16" s="639"/>
      <c r="N16" s="639"/>
      <c r="O16" s="639"/>
      <c r="P16" s="639"/>
      <c r="Q16" s="640"/>
      <c r="R16" s="641" t="s">
        <v>168</v>
      </c>
      <c r="S16" s="644"/>
      <c r="T16" s="644"/>
      <c r="U16" s="644"/>
      <c r="V16" s="644"/>
      <c r="W16" s="644"/>
      <c r="X16" s="644"/>
      <c r="Y16" s="645"/>
      <c r="Z16" s="703" t="s">
        <v>120</v>
      </c>
      <c r="AA16" s="703"/>
      <c r="AB16" s="703"/>
      <c r="AC16" s="703"/>
      <c r="AD16" s="704" t="s">
        <v>120</v>
      </c>
      <c r="AE16" s="704"/>
      <c r="AF16" s="704"/>
      <c r="AG16" s="704"/>
      <c r="AH16" s="704"/>
      <c r="AI16" s="704"/>
      <c r="AJ16" s="704"/>
      <c r="AK16" s="704"/>
      <c r="AL16" s="646" t="s">
        <v>224</v>
      </c>
      <c r="AM16" s="647"/>
      <c r="AN16" s="647"/>
      <c r="AO16" s="705"/>
      <c r="AP16" s="638" t="s">
        <v>255</v>
      </c>
      <c r="AQ16" s="639"/>
      <c r="AR16" s="639"/>
      <c r="AS16" s="639"/>
      <c r="AT16" s="639"/>
      <c r="AU16" s="639"/>
      <c r="AV16" s="639"/>
      <c r="AW16" s="639"/>
      <c r="AX16" s="639"/>
      <c r="AY16" s="639"/>
      <c r="AZ16" s="639"/>
      <c r="BA16" s="639"/>
      <c r="BB16" s="639"/>
      <c r="BC16" s="639"/>
      <c r="BD16" s="639"/>
      <c r="BE16" s="639"/>
      <c r="BF16" s="640"/>
      <c r="BG16" s="641" t="s">
        <v>224</v>
      </c>
      <c r="BH16" s="644"/>
      <c r="BI16" s="644"/>
      <c r="BJ16" s="644"/>
      <c r="BK16" s="644"/>
      <c r="BL16" s="644"/>
      <c r="BM16" s="644"/>
      <c r="BN16" s="645"/>
      <c r="BO16" s="703" t="s">
        <v>120</v>
      </c>
      <c r="BP16" s="703"/>
      <c r="BQ16" s="703"/>
      <c r="BR16" s="703"/>
      <c r="BS16" s="649" t="s">
        <v>224</v>
      </c>
      <c r="BT16" s="644"/>
      <c r="BU16" s="644"/>
      <c r="BV16" s="644"/>
      <c r="BW16" s="644"/>
      <c r="BX16" s="644"/>
      <c r="BY16" s="644"/>
      <c r="BZ16" s="644"/>
      <c r="CA16" s="644"/>
      <c r="CB16" s="684"/>
      <c r="CD16" s="685" t="s">
        <v>256</v>
      </c>
      <c r="CE16" s="682"/>
      <c r="CF16" s="682"/>
      <c r="CG16" s="682"/>
      <c r="CH16" s="682"/>
      <c r="CI16" s="682"/>
      <c r="CJ16" s="682"/>
      <c r="CK16" s="682"/>
      <c r="CL16" s="682"/>
      <c r="CM16" s="682"/>
      <c r="CN16" s="682"/>
      <c r="CO16" s="682"/>
      <c r="CP16" s="682"/>
      <c r="CQ16" s="683"/>
      <c r="CR16" s="641" t="s">
        <v>224</v>
      </c>
      <c r="CS16" s="644"/>
      <c r="CT16" s="644"/>
      <c r="CU16" s="644"/>
      <c r="CV16" s="644"/>
      <c r="CW16" s="644"/>
      <c r="CX16" s="644"/>
      <c r="CY16" s="645"/>
      <c r="CZ16" s="703" t="s">
        <v>120</v>
      </c>
      <c r="DA16" s="703"/>
      <c r="DB16" s="703"/>
      <c r="DC16" s="703"/>
      <c r="DD16" s="649" t="s">
        <v>224</v>
      </c>
      <c r="DE16" s="644"/>
      <c r="DF16" s="644"/>
      <c r="DG16" s="644"/>
      <c r="DH16" s="644"/>
      <c r="DI16" s="644"/>
      <c r="DJ16" s="644"/>
      <c r="DK16" s="644"/>
      <c r="DL16" s="644"/>
      <c r="DM16" s="644"/>
      <c r="DN16" s="644"/>
      <c r="DO16" s="644"/>
      <c r="DP16" s="645"/>
      <c r="DQ16" s="649" t="s">
        <v>224</v>
      </c>
      <c r="DR16" s="644"/>
      <c r="DS16" s="644"/>
      <c r="DT16" s="644"/>
      <c r="DU16" s="644"/>
      <c r="DV16" s="644"/>
      <c r="DW16" s="644"/>
      <c r="DX16" s="644"/>
      <c r="DY16" s="644"/>
      <c r="DZ16" s="644"/>
      <c r="EA16" s="644"/>
      <c r="EB16" s="644"/>
      <c r="EC16" s="684"/>
    </row>
    <row r="17" spans="2:133" ht="11.25" customHeight="1" x14ac:dyDescent="0.15">
      <c r="B17" s="638" t="s">
        <v>257</v>
      </c>
      <c r="C17" s="639"/>
      <c r="D17" s="639"/>
      <c r="E17" s="639"/>
      <c r="F17" s="639"/>
      <c r="G17" s="639"/>
      <c r="H17" s="639"/>
      <c r="I17" s="639"/>
      <c r="J17" s="639"/>
      <c r="K17" s="639"/>
      <c r="L17" s="639"/>
      <c r="M17" s="639"/>
      <c r="N17" s="639"/>
      <c r="O17" s="639"/>
      <c r="P17" s="639"/>
      <c r="Q17" s="640"/>
      <c r="R17" s="641">
        <v>196</v>
      </c>
      <c r="S17" s="644"/>
      <c r="T17" s="644"/>
      <c r="U17" s="644"/>
      <c r="V17" s="644"/>
      <c r="W17" s="644"/>
      <c r="X17" s="644"/>
      <c r="Y17" s="645"/>
      <c r="Z17" s="703">
        <v>0</v>
      </c>
      <c r="AA17" s="703"/>
      <c r="AB17" s="703"/>
      <c r="AC17" s="703"/>
      <c r="AD17" s="704">
        <v>196</v>
      </c>
      <c r="AE17" s="704"/>
      <c r="AF17" s="704"/>
      <c r="AG17" s="704"/>
      <c r="AH17" s="704"/>
      <c r="AI17" s="704"/>
      <c r="AJ17" s="704"/>
      <c r="AK17" s="704"/>
      <c r="AL17" s="646">
        <v>0</v>
      </c>
      <c r="AM17" s="647"/>
      <c r="AN17" s="647"/>
      <c r="AO17" s="705"/>
      <c r="AP17" s="638" t="s">
        <v>258</v>
      </c>
      <c r="AQ17" s="639"/>
      <c r="AR17" s="639"/>
      <c r="AS17" s="639"/>
      <c r="AT17" s="639"/>
      <c r="AU17" s="639"/>
      <c r="AV17" s="639"/>
      <c r="AW17" s="639"/>
      <c r="AX17" s="639"/>
      <c r="AY17" s="639"/>
      <c r="AZ17" s="639"/>
      <c r="BA17" s="639"/>
      <c r="BB17" s="639"/>
      <c r="BC17" s="639"/>
      <c r="BD17" s="639"/>
      <c r="BE17" s="639"/>
      <c r="BF17" s="640"/>
      <c r="BG17" s="641" t="s">
        <v>224</v>
      </c>
      <c r="BH17" s="644"/>
      <c r="BI17" s="644"/>
      <c r="BJ17" s="644"/>
      <c r="BK17" s="644"/>
      <c r="BL17" s="644"/>
      <c r="BM17" s="644"/>
      <c r="BN17" s="645"/>
      <c r="BO17" s="703" t="s">
        <v>120</v>
      </c>
      <c r="BP17" s="703"/>
      <c r="BQ17" s="703"/>
      <c r="BR17" s="703"/>
      <c r="BS17" s="649" t="s">
        <v>224</v>
      </c>
      <c r="BT17" s="644"/>
      <c r="BU17" s="644"/>
      <c r="BV17" s="644"/>
      <c r="BW17" s="644"/>
      <c r="BX17" s="644"/>
      <c r="BY17" s="644"/>
      <c r="BZ17" s="644"/>
      <c r="CA17" s="644"/>
      <c r="CB17" s="684"/>
      <c r="CD17" s="685" t="s">
        <v>259</v>
      </c>
      <c r="CE17" s="682"/>
      <c r="CF17" s="682"/>
      <c r="CG17" s="682"/>
      <c r="CH17" s="682"/>
      <c r="CI17" s="682"/>
      <c r="CJ17" s="682"/>
      <c r="CK17" s="682"/>
      <c r="CL17" s="682"/>
      <c r="CM17" s="682"/>
      <c r="CN17" s="682"/>
      <c r="CO17" s="682"/>
      <c r="CP17" s="682"/>
      <c r="CQ17" s="683"/>
      <c r="CR17" s="641">
        <v>196079</v>
      </c>
      <c r="CS17" s="644"/>
      <c r="CT17" s="644"/>
      <c r="CU17" s="644"/>
      <c r="CV17" s="644"/>
      <c r="CW17" s="644"/>
      <c r="CX17" s="644"/>
      <c r="CY17" s="645"/>
      <c r="CZ17" s="703">
        <v>8.1999999999999993</v>
      </c>
      <c r="DA17" s="703"/>
      <c r="DB17" s="703"/>
      <c r="DC17" s="703"/>
      <c r="DD17" s="649" t="s">
        <v>120</v>
      </c>
      <c r="DE17" s="644"/>
      <c r="DF17" s="644"/>
      <c r="DG17" s="644"/>
      <c r="DH17" s="644"/>
      <c r="DI17" s="644"/>
      <c r="DJ17" s="644"/>
      <c r="DK17" s="644"/>
      <c r="DL17" s="644"/>
      <c r="DM17" s="644"/>
      <c r="DN17" s="644"/>
      <c r="DO17" s="644"/>
      <c r="DP17" s="645"/>
      <c r="DQ17" s="649">
        <v>190519</v>
      </c>
      <c r="DR17" s="644"/>
      <c r="DS17" s="644"/>
      <c r="DT17" s="644"/>
      <c r="DU17" s="644"/>
      <c r="DV17" s="644"/>
      <c r="DW17" s="644"/>
      <c r="DX17" s="644"/>
      <c r="DY17" s="644"/>
      <c r="DZ17" s="644"/>
      <c r="EA17" s="644"/>
      <c r="EB17" s="644"/>
      <c r="EC17" s="684"/>
    </row>
    <row r="18" spans="2:133" ht="11.25" customHeight="1" x14ac:dyDescent="0.15">
      <c r="B18" s="638" t="s">
        <v>260</v>
      </c>
      <c r="C18" s="639"/>
      <c r="D18" s="639"/>
      <c r="E18" s="639"/>
      <c r="F18" s="639"/>
      <c r="G18" s="639"/>
      <c r="H18" s="639"/>
      <c r="I18" s="639"/>
      <c r="J18" s="639"/>
      <c r="K18" s="639"/>
      <c r="L18" s="639"/>
      <c r="M18" s="639"/>
      <c r="N18" s="639"/>
      <c r="O18" s="639"/>
      <c r="P18" s="639"/>
      <c r="Q18" s="640"/>
      <c r="R18" s="641">
        <v>1118796</v>
      </c>
      <c r="S18" s="644"/>
      <c r="T18" s="644"/>
      <c r="U18" s="644"/>
      <c r="V18" s="644"/>
      <c r="W18" s="644"/>
      <c r="X18" s="644"/>
      <c r="Y18" s="645"/>
      <c r="Z18" s="703">
        <v>45.4</v>
      </c>
      <c r="AA18" s="703"/>
      <c r="AB18" s="703"/>
      <c r="AC18" s="703"/>
      <c r="AD18" s="704">
        <v>970770</v>
      </c>
      <c r="AE18" s="704"/>
      <c r="AF18" s="704"/>
      <c r="AG18" s="704"/>
      <c r="AH18" s="704"/>
      <c r="AI18" s="704"/>
      <c r="AJ18" s="704"/>
      <c r="AK18" s="704"/>
      <c r="AL18" s="646">
        <v>83.2</v>
      </c>
      <c r="AM18" s="647"/>
      <c r="AN18" s="647"/>
      <c r="AO18" s="705"/>
      <c r="AP18" s="638" t="s">
        <v>261</v>
      </c>
      <c r="AQ18" s="639"/>
      <c r="AR18" s="639"/>
      <c r="AS18" s="639"/>
      <c r="AT18" s="639"/>
      <c r="AU18" s="639"/>
      <c r="AV18" s="639"/>
      <c r="AW18" s="639"/>
      <c r="AX18" s="639"/>
      <c r="AY18" s="639"/>
      <c r="AZ18" s="639"/>
      <c r="BA18" s="639"/>
      <c r="BB18" s="639"/>
      <c r="BC18" s="639"/>
      <c r="BD18" s="639"/>
      <c r="BE18" s="639"/>
      <c r="BF18" s="640"/>
      <c r="BG18" s="641" t="s">
        <v>120</v>
      </c>
      <c r="BH18" s="644"/>
      <c r="BI18" s="644"/>
      <c r="BJ18" s="644"/>
      <c r="BK18" s="644"/>
      <c r="BL18" s="644"/>
      <c r="BM18" s="644"/>
      <c r="BN18" s="645"/>
      <c r="BO18" s="703" t="s">
        <v>224</v>
      </c>
      <c r="BP18" s="703"/>
      <c r="BQ18" s="703"/>
      <c r="BR18" s="703"/>
      <c r="BS18" s="649" t="s">
        <v>224</v>
      </c>
      <c r="BT18" s="644"/>
      <c r="BU18" s="644"/>
      <c r="BV18" s="644"/>
      <c r="BW18" s="644"/>
      <c r="BX18" s="644"/>
      <c r="BY18" s="644"/>
      <c r="BZ18" s="644"/>
      <c r="CA18" s="644"/>
      <c r="CB18" s="684"/>
      <c r="CD18" s="685" t="s">
        <v>262</v>
      </c>
      <c r="CE18" s="682"/>
      <c r="CF18" s="682"/>
      <c r="CG18" s="682"/>
      <c r="CH18" s="682"/>
      <c r="CI18" s="682"/>
      <c r="CJ18" s="682"/>
      <c r="CK18" s="682"/>
      <c r="CL18" s="682"/>
      <c r="CM18" s="682"/>
      <c r="CN18" s="682"/>
      <c r="CO18" s="682"/>
      <c r="CP18" s="682"/>
      <c r="CQ18" s="683"/>
      <c r="CR18" s="641" t="s">
        <v>120</v>
      </c>
      <c r="CS18" s="644"/>
      <c r="CT18" s="644"/>
      <c r="CU18" s="644"/>
      <c r="CV18" s="644"/>
      <c r="CW18" s="644"/>
      <c r="CX18" s="644"/>
      <c r="CY18" s="645"/>
      <c r="CZ18" s="703" t="s">
        <v>245</v>
      </c>
      <c r="DA18" s="703"/>
      <c r="DB18" s="703"/>
      <c r="DC18" s="703"/>
      <c r="DD18" s="649" t="s">
        <v>120</v>
      </c>
      <c r="DE18" s="644"/>
      <c r="DF18" s="644"/>
      <c r="DG18" s="644"/>
      <c r="DH18" s="644"/>
      <c r="DI18" s="644"/>
      <c r="DJ18" s="644"/>
      <c r="DK18" s="644"/>
      <c r="DL18" s="644"/>
      <c r="DM18" s="644"/>
      <c r="DN18" s="644"/>
      <c r="DO18" s="644"/>
      <c r="DP18" s="645"/>
      <c r="DQ18" s="649" t="s">
        <v>224</v>
      </c>
      <c r="DR18" s="644"/>
      <c r="DS18" s="644"/>
      <c r="DT18" s="644"/>
      <c r="DU18" s="644"/>
      <c r="DV18" s="644"/>
      <c r="DW18" s="644"/>
      <c r="DX18" s="644"/>
      <c r="DY18" s="644"/>
      <c r="DZ18" s="644"/>
      <c r="EA18" s="644"/>
      <c r="EB18" s="644"/>
      <c r="EC18" s="684"/>
    </row>
    <row r="19" spans="2:133" ht="11.25" customHeight="1" x14ac:dyDescent="0.15">
      <c r="B19" s="638" t="s">
        <v>263</v>
      </c>
      <c r="C19" s="639"/>
      <c r="D19" s="639"/>
      <c r="E19" s="639"/>
      <c r="F19" s="639"/>
      <c r="G19" s="639"/>
      <c r="H19" s="639"/>
      <c r="I19" s="639"/>
      <c r="J19" s="639"/>
      <c r="K19" s="639"/>
      <c r="L19" s="639"/>
      <c r="M19" s="639"/>
      <c r="N19" s="639"/>
      <c r="O19" s="639"/>
      <c r="P19" s="639"/>
      <c r="Q19" s="640"/>
      <c r="R19" s="641">
        <v>970770</v>
      </c>
      <c r="S19" s="644"/>
      <c r="T19" s="644"/>
      <c r="U19" s="644"/>
      <c r="V19" s="644"/>
      <c r="W19" s="644"/>
      <c r="X19" s="644"/>
      <c r="Y19" s="645"/>
      <c r="Z19" s="703">
        <v>39.4</v>
      </c>
      <c r="AA19" s="703"/>
      <c r="AB19" s="703"/>
      <c r="AC19" s="703"/>
      <c r="AD19" s="704">
        <v>970770</v>
      </c>
      <c r="AE19" s="704"/>
      <c r="AF19" s="704"/>
      <c r="AG19" s="704"/>
      <c r="AH19" s="704"/>
      <c r="AI19" s="704"/>
      <c r="AJ19" s="704"/>
      <c r="AK19" s="704"/>
      <c r="AL19" s="646">
        <v>83.2</v>
      </c>
      <c r="AM19" s="647"/>
      <c r="AN19" s="647"/>
      <c r="AO19" s="705"/>
      <c r="AP19" s="638" t="s">
        <v>264</v>
      </c>
      <c r="AQ19" s="639"/>
      <c r="AR19" s="639"/>
      <c r="AS19" s="639"/>
      <c r="AT19" s="639"/>
      <c r="AU19" s="639"/>
      <c r="AV19" s="639"/>
      <c r="AW19" s="639"/>
      <c r="AX19" s="639"/>
      <c r="AY19" s="639"/>
      <c r="AZ19" s="639"/>
      <c r="BA19" s="639"/>
      <c r="BB19" s="639"/>
      <c r="BC19" s="639"/>
      <c r="BD19" s="639"/>
      <c r="BE19" s="639"/>
      <c r="BF19" s="640"/>
      <c r="BG19" s="641">
        <v>1978</v>
      </c>
      <c r="BH19" s="644"/>
      <c r="BI19" s="644"/>
      <c r="BJ19" s="644"/>
      <c r="BK19" s="644"/>
      <c r="BL19" s="644"/>
      <c r="BM19" s="644"/>
      <c r="BN19" s="645"/>
      <c r="BO19" s="703">
        <v>1.3</v>
      </c>
      <c r="BP19" s="703"/>
      <c r="BQ19" s="703"/>
      <c r="BR19" s="703"/>
      <c r="BS19" s="649" t="s">
        <v>224</v>
      </c>
      <c r="BT19" s="644"/>
      <c r="BU19" s="644"/>
      <c r="BV19" s="644"/>
      <c r="BW19" s="644"/>
      <c r="BX19" s="644"/>
      <c r="BY19" s="644"/>
      <c r="BZ19" s="644"/>
      <c r="CA19" s="644"/>
      <c r="CB19" s="684"/>
      <c r="CD19" s="685" t="s">
        <v>265</v>
      </c>
      <c r="CE19" s="682"/>
      <c r="CF19" s="682"/>
      <c r="CG19" s="682"/>
      <c r="CH19" s="682"/>
      <c r="CI19" s="682"/>
      <c r="CJ19" s="682"/>
      <c r="CK19" s="682"/>
      <c r="CL19" s="682"/>
      <c r="CM19" s="682"/>
      <c r="CN19" s="682"/>
      <c r="CO19" s="682"/>
      <c r="CP19" s="682"/>
      <c r="CQ19" s="683"/>
      <c r="CR19" s="641" t="s">
        <v>120</v>
      </c>
      <c r="CS19" s="644"/>
      <c r="CT19" s="644"/>
      <c r="CU19" s="644"/>
      <c r="CV19" s="644"/>
      <c r="CW19" s="644"/>
      <c r="CX19" s="644"/>
      <c r="CY19" s="645"/>
      <c r="CZ19" s="703" t="s">
        <v>120</v>
      </c>
      <c r="DA19" s="703"/>
      <c r="DB19" s="703"/>
      <c r="DC19" s="703"/>
      <c r="DD19" s="649" t="s">
        <v>224</v>
      </c>
      <c r="DE19" s="644"/>
      <c r="DF19" s="644"/>
      <c r="DG19" s="644"/>
      <c r="DH19" s="644"/>
      <c r="DI19" s="644"/>
      <c r="DJ19" s="644"/>
      <c r="DK19" s="644"/>
      <c r="DL19" s="644"/>
      <c r="DM19" s="644"/>
      <c r="DN19" s="644"/>
      <c r="DO19" s="644"/>
      <c r="DP19" s="645"/>
      <c r="DQ19" s="649" t="s">
        <v>224</v>
      </c>
      <c r="DR19" s="644"/>
      <c r="DS19" s="644"/>
      <c r="DT19" s="644"/>
      <c r="DU19" s="644"/>
      <c r="DV19" s="644"/>
      <c r="DW19" s="644"/>
      <c r="DX19" s="644"/>
      <c r="DY19" s="644"/>
      <c r="DZ19" s="644"/>
      <c r="EA19" s="644"/>
      <c r="EB19" s="644"/>
      <c r="EC19" s="684"/>
    </row>
    <row r="20" spans="2:133" ht="11.25" customHeight="1" x14ac:dyDescent="0.15">
      <c r="B20" s="638" t="s">
        <v>266</v>
      </c>
      <c r="C20" s="639"/>
      <c r="D20" s="639"/>
      <c r="E20" s="639"/>
      <c r="F20" s="639"/>
      <c r="G20" s="639"/>
      <c r="H20" s="639"/>
      <c r="I20" s="639"/>
      <c r="J20" s="639"/>
      <c r="K20" s="639"/>
      <c r="L20" s="639"/>
      <c r="M20" s="639"/>
      <c r="N20" s="639"/>
      <c r="O20" s="639"/>
      <c r="P20" s="639"/>
      <c r="Q20" s="640"/>
      <c r="R20" s="641">
        <v>148026</v>
      </c>
      <c r="S20" s="644"/>
      <c r="T20" s="644"/>
      <c r="U20" s="644"/>
      <c r="V20" s="644"/>
      <c r="W20" s="644"/>
      <c r="X20" s="644"/>
      <c r="Y20" s="645"/>
      <c r="Z20" s="703">
        <v>6</v>
      </c>
      <c r="AA20" s="703"/>
      <c r="AB20" s="703"/>
      <c r="AC20" s="703"/>
      <c r="AD20" s="704" t="s">
        <v>224</v>
      </c>
      <c r="AE20" s="704"/>
      <c r="AF20" s="704"/>
      <c r="AG20" s="704"/>
      <c r="AH20" s="704"/>
      <c r="AI20" s="704"/>
      <c r="AJ20" s="704"/>
      <c r="AK20" s="704"/>
      <c r="AL20" s="646" t="s">
        <v>120</v>
      </c>
      <c r="AM20" s="647"/>
      <c r="AN20" s="647"/>
      <c r="AO20" s="705"/>
      <c r="AP20" s="638" t="s">
        <v>267</v>
      </c>
      <c r="AQ20" s="639"/>
      <c r="AR20" s="639"/>
      <c r="AS20" s="639"/>
      <c r="AT20" s="639"/>
      <c r="AU20" s="639"/>
      <c r="AV20" s="639"/>
      <c r="AW20" s="639"/>
      <c r="AX20" s="639"/>
      <c r="AY20" s="639"/>
      <c r="AZ20" s="639"/>
      <c r="BA20" s="639"/>
      <c r="BB20" s="639"/>
      <c r="BC20" s="639"/>
      <c r="BD20" s="639"/>
      <c r="BE20" s="639"/>
      <c r="BF20" s="640"/>
      <c r="BG20" s="641">
        <v>1978</v>
      </c>
      <c r="BH20" s="644"/>
      <c r="BI20" s="644"/>
      <c r="BJ20" s="644"/>
      <c r="BK20" s="644"/>
      <c r="BL20" s="644"/>
      <c r="BM20" s="644"/>
      <c r="BN20" s="645"/>
      <c r="BO20" s="703">
        <v>1.3</v>
      </c>
      <c r="BP20" s="703"/>
      <c r="BQ20" s="703"/>
      <c r="BR20" s="703"/>
      <c r="BS20" s="649" t="s">
        <v>224</v>
      </c>
      <c r="BT20" s="644"/>
      <c r="BU20" s="644"/>
      <c r="BV20" s="644"/>
      <c r="BW20" s="644"/>
      <c r="BX20" s="644"/>
      <c r="BY20" s="644"/>
      <c r="BZ20" s="644"/>
      <c r="CA20" s="644"/>
      <c r="CB20" s="684"/>
      <c r="CD20" s="685" t="s">
        <v>268</v>
      </c>
      <c r="CE20" s="682"/>
      <c r="CF20" s="682"/>
      <c r="CG20" s="682"/>
      <c r="CH20" s="682"/>
      <c r="CI20" s="682"/>
      <c r="CJ20" s="682"/>
      <c r="CK20" s="682"/>
      <c r="CL20" s="682"/>
      <c r="CM20" s="682"/>
      <c r="CN20" s="682"/>
      <c r="CO20" s="682"/>
      <c r="CP20" s="682"/>
      <c r="CQ20" s="683"/>
      <c r="CR20" s="641">
        <v>2377169</v>
      </c>
      <c r="CS20" s="644"/>
      <c r="CT20" s="644"/>
      <c r="CU20" s="644"/>
      <c r="CV20" s="644"/>
      <c r="CW20" s="644"/>
      <c r="CX20" s="644"/>
      <c r="CY20" s="645"/>
      <c r="CZ20" s="703">
        <v>100</v>
      </c>
      <c r="DA20" s="703"/>
      <c r="DB20" s="703"/>
      <c r="DC20" s="703"/>
      <c r="DD20" s="649">
        <v>632321</v>
      </c>
      <c r="DE20" s="644"/>
      <c r="DF20" s="644"/>
      <c r="DG20" s="644"/>
      <c r="DH20" s="644"/>
      <c r="DI20" s="644"/>
      <c r="DJ20" s="644"/>
      <c r="DK20" s="644"/>
      <c r="DL20" s="644"/>
      <c r="DM20" s="644"/>
      <c r="DN20" s="644"/>
      <c r="DO20" s="644"/>
      <c r="DP20" s="645"/>
      <c r="DQ20" s="649">
        <v>1785638</v>
      </c>
      <c r="DR20" s="644"/>
      <c r="DS20" s="644"/>
      <c r="DT20" s="644"/>
      <c r="DU20" s="644"/>
      <c r="DV20" s="644"/>
      <c r="DW20" s="644"/>
      <c r="DX20" s="644"/>
      <c r="DY20" s="644"/>
      <c r="DZ20" s="644"/>
      <c r="EA20" s="644"/>
      <c r="EB20" s="644"/>
      <c r="EC20" s="684"/>
    </row>
    <row r="21" spans="2:133" ht="11.25" customHeight="1" x14ac:dyDescent="0.15">
      <c r="B21" s="638" t="s">
        <v>269</v>
      </c>
      <c r="C21" s="639"/>
      <c r="D21" s="639"/>
      <c r="E21" s="639"/>
      <c r="F21" s="639"/>
      <c r="G21" s="639"/>
      <c r="H21" s="639"/>
      <c r="I21" s="639"/>
      <c r="J21" s="639"/>
      <c r="K21" s="639"/>
      <c r="L21" s="639"/>
      <c r="M21" s="639"/>
      <c r="N21" s="639"/>
      <c r="O21" s="639"/>
      <c r="P21" s="639"/>
      <c r="Q21" s="640"/>
      <c r="R21" s="641" t="s">
        <v>120</v>
      </c>
      <c r="S21" s="644"/>
      <c r="T21" s="644"/>
      <c r="U21" s="644"/>
      <c r="V21" s="644"/>
      <c r="W21" s="644"/>
      <c r="X21" s="644"/>
      <c r="Y21" s="645"/>
      <c r="Z21" s="703" t="s">
        <v>224</v>
      </c>
      <c r="AA21" s="703"/>
      <c r="AB21" s="703"/>
      <c r="AC21" s="703"/>
      <c r="AD21" s="704" t="s">
        <v>120</v>
      </c>
      <c r="AE21" s="704"/>
      <c r="AF21" s="704"/>
      <c r="AG21" s="704"/>
      <c r="AH21" s="704"/>
      <c r="AI21" s="704"/>
      <c r="AJ21" s="704"/>
      <c r="AK21" s="704"/>
      <c r="AL21" s="646" t="s">
        <v>224</v>
      </c>
      <c r="AM21" s="647"/>
      <c r="AN21" s="647"/>
      <c r="AO21" s="705"/>
      <c r="AP21" s="749" t="s">
        <v>270</v>
      </c>
      <c r="AQ21" s="756"/>
      <c r="AR21" s="756"/>
      <c r="AS21" s="756"/>
      <c r="AT21" s="756"/>
      <c r="AU21" s="756"/>
      <c r="AV21" s="756"/>
      <c r="AW21" s="756"/>
      <c r="AX21" s="756"/>
      <c r="AY21" s="756"/>
      <c r="AZ21" s="756"/>
      <c r="BA21" s="756"/>
      <c r="BB21" s="756"/>
      <c r="BC21" s="756"/>
      <c r="BD21" s="756"/>
      <c r="BE21" s="756"/>
      <c r="BF21" s="751"/>
      <c r="BG21" s="641">
        <v>1978</v>
      </c>
      <c r="BH21" s="644"/>
      <c r="BI21" s="644"/>
      <c r="BJ21" s="644"/>
      <c r="BK21" s="644"/>
      <c r="BL21" s="644"/>
      <c r="BM21" s="644"/>
      <c r="BN21" s="645"/>
      <c r="BO21" s="703">
        <v>1.3</v>
      </c>
      <c r="BP21" s="703"/>
      <c r="BQ21" s="703"/>
      <c r="BR21" s="703"/>
      <c r="BS21" s="649" t="s">
        <v>168</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271</v>
      </c>
      <c r="C22" s="639"/>
      <c r="D22" s="639"/>
      <c r="E22" s="639"/>
      <c r="F22" s="639"/>
      <c r="G22" s="639"/>
      <c r="H22" s="639"/>
      <c r="I22" s="639"/>
      <c r="J22" s="639"/>
      <c r="K22" s="639"/>
      <c r="L22" s="639"/>
      <c r="M22" s="639"/>
      <c r="N22" s="639"/>
      <c r="O22" s="639"/>
      <c r="P22" s="639"/>
      <c r="Q22" s="640"/>
      <c r="R22" s="641">
        <v>1309918</v>
      </c>
      <c r="S22" s="644"/>
      <c r="T22" s="644"/>
      <c r="U22" s="644"/>
      <c r="V22" s="644"/>
      <c r="W22" s="644"/>
      <c r="X22" s="644"/>
      <c r="Y22" s="645"/>
      <c r="Z22" s="703">
        <v>53.1</v>
      </c>
      <c r="AA22" s="703"/>
      <c r="AB22" s="703"/>
      <c r="AC22" s="703"/>
      <c r="AD22" s="704">
        <v>1161892</v>
      </c>
      <c r="AE22" s="704"/>
      <c r="AF22" s="704"/>
      <c r="AG22" s="704"/>
      <c r="AH22" s="704"/>
      <c r="AI22" s="704"/>
      <c r="AJ22" s="704"/>
      <c r="AK22" s="704"/>
      <c r="AL22" s="646">
        <v>99.6</v>
      </c>
      <c r="AM22" s="647"/>
      <c r="AN22" s="647"/>
      <c r="AO22" s="705"/>
      <c r="AP22" s="749" t="s">
        <v>272</v>
      </c>
      <c r="AQ22" s="756"/>
      <c r="AR22" s="756"/>
      <c r="AS22" s="756"/>
      <c r="AT22" s="756"/>
      <c r="AU22" s="756"/>
      <c r="AV22" s="756"/>
      <c r="AW22" s="756"/>
      <c r="AX22" s="756"/>
      <c r="AY22" s="756"/>
      <c r="AZ22" s="756"/>
      <c r="BA22" s="756"/>
      <c r="BB22" s="756"/>
      <c r="BC22" s="756"/>
      <c r="BD22" s="756"/>
      <c r="BE22" s="756"/>
      <c r="BF22" s="751"/>
      <c r="BG22" s="641" t="s">
        <v>224</v>
      </c>
      <c r="BH22" s="644"/>
      <c r="BI22" s="644"/>
      <c r="BJ22" s="644"/>
      <c r="BK22" s="644"/>
      <c r="BL22" s="644"/>
      <c r="BM22" s="644"/>
      <c r="BN22" s="645"/>
      <c r="BO22" s="703" t="s">
        <v>224</v>
      </c>
      <c r="BP22" s="703"/>
      <c r="BQ22" s="703"/>
      <c r="BR22" s="703"/>
      <c r="BS22" s="649" t="s">
        <v>245</v>
      </c>
      <c r="BT22" s="644"/>
      <c r="BU22" s="644"/>
      <c r="BV22" s="644"/>
      <c r="BW22" s="644"/>
      <c r="BX22" s="644"/>
      <c r="BY22" s="644"/>
      <c r="BZ22" s="644"/>
      <c r="CA22" s="644"/>
      <c r="CB22" s="684"/>
      <c r="CD22" s="758" t="s">
        <v>273</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274</v>
      </c>
      <c r="C23" s="639"/>
      <c r="D23" s="639"/>
      <c r="E23" s="639"/>
      <c r="F23" s="639"/>
      <c r="G23" s="639"/>
      <c r="H23" s="639"/>
      <c r="I23" s="639"/>
      <c r="J23" s="639"/>
      <c r="K23" s="639"/>
      <c r="L23" s="639"/>
      <c r="M23" s="639"/>
      <c r="N23" s="639"/>
      <c r="O23" s="639"/>
      <c r="P23" s="639"/>
      <c r="Q23" s="640"/>
      <c r="R23" s="641" t="s">
        <v>245</v>
      </c>
      <c r="S23" s="644"/>
      <c r="T23" s="644"/>
      <c r="U23" s="644"/>
      <c r="V23" s="644"/>
      <c r="W23" s="644"/>
      <c r="X23" s="644"/>
      <c r="Y23" s="645"/>
      <c r="Z23" s="703" t="s">
        <v>120</v>
      </c>
      <c r="AA23" s="703"/>
      <c r="AB23" s="703"/>
      <c r="AC23" s="703"/>
      <c r="AD23" s="704" t="s">
        <v>120</v>
      </c>
      <c r="AE23" s="704"/>
      <c r="AF23" s="704"/>
      <c r="AG23" s="704"/>
      <c r="AH23" s="704"/>
      <c r="AI23" s="704"/>
      <c r="AJ23" s="704"/>
      <c r="AK23" s="704"/>
      <c r="AL23" s="646" t="s">
        <v>224</v>
      </c>
      <c r="AM23" s="647"/>
      <c r="AN23" s="647"/>
      <c r="AO23" s="705"/>
      <c r="AP23" s="749" t="s">
        <v>275</v>
      </c>
      <c r="AQ23" s="756"/>
      <c r="AR23" s="756"/>
      <c r="AS23" s="756"/>
      <c r="AT23" s="756"/>
      <c r="AU23" s="756"/>
      <c r="AV23" s="756"/>
      <c r="AW23" s="756"/>
      <c r="AX23" s="756"/>
      <c r="AY23" s="756"/>
      <c r="AZ23" s="756"/>
      <c r="BA23" s="756"/>
      <c r="BB23" s="756"/>
      <c r="BC23" s="756"/>
      <c r="BD23" s="756"/>
      <c r="BE23" s="756"/>
      <c r="BF23" s="751"/>
      <c r="BG23" s="641" t="s">
        <v>120</v>
      </c>
      <c r="BH23" s="644"/>
      <c r="BI23" s="644"/>
      <c r="BJ23" s="644"/>
      <c r="BK23" s="644"/>
      <c r="BL23" s="644"/>
      <c r="BM23" s="644"/>
      <c r="BN23" s="645"/>
      <c r="BO23" s="703" t="s">
        <v>224</v>
      </c>
      <c r="BP23" s="703"/>
      <c r="BQ23" s="703"/>
      <c r="BR23" s="703"/>
      <c r="BS23" s="649" t="s">
        <v>168</v>
      </c>
      <c r="BT23" s="644"/>
      <c r="BU23" s="644"/>
      <c r="BV23" s="644"/>
      <c r="BW23" s="644"/>
      <c r="BX23" s="644"/>
      <c r="BY23" s="644"/>
      <c r="BZ23" s="644"/>
      <c r="CA23" s="644"/>
      <c r="CB23" s="684"/>
      <c r="CD23" s="758" t="s">
        <v>213</v>
      </c>
      <c r="CE23" s="759"/>
      <c r="CF23" s="759"/>
      <c r="CG23" s="759"/>
      <c r="CH23" s="759"/>
      <c r="CI23" s="759"/>
      <c r="CJ23" s="759"/>
      <c r="CK23" s="759"/>
      <c r="CL23" s="759"/>
      <c r="CM23" s="759"/>
      <c r="CN23" s="759"/>
      <c r="CO23" s="759"/>
      <c r="CP23" s="759"/>
      <c r="CQ23" s="760"/>
      <c r="CR23" s="758" t="s">
        <v>276</v>
      </c>
      <c r="CS23" s="759"/>
      <c r="CT23" s="759"/>
      <c r="CU23" s="759"/>
      <c r="CV23" s="759"/>
      <c r="CW23" s="759"/>
      <c r="CX23" s="759"/>
      <c r="CY23" s="760"/>
      <c r="CZ23" s="758" t="s">
        <v>277</v>
      </c>
      <c r="DA23" s="759"/>
      <c r="DB23" s="759"/>
      <c r="DC23" s="760"/>
      <c r="DD23" s="758" t="s">
        <v>278</v>
      </c>
      <c r="DE23" s="759"/>
      <c r="DF23" s="759"/>
      <c r="DG23" s="759"/>
      <c r="DH23" s="759"/>
      <c r="DI23" s="759"/>
      <c r="DJ23" s="759"/>
      <c r="DK23" s="760"/>
      <c r="DL23" s="767" t="s">
        <v>279</v>
      </c>
      <c r="DM23" s="768"/>
      <c r="DN23" s="768"/>
      <c r="DO23" s="768"/>
      <c r="DP23" s="768"/>
      <c r="DQ23" s="768"/>
      <c r="DR23" s="768"/>
      <c r="DS23" s="768"/>
      <c r="DT23" s="768"/>
      <c r="DU23" s="768"/>
      <c r="DV23" s="769"/>
      <c r="DW23" s="758" t="s">
        <v>280</v>
      </c>
      <c r="DX23" s="759"/>
      <c r="DY23" s="759"/>
      <c r="DZ23" s="759"/>
      <c r="EA23" s="759"/>
      <c r="EB23" s="759"/>
      <c r="EC23" s="760"/>
    </row>
    <row r="24" spans="2:133" ht="11.25" customHeight="1" x14ac:dyDescent="0.15">
      <c r="B24" s="638" t="s">
        <v>281</v>
      </c>
      <c r="C24" s="639"/>
      <c r="D24" s="639"/>
      <c r="E24" s="639"/>
      <c r="F24" s="639"/>
      <c r="G24" s="639"/>
      <c r="H24" s="639"/>
      <c r="I24" s="639"/>
      <c r="J24" s="639"/>
      <c r="K24" s="639"/>
      <c r="L24" s="639"/>
      <c r="M24" s="639"/>
      <c r="N24" s="639"/>
      <c r="O24" s="639"/>
      <c r="P24" s="639"/>
      <c r="Q24" s="640"/>
      <c r="R24" s="641">
        <v>2627</v>
      </c>
      <c r="S24" s="644"/>
      <c r="T24" s="644"/>
      <c r="U24" s="644"/>
      <c r="V24" s="644"/>
      <c r="W24" s="644"/>
      <c r="X24" s="644"/>
      <c r="Y24" s="645"/>
      <c r="Z24" s="703">
        <v>0.1</v>
      </c>
      <c r="AA24" s="703"/>
      <c r="AB24" s="703"/>
      <c r="AC24" s="703"/>
      <c r="AD24" s="704" t="s">
        <v>120</v>
      </c>
      <c r="AE24" s="704"/>
      <c r="AF24" s="704"/>
      <c r="AG24" s="704"/>
      <c r="AH24" s="704"/>
      <c r="AI24" s="704"/>
      <c r="AJ24" s="704"/>
      <c r="AK24" s="704"/>
      <c r="AL24" s="646" t="s">
        <v>168</v>
      </c>
      <c r="AM24" s="647"/>
      <c r="AN24" s="647"/>
      <c r="AO24" s="705"/>
      <c r="AP24" s="749" t="s">
        <v>282</v>
      </c>
      <c r="AQ24" s="756"/>
      <c r="AR24" s="756"/>
      <c r="AS24" s="756"/>
      <c r="AT24" s="756"/>
      <c r="AU24" s="756"/>
      <c r="AV24" s="756"/>
      <c r="AW24" s="756"/>
      <c r="AX24" s="756"/>
      <c r="AY24" s="756"/>
      <c r="AZ24" s="756"/>
      <c r="BA24" s="756"/>
      <c r="BB24" s="756"/>
      <c r="BC24" s="756"/>
      <c r="BD24" s="756"/>
      <c r="BE24" s="756"/>
      <c r="BF24" s="751"/>
      <c r="BG24" s="641" t="s">
        <v>224</v>
      </c>
      <c r="BH24" s="644"/>
      <c r="BI24" s="644"/>
      <c r="BJ24" s="644"/>
      <c r="BK24" s="644"/>
      <c r="BL24" s="644"/>
      <c r="BM24" s="644"/>
      <c r="BN24" s="645"/>
      <c r="BO24" s="703" t="s">
        <v>224</v>
      </c>
      <c r="BP24" s="703"/>
      <c r="BQ24" s="703"/>
      <c r="BR24" s="703"/>
      <c r="BS24" s="649" t="s">
        <v>224</v>
      </c>
      <c r="BT24" s="644"/>
      <c r="BU24" s="644"/>
      <c r="BV24" s="644"/>
      <c r="BW24" s="644"/>
      <c r="BX24" s="644"/>
      <c r="BY24" s="644"/>
      <c r="BZ24" s="644"/>
      <c r="CA24" s="644"/>
      <c r="CB24" s="684"/>
      <c r="CD24" s="712" t="s">
        <v>283</v>
      </c>
      <c r="CE24" s="713"/>
      <c r="CF24" s="713"/>
      <c r="CG24" s="713"/>
      <c r="CH24" s="713"/>
      <c r="CI24" s="713"/>
      <c r="CJ24" s="713"/>
      <c r="CK24" s="713"/>
      <c r="CL24" s="713"/>
      <c r="CM24" s="713"/>
      <c r="CN24" s="713"/>
      <c r="CO24" s="713"/>
      <c r="CP24" s="713"/>
      <c r="CQ24" s="714"/>
      <c r="CR24" s="706">
        <v>716220</v>
      </c>
      <c r="CS24" s="707"/>
      <c r="CT24" s="707"/>
      <c r="CU24" s="707"/>
      <c r="CV24" s="707"/>
      <c r="CW24" s="707"/>
      <c r="CX24" s="707"/>
      <c r="CY24" s="753"/>
      <c r="CZ24" s="754">
        <v>30.1</v>
      </c>
      <c r="DA24" s="723"/>
      <c r="DB24" s="723"/>
      <c r="DC24" s="757"/>
      <c r="DD24" s="752">
        <v>596029</v>
      </c>
      <c r="DE24" s="707"/>
      <c r="DF24" s="707"/>
      <c r="DG24" s="707"/>
      <c r="DH24" s="707"/>
      <c r="DI24" s="707"/>
      <c r="DJ24" s="707"/>
      <c r="DK24" s="753"/>
      <c r="DL24" s="752">
        <v>577545</v>
      </c>
      <c r="DM24" s="707"/>
      <c r="DN24" s="707"/>
      <c r="DO24" s="707"/>
      <c r="DP24" s="707"/>
      <c r="DQ24" s="707"/>
      <c r="DR24" s="707"/>
      <c r="DS24" s="707"/>
      <c r="DT24" s="707"/>
      <c r="DU24" s="707"/>
      <c r="DV24" s="753"/>
      <c r="DW24" s="754">
        <v>47.8</v>
      </c>
      <c r="DX24" s="723"/>
      <c r="DY24" s="723"/>
      <c r="DZ24" s="723"/>
      <c r="EA24" s="723"/>
      <c r="EB24" s="723"/>
      <c r="EC24" s="755"/>
    </row>
    <row r="25" spans="2:133" ht="11.25" customHeight="1" x14ac:dyDescent="0.15">
      <c r="B25" s="638" t="s">
        <v>284</v>
      </c>
      <c r="C25" s="639"/>
      <c r="D25" s="639"/>
      <c r="E25" s="639"/>
      <c r="F25" s="639"/>
      <c r="G25" s="639"/>
      <c r="H25" s="639"/>
      <c r="I25" s="639"/>
      <c r="J25" s="639"/>
      <c r="K25" s="639"/>
      <c r="L25" s="639"/>
      <c r="M25" s="639"/>
      <c r="N25" s="639"/>
      <c r="O25" s="639"/>
      <c r="P25" s="639"/>
      <c r="Q25" s="640"/>
      <c r="R25" s="641">
        <v>22685</v>
      </c>
      <c r="S25" s="644"/>
      <c r="T25" s="644"/>
      <c r="U25" s="644"/>
      <c r="V25" s="644"/>
      <c r="W25" s="644"/>
      <c r="X25" s="644"/>
      <c r="Y25" s="645"/>
      <c r="Z25" s="703">
        <v>0.9</v>
      </c>
      <c r="AA25" s="703"/>
      <c r="AB25" s="703"/>
      <c r="AC25" s="703"/>
      <c r="AD25" s="704" t="s">
        <v>224</v>
      </c>
      <c r="AE25" s="704"/>
      <c r="AF25" s="704"/>
      <c r="AG25" s="704"/>
      <c r="AH25" s="704"/>
      <c r="AI25" s="704"/>
      <c r="AJ25" s="704"/>
      <c r="AK25" s="704"/>
      <c r="AL25" s="646" t="s">
        <v>120</v>
      </c>
      <c r="AM25" s="647"/>
      <c r="AN25" s="647"/>
      <c r="AO25" s="705"/>
      <c r="AP25" s="749" t="s">
        <v>285</v>
      </c>
      <c r="AQ25" s="756"/>
      <c r="AR25" s="756"/>
      <c r="AS25" s="756"/>
      <c r="AT25" s="756"/>
      <c r="AU25" s="756"/>
      <c r="AV25" s="756"/>
      <c r="AW25" s="756"/>
      <c r="AX25" s="756"/>
      <c r="AY25" s="756"/>
      <c r="AZ25" s="756"/>
      <c r="BA25" s="756"/>
      <c r="BB25" s="756"/>
      <c r="BC25" s="756"/>
      <c r="BD25" s="756"/>
      <c r="BE25" s="756"/>
      <c r="BF25" s="751"/>
      <c r="BG25" s="641" t="s">
        <v>224</v>
      </c>
      <c r="BH25" s="644"/>
      <c r="BI25" s="644"/>
      <c r="BJ25" s="644"/>
      <c r="BK25" s="644"/>
      <c r="BL25" s="644"/>
      <c r="BM25" s="644"/>
      <c r="BN25" s="645"/>
      <c r="BO25" s="703" t="s">
        <v>224</v>
      </c>
      <c r="BP25" s="703"/>
      <c r="BQ25" s="703"/>
      <c r="BR25" s="703"/>
      <c r="BS25" s="649" t="s">
        <v>120</v>
      </c>
      <c r="BT25" s="644"/>
      <c r="BU25" s="644"/>
      <c r="BV25" s="644"/>
      <c r="BW25" s="644"/>
      <c r="BX25" s="644"/>
      <c r="BY25" s="644"/>
      <c r="BZ25" s="644"/>
      <c r="CA25" s="644"/>
      <c r="CB25" s="684"/>
      <c r="CD25" s="685" t="s">
        <v>286</v>
      </c>
      <c r="CE25" s="682"/>
      <c r="CF25" s="682"/>
      <c r="CG25" s="682"/>
      <c r="CH25" s="682"/>
      <c r="CI25" s="682"/>
      <c r="CJ25" s="682"/>
      <c r="CK25" s="682"/>
      <c r="CL25" s="682"/>
      <c r="CM25" s="682"/>
      <c r="CN25" s="682"/>
      <c r="CO25" s="682"/>
      <c r="CP25" s="682"/>
      <c r="CQ25" s="683"/>
      <c r="CR25" s="641">
        <v>354708</v>
      </c>
      <c r="CS25" s="642"/>
      <c r="CT25" s="642"/>
      <c r="CU25" s="642"/>
      <c r="CV25" s="642"/>
      <c r="CW25" s="642"/>
      <c r="CX25" s="642"/>
      <c r="CY25" s="643"/>
      <c r="CZ25" s="646">
        <v>14.9</v>
      </c>
      <c r="DA25" s="675"/>
      <c r="DB25" s="675"/>
      <c r="DC25" s="676"/>
      <c r="DD25" s="649">
        <v>344866</v>
      </c>
      <c r="DE25" s="642"/>
      <c r="DF25" s="642"/>
      <c r="DG25" s="642"/>
      <c r="DH25" s="642"/>
      <c r="DI25" s="642"/>
      <c r="DJ25" s="642"/>
      <c r="DK25" s="643"/>
      <c r="DL25" s="649">
        <v>330086</v>
      </c>
      <c r="DM25" s="642"/>
      <c r="DN25" s="642"/>
      <c r="DO25" s="642"/>
      <c r="DP25" s="642"/>
      <c r="DQ25" s="642"/>
      <c r="DR25" s="642"/>
      <c r="DS25" s="642"/>
      <c r="DT25" s="642"/>
      <c r="DU25" s="642"/>
      <c r="DV25" s="643"/>
      <c r="DW25" s="646">
        <v>27.3</v>
      </c>
      <c r="DX25" s="675"/>
      <c r="DY25" s="675"/>
      <c r="DZ25" s="675"/>
      <c r="EA25" s="675"/>
      <c r="EB25" s="675"/>
      <c r="EC25" s="677"/>
    </row>
    <row r="26" spans="2:133" ht="11.25" customHeight="1" x14ac:dyDescent="0.15">
      <c r="B26" s="638" t="s">
        <v>287</v>
      </c>
      <c r="C26" s="639"/>
      <c r="D26" s="639"/>
      <c r="E26" s="639"/>
      <c r="F26" s="639"/>
      <c r="G26" s="639"/>
      <c r="H26" s="639"/>
      <c r="I26" s="639"/>
      <c r="J26" s="639"/>
      <c r="K26" s="639"/>
      <c r="L26" s="639"/>
      <c r="M26" s="639"/>
      <c r="N26" s="639"/>
      <c r="O26" s="639"/>
      <c r="P26" s="639"/>
      <c r="Q26" s="640"/>
      <c r="R26" s="641">
        <v>969</v>
      </c>
      <c r="S26" s="644"/>
      <c r="T26" s="644"/>
      <c r="U26" s="644"/>
      <c r="V26" s="644"/>
      <c r="W26" s="644"/>
      <c r="X26" s="644"/>
      <c r="Y26" s="645"/>
      <c r="Z26" s="703">
        <v>0</v>
      </c>
      <c r="AA26" s="703"/>
      <c r="AB26" s="703"/>
      <c r="AC26" s="703"/>
      <c r="AD26" s="704" t="s">
        <v>224</v>
      </c>
      <c r="AE26" s="704"/>
      <c r="AF26" s="704"/>
      <c r="AG26" s="704"/>
      <c r="AH26" s="704"/>
      <c r="AI26" s="704"/>
      <c r="AJ26" s="704"/>
      <c r="AK26" s="704"/>
      <c r="AL26" s="646" t="s">
        <v>224</v>
      </c>
      <c r="AM26" s="647"/>
      <c r="AN26" s="647"/>
      <c r="AO26" s="705"/>
      <c r="AP26" s="749" t="s">
        <v>288</v>
      </c>
      <c r="AQ26" s="750"/>
      <c r="AR26" s="750"/>
      <c r="AS26" s="750"/>
      <c r="AT26" s="750"/>
      <c r="AU26" s="750"/>
      <c r="AV26" s="750"/>
      <c r="AW26" s="750"/>
      <c r="AX26" s="750"/>
      <c r="AY26" s="750"/>
      <c r="AZ26" s="750"/>
      <c r="BA26" s="750"/>
      <c r="BB26" s="750"/>
      <c r="BC26" s="750"/>
      <c r="BD26" s="750"/>
      <c r="BE26" s="750"/>
      <c r="BF26" s="751"/>
      <c r="BG26" s="641" t="s">
        <v>224</v>
      </c>
      <c r="BH26" s="644"/>
      <c r="BI26" s="644"/>
      <c r="BJ26" s="644"/>
      <c r="BK26" s="644"/>
      <c r="BL26" s="644"/>
      <c r="BM26" s="644"/>
      <c r="BN26" s="645"/>
      <c r="BO26" s="703" t="s">
        <v>224</v>
      </c>
      <c r="BP26" s="703"/>
      <c r="BQ26" s="703"/>
      <c r="BR26" s="703"/>
      <c r="BS26" s="649" t="s">
        <v>120</v>
      </c>
      <c r="BT26" s="644"/>
      <c r="BU26" s="644"/>
      <c r="BV26" s="644"/>
      <c r="BW26" s="644"/>
      <c r="BX26" s="644"/>
      <c r="BY26" s="644"/>
      <c r="BZ26" s="644"/>
      <c r="CA26" s="644"/>
      <c r="CB26" s="684"/>
      <c r="CD26" s="685" t="s">
        <v>289</v>
      </c>
      <c r="CE26" s="682"/>
      <c r="CF26" s="682"/>
      <c r="CG26" s="682"/>
      <c r="CH26" s="682"/>
      <c r="CI26" s="682"/>
      <c r="CJ26" s="682"/>
      <c r="CK26" s="682"/>
      <c r="CL26" s="682"/>
      <c r="CM26" s="682"/>
      <c r="CN26" s="682"/>
      <c r="CO26" s="682"/>
      <c r="CP26" s="682"/>
      <c r="CQ26" s="683"/>
      <c r="CR26" s="641">
        <v>202368</v>
      </c>
      <c r="CS26" s="644"/>
      <c r="CT26" s="644"/>
      <c r="CU26" s="644"/>
      <c r="CV26" s="644"/>
      <c r="CW26" s="644"/>
      <c r="CX26" s="644"/>
      <c r="CY26" s="645"/>
      <c r="CZ26" s="646">
        <v>8.5</v>
      </c>
      <c r="DA26" s="675"/>
      <c r="DB26" s="675"/>
      <c r="DC26" s="676"/>
      <c r="DD26" s="649">
        <v>197733</v>
      </c>
      <c r="DE26" s="644"/>
      <c r="DF26" s="644"/>
      <c r="DG26" s="644"/>
      <c r="DH26" s="644"/>
      <c r="DI26" s="644"/>
      <c r="DJ26" s="644"/>
      <c r="DK26" s="645"/>
      <c r="DL26" s="649" t="s">
        <v>168</v>
      </c>
      <c r="DM26" s="644"/>
      <c r="DN26" s="644"/>
      <c r="DO26" s="644"/>
      <c r="DP26" s="644"/>
      <c r="DQ26" s="644"/>
      <c r="DR26" s="644"/>
      <c r="DS26" s="644"/>
      <c r="DT26" s="644"/>
      <c r="DU26" s="644"/>
      <c r="DV26" s="645"/>
      <c r="DW26" s="646" t="s">
        <v>120</v>
      </c>
      <c r="DX26" s="675"/>
      <c r="DY26" s="675"/>
      <c r="DZ26" s="675"/>
      <c r="EA26" s="675"/>
      <c r="EB26" s="675"/>
      <c r="EC26" s="677"/>
    </row>
    <row r="27" spans="2:133" ht="11.25" customHeight="1" x14ac:dyDescent="0.15">
      <c r="B27" s="638" t="s">
        <v>290</v>
      </c>
      <c r="C27" s="639"/>
      <c r="D27" s="639"/>
      <c r="E27" s="639"/>
      <c r="F27" s="639"/>
      <c r="G27" s="639"/>
      <c r="H27" s="639"/>
      <c r="I27" s="639"/>
      <c r="J27" s="639"/>
      <c r="K27" s="639"/>
      <c r="L27" s="639"/>
      <c r="M27" s="639"/>
      <c r="N27" s="639"/>
      <c r="O27" s="639"/>
      <c r="P27" s="639"/>
      <c r="Q27" s="640"/>
      <c r="R27" s="641">
        <v>137275</v>
      </c>
      <c r="S27" s="644"/>
      <c r="T27" s="644"/>
      <c r="U27" s="644"/>
      <c r="V27" s="644"/>
      <c r="W27" s="644"/>
      <c r="X27" s="644"/>
      <c r="Y27" s="645"/>
      <c r="Z27" s="703">
        <v>5.6</v>
      </c>
      <c r="AA27" s="703"/>
      <c r="AB27" s="703"/>
      <c r="AC27" s="703"/>
      <c r="AD27" s="704" t="s">
        <v>224</v>
      </c>
      <c r="AE27" s="704"/>
      <c r="AF27" s="704"/>
      <c r="AG27" s="704"/>
      <c r="AH27" s="704"/>
      <c r="AI27" s="704"/>
      <c r="AJ27" s="704"/>
      <c r="AK27" s="704"/>
      <c r="AL27" s="646" t="s">
        <v>224</v>
      </c>
      <c r="AM27" s="647"/>
      <c r="AN27" s="647"/>
      <c r="AO27" s="705"/>
      <c r="AP27" s="638" t="s">
        <v>291</v>
      </c>
      <c r="AQ27" s="639"/>
      <c r="AR27" s="639"/>
      <c r="AS27" s="639"/>
      <c r="AT27" s="639"/>
      <c r="AU27" s="639"/>
      <c r="AV27" s="639"/>
      <c r="AW27" s="639"/>
      <c r="AX27" s="639"/>
      <c r="AY27" s="639"/>
      <c r="AZ27" s="639"/>
      <c r="BA27" s="639"/>
      <c r="BB27" s="639"/>
      <c r="BC27" s="639"/>
      <c r="BD27" s="639"/>
      <c r="BE27" s="639"/>
      <c r="BF27" s="640"/>
      <c r="BG27" s="641">
        <v>147063</v>
      </c>
      <c r="BH27" s="644"/>
      <c r="BI27" s="644"/>
      <c r="BJ27" s="644"/>
      <c r="BK27" s="644"/>
      <c r="BL27" s="644"/>
      <c r="BM27" s="644"/>
      <c r="BN27" s="645"/>
      <c r="BO27" s="703">
        <v>100</v>
      </c>
      <c r="BP27" s="703"/>
      <c r="BQ27" s="703"/>
      <c r="BR27" s="703"/>
      <c r="BS27" s="649" t="s">
        <v>224</v>
      </c>
      <c r="BT27" s="644"/>
      <c r="BU27" s="644"/>
      <c r="BV27" s="644"/>
      <c r="BW27" s="644"/>
      <c r="BX27" s="644"/>
      <c r="BY27" s="644"/>
      <c r="BZ27" s="644"/>
      <c r="CA27" s="644"/>
      <c r="CB27" s="684"/>
      <c r="CD27" s="685" t="s">
        <v>292</v>
      </c>
      <c r="CE27" s="682"/>
      <c r="CF27" s="682"/>
      <c r="CG27" s="682"/>
      <c r="CH27" s="682"/>
      <c r="CI27" s="682"/>
      <c r="CJ27" s="682"/>
      <c r="CK27" s="682"/>
      <c r="CL27" s="682"/>
      <c r="CM27" s="682"/>
      <c r="CN27" s="682"/>
      <c r="CO27" s="682"/>
      <c r="CP27" s="682"/>
      <c r="CQ27" s="683"/>
      <c r="CR27" s="641">
        <v>165433</v>
      </c>
      <c r="CS27" s="642"/>
      <c r="CT27" s="642"/>
      <c r="CU27" s="642"/>
      <c r="CV27" s="642"/>
      <c r="CW27" s="642"/>
      <c r="CX27" s="642"/>
      <c r="CY27" s="643"/>
      <c r="CZ27" s="646">
        <v>7</v>
      </c>
      <c r="DA27" s="675"/>
      <c r="DB27" s="675"/>
      <c r="DC27" s="676"/>
      <c r="DD27" s="649">
        <v>60644</v>
      </c>
      <c r="DE27" s="642"/>
      <c r="DF27" s="642"/>
      <c r="DG27" s="642"/>
      <c r="DH27" s="642"/>
      <c r="DI27" s="642"/>
      <c r="DJ27" s="642"/>
      <c r="DK27" s="643"/>
      <c r="DL27" s="649">
        <v>56940</v>
      </c>
      <c r="DM27" s="642"/>
      <c r="DN27" s="642"/>
      <c r="DO27" s="642"/>
      <c r="DP27" s="642"/>
      <c r="DQ27" s="642"/>
      <c r="DR27" s="642"/>
      <c r="DS27" s="642"/>
      <c r="DT27" s="642"/>
      <c r="DU27" s="642"/>
      <c r="DV27" s="643"/>
      <c r="DW27" s="646">
        <v>4.7</v>
      </c>
      <c r="DX27" s="675"/>
      <c r="DY27" s="675"/>
      <c r="DZ27" s="675"/>
      <c r="EA27" s="675"/>
      <c r="EB27" s="675"/>
      <c r="EC27" s="677"/>
    </row>
    <row r="28" spans="2:133" ht="11.25" customHeight="1" x14ac:dyDescent="0.15">
      <c r="B28" s="746" t="s">
        <v>293</v>
      </c>
      <c r="C28" s="747"/>
      <c r="D28" s="747"/>
      <c r="E28" s="747"/>
      <c r="F28" s="747"/>
      <c r="G28" s="747"/>
      <c r="H28" s="747"/>
      <c r="I28" s="747"/>
      <c r="J28" s="747"/>
      <c r="K28" s="747"/>
      <c r="L28" s="747"/>
      <c r="M28" s="747"/>
      <c r="N28" s="747"/>
      <c r="O28" s="747"/>
      <c r="P28" s="747"/>
      <c r="Q28" s="748"/>
      <c r="R28" s="641">
        <v>2162</v>
      </c>
      <c r="S28" s="644"/>
      <c r="T28" s="644"/>
      <c r="U28" s="644"/>
      <c r="V28" s="644"/>
      <c r="W28" s="644"/>
      <c r="X28" s="644"/>
      <c r="Y28" s="645"/>
      <c r="Z28" s="703">
        <v>0.1</v>
      </c>
      <c r="AA28" s="703"/>
      <c r="AB28" s="703"/>
      <c r="AC28" s="703"/>
      <c r="AD28" s="704">
        <v>2162</v>
      </c>
      <c r="AE28" s="704"/>
      <c r="AF28" s="704"/>
      <c r="AG28" s="704"/>
      <c r="AH28" s="704"/>
      <c r="AI28" s="704"/>
      <c r="AJ28" s="704"/>
      <c r="AK28" s="704"/>
      <c r="AL28" s="646">
        <v>0.2</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294</v>
      </c>
      <c r="CE28" s="682"/>
      <c r="CF28" s="682"/>
      <c r="CG28" s="682"/>
      <c r="CH28" s="682"/>
      <c r="CI28" s="682"/>
      <c r="CJ28" s="682"/>
      <c r="CK28" s="682"/>
      <c r="CL28" s="682"/>
      <c r="CM28" s="682"/>
      <c r="CN28" s="682"/>
      <c r="CO28" s="682"/>
      <c r="CP28" s="682"/>
      <c r="CQ28" s="683"/>
      <c r="CR28" s="641">
        <v>196079</v>
      </c>
      <c r="CS28" s="644"/>
      <c r="CT28" s="644"/>
      <c r="CU28" s="644"/>
      <c r="CV28" s="644"/>
      <c r="CW28" s="644"/>
      <c r="CX28" s="644"/>
      <c r="CY28" s="645"/>
      <c r="CZ28" s="646">
        <v>8.1999999999999993</v>
      </c>
      <c r="DA28" s="675"/>
      <c r="DB28" s="675"/>
      <c r="DC28" s="676"/>
      <c r="DD28" s="649">
        <v>190519</v>
      </c>
      <c r="DE28" s="644"/>
      <c r="DF28" s="644"/>
      <c r="DG28" s="644"/>
      <c r="DH28" s="644"/>
      <c r="DI28" s="644"/>
      <c r="DJ28" s="644"/>
      <c r="DK28" s="645"/>
      <c r="DL28" s="649">
        <v>190519</v>
      </c>
      <c r="DM28" s="644"/>
      <c r="DN28" s="644"/>
      <c r="DO28" s="644"/>
      <c r="DP28" s="644"/>
      <c r="DQ28" s="644"/>
      <c r="DR28" s="644"/>
      <c r="DS28" s="644"/>
      <c r="DT28" s="644"/>
      <c r="DU28" s="644"/>
      <c r="DV28" s="645"/>
      <c r="DW28" s="646">
        <v>15.8</v>
      </c>
      <c r="DX28" s="675"/>
      <c r="DY28" s="675"/>
      <c r="DZ28" s="675"/>
      <c r="EA28" s="675"/>
      <c r="EB28" s="675"/>
      <c r="EC28" s="677"/>
    </row>
    <row r="29" spans="2:133" ht="11.25" customHeight="1" x14ac:dyDescent="0.15">
      <c r="B29" s="638" t="s">
        <v>295</v>
      </c>
      <c r="C29" s="639"/>
      <c r="D29" s="639"/>
      <c r="E29" s="639"/>
      <c r="F29" s="639"/>
      <c r="G29" s="639"/>
      <c r="H29" s="639"/>
      <c r="I29" s="639"/>
      <c r="J29" s="639"/>
      <c r="K29" s="639"/>
      <c r="L29" s="639"/>
      <c r="M29" s="639"/>
      <c r="N29" s="639"/>
      <c r="O29" s="639"/>
      <c r="P29" s="639"/>
      <c r="Q29" s="640"/>
      <c r="R29" s="641">
        <v>96196</v>
      </c>
      <c r="S29" s="644"/>
      <c r="T29" s="644"/>
      <c r="U29" s="644"/>
      <c r="V29" s="644"/>
      <c r="W29" s="644"/>
      <c r="X29" s="644"/>
      <c r="Y29" s="645"/>
      <c r="Z29" s="703">
        <v>3.9</v>
      </c>
      <c r="AA29" s="703"/>
      <c r="AB29" s="703"/>
      <c r="AC29" s="703"/>
      <c r="AD29" s="704" t="s">
        <v>120</v>
      </c>
      <c r="AE29" s="704"/>
      <c r="AF29" s="704"/>
      <c r="AG29" s="704"/>
      <c r="AH29" s="704"/>
      <c r="AI29" s="704"/>
      <c r="AJ29" s="704"/>
      <c r="AK29" s="704"/>
      <c r="AL29" s="646" t="s">
        <v>168</v>
      </c>
      <c r="AM29" s="647"/>
      <c r="AN29" s="647"/>
      <c r="AO29" s="705"/>
      <c r="AP29" s="715" t="s">
        <v>213</v>
      </c>
      <c r="AQ29" s="716"/>
      <c r="AR29" s="716"/>
      <c r="AS29" s="716"/>
      <c r="AT29" s="716"/>
      <c r="AU29" s="716"/>
      <c r="AV29" s="716"/>
      <c r="AW29" s="716"/>
      <c r="AX29" s="716"/>
      <c r="AY29" s="716"/>
      <c r="AZ29" s="716"/>
      <c r="BA29" s="716"/>
      <c r="BB29" s="716"/>
      <c r="BC29" s="716"/>
      <c r="BD29" s="716"/>
      <c r="BE29" s="716"/>
      <c r="BF29" s="717"/>
      <c r="BG29" s="715" t="s">
        <v>296</v>
      </c>
      <c r="BH29" s="743"/>
      <c r="BI29" s="743"/>
      <c r="BJ29" s="743"/>
      <c r="BK29" s="743"/>
      <c r="BL29" s="743"/>
      <c r="BM29" s="743"/>
      <c r="BN29" s="743"/>
      <c r="BO29" s="743"/>
      <c r="BP29" s="743"/>
      <c r="BQ29" s="744"/>
      <c r="BR29" s="715" t="s">
        <v>297</v>
      </c>
      <c r="BS29" s="743"/>
      <c r="BT29" s="743"/>
      <c r="BU29" s="743"/>
      <c r="BV29" s="743"/>
      <c r="BW29" s="743"/>
      <c r="BX29" s="743"/>
      <c r="BY29" s="743"/>
      <c r="BZ29" s="743"/>
      <c r="CA29" s="743"/>
      <c r="CB29" s="744"/>
      <c r="CD29" s="725" t="s">
        <v>298</v>
      </c>
      <c r="CE29" s="726"/>
      <c r="CF29" s="685" t="s">
        <v>299</v>
      </c>
      <c r="CG29" s="682"/>
      <c r="CH29" s="682"/>
      <c r="CI29" s="682"/>
      <c r="CJ29" s="682"/>
      <c r="CK29" s="682"/>
      <c r="CL29" s="682"/>
      <c r="CM29" s="682"/>
      <c r="CN29" s="682"/>
      <c r="CO29" s="682"/>
      <c r="CP29" s="682"/>
      <c r="CQ29" s="683"/>
      <c r="CR29" s="641">
        <v>196079</v>
      </c>
      <c r="CS29" s="642"/>
      <c r="CT29" s="642"/>
      <c r="CU29" s="642"/>
      <c r="CV29" s="642"/>
      <c r="CW29" s="642"/>
      <c r="CX29" s="642"/>
      <c r="CY29" s="643"/>
      <c r="CZ29" s="646">
        <v>8.1999999999999993</v>
      </c>
      <c r="DA29" s="675"/>
      <c r="DB29" s="675"/>
      <c r="DC29" s="676"/>
      <c r="DD29" s="649">
        <v>190519</v>
      </c>
      <c r="DE29" s="642"/>
      <c r="DF29" s="642"/>
      <c r="DG29" s="642"/>
      <c r="DH29" s="642"/>
      <c r="DI29" s="642"/>
      <c r="DJ29" s="642"/>
      <c r="DK29" s="643"/>
      <c r="DL29" s="649">
        <v>190519</v>
      </c>
      <c r="DM29" s="642"/>
      <c r="DN29" s="642"/>
      <c r="DO29" s="642"/>
      <c r="DP29" s="642"/>
      <c r="DQ29" s="642"/>
      <c r="DR29" s="642"/>
      <c r="DS29" s="642"/>
      <c r="DT29" s="642"/>
      <c r="DU29" s="642"/>
      <c r="DV29" s="643"/>
      <c r="DW29" s="646">
        <v>15.8</v>
      </c>
      <c r="DX29" s="675"/>
      <c r="DY29" s="675"/>
      <c r="DZ29" s="675"/>
      <c r="EA29" s="675"/>
      <c r="EB29" s="675"/>
      <c r="EC29" s="677"/>
    </row>
    <row r="30" spans="2:133" ht="11.25" customHeight="1" x14ac:dyDescent="0.15">
      <c r="B30" s="638" t="s">
        <v>300</v>
      </c>
      <c r="C30" s="639"/>
      <c r="D30" s="639"/>
      <c r="E30" s="639"/>
      <c r="F30" s="639"/>
      <c r="G30" s="639"/>
      <c r="H30" s="639"/>
      <c r="I30" s="639"/>
      <c r="J30" s="639"/>
      <c r="K30" s="639"/>
      <c r="L30" s="639"/>
      <c r="M30" s="639"/>
      <c r="N30" s="639"/>
      <c r="O30" s="639"/>
      <c r="P30" s="639"/>
      <c r="Q30" s="640"/>
      <c r="R30" s="641">
        <v>9612</v>
      </c>
      <c r="S30" s="644"/>
      <c r="T30" s="644"/>
      <c r="U30" s="644"/>
      <c r="V30" s="644"/>
      <c r="W30" s="644"/>
      <c r="X30" s="644"/>
      <c r="Y30" s="645"/>
      <c r="Z30" s="703">
        <v>0.4</v>
      </c>
      <c r="AA30" s="703"/>
      <c r="AB30" s="703"/>
      <c r="AC30" s="703"/>
      <c r="AD30" s="704">
        <v>1841</v>
      </c>
      <c r="AE30" s="704"/>
      <c r="AF30" s="704"/>
      <c r="AG30" s="704"/>
      <c r="AH30" s="704"/>
      <c r="AI30" s="704"/>
      <c r="AJ30" s="704"/>
      <c r="AK30" s="704"/>
      <c r="AL30" s="646">
        <v>0.2</v>
      </c>
      <c r="AM30" s="647"/>
      <c r="AN30" s="647"/>
      <c r="AO30" s="705"/>
      <c r="AP30" s="731" t="s">
        <v>301</v>
      </c>
      <c r="AQ30" s="732"/>
      <c r="AR30" s="732"/>
      <c r="AS30" s="732"/>
      <c r="AT30" s="737" t="s">
        <v>302</v>
      </c>
      <c r="AU30" s="210"/>
      <c r="AV30" s="210"/>
      <c r="AW30" s="210"/>
      <c r="AX30" s="740" t="s">
        <v>176</v>
      </c>
      <c r="AY30" s="741"/>
      <c r="AZ30" s="741"/>
      <c r="BA30" s="741"/>
      <c r="BB30" s="741"/>
      <c r="BC30" s="741"/>
      <c r="BD30" s="741"/>
      <c r="BE30" s="741"/>
      <c r="BF30" s="742"/>
      <c r="BG30" s="721">
        <v>99.3</v>
      </c>
      <c r="BH30" s="722"/>
      <c r="BI30" s="722"/>
      <c r="BJ30" s="722"/>
      <c r="BK30" s="722"/>
      <c r="BL30" s="722"/>
      <c r="BM30" s="723">
        <v>97.4</v>
      </c>
      <c r="BN30" s="722"/>
      <c r="BO30" s="722"/>
      <c r="BP30" s="722"/>
      <c r="BQ30" s="724"/>
      <c r="BR30" s="721">
        <v>99.1</v>
      </c>
      <c r="BS30" s="722"/>
      <c r="BT30" s="722"/>
      <c r="BU30" s="722"/>
      <c r="BV30" s="722"/>
      <c r="BW30" s="722"/>
      <c r="BX30" s="723">
        <v>96.8</v>
      </c>
      <c r="BY30" s="722"/>
      <c r="BZ30" s="722"/>
      <c r="CA30" s="722"/>
      <c r="CB30" s="724"/>
      <c r="CD30" s="727"/>
      <c r="CE30" s="728"/>
      <c r="CF30" s="685" t="s">
        <v>303</v>
      </c>
      <c r="CG30" s="682"/>
      <c r="CH30" s="682"/>
      <c r="CI30" s="682"/>
      <c r="CJ30" s="682"/>
      <c r="CK30" s="682"/>
      <c r="CL30" s="682"/>
      <c r="CM30" s="682"/>
      <c r="CN30" s="682"/>
      <c r="CO30" s="682"/>
      <c r="CP30" s="682"/>
      <c r="CQ30" s="683"/>
      <c r="CR30" s="641">
        <v>184649</v>
      </c>
      <c r="CS30" s="644"/>
      <c r="CT30" s="644"/>
      <c r="CU30" s="644"/>
      <c r="CV30" s="644"/>
      <c r="CW30" s="644"/>
      <c r="CX30" s="644"/>
      <c r="CY30" s="645"/>
      <c r="CZ30" s="646">
        <v>7.8</v>
      </c>
      <c r="DA30" s="675"/>
      <c r="DB30" s="675"/>
      <c r="DC30" s="676"/>
      <c r="DD30" s="649">
        <v>179089</v>
      </c>
      <c r="DE30" s="644"/>
      <c r="DF30" s="644"/>
      <c r="DG30" s="644"/>
      <c r="DH30" s="644"/>
      <c r="DI30" s="644"/>
      <c r="DJ30" s="644"/>
      <c r="DK30" s="645"/>
      <c r="DL30" s="649">
        <v>179089</v>
      </c>
      <c r="DM30" s="644"/>
      <c r="DN30" s="644"/>
      <c r="DO30" s="644"/>
      <c r="DP30" s="644"/>
      <c r="DQ30" s="644"/>
      <c r="DR30" s="644"/>
      <c r="DS30" s="644"/>
      <c r="DT30" s="644"/>
      <c r="DU30" s="644"/>
      <c r="DV30" s="645"/>
      <c r="DW30" s="646">
        <v>14.8</v>
      </c>
      <c r="DX30" s="675"/>
      <c r="DY30" s="675"/>
      <c r="DZ30" s="675"/>
      <c r="EA30" s="675"/>
      <c r="EB30" s="675"/>
      <c r="EC30" s="677"/>
    </row>
    <row r="31" spans="2:133" ht="11.25" customHeight="1" x14ac:dyDescent="0.15">
      <c r="B31" s="638" t="s">
        <v>304</v>
      </c>
      <c r="C31" s="639"/>
      <c r="D31" s="639"/>
      <c r="E31" s="639"/>
      <c r="F31" s="639"/>
      <c r="G31" s="639"/>
      <c r="H31" s="639"/>
      <c r="I31" s="639"/>
      <c r="J31" s="639"/>
      <c r="K31" s="639"/>
      <c r="L31" s="639"/>
      <c r="M31" s="639"/>
      <c r="N31" s="639"/>
      <c r="O31" s="639"/>
      <c r="P31" s="639"/>
      <c r="Q31" s="640"/>
      <c r="R31" s="641">
        <v>17002</v>
      </c>
      <c r="S31" s="644"/>
      <c r="T31" s="644"/>
      <c r="U31" s="644"/>
      <c r="V31" s="644"/>
      <c r="W31" s="644"/>
      <c r="X31" s="644"/>
      <c r="Y31" s="645"/>
      <c r="Z31" s="703">
        <v>0.7</v>
      </c>
      <c r="AA31" s="703"/>
      <c r="AB31" s="703"/>
      <c r="AC31" s="703"/>
      <c r="AD31" s="704" t="s">
        <v>120</v>
      </c>
      <c r="AE31" s="704"/>
      <c r="AF31" s="704"/>
      <c r="AG31" s="704"/>
      <c r="AH31" s="704"/>
      <c r="AI31" s="704"/>
      <c r="AJ31" s="704"/>
      <c r="AK31" s="704"/>
      <c r="AL31" s="646" t="s">
        <v>120</v>
      </c>
      <c r="AM31" s="647"/>
      <c r="AN31" s="647"/>
      <c r="AO31" s="705"/>
      <c r="AP31" s="733"/>
      <c r="AQ31" s="734"/>
      <c r="AR31" s="734"/>
      <c r="AS31" s="734"/>
      <c r="AT31" s="738"/>
      <c r="AU31" s="209" t="s">
        <v>305</v>
      </c>
      <c r="AV31" s="209"/>
      <c r="AW31" s="209"/>
      <c r="AX31" s="638" t="s">
        <v>306</v>
      </c>
      <c r="AY31" s="639"/>
      <c r="AZ31" s="639"/>
      <c r="BA31" s="639"/>
      <c r="BB31" s="639"/>
      <c r="BC31" s="639"/>
      <c r="BD31" s="639"/>
      <c r="BE31" s="639"/>
      <c r="BF31" s="640"/>
      <c r="BG31" s="719">
        <v>99.6</v>
      </c>
      <c r="BH31" s="642"/>
      <c r="BI31" s="642"/>
      <c r="BJ31" s="642"/>
      <c r="BK31" s="642"/>
      <c r="BL31" s="642"/>
      <c r="BM31" s="647">
        <v>97.3</v>
      </c>
      <c r="BN31" s="720"/>
      <c r="BO31" s="720"/>
      <c r="BP31" s="720"/>
      <c r="BQ31" s="681"/>
      <c r="BR31" s="719">
        <v>99.7</v>
      </c>
      <c r="BS31" s="642"/>
      <c r="BT31" s="642"/>
      <c r="BU31" s="642"/>
      <c r="BV31" s="642"/>
      <c r="BW31" s="642"/>
      <c r="BX31" s="647">
        <v>97.5</v>
      </c>
      <c r="BY31" s="720"/>
      <c r="BZ31" s="720"/>
      <c r="CA31" s="720"/>
      <c r="CB31" s="681"/>
      <c r="CD31" s="727"/>
      <c r="CE31" s="728"/>
      <c r="CF31" s="685" t="s">
        <v>307</v>
      </c>
      <c r="CG31" s="682"/>
      <c r="CH31" s="682"/>
      <c r="CI31" s="682"/>
      <c r="CJ31" s="682"/>
      <c r="CK31" s="682"/>
      <c r="CL31" s="682"/>
      <c r="CM31" s="682"/>
      <c r="CN31" s="682"/>
      <c r="CO31" s="682"/>
      <c r="CP31" s="682"/>
      <c r="CQ31" s="683"/>
      <c r="CR31" s="641">
        <v>11430</v>
      </c>
      <c r="CS31" s="642"/>
      <c r="CT31" s="642"/>
      <c r="CU31" s="642"/>
      <c r="CV31" s="642"/>
      <c r="CW31" s="642"/>
      <c r="CX31" s="642"/>
      <c r="CY31" s="643"/>
      <c r="CZ31" s="646">
        <v>0.5</v>
      </c>
      <c r="DA31" s="675"/>
      <c r="DB31" s="675"/>
      <c r="DC31" s="676"/>
      <c r="DD31" s="649">
        <v>11430</v>
      </c>
      <c r="DE31" s="642"/>
      <c r="DF31" s="642"/>
      <c r="DG31" s="642"/>
      <c r="DH31" s="642"/>
      <c r="DI31" s="642"/>
      <c r="DJ31" s="642"/>
      <c r="DK31" s="643"/>
      <c r="DL31" s="649">
        <v>11430</v>
      </c>
      <c r="DM31" s="642"/>
      <c r="DN31" s="642"/>
      <c r="DO31" s="642"/>
      <c r="DP31" s="642"/>
      <c r="DQ31" s="642"/>
      <c r="DR31" s="642"/>
      <c r="DS31" s="642"/>
      <c r="DT31" s="642"/>
      <c r="DU31" s="642"/>
      <c r="DV31" s="643"/>
      <c r="DW31" s="646">
        <v>0.9</v>
      </c>
      <c r="DX31" s="675"/>
      <c r="DY31" s="675"/>
      <c r="DZ31" s="675"/>
      <c r="EA31" s="675"/>
      <c r="EB31" s="675"/>
      <c r="EC31" s="677"/>
    </row>
    <row r="32" spans="2:133" ht="11.25" customHeight="1" x14ac:dyDescent="0.15">
      <c r="B32" s="638" t="s">
        <v>308</v>
      </c>
      <c r="C32" s="639"/>
      <c r="D32" s="639"/>
      <c r="E32" s="639"/>
      <c r="F32" s="639"/>
      <c r="G32" s="639"/>
      <c r="H32" s="639"/>
      <c r="I32" s="639"/>
      <c r="J32" s="639"/>
      <c r="K32" s="639"/>
      <c r="L32" s="639"/>
      <c r="M32" s="639"/>
      <c r="N32" s="639"/>
      <c r="O32" s="639"/>
      <c r="P32" s="639"/>
      <c r="Q32" s="640"/>
      <c r="R32" s="641">
        <v>424854</v>
      </c>
      <c r="S32" s="644"/>
      <c r="T32" s="644"/>
      <c r="U32" s="644"/>
      <c r="V32" s="644"/>
      <c r="W32" s="644"/>
      <c r="X32" s="644"/>
      <c r="Y32" s="645"/>
      <c r="Z32" s="703">
        <v>17.2</v>
      </c>
      <c r="AA32" s="703"/>
      <c r="AB32" s="703"/>
      <c r="AC32" s="703"/>
      <c r="AD32" s="704" t="s">
        <v>120</v>
      </c>
      <c r="AE32" s="704"/>
      <c r="AF32" s="704"/>
      <c r="AG32" s="704"/>
      <c r="AH32" s="704"/>
      <c r="AI32" s="704"/>
      <c r="AJ32" s="704"/>
      <c r="AK32" s="704"/>
      <c r="AL32" s="646" t="s">
        <v>224</v>
      </c>
      <c r="AM32" s="647"/>
      <c r="AN32" s="647"/>
      <c r="AO32" s="705"/>
      <c r="AP32" s="735"/>
      <c r="AQ32" s="736"/>
      <c r="AR32" s="736"/>
      <c r="AS32" s="736"/>
      <c r="AT32" s="739"/>
      <c r="AU32" s="211"/>
      <c r="AV32" s="211"/>
      <c r="AW32" s="211"/>
      <c r="AX32" s="653" t="s">
        <v>309</v>
      </c>
      <c r="AY32" s="654"/>
      <c r="AZ32" s="654"/>
      <c r="BA32" s="654"/>
      <c r="BB32" s="654"/>
      <c r="BC32" s="654"/>
      <c r="BD32" s="654"/>
      <c r="BE32" s="654"/>
      <c r="BF32" s="655"/>
      <c r="BG32" s="718">
        <v>99</v>
      </c>
      <c r="BH32" s="657"/>
      <c r="BI32" s="657"/>
      <c r="BJ32" s="657"/>
      <c r="BK32" s="657"/>
      <c r="BL32" s="657"/>
      <c r="BM32" s="701">
        <v>96.9</v>
      </c>
      <c r="BN32" s="657"/>
      <c r="BO32" s="657"/>
      <c r="BP32" s="657"/>
      <c r="BQ32" s="694"/>
      <c r="BR32" s="718">
        <v>98.1</v>
      </c>
      <c r="BS32" s="657"/>
      <c r="BT32" s="657"/>
      <c r="BU32" s="657"/>
      <c r="BV32" s="657"/>
      <c r="BW32" s="657"/>
      <c r="BX32" s="701">
        <v>94.7</v>
      </c>
      <c r="BY32" s="657"/>
      <c r="BZ32" s="657"/>
      <c r="CA32" s="657"/>
      <c r="CB32" s="694"/>
      <c r="CD32" s="729"/>
      <c r="CE32" s="730"/>
      <c r="CF32" s="685" t="s">
        <v>310</v>
      </c>
      <c r="CG32" s="682"/>
      <c r="CH32" s="682"/>
      <c r="CI32" s="682"/>
      <c r="CJ32" s="682"/>
      <c r="CK32" s="682"/>
      <c r="CL32" s="682"/>
      <c r="CM32" s="682"/>
      <c r="CN32" s="682"/>
      <c r="CO32" s="682"/>
      <c r="CP32" s="682"/>
      <c r="CQ32" s="683"/>
      <c r="CR32" s="641" t="s">
        <v>224</v>
      </c>
      <c r="CS32" s="644"/>
      <c r="CT32" s="644"/>
      <c r="CU32" s="644"/>
      <c r="CV32" s="644"/>
      <c r="CW32" s="644"/>
      <c r="CX32" s="644"/>
      <c r="CY32" s="645"/>
      <c r="CZ32" s="646" t="s">
        <v>224</v>
      </c>
      <c r="DA32" s="675"/>
      <c r="DB32" s="675"/>
      <c r="DC32" s="676"/>
      <c r="DD32" s="649" t="s">
        <v>120</v>
      </c>
      <c r="DE32" s="644"/>
      <c r="DF32" s="644"/>
      <c r="DG32" s="644"/>
      <c r="DH32" s="644"/>
      <c r="DI32" s="644"/>
      <c r="DJ32" s="644"/>
      <c r="DK32" s="645"/>
      <c r="DL32" s="649" t="s">
        <v>224</v>
      </c>
      <c r="DM32" s="644"/>
      <c r="DN32" s="644"/>
      <c r="DO32" s="644"/>
      <c r="DP32" s="644"/>
      <c r="DQ32" s="644"/>
      <c r="DR32" s="644"/>
      <c r="DS32" s="644"/>
      <c r="DT32" s="644"/>
      <c r="DU32" s="644"/>
      <c r="DV32" s="645"/>
      <c r="DW32" s="646" t="s">
        <v>224</v>
      </c>
      <c r="DX32" s="675"/>
      <c r="DY32" s="675"/>
      <c r="DZ32" s="675"/>
      <c r="EA32" s="675"/>
      <c r="EB32" s="675"/>
      <c r="EC32" s="677"/>
    </row>
    <row r="33" spans="2:133" ht="11.25" customHeight="1" x14ac:dyDescent="0.15">
      <c r="B33" s="638" t="s">
        <v>311</v>
      </c>
      <c r="C33" s="639"/>
      <c r="D33" s="639"/>
      <c r="E33" s="639"/>
      <c r="F33" s="639"/>
      <c r="G33" s="639"/>
      <c r="H33" s="639"/>
      <c r="I33" s="639"/>
      <c r="J33" s="639"/>
      <c r="K33" s="639"/>
      <c r="L33" s="639"/>
      <c r="M33" s="639"/>
      <c r="N33" s="639"/>
      <c r="O33" s="639"/>
      <c r="P33" s="639"/>
      <c r="Q33" s="640"/>
      <c r="R33" s="641">
        <v>41598</v>
      </c>
      <c r="S33" s="644"/>
      <c r="T33" s="644"/>
      <c r="U33" s="644"/>
      <c r="V33" s="644"/>
      <c r="W33" s="644"/>
      <c r="X33" s="644"/>
      <c r="Y33" s="645"/>
      <c r="Z33" s="703">
        <v>1.7</v>
      </c>
      <c r="AA33" s="703"/>
      <c r="AB33" s="703"/>
      <c r="AC33" s="703"/>
      <c r="AD33" s="704" t="s">
        <v>224</v>
      </c>
      <c r="AE33" s="704"/>
      <c r="AF33" s="704"/>
      <c r="AG33" s="704"/>
      <c r="AH33" s="704"/>
      <c r="AI33" s="704"/>
      <c r="AJ33" s="704"/>
      <c r="AK33" s="704"/>
      <c r="AL33" s="646" t="s">
        <v>224</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312</v>
      </c>
      <c r="CE33" s="682"/>
      <c r="CF33" s="682"/>
      <c r="CG33" s="682"/>
      <c r="CH33" s="682"/>
      <c r="CI33" s="682"/>
      <c r="CJ33" s="682"/>
      <c r="CK33" s="682"/>
      <c r="CL33" s="682"/>
      <c r="CM33" s="682"/>
      <c r="CN33" s="682"/>
      <c r="CO33" s="682"/>
      <c r="CP33" s="682"/>
      <c r="CQ33" s="683"/>
      <c r="CR33" s="641">
        <v>1028628</v>
      </c>
      <c r="CS33" s="642"/>
      <c r="CT33" s="642"/>
      <c r="CU33" s="642"/>
      <c r="CV33" s="642"/>
      <c r="CW33" s="642"/>
      <c r="CX33" s="642"/>
      <c r="CY33" s="643"/>
      <c r="CZ33" s="646">
        <v>43.3</v>
      </c>
      <c r="DA33" s="675"/>
      <c r="DB33" s="675"/>
      <c r="DC33" s="676"/>
      <c r="DD33" s="649">
        <v>923694</v>
      </c>
      <c r="DE33" s="642"/>
      <c r="DF33" s="642"/>
      <c r="DG33" s="642"/>
      <c r="DH33" s="642"/>
      <c r="DI33" s="642"/>
      <c r="DJ33" s="642"/>
      <c r="DK33" s="643"/>
      <c r="DL33" s="649">
        <v>555658</v>
      </c>
      <c r="DM33" s="642"/>
      <c r="DN33" s="642"/>
      <c r="DO33" s="642"/>
      <c r="DP33" s="642"/>
      <c r="DQ33" s="642"/>
      <c r="DR33" s="642"/>
      <c r="DS33" s="642"/>
      <c r="DT33" s="642"/>
      <c r="DU33" s="642"/>
      <c r="DV33" s="643"/>
      <c r="DW33" s="646">
        <v>46</v>
      </c>
      <c r="DX33" s="675"/>
      <c r="DY33" s="675"/>
      <c r="DZ33" s="675"/>
      <c r="EA33" s="675"/>
      <c r="EB33" s="675"/>
      <c r="EC33" s="677"/>
    </row>
    <row r="34" spans="2:133" ht="11.25" customHeight="1" x14ac:dyDescent="0.15">
      <c r="B34" s="638" t="s">
        <v>313</v>
      </c>
      <c r="C34" s="639"/>
      <c r="D34" s="639"/>
      <c r="E34" s="639"/>
      <c r="F34" s="639"/>
      <c r="G34" s="639"/>
      <c r="H34" s="639"/>
      <c r="I34" s="639"/>
      <c r="J34" s="639"/>
      <c r="K34" s="639"/>
      <c r="L34" s="639"/>
      <c r="M34" s="639"/>
      <c r="N34" s="639"/>
      <c r="O34" s="639"/>
      <c r="P34" s="639"/>
      <c r="Q34" s="640"/>
      <c r="R34" s="641">
        <v>33209</v>
      </c>
      <c r="S34" s="644"/>
      <c r="T34" s="644"/>
      <c r="U34" s="644"/>
      <c r="V34" s="644"/>
      <c r="W34" s="644"/>
      <c r="X34" s="644"/>
      <c r="Y34" s="645"/>
      <c r="Z34" s="703">
        <v>1.3</v>
      </c>
      <c r="AA34" s="703"/>
      <c r="AB34" s="703"/>
      <c r="AC34" s="703"/>
      <c r="AD34" s="704">
        <v>876</v>
      </c>
      <c r="AE34" s="704"/>
      <c r="AF34" s="704"/>
      <c r="AG34" s="704"/>
      <c r="AH34" s="704"/>
      <c r="AI34" s="704"/>
      <c r="AJ34" s="704"/>
      <c r="AK34" s="704"/>
      <c r="AL34" s="646">
        <v>0.1</v>
      </c>
      <c r="AM34" s="647"/>
      <c r="AN34" s="647"/>
      <c r="AO34" s="705"/>
      <c r="AP34" s="214"/>
      <c r="AQ34" s="715" t="s">
        <v>314</v>
      </c>
      <c r="AR34" s="716"/>
      <c r="AS34" s="716"/>
      <c r="AT34" s="716"/>
      <c r="AU34" s="716"/>
      <c r="AV34" s="716"/>
      <c r="AW34" s="716"/>
      <c r="AX34" s="716"/>
      <c r="AY34" s="716"/>
      <c r="AZ34" s="716"/>
      <c r="BA34" s="716"/>
      <c r="BB34" s="716"/>
      <c r="BC34" s="716"/>
      <c r="BD34" s="716"/>
      <c r="BE34" s="716"/>
      <c r="BF34" s="717"/>
      <c r="BG34" s="715" t="s">
        <v>315</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316</v>
      </c>
      <c r="CE34" s="682"/>
      <c r="CF34" s="682"/>
      <c r="CG34" s="682"/>
      <c r="CH34" s="682"/>
      <c r="CI34" s="682"/>
      <c r="CJ34" s="682"/>
      <c r="CK34" s="682"/>
      <c r="CL34" s="682"/>
      <c r="CM34" s="682"/>
      <c r="CN34" s="682"/>
      <c r="CO34" s="682"/>
      <c r="CP34" s="682"/>
      <c r="CQ34" s="683"/>
      <c r="CR34" s="641">
        <v>384927</v>
      </c>
      <c r="CS34" s="644"/>
      <c r="CT34" s="644"/>
      <c r="CU34" s="644"/>
      <c r="CV34" s="644"/>
      <c r="CW34" s="644"/>
      <c r="CX34" s="644"/>
      <c r="CY34" s="645"/>
      <c r="CZ34" s="646">
        <v>16.2</v>
      </c>
      <c r="DA34" s="675"/>
      <c r="DB34" s="675"/>
      <c r="DC34" s="676"/>
      <c r="DD34" s="649">
        <v>339026</v>
      </c>
      <c r="DE34" s="644"/>
      <c r="DF34" s="644"/>
      <c r="DG34" s="644"/>
      <c r="DH34" s="644"/>
      <c r="DI34" s="644"/>
      <c r="DJ34" s="644"/>
      <c r="DK34" s="645"/>
      <c r="DL34" s="649">
        <v>226511</v>
      </c>
      <c r="DM34" s="644"/>
      <c r="DN34" s="644"/>
      <c r="DO34" s="644"/>
      <c r="DP34" s="644"/>
      <c r="DQ34" s="644"/>
      <c r="DR34" s="644"/>
      <c r="DS34" s="644"/>
      <c r="DT34" s="644"/>
      <c r="DU34" s="644"/>
      <c r="DV34" s="645"/>
      <c r="DW34" s="646">
        <v>18.7</v>
      </c>
      <c r="DX34" s="675"/>
      <c r="DY34" s="675"/>
      <c r="DZ34" s="675"/>
      <c r="EA34" s="675"/>
      <c r="EB34" s="675"/>
      <c r="EC34" s="677"/>
    </row>
    <row r="35" spans="2:133" ht="11.25" customHeight="1" x14ac:dyDescent="0.15">
      <c r="B35" s="638" t="s">
        <v>317</v>
      </c>
      <c r="C35" s="639"/>
      <c r="D35" s="639"/>
      <c r="E35" s="639"/>
      <c r="F35" s="639"/>
      <c r="G35" s="639"/>
      <c r="H35" s="639"/>
      <c r="I35" s="639"/>
      <c r="J35" s="639"/>
      <c r="K35" s="639"/>
      <c r="L35" s="639"/>
      <c r="M35" s="639"/>
      <c r="N35" s="639"/>
      <c r="O35" s="639"/>
      <c r="P35" s="639"/>
      <c r="Q35" s="640"/>
      <c r="R35" s="641">
        <v>368336</v>
      </c>
      <c r="S35" s="644"/>
      <c r="T35" s="644"/>
      <c r="U35" s="644"/>
      <c r="V35" s="644"/>
      <c r="W35" s="644"/>
      <c r="X35" s="644"/>
      <c r="Y35" s="645"/>
      <c r="Z35" s="703">
        <v>14.9</v>
      </c>
      <c r="AA35" s="703"/>
      <c r="AB35" s="703"/>
      <c r="AC35" s="703"/>
      <c r="AD35" s="704" t="s">
        <v>120</v>
      </c>
      <c r="AE35" s="704"/>
      <c r="AF35" s="704"/>
      <c r="AG35" s="704"/>
      <c r="AH35" s="704"/>
      <c r="AI35" s="704"/>
      <c r="AJ35" s="704"/>
      <c r="AK35" s="704"/>
      <c r="AL35" s="646" t="s">
        <v>224</v>
      </c>
      <c r="AM35" s="647"/>
      <c r="AN35" s="647"/>
      <c r="AO35" s="705"/>
      <c r="AP35" s="214"/>
      <c r="AQ35" s="709" t="s">
        <v>318</v>
      </c>
      <c r="AR35" s="710"/>
      <c r="AS35" s="710"/>
      <c r="AT35" s="710"/>
      <c r="AU35" s="710"/>
      <c r="AV35" s="710"/>
      <c r="AW35" s="710"/>
      <c r="AX35" s="710"/>
      <c r="AY35" s="711"/>
      <c r="AZ35" s="706">
        <v>246506</v>
      </c>
      <c r="BA35" s="707"/>
      <c r="BB35" s="707"/>
      <c r="BC35" s="707"/>
      <c r="BD35" s="707"/>
      <c r="BE35" s="707"/>
      <c r="BF35" s="708"/>
      <c r="BG35" s="712" t="s">
        <v>319</v>
      </c>
      <c r="BH35" s="713"/>
      <c r="BI35" s="713"/>
      <c r="BJ35" s="713"/>
      <c r="BK35" s="713"/>
      <c r="BL35" s="713"/>
      <c r="BM35" s="713"/>
      <c r="BN35" s="713"/>
      <c r="BO35" s="713"/>
      <c r="BP35" s="713"/>
      <c r="BQ35" s="713"/>
      <c r="BR35" s="713"/>
      <c r="BS35" s="713"/>
      <c r="BT35" s="713"/>
      <c r="BU35" s="714"/>
      <c r="BV35" s="706">
        <v>1786</v>
      </c>
      <c r="BW35" s="707"/>
      <c r="BX35" s="707"/>
      <c r="BY35" s="707"/>
      <c r="BZ35" s="707"/>
      <c r="CA35" s="707"/>
      <c r="CB35" s="708"/>
      <c r="CD35" s="685" t="s">
        <v>320</v>
      </c>
      <c r="CE35" s="682"/>
      <c r="CF35" s="682"/>
      <c r="CG35" s="682"/>
      <c r="CH35" s="682"/>
      <c r="CI35" s="682"/>
      <c r="CJ35" s="682"/>
      <c r="CK35" s="682"/>
      <c r="CL35" s="682"/>
      <c r="CM35" s="682"/>
      <c r="CN35" s="682"/>
      <c r="CO35" s="682"/>
      <c r="CP35" s="682"/>
      <c r="CQ35" s="683"/>
      <c r="CR35" s="641">
        <v>43307</v>
      </c>
      <c r="CS35" s="642"/>
      <c r="CT35" s="642"/>
      <c r="CU35" s="642"/>
      <c r="CV35" s="642"/>
      <c r="CW35" s="642"/>
      <c r="CX35" s="642"/>
      <c r="CY35" s="643"/>
      <c r="CZ35" s="646">
        <v>1.8</v>
      </c>
      <c r="DA35" s="675"/>
      <c r="DB35" s="675"/>
      <c r="DC35" s="676"/>
      <c r="DD35" s="649">
        <v>39880</v>
      </c>
      <c r="DE35" s="642"/>
      <c r="DF35" s="642"/>
      <c r="DG35" s="642"/>
      <c r="DH35" s="642"/>
      <c r="DI35" s="642"/>
      <c r="DJ35" s="642"/>
      <c r="DK35" s="643"/>
      <c r="DL35" s="649">
        <v>39337</v>
      </c>
      <c r="DM35" s="642"/>
      <c r="DN35" s="642"/>
      <c r="DO35" s="642"/>
      <c r="DP35" s="642"/>
      <c r="DQ35" s="642"/>
      <c r="DR35" s="642"/>
      <c r="DS35" s="642"/>
      <c r="DT35" s="642"/>
      <c r="DU35" s="642"/>
      <c r="DV35" s="643"/>
      <c r="DW35" s="646">
        <v>3.3</v>
      </c>
      <c r="DX35" s="675"/>
      <c r="DY35" s="675"/>
      <c r="DZ35" s="675"/>
      <c r="EA35" s="675"/>
      <c r="EB35" s="675"/>
      <c r="EC35" s="677"/>
    </row>
    <row r="36" spans="2:133" ht="11.25" customHeight="1" x14ac:dyDescent="0.15">
      <c r="B36" s="638" t="s">
        <v>321</v>
      </c>
      <c r="C36" s="639"/>
      <c r="D36" s="639"/>
      <c r="E36" s="639"/>
      <c r="F36" s="639"/>
      <c r="G36" s="639"/>
      <c r="H36" s="639"/>
      <c r="I36" s="639"/>
      <c r="J36" s="639"/>
      <c r="K36" s="639"/>
      <c r="L36" s="639"/>
      <c r="M36" s="639"/>
      <c r="N36" s="639"/>
      <c r="O36" s="639"/>
      <c r="P36" s="639"/>
      <c r="Q36" s="640"/>
      <c r="R36" s="641" t="s">
        <v>120</v>
      </c>
      <c r="S36" s="644"/>
      <c r="T36" s="644"/>
      <c r="U36" s="644"/>
      <c r="V36" s="644"/>
      <c r="W36" s="644"/>
      <c r="X36" s="644"/>
      <c r="Y36" s="645"/>
      <c r="Z36" s="703" t="s">
        <v>224</v>
      </c>
      <c r="AA36" s="703"/>
      <c r="AB36" s="703"/>
      <c r="AC36" s="703"/>
      <c r="AD36" s="704" t="s">
        <v>224</v>
      </c>
      <c r="AE36" s="704"/>
      <c r="AF36" s="704"/>
      <c r="AG36" s="704"/>
      <c r="AH36" s="704"/>
      <c r="AI36" s="704"/>
      <c r="AJ36" s="704"/>
      <c r="AK36" s="704"/>
      <c r="AL36" s="646" t="s">
        <v>120</v>
      </c>
      <c r="AM36" s="647"/>
      <c r="AN36" s="647"/>
      <c r="AO36" s="705"/>
      <c r="AQ36" s="678" t="s">
        <v>322</v>
      </c>
      <c r="AR36" s="679"/>
      <c r="AS36" s="679"/>
      <c r="AT36" s="679"/>
      <c r="AU36" s="679"/>
      <c r="AV36" s="679"/>
      <c r="AW36" s="679"/>
      <c r="AX36" s="679"/>
      <c r="AY36" s="680"/>
      <c r="AZ36" s="641">
        <v>85199</v>
      </c>
      <c r="BA36" s="644"/>
      <c r="BB36" s="644"/>
      <c r="BC36" s="644"/>
      <c r="BD36" s="642"/>
      <c r="BE36" s="642"/>
      <c r="BF36" s="681"/>
      <c r="BG36" s="685" t="s">
        <v>323</v>
      </c>
      <c r="BH36" s="682"/>
      <c r="BI36" s="682"/>
      <c r="BJ36" s="682"/>
      <c r="BK36" s="682"/>
      <c r="BL36" s="682"/>
      <c r="BM36" s="682"/>
      <c r="BN36" s="682"/>
      <c r="BO36" s="682"/>
      <c r="BP36" s="682"/>
      <c r="BQ36" s="682"/>
      <c r="BR36" s="682"/>
      <c r="BS36" s="682"/>
      <c r="BT36" s="682"/>
      <c r="BU36" s="683"/>
      <c r="BV36" s="641">
        <v>-2120</v>
      </c>
      <c r="BW36" s="644"/>
      <c r="BX36" s="644"/>
      <c r="BY36" s="644"/>
      <c r="BZ36" s="644"/>
      <c r="CA36" s="644"/>
      <c r="CB36" s="684"/>
      <c r="CD36" s="685" t="s">
        <v>324</v>
      </c>
      <c r="CE36" s="682"/>
      <c r="CF36" s="682"/>
      <c r="CG36" s="682"/>
      <c r="CH36" s="682"/>
      <c r="CI36" s="682"/>
      <c r="CJ36" s="682"/>
      <c r="CK36" s="682"/>
      <c r="CL36" s="682"/>
      <c r="CM36" s="682"/>
      <c r="CN36" s="682"/>
      <c r="CO36" s="682"/>
      <c r="CP36" s="682"/>
      <c r="CQ36" s="683"/>
      <c r="CR36" s="641">
        <v>237043</v>
      </c>
      <c r="CS36" s="644"/>
      <c r="CT36" s="644"/>
      <c r="CU36" s="644"/>
      <c r="CV36" s="644"/>
      <c r="CW36" s="644"/>
      <c r="CX36" s="644"/>
      <c r="CY36" s="645"/>
      <c r="CZ36" s="646">
        <v>10</v>
      </c>
      <c r="DA36" s="675"/>
      <c r="DB36" s="675"/>
      <c r="DC36" s="676"/>
      <c r="DD36" s="649">
        <v>199796</v>
      </c>
      <c r="DE36" s="644"/>
      <c r="DF36" s="644"/>
      <c r="DG36" s="644"/>
      <c r="DH36" s="644"/>
      <c r="DI36" s="644"/>
      <c r="DJ36" s="644"/>
      <c r="DK36" s="645"/>
      <c r="DL36" s="649">
        <v>120746</v>
      </c>
      <c r="DM36" s="644"/>
      <c r="DN36" s="644"/>
      <c r="DO36" s="644"/>
      <c r="DP36" s="644"/>
      <c r="DQ36" s="644"/>
      <c r="DR36" s="644"/>
      <c r="DS36" s="644"/>
      <c r="DT36" s="644"/>
      <c r="DU36" s="644"/>
      <c r="DV36" s="645"/>
      <c r="DW36" s="646">
        <v>10</v>
      </c>
      <c r="DX36" s="675"/>
      <c r="DY36" s="675"/>
      <c r="DZ36" s="675"/>
      <c r="EA36" s="675"/>
      <c r="EB36" s="675"/>
      <c r="EC36" s="677"/>
    </row>
    <row r="37" spans="2:133" ht="11.25" customHeight="1" x14ac:dyDescent="0.15">
      <c r="B37" s="638" t="s">
        <v>325</v>
      </c>
      <c r="C37" s="639"/>
      <c r="D37" s="639"/>
      <c r="E37" s="639"/>
      <c r="F37" s="639"/>
      <c r="G37" s="639"/>
      <c r="H37" s="639"/>
      <c r="I37" s="639"/>
      <c r="J37" s="639"/>
      <c r="K37" s="639"/>
      <c r="L37" s="639"/>
      <c r="M37" s="639"/>
      <c r="N37" s="639"/>
      <c r="O37" s="639"/>
      <c r="P37" s="639"/>
      <c r="Q37" s="640"/>
      <c r="R37" s="641">
        <v>41436</v>
      </c>
      <c r="S37" s="644"/>
      <c r="T37" s="644"/>
      <c r="U37" s="644"/>
      <c r="V37" s="644"/>
      <c r="W37" s="644"/>
      <c r="X37" s="644"/>
      <c r="Y37" s="645"/>
      <c r="Z37" s="703">
        <v>1.7</v>
      </c>
      <c r="AA37" s="703"/>
      <c r="AB37" s="703"/>
      <c r="AC37" s="703"/>
      <c r="AD37" s="704" t="s">
        <v>224</v>
      </c>
      <c r="AE37" s="704"/>
      <c r="AF37" s="704"/>
      <c r="AG37" s="704"/>
      <c r="AH37" s="704"/>
      <c r="AI37" s="704"/>
      <c r="AJ37" s="704"/>
      <c r="AK37" s="704"/>
      <c r="AL37" s="646" t="s">
        <v>224</v>
      </c>
      <c r="AM37" s="647"/>
      <c r="AN37" s="647"/>
      <c r="AO37" s="705"/>
      <c r="AQ37" s="678" t="s">
        <v>326</v>
      </c>
      <c r="AR37" s="679"/>
      <c r="AS37" s="679"/>
      <c r="AT37" s="679"/>
      <c r="AU37" s="679"/>
      <c r="AV37" s="679"/>
      <c r="AW37" s="679"/>
      <c r="AX37" s="679"/>
      <c r="AY37" s="680"/>
      <c r="AZ37" s="641">
        <v>48455</v>
      </c>
      <c r="BA37" s="644"/>
      <c r="BB37" s="644"/>
      <c r="BC37" s="644"/>
      <c r="BD37" s="642"/>
      <c r="BE37" s="642"/>
      <c r="BF37" s="681"/>
      <c r="BG37" s="685" t="s">
        <v>327</v>
      </c>
      <c r="BH37" s="682"/>
      <c r="BI37" s="682"/>
      <c r="BJ37" s="682"/>
      <c r="BK37" s="682"/>
      <c r="BL37" s="682"/>
      <c r="BM37" s="682"/>
      <c r="BN37" s="682"/>
      <c r="BO37" s="682"/>
      <c r="BP37" s="682"/>
      <c r="BQ37" s="682"/>
      <c r="BR37" s="682"/>
      <c r="BS37" s="682"/>
      <c r="BT37" s="682"/>
      <c r="BU37" s="683"/>
      <c r="BV37" s="641">
        <v>238</v>
      </c>
      <c r="BW37" s="644"/>
      <c r="BX37" s="644"/>
      <c r="BY37" s="644"/>
      <c r="BZ37" s="644"/>
      <c r="CA37" s="644"/>
      <c r="CB37" s="684"/>
      <c r="CD37" s="685" t="s">
        <v>328</v>
      </c>
      <c r="CE37" s="682"/>
      <c r="CF37" s="682"/>
      <c r="CG37" s="682"/>
      <c r="CH37" s="682"/>
      <c r="CI37" s="682"/>
      <c r="CJ37" s="682"/>
      <c r="CK37" s="682"/>
      <c r="CL37" s="682"/>
      <c r="CM37" s="682"/>
      <c r="CN37" s="682"/>
      <c r="CO37" s="682"/>
      <c r="CP37" s="682"/>
      <c r="CQ37" s="683"/>
      <c r="CR37" s="641">
        <v>61783</v>
      </c>
      <c r="CS37" s="642"/>
      <c r="CT37" s="642"/>
      <c r="CU37" s="642"/>
      <c r="CV37" s="642"/>
      <c r="CW37" s="642"/>
      <c r="CX37" s="642"/>
      <c r="CY37" s="643"/>
      <c r="CZ37" s="646">
        <v>2.6</v>
      </c>
      <c r="DA37" s="675"/>
      <c r="DB37" s="675"/>
      <c r="DC37" s="676"/>
      <c r="DD37" s="649">
        <v>61783</v>
      </c>
      <c r="DE37" s="642"/>
      <c r="DF37" s="642"/>
      <c r="DG37" s="642"/>
      <c r="DH37" s="642"/>
      <c r="DI37" s="642"/>
      <c r="DJ37" s="642"/>
      <c r="DK37" s="643"/>
      <c r="DL37" s="649">
        <v>60152</v>
      </c>
      <c r="DM37" s="642"/>
      <c r="DN37" s="642"/>
      <c r="DO37" s="642"/>
      <c r="DP37" s="642"/>
      <c r="DQ37" s="642"/>
      <c r="DR37" s="642"/>
      <c r="DS37" s="642"/>
      <c r="DT37" s="642"/>
      <c r="DU37" s="642"/>
      <c r="DV37" s="643"/>
      <c r="DW37" s="646">
        <v>5</v>
      </c>
      <c r="DX37" s="675"/>
      <c r="DY37" s="675"/>
      <c r="DZ37" s="675"/>
      <c r="EA37" s="675"/>
      <c r="EB37" s="675"/>
      <c r="EC37" s="677"/>
    </row>
    <row r="38" spans="2:133" ht="11.25" customHeight="1" x14ac:dyDescent="0.15">
      <c r="B38" s="653" t="s">
        <v>329</v>
      </c>
      <c r="C38" s="654"/>
      <c r="D38" s="654"/>
      <c r="E38" s="654"/>
      <c r="F38" s="654"/>
      <c r="G38" s="654"/>
      <c r="H38" s="654"/>
      <c r="I38" s="654"/>
      <c r="J38" s="654"/>
      <c r="K38" s="654"/>
      <c r="L38" s="654"/>
      <c r="M38" s="654"/>
      <c r="N38" s="654"/>
      <c r="O38" s="654"/>
      <c r="P38" s="654"/>
      <c r="Q38" s="655"/>
      <c r="R38" s="656">
        <v>2466443</v>
      </c>
      <c r="S38" s="693"/>
      <c r="T38" s="693"/>
      <c r="U38" s="693"/>
      <c r="V38" s="693"/>
      <c r="W38" s="693"/>
      <c r="X38" s="693"/>
      <c r="Y38" s="698"/>
      <c r="Z38" s="699">
        <v>100</v>
      </c>
      <c r="AA38" s="699"/>
      <c r="AB38" s="699"/>
      <c r="AC38" s="699"/>
      <c r="AD38" s="700">
        <v>1166771</v>
      </c>
      <c r="AE38" s="700"/>
      <c r="AF38" s="700"/>
      <c r="AG38" s="700"/>
      <c r="AH38" s="700"/>
      <c r="AI38" s="700"/>
      <c r="AJ38" s="700"/>
      <c r="AK38" s="700"/>
      <c r="AL38" s="659">
        <v>100</v>
      </c>
      <c r="AM38" s="701"/>
      <c r="AN38" s="701"/>
      <c r="AO38" s="702"/>
      <c r="AQ38" s="678" t="s">
        <v>330</v>
      </c>
      <c r="AR38" s="679"/>
      <c r="AS38" s="679"/>
      <c r="AT38" s="679"/>
      <c r="AU38" s="679"/>
      <c r="AV38" s="679"/>
      <c r="AW38" s="679"/>
      <c r="AX38" s="679"/>
      <c r="AY38" s="680"/>
      <c r="AZ38" s="641" t="s">
        <v>224</v>
      </c>
      <c r="BA38" s="644"/>
      <c r="BB38" s="644"/>
      <c r="BC38" s="644"/>
      <c r="BD38" s="642"/>
      <c r="BE38" s="642"/>
      <c r="BF38" s="681"/>
      <c r="BG38" s="685" t="s">
        <v>331</v>
      </c>
      <c r="BH38" s="682"/>
      <c r="BI38" s="682"/>
      <c r="BJ38" s="682"/>
      <c r="BK38" s="682"/>
      <c r="BL38" s="682"/>
      <c r="BM38" s="682"/>
      <c r="BN38" s="682"/>
      <c r="BO38" s="682"/>
      <c r="BP38" s="682"/>
      <c r="BQ38" s="682"/>
      <c r="BR38" s="682"/>
      <c r="BS38" s="682"/>
      <c r="BT38" s="682"/>
      <c r="BU38" s="683"/>
      <c r="BV38" s="641">
        <v>397</v>
      </c>
      <c r="BW38" s="644"/>
      <c r="BX38" s="644"/>
      <c r="BY38" s="644"/>
      <c r="BZ38" s="644"/>
      <c r="CA38" s="644"/>
      <c r="CB38" s="684"/>
      <c r="CD38" s="685" t="s">
        <v>332</v>
      </c>
      <c r="CE38" s="682"/>
      <c r="CF38" s="682"/>
      <c r="CG38" s="682"/>
      <c r="CH38" s="682"/>
      <c r="CI38" s="682"/>
      <c r="CJ38" s="682"/>
      <c r="CK38" s="682"/>
      <c r="CL38" s="682"/>
      <c r="CM38" s="682"/>
      <c r="CN38" s="682"/>
      <c r="CO38" s="682"/>
      <c r="CP38" s="682"/>
      <c r="CQ38" s="683"/>
      <c r="CR38" s="641">
        <v>246506</v>
      </c>
      <c r="CS38" s="644"/>
      <c r="CT38" s="644"/>
      <c r="CU38" s="644"/>
      <c r="CV38" s="644"/>
      <c r="CW38" s="644"/>
      <c r="CX38" s="644"/>
      <c r="CY38" s="645"/>
      <c r="CZ38" s="646">
        <v>10.4</v>
      </c>
      <c r="DA38" s="675"/>
      <c r="DB38" s="675"/>
      <c r="DC38" s="676"/>
      <c r="DD38" s="649">
        <v>233558</v>
      </c>
      <c r="DE38" s="644"/>
      <c r="DF38" s="644"/>
      <c r="DG38" s="644"/>
      <c r="DH38" s="644"/>
      <c r="DI38" s="644"/>
      <c r="DJ38" s="644"/>
      <c r="DK38" s="645"/>
      <c r="DL38" s="649">
        <v>169064</v>
      </c>
      <c r="DM38" s="644"/>
      <c r="DN38" s="644"/>
      <c r="DO38" s="644"/>
      <c r="DP38" s="644"/>
      <c r="DQ38" s="644"/>
      <c r="DR38" s="644"/>
      <c r="DS38" s="644"/>
      <c r="DT38" s="644"/>
      <c r="DU38" s="644"/>
      <c r="DV38" s="645"/>
      <c r="DW38" s="646">
        <v>14</v>
      </c>
      <c r="DX38" s="675"/>
      <c r="DY38" s="675"/>
      <c r="DZ38" s="675"/>
      <c r="EA38" s="675"/>
      <c r="EB38" s="675"/>
      <c r="EC38" s="677"/>
    </row>
    <row r="39" spans="2:133" ht="11.25" customHeight="1" x14ac:dyDescent="0.15">
      <c r="AQ39" s="678" t="s">
        <v>333</v>
      </c>
      <c r="AR39" s="679"/>
      <c r="AS39" s="679"/>
      <c r="AT39" s="679"/>
      <c r="AU39" s="679"/>
      <c r="AV39" s="679"/>
      <c r="AW39" s="679"/>
      <c r="AX39" s="679"/>
      <c r="AY39" s="680"/>
      <c r="AZ39" s="641" t="s">
        <v>120</v>
      </c>
      <c r="BA39" s="644"/>
      <c r="BB39" s="644"/>
      <c r="BC39" s="644"/>
      <c r="BD39" s="642"/>
      <c r="BE39" s="642"/>
      <c r="BF39" s="681"/>
      <c r="BG39" s="686" t="s">
        <v>334</v>
      </c>
      <c r="BH39" s="687"/>
      <c r="BI39" s="687"/>
      <c r="BJ39" s="687"/>
      <c r="BK39" s="687"/>
      <c r="BL39" s="215"/>
      <c r="BM39" s="682" t="s">
        <v>335</v>
      </c>
      <c r="BN39" s="682"/>
      <c r="BO39" s="682"/>
      <c r="BP39" s="682"/>
      <c r="BQ39" s="682"/>
      <c r="BR39" s="682"/>
      <c r="BS39" s="682"/>
      <c r="BT39" s="682"/>
      <c r="BU39" s="683"/>
      <c r="BV39" s="641">
        <v>83</v>
      </c>
      <c r="BW39" s="644"/>
      <c r="BX39" s="644"/>
      <c r="BY39" s="644"/>
      <c r="BZ39" s="644"/>
      <c r="CA39" s="644"/>
      <c r="CB39" s="684"/>
      <c r="CD39" s="685" t="s">
        <v>336</v>
      </c>
      <c r="CE39" s="682"/>
      <c r="CF39" s="682"/>
      <c r="CG39" s="682"/>
      <c r="CH39" s="682"/>
      <c r="CI39" s="682"/>
      <c r="CJ39" s="682"/>
      <c r="CK39" s="682"/>
      <c r="CL39" s="682"/>
      <c r="CM39" s="682"/>
      <c r="CN39" s="682"/>
      <c r="CO39" s="682"/>
      <c r="CP39" s="682"/>
      <c r="CQ39" s="683"/>
      <c r="CR39" s="641">
        <v>111105</v>
      </c>
      <c r="CS39" s="642"/>
      <c r="CT39" s="642"/>
      <c r="CU39" s="642"/>
      <c r="CV39" s="642"/>
      <c r="CW39" s="642"/>
      <c r="CX39" s="642"/>
      <c r="CY39" s="643"/>
      <c r="CZ39" s="646">
        <v>4.7</v>
      </c>
      <c r="DA39" s="675"/>
      <c r="DB39" s="675"/>
      <c r="DC39" s="676"/>
      <c r="DD39" s="649">
        <v>109087</v>
      </c>
      <c r="DE39" s="642"/>
      <c r="DF39" s="642"/>
      <c r="DG39" s="642"/>
      <c r="DH39" s="642"/>
      <c r="DI39" s="642"/>
      <c r="DJ39" s="642"/>
      <c r="DK39" s="643"/>
      <c r="DL39" s="649" t="s">
        <v>120</v>
      </c>
      <c r="DM39" s="642"/>
      <c r="DN39" s="642"/>
      <c r="DO39" s="642"/>
      <c r="DP39" s="642"/>
      <c r="DQ39" s="642"/>
      <c r="DR39" s="642"/>
      <c r="DS39" s="642"/>
      <c r="DT39" s="642"/>
      <c r="DU39" s="642"/>
      <c r="DV39" s="643"/>
      <c r="DW39" s="646" t="s">
        <v>224</v>
      </c>
      <c r="DX39" s="675"/>
      <c r="DY39" s="675"/>
      <c r="DZ39" s="675"/>
      <c r="EA39" s="675"/>
      <c r="EB39" s="675"/>
      <c r="EC39" s="677"/>
    </row>
    <row r="40" spans="2:133" ht="11.25" customHeight="1" x14ac:dyDescent="0.15">
      <c r="AQ40" s="678" t="s">
        <v>337</v>
      </c>
      <c r="AR40" s="679"/>
      <c r="AS40" s="679"/>
      <c r="AT40" s="679"/>
      <c r="AU40" s="679"/>
      <c r="AV40" s="679"/>
      <c r="AW40" s="679"/>
      <c r="AX40" s="679"/>
      <c r="AY40" s="680"/>
      <c r="AZ40" s="641">
        <v>38686</v>
      </c>
      <c r="BA40" s="644"/>
      <c r="BB40" s="644"/>
      <c r="BC40" s="644"/>
      <c r="BD40" s="642"/>
      <c r="BE40" s="642"/>
      <c r="BF40" s="681"/>
      <c r="BG40" s="686"/>
      <c r="BH40" s="687"/>
      <c r="BI40" s="687"/>
      <c r="BJ40" s="687"/>
      <c r="BK40" s="687"/>
      <c r="BL40" s="215"/>
      <c r="BM40" s="682" t="s">
        <v>338</v>
      </c>
      <c r="BN40" s="682"/>
      <c r="BO40" s="682"/>
      <c r="BP40" s="682"/>
      <c r="BQ40" s="682"/>
      <c r="BR40" s="682"/>
      <c r="BS40" s="682"/>
      <c r="BT40" s="682"/>
      <c r="BU40" s="683"/>
      <c r="BV40" s="641">
        <v>134</v>
      </c>
      <c r="BW40" s="644"/>
      <c r="BX40" s="644"/>
      <c r="BY40" s="644"/>
      <c r="BZ40" s="644"/>
      <c r="CA40" s="644"/>
      <c r="CB40" s="684"/>
      <c r="CD40" s="685" t="s">
        <v>339</v>
      </c>
      <c r="CE40" s="682"/>
      <c r="CF40" s="682"/>
      <c r="CG40" s="682"/>
      <c r="CH40" s="682"/>
      <c r="CI40" s="682"/>
      <c r="CJ40" s="682"/>
      <c r="CK40" s="682"/>
      <c r="CL40" s="682"/>
      <c r="CM40" s="682"/>
      <c r="CN40" s="682"/>
      <c r="CO40" s="682"/>
      <c r="CP40" s="682"/>
      <c r="CQ40" s="683"/>
      <c r="CR40" s="641">
        <v>5740</v>
      </c>
      <c r="CS40" s="644"/>
      <c r="CT40" s="644"/>
      <c r="CU40" s="644"/>
      <c r="CV40" s="644"/>
      <c r="CW40" s="644"/>
      <c r="CX40" s="644"/>
      <c r="CY40" s="645"/>
      <c r="CZ40" s="646">
        <v>0.2</v>
      </c>
      <c r="DA40" s="675"/>
      <c r="DB40" s="675"/>
      <c r="DC40" s="676"/>
      <c r="DD40" s="649">
        <v>2347</v>
      </c>
      <c r="DE40" s="644"/>
      <c r="DF40" s="644"/>
      <c r="DG40" s="644"/>
      <c r="DH40" s="644"/>
      <c r="DI40" s="644"/>
      <c r="DJ40" s="644"/>
      <c r="DK40" s="645"/>
      <c r="DL40" s="649" t="s">
        <v>120</v>
      </c>
      <c r="DM40" s="644"/>
      <c r="DN40" s="644"/>
      <c r="DO40" s="644"/>
      <c r="DP40" s="644"/>
      <c r="DQ40" s="644"/>
      <c r="DR40" s="644"/>
      <c r="DS40" s="644"/>
      <c r="DT40" s="644"/>
      <c r="DU40" s="644"/>
      <c r="DV40" s="645"/>
      <c r="DW40" s="646" t="s">
        <v>224</v>
      </c>
      <c r="DX40" s="675"/>
      <c r="DY40" s="675"/>
      <c r="DZ40" s="675"/>
      <c r="EA40" s="675"/>
      <c r="EB40" s="675"/>
      <c r="EC40" s="677"/>
    </row>
    <row r="41" spans="2:133" ht="11.25" customHeight="1" x14ac:dyDescent="0.15">
      <c r="AQ41" s="690" t="s">
        <v>340</v>
      </c>
      <c r="AR41" s="691"/>
      <c r="AS41" s="691"/>
      <c r="AT41" s="691"/>
      <c r="AU41" s="691"/>
      <c r="AV41" s="691"/>
      <c r="AW41" s="691"/>
      <c r="AX41" s="691"/>
      <c r="AY41" s="692"/>
      <c r="AZ41" s="656">
        <v>74166</v>
      </c>
      <c r="BA41" s="693"/>
      <c r="BB41" s="693"/>
      <c r="BC41" s="693"/>
      <c r="BD41" s="657"/>
      <c r="BE41" s="657"/>
      <c r="BF41" s="694"/>
      <c r="BG41" s="688"/>
      <c r="BH41" s="689"/>
      <c r="BI41" s="689"/>
      <c r="BJ41" s="689"/>
      <c r="BK41" s="689"/>
      <c r="BL41" s="216"/>
      <c r="BM41" s="695" t="s">
        <v>341</v>
      </c>
      <c r="BN41" s="695"/>
      <c r="BO41" s="695"/>
      <c r="BP41" s="695"/>
      <c r="BQ41" s="695"/>
      <c r="BR41" s="695"/>
      <c r="BS41" s="695"/>
      <c r="BT41" s="695"/>
      <c r="BU41" s="696"/>
      <c r="BV41" s="656">
        <v>274</v>
      </c>
      <c r="BW41" s="693"/>
      <c r="BX41" s="693"/>
      <c r="BY41" s="693"/>
      <c r="BZ41" s="693"/>
      <c r="CA41" s="693"/>
      <c r="CB41" s="697"/>
      <c r="CD41" s="685" t="s">
        <v>342</v>
      </c>
      <c r="CE41" s="682"/>
      <c r="CF41" s="682"/>
      <c r="CG41" s="682"/>
      <c r="CH41" s="682"/>
      <c r="CI41" s="682"/>
      <c r="CJ41" s="682"/>
      <c r="CK41" s="682"/>
      <c r="CL41" s="682"/>
      <c r="CM41" s="682"/>
      <c r="CN41" s="682"/>
      <c r="CO41" s="682"/>
      <c r="CP41" s="682"/>
      <c r="CQ41" s="683"/>
      <c r="CR41" s="641" t="s">
        <v>120</v>
      </c>
      <c r="CS41" s="642"/>
      <c r="CT41" s="642"/>
      <c r="CU41" s="642"/>
      <c r="CV41" s="642"/>
      <c r="CW41" s="642"/>
      <c r="CX41" s="642"/>
      <c r="CY41" s="643"/>
      <c r="CZ41" s="646" t="s">
        <v>120</v>
      </c>
      <c r="DA41" s="675"/>
      <c r="DB41" s="675"/>
      <c r="DC41" s="676"/>
      <c r="DD41" s="649" t="s">
        <v>168</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344</v>
      </c>
      <c r="CE42" s="639"/>
      <c r="CF42" s="639"/>
      <c r="CG42" s="639"/>
      <c r="CH42" s="639"/>
      <c r="CI42" s="639"/>
      <c r="CJ42" s="639"/>
      <c r="CK42" s="639"/>
      <c r="CL42" s="639"/>
      <c r="CM42" s="639"/>
      <c r="CN42" s="639"/>
      <c r="CO42" s="639"/>
      <c r="CP42" s="639"/>
      <c r="CQ42" s="640"/>
      <c r="CR42" s="641">
        <v>632321</v>
      </c>
      <c r="CS42" s="644"/>
      <c r="CT42" s="644"/>
      <c r="CU42" s="644"/>
      <c r="CV42" s="644"/>
      <c r="CW42" s="644"/>
      <c r="CX42" s="644"/>
      <c r="CY42" s="645"/>
      <c r="CZ42" s="646">
        <v>26.6</v>
      </c>
      <c r="DA42" s="647"/>
      <c r="DB42" s="647"/>
      <c r="DC42" s="648"/>
      <c r="DD42" s="649">
        <v>265915</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346</v>
      </c>
      <c r="CE43" s="639"/>
      <c r="CF43" s="639"/>
      <c r="CG43" s="639"/>
      <c r="CH43" s="639"/>
      <c r="CI43" s="639"/>
      <c r="CJ43" s="639"/>
      <c r="CK43" s="639"/>
      <c r="CL43" s="639"/>
      <c r="CM43" s="639"/>
      <c r="CN43" s="639"/>
      <c r="CO43" s="639"/>
      <c r="CP43" s="639"/>
      <c r="CQ43" s="640"/>
      <c r="CR43" s="641">
        <v>18416</v>
      </c>
      <c r="CS43" s="642"/>
      <c r="CT43" s="642"/>
      <c r="CU43" s="642"/>
      <c r="CV43" s="642"/>
      <c r="CW43" s="642"/>
      <c r="CX43" s="642"/>
      <c r="CY43" s="643"/>
      <c r="CZ43" s="646">
        <v>0.8</v>
      </c>
      <c r="DA43" s="675"/>
      <c r="DB43" s="675"/>
      <c r="DC43" s="676"/>
      <c r="DD43" s="649">
        <v>18416</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347</v>
      </c>
      <c r="CD44" s="669" t="s">
        <v>298</v>
      </c>
      <c r="CE44" s="670"/>
      <c r="CF44" s="638" t="s">
        <v>348</v>
      </c>
      <c r="CG44" s="639"/>
      <c r="CH44" s="639"/>
      <c r="CI44" s="639"/>
      <c r="CJ44" s="639"/>
      <c r="CK44" s="639"/>
      <c r="CL44" s="639"/>
      <c r="CM44" s="639"/>
      <c r="CN44" s="639"/>
      <c r="CO44" s="639"/>
      <c r="CP44" s="639"/>
      <c r="CQ44" s="640"/>
      <c r="CR44" s="641">
        <v>632321</v>
      </c>
      <c r="CS44" s="644"/>
      <c r="CT44" s="644"/>
      <c r="CU44" s="644"/>
      <c r="CV44" s="644"/>
      <c r="CW44" s="644"/>
      <c r="CX44" s="644"/>
      <c r="CY44" s="645"/>
      <c r="CZ44" s="646">
        <v>26.6</v>
      </c>
      <c r="DA44" s="647"/>
      <c r="DB44" s="647"/>
      <c r="DC44" s="648"/>
      <c r="DD44" s="649">
        <v>265915</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349</v>
      </c>
      <c r="CG45" s="639"/>
      <c r="CH45" s="639"/>
      <c r="CI45" s="639"/>
      <c r="CJ45" s="639"/>
      <c r="CK45" s="639"/>
      <c r="CL45" s="639"/>
      <c r="CM45" s="639"/>
      <c r="CN45" s="639"/>
      <c r="CO45" s="639"/>
      <c r="CP45" s="639"/>
      <c r="CQ45" s="640"/>
      <c r="CR45" s="641">
        <v>29584</v>
      </c>
      <c r="CS45" s="642"/>
      <c r="CT45" s="642"/>
      <c r="CU45" s="642"/>
      <c r="CV45" s="642"/>
      <c r="CW45" s="642"/>
      <c r="CX45" s="642"/>
      <c r="CY45" s="643"/>
      <c r="CZ45" s="646">
        <v>1.2</v>
      </c>
      <c r="DA45" s="675"/>
      <c r="DB45" s="675"/>
      <c r="DC45" s="676"/>
      <c r="DD45" s="649">
        <v>1894</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350</v>
      </c>
      <c r="CG46" s="639"/>
      <c r="CH46" s="639"/>
      <c r="CI46" s="639"/>
      <c r="CJ46" s="639"/>
      <c r="CK46" s="639"/>
      <c r="CL46" s="639"/>
      <c r="CM46" s="639"/>
      <c r="CN46" s="639"/>
      <c r="CO46" s="639"/>
      <c r="CP46" s="639"/>
      <c r="CQ46" s="640"/>
      <c r="CR46" s="641">
        <v>577245</v>
      </c>
      <c r="CS46" s="644"/>
      <c r="CT46" s="644"/>
      <c r="CU46" s="644"/>
      <c r="CV46" s="644"/>
      <c r="CW46" s="644"/>
      <c r="CX46" s="644"/>
      <c r="CY46" s="645"/>
      <c r="CZ46" s="646">
        <v>24.3</v>
      </c>
      <c r="DA46" s="647"/>
      <c r="DB46" s="647"/>
      <c r="DC46" s="648"/>
      <c r="DD46" s="649">
        <v>261529</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351</v>
      </c>
      <c r="CG47" s="639"/>
      <c r="CH47" s="639"/>
      <c r="CI47" s="639"/>
      <c r="CJ47" s="639"/>
      <c r="CK47" s="639"/>
      <c r="CL47" s="639"/>
      <c r="CM47" s="639"/>
      <c r="CN47" s="639"/>
      <c r="CO47" s="639"/>
      <c r="CP47" s="639"/>
      <c r="CQ47" s="640"/>
      <c r="CR47" s="641" t="s">
        <v>120</v>
      </c>
      <c r="CS47" s="642"/>
      <c r="CT47" s="642"/>
      <c r="CU47" s="642"/>
      <c r="CV47" s="642"/>
      <c r="CW47" s="642"/>
      <c r="CX47" s="642"/>
      <c r="CY47" s="643"/>
      <c r="CZ47" s="646" t="s">
        <v>120</v>
      </c>
      <c r="DA47" s="675"/>
      <c r="DB47" s="675"/>
      <c r="DC47" s="676"/>
      <c r="DD47" s="649" t="s">
        <v>224</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352</v>
      </c>
      <c r="CG48" s="639"/>
      <c r="CH48" s="639"/>
      <c r="CI48" s="639"/>
      <c r="CJ48" s="639"/>
      <c r="CK48" s="639"/>
      <c r="CL48" s="639"/>
      <c r="CM48" s="639"/>
      <c r="CN48" s="639"/>
      <c r="CO48" s="639"/>
      <c r="CP48" s="639"/>
      <c r="CQ48" s="640"/>
      <c r="CR48" s="641" t="s">
        <v>224</v>
      </c>
      <c r="CS48" s="644"/>
      <c r="CT48" s="644"/>
      <c r="CU48" s="644"/>
      <c r="CV48" s="644"/>
      <c r="CW48" s="644"/>
      <c r="CX48" s="644"/>
      <c r="CY48" s="645"/>
      <c r="CZ48" s="646" t="s">
        <v>120</v>
      </c>
      <c r="DA48" s="647"/>
      <c r="DB48" s="647"/>
      <c r="DC48" s="648"/>
      <c r="DD48" s="649" t="s">
        <v>224</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353</v>
      </c>
      <c r="CE49" s="654"/>
      <c r="CF49" s="654"/>
      <c r="CG49" s="654"/>
      <c r="CH49" s="654"/>
      <c r="CI49" s="654"/>
      <c r="CJ49" s="654"/>
      <c r="CK49" s="654"/>
      <c r="CL49" s="654"/>
      <c r="CM49" s="654"/>
      <c r="CN49" s="654"/>
      <c r="CO49" s="654"/>
      <c r="CP49" s="654"/>
      <c r="CQ49" s="655"/>
      <c r="CR49" s="656">
        <v>2377169</v>
      </c>
      <c r="CS49" s="657"/>
      <c r="CT49" s="657"/>
      <c r="CU49" s="657"/>
      <c r="CV49" s="657"/>
      <c r="CW49" s="657"/>
      <c r="CX49" s="657"/>
      <c r="CY49" s="658"/>
      <c r="CZ49" s="659">
        <v>100</v>
      </c>
      <c r="DA49" s="660"/>
      <c r="DB49" s="660"/>
      <c r="DC49" s="661"/>
      <c r="DD49" s="662">
        <v>1785638</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y9MnDkmWRyGFAmZA3ve1hBlYBD1QLRJjDovG0R0cGu6Jk0/ny/k8+SeEKp7Ovs1txd2Tp2KVfp5HQNjT34h/5A==" saltValue="pqU5RCZ78pnI4k8QgZ3Ec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355</v>
      </c>
      <c r="DK2" s="1180"/>
      <c r="DL2" s="1180"/>
      <c r="DM2" s="1180"/>
      <c r="DN2" s="1180"/>
      <c r="DO2" s="1181"/>
      <c r="DP2" s="229"/>
      <c r="DQ2" s="1179" t="s">
        <v>356</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357</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359</v>
      </c>
      <c r="B5" s="1065"/>
      <c r="C5" s="1065"/>
      <c r="D5" s="1065"/>
      <c r="E5" s="1065"/>
      <c r="F5" s="1065"/>
      <c r="G5" s="1065"/>
      <c r="H5" s="1065"/>
      <c r="I5" s="1065"/>
      <c r="J5" s="1065"/>
      <c r="K5" s="1065"/>
      <c r="L5" s="1065"/>
      <c r="M5" s="1065"/>
      <c r="N5" s="1065"/>
      <c r="O5" s="1065"/>
      <c r="P5" s="1066"/>
      <c r="Q5" s="1070" t="s">
        <v>360</v>
      </c>
      <c r="R5" s="1071"/>
      <c r="S5" s="1071"/>
      <c r="T5" s="1071"/>
      <c r="U5" s="1072"/>
      <c r="V5" s="1070" t="s">
        <v>361</v>
      </c>
      <c r="W5" s="1071"/>
      <c r="X5" s="1071"/>
      <c r="Y5" s="1071"/>
      <c r="Z5" s="1072"/>
      <c r="AA5" s="1070" t="s">
        <v>362</v>
      </c>
      <c r="AB5" s="1071"/>
      <c r="AC5" s="1071"/>
      <c r="AD5" s="1071"/>
      <c r="AE5" s="1071"/>
      <c r="AF5" s="1182" t="s">
        <v>363</v>
      </c>
      <c r="AG5" s="1071"/>
      <c r="AH5" s="1071"/>
      <c r="AI5" s="1071"/>
      <c r="AJ5" s="1086"/>
      <c r="AK5" s="1071" t="s">
        <v>364</v>
      </c>
      <c r="AL5" s="1071"/>
      <c r="AM5" s="1071"/>
      <c r="AN5" s="1071"/>
      <c r="AO5" s="1072"/>
      <c r="AP5" s="1070" t="s">
        <v>365</v>
      </c>
      <c r="AQ5" s="1071"/>
      <c r="AR5" s="1071"/>
      <c r="AS5" s="1071"/>
      <c r="AT5" s="1072"/>
      <c r="AU5" s="1070" t="s">
        <v>366</v>
      </c>
      <c r="AV5" s="1071"/>
      <c r="AW5" s="1071"/>
      <c r="AX5" s="1071"/>
      <c r="AY5" s="1086"/>
      <c r="AZ5" s="236"/>
      <c r="BA5" s="236"/>
      <c r="BB5" s="236"/>
      <c r="BC5" s="236"/>
      <c r="BD5" s="236"/>
      <c r="BE5" s="237"/>
      <c r="BF5" s="237"/>
      <c r="BG5" s="237"/>
      <c r="BH5" s="237"/>
      <c r="BI5" s="237"/>
      <c r="BJ5" s="237"/>
      <c r="BK5" s="237"/>
      <c r="BL5" s="237"/>
      <c r="BM5" s="237"/>
      <c r="BN5" s="237"/>
      <c r="BO5" s="237"/>
      <c r="BP5" s="237"/>
      <c r="BQ5" s="1064" t="s">
        <v>367</v>
      </c>
      <c r="BR5" s="1065"/>
      <c r="BS5" s="1065"/>
      <c r="BT5" s="1065"/>
      <c r="BU5" s="1065"/>
      <c r="BV5" s="1065"/>
      <c r="BW5" s="1065"/>
      <c r="BX5" s="1065"/>
      <c r="BY5" s="1065"/>
      <c r="BZ5" s="1065"/>
      <c r="CA5" s="1065"/>
      <c r="CB5" s="1065"/>
      <c r="CC5" s="1065"/>
      <c r="CD5" s="1065"/>
      <c r="CE5" s="1065"/>
      <c r="CF5" s="1065"/>
      <c r="CG5" s="1066"/>
      <c r="CH5" s="1070" t="s">
        <v>368</v>
      </c>
      <c r="CI5" s="1071"/>
      <c r="CJ5" s="1071"/>
      <c r="CK5" s="1071"/>
      <c r="CL5" s="1072"/>
      <c r="CM5" s="1070" t="s">
        <v>369</v>
      </c>
      <c r="CN5" s="1071"/>
      <c r="CO5" s="1071"/>
      <c r="CP5" s="1071"/>
      <c r="CQ5" s="1072"/>
      <c r="CR5" s="1070" t="s">
        <v>370</v>
      </c>
      <c r="CS5" s="1071"/>
      <c r="CT5" s="1071"/>
      <c r="CU5" s="1071"/>
      <c r="CV5" s="1072"/>
      <c r="CW5" s="1070" t="s">
        <v>371</v>
      </c>
      <c r="CX5" s="1071"/>
      <c r="CY5" s="1071"/>
      <c r="CZ5" s="1071"/>
      <c r="DA5" s="1072"/>
      <c r="DB5" s="1070" t="s">
        <v>372</v>
      </c>
      <c r="DC5" s="1071"/>
      <c r="DD5" s="1071"/>
      <c r="DE5" s="1071"/>
      <c r="DF5" s="1072"/>
      <c r="DG5" s="1167" t="s">
        <v>373</v>
      </c>
      <c r="DH5" s="1168"/>
      <c r="DI5" s="1168"/>
      <c r="DJ5" s="1168"/>
      <c r="DK5" s="1169"/>
      <c r="DL5" s="1167" t="s">
        <v>374</v>
      </c>
      <c r="DM5" s="1168"/>
      <c r="DN5" s="1168"/>
      <c r="DO5" s="1168"/>
      <c r="DP5" s="1169"/>
      <c r="DQ5" s="1070" t="s">
        <v>375</v>
      </c>
      <c r="DR5" s="1071"/>
      <c r="DS5" s="1071"/>
      <c r="DT5" s="1071"/>
      <c r="DU5" s="1072"/>
      <c r="DV5" s="1070" t="s">
        <v>366</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376</v>
      </c>
      <c r="C7" s="1120"/>
      <c r="D7" s="1120"/>
      <c r="E7" s="1120"/>
      <c r="F7" s="1120"/>
      <c r="G7" s="1120"/>
      <c r="H7" s="1120"/>
      <c r="I7" s="1120"/>
      <c r="J7" s="1120"/>
      <c r="K7" s="1120"/>
      <c r="L7" s="1120"/>
      <c r="M7" s="1120"/>
      <c r="N7" s="1120"/>
      <c r="O7" s="1120"/>
      <c r="P7" s="1121"/>
      <c r="Q7" s="1173">
        <f>ROUND(2466443/1000,0)</f>
        <v>2466</v>
      </c>
      <c r="R7" s="1174"/>
      <c r="S7" s="1174"/>
      <c r="T7" s="1174"/>
      <c r="U7" s="1174"/>
      <c r="V7" s="1174">
        <f>ROUND(2377169/1000,0)</f>
        <v>2377</v>
      </c>
      <c r="W7" s="1174"/>
      <c r="X7" s="1174"/>
      <c r="Y7" s="1174"/>
      <c r="Z7" s="1174"/>
      <c r="AA7" s="1174">
        <f>Q7-V7</f>
        <v>89</v>
      </c>
      <c r="AB7" s="1174"/>
      <c r="AC7" s="1174"/>
      <c r="AD7" s="1174"/>
      <c r="AE7" s="1175"/>
      <c r="AF7" s="1176">
        <v>79</v>
      </c>
      <c r="AG7" s="1177"/>
      <c r="AH7" s="1177"/>
      <c r="AI7" s="1177"/>
      <c r="AJ7" s="1178"/>
      <c r="AK7" s="1160">
        <f>ROUND(424854/1000,0)</f>
        <v>425</v>
      </c>
      <c r="AL7" s="1161"/>
      <c r="AM7" s="1161"/>
      <c r="AN7" s="1161"/>
      <c r="AO7" s="1161"/>
      <c r="AP7" s="1161">
        <f>ROUND(2039646/1000,0)</f>
        <v>2040</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564</v>
      </c>
      <c r="BT7" s="1165"/>
      <c r="BU7" s="1165"/>
      <c r="BV7" s="1165"/>
      <c r="BW7" s="1165"/>
      <c r="BX7" s="1165"/>
      <c r="BY7" s="1165"/>
      <c r="BZ7" s="1165"/>
      <c r="CA7" s="1165"/>
      <c r="CB7" s="1165"/>
      <c r="CC7" s="1165"/>
      <c r="CD7" s="1165"/>
      <c r="CE7" s="1165"/>
      <c r="CF7" s="1165"/>
      <c r="CG7" s="1166"/>
      <c r="CH7" s="1157">
        <v>-22</v>
      </c>
      <c r="CI7" s="1158"/>
      <c r="CJ7" s="1158"/>
      <c r="CK7" s="1158"/>
      <c r="CL7" s="1159"/>
      <c r="CM7" s="1157">
        <v>32</v>
      </c>
      <c r="CN7" s="1158"/>
      <c r="CO7" s="1158"/>
      <c r="CP7" s="1158"/>
      <c r="CQ7" s="1159"/>
      <c r="CR7" s="1157">
        <v>10</v>
      </c>
      <c r="CS7" s="1158"/>
      <c r="CT7" s="1158"/>
      <c r="CU7" s="1158"/>
      <c r="CV7" s="1159"/>
      <c r="CW7" s="1157">
        <v>36</v>
      </c>
      <c r="CX7" s="1158"/>
      <c r="CY7" s="1158"/>
      <c r="CZ7" s="1158"/>
      <c r="DA7" s="1159"/>
      <c r="DB7" s="1157" t="s">
        <v>565</v>
      </c>
      <c r="DC7" s="1158"/>
      <c r="DD7" s="1158"/>
      <c r="DE7" s="1158"/>
      <c r="DF7" s="1159"/>
      <c r="DG7" s="1157" t="s">
        <v>566</v>
      </c>
      <c r="DH7" s="1158"/>
      <c r="DI7" s="1158"/>
      <c r="DJ7" s="1158"/>
      <c r="DK7" s="1159"/>
      <c r="DL7" s="1157" t="s">
        <v>566</v>
      </c>
      <c r="DM7" s="1158"/>
      <c r="DN7" s="1158"/>
      <c r="DO7" s="1158"/>
      <c r="DP7" s="1159"/>
      <c r="DQ7" s="1157" t="s">
        <v>566</v>
      </c>
      <c r="DR7" s="1158"/>
      <c r="DS7" s="1158"/>
      <c r="DT7" s="1158"/>
      <c r="DU7" s="1159"/>
      <c r="DV7" s="1184"/>
      <c r="DW7" s="1185"/>
      <c r="DX7" s="1185"/>
      <c r="DY7" s="1185"/>
      <c r="DZ7" s="1186"/>
      <c r="EA7" s="234"/>
    </row>
    <row r="8" spans="1:131" s="235" customFormat="1" ht="26.25" customHeight="1" x14ac:dyDescent="0.15">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377</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378</v>
      </c>
      <c r="B23" s="1013" t="s">
        <v>379</v>
      </c>
      <c r="C23" s="1014"/>
      <c r="D23" s="1014"/>
      <c r="E23" s="1014"/>
      <c r="F23" s="1014"/>
      <c r="G23" s="1014"/>
      <c r="H23" s="1014"/>
      <c r="I23" s="1014"/>
      <c r="J23" s="1014"/>
      <c r="K23" s="1014"/>
      <c r="L23" s="1014"/>
      <c r="M23" s="1014"/>
      <c r="N23" s="1014"/>
      <c r="O23" s="1014"/>
      <c r="P23" s="1015"/>
      <c r="Q23" s="1137">
        <v>2466</v>
      </c>
      <c r="R23" s="1138"/>
      <c r="S23" s="1138"/>
      <c r="T23" s="1138"/>
      <c r="U23" s="1138"/>
      <c r="V23" s="1138">
        <v>2377</v>
      </c>
      <c r="W23" s="1138"/>
      <c r="X23" s="1138"/>
      <c r="Y23" s="1138"/>
      <c r="Z23" s="1138"/>
      <c r="AA23" s="1138">
        <v>89</v>
      </c>
      <c r="AB23" s="1138"/>
      <c r="AC23" s="1138"/>
      <c r="AD23" s="1138"/>
      <c r="AE23" s="1139"/>
      <c r="AF23" s="1140">
        <v>79</v>
      </c>
      <c r="AG23" s="1138"/>
      <c r="AH23" s="1138"/>
      <c r="AI23" s="1138"/>
      <c r="AJ23" s="1141"/>
      <c r="AK23" s="1142"/>
      <c r="AL23" s="1143"/>
      <c r="AM23" s="1143"/>
      <c r="AN23" s="1143"/>
      <c r="AO23" s="1143"/>
      <c r="AP23" s="1138">
        <v>2040</v>
      </c>
      <c r="AQ23" s="1138"/>
      <c r="AR23" s="1138"/>
      <c r="AS23" s="1138"/>
      <c r="AT23" s="1138"/>
      <c r="AU23" s="1144"/>
      <c r="AV23" s="1144"/>
      <c r="AW23" s="1144"/>
      <c r="AX23" s="1144"/>
      <c r="AY23" s="1145"/>
      <c r="AZ23" s="1134" t="s">
        <v>380</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381</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382</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359</v>
      </c>
      <c r="B26" s="1065"/>
      <c r="C26" s="1065"/>
      <c r="D26" s="1065"/>
      <c r="E26" s="1065"/>
      <c r="F26" s="1065"/>
      <c r="G26" s="1065"/>
      <c r="H26" s="1065"/>
      <c r="I26" s="1065"/>
      <c r="J26" s="1065"/>
      <c r="K26" s="1065"/>
      <c r="L26" s="1065"/>
      <c r="M26" s="1065"/>
      <c r="N26" s="1065"/>
      <c r="O26" s="1065"/>
      <c r="P26" s="1066"/>
      <c r="Q26" s="1070" t="s">
        <v>383</v>
      </c>
      <c r="R26" s="1071"/>
      <c r="S26" s="1071"/>
      <c r="T26" s="1071"/>
      <c r="U26" s="1072"/>
      <c r="V26" s="1070" t="s">
        <v>384</v>
      </c>
      <c r="W26" s="1071"/>
      <c r="X26" s="1071"/>
      <c r="Y26" s="1071"/>
      <c r="Z26" s="1072"/>
      <c r="AA26" s="1070" t="s">
        <v>385</v>
      </c>
      <c r="AB26" s="1071"/>
      <c r="AC26" s="1071"/>
      <c r="AD26" s="1071"/>
      <c r="AE26" s="1071"/>
      <c r="AF26" s="1128" t="s">
        <v>386</v>
      </c>
      <c r="AG26" s="1077"/>
      <c r="AH26" s="1077"/>
      <c r="AI26" s="1077"/>
      <c r="AJ26" s="1129"/>
      <c r="AK26" s="1071" t="s">
        <v>387</v>
      </c>
      <c r="AL26" s="1071"/>
      <c r="AM26" s="1071"/>
      <c r="AN26" s="1071"/>
      <c r="AO26" s="1072"/>
      <c r="AP26" s="1070" t="s">
        <v>388</v>
      </c>
      <c r="AQ26" s="1071"/>
      <c r="AR26" s="1071"/>
      <c r="AS26" s="1071"/>
      <c r="AT26" s="1072"/>
      <c r="AU26" s="1070" t="s">
        <v>389</v>
      </c>
      <c r="AV26" s="1071"/>
      <c r="AW26" s="1071"/>
      <c r="AX26" s="1071"/>
      <c r="AY26" s="1072"/>
      <c r="AZ26" s="1070" t="s">
        <v>390</v>
      </c>
      <c r="BA26" s="1071"/>
      <c r="BB26" s="1071"/>
      <c r="BC26" s="1071"/>
      <c r="BD26" s="1072"/>
      <c r="BE26" s="1070" t="s">
        <v>366</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391</v>
      </c>
      <c r="C28" s="1120"/>
      <c r="D28" s="1120"/>
      <c r="E28" s="1120"/>
      <c r="F28" s="1120"/>
      <c r="G28" s="1120"/>
      <c r="H28" s="1120"/>
      <c r="I28" s="1120"/>
      <c r="J28" s="1120"/>
      <c r="K28" s="1120"/>
      <c r="L28" s="1120"/>
      <c r="M28" s="1120"/>
      <c r="N28" s="1120"/>
      <c r="O28" s="1120"/>
      <c r="P28" s="1121"/>
      <c r="Q28" s="1122">
        <v>235</v>
      </c>
      <c r="R28" s="1123"/>
      <c r="S28" s="1123"/>
      <c r="T28" s="1123"/>
      <c r="U28" s="1123"/>
      <c r="V28" s="1123">
        <f>ROUND(233123/1000,0)</f>
        <v>233</v>
      </c>
      <c r="W28" s="1123"/>
      <c r="X28" s="1123"/>
      <c r="Y28" s="1123"/>
      <c r="Z28" s="1123"/>
      <c r="AA28" s="1123">
        <f t="shared" ref="AA28:AA32" si="0">Q28-V28</f>
        <v>2</v>
      </c>
      <c r="AB28" s="1123"/>
      <c r="AC28" s="1123"/>
      <c r="AD28" s="1123"/>
      <c r="AE28" s="1124"/>
      <c r="AF28" s="1125">
        <v>2</v>
      </c>
      <c r="AG28" s="1123"/>
      <c r="AH28" s="1123"/>
      <c r="AI28" s="1123"/>
      <c r="AJ28" s="1126"/>
      <c r="AK28" s="1127">
        <f>ROUND(38686/1000,0)</f>
        <v>39</v>
      </c>
      <c r="AL28" s="1115"/>
      <c r="AM28" s="1115"/>
      <c r="AN28" s="1115"/>
      <c r="AO28" s="1115"/>
      <c r="AP28" s="1115" t="s">
        <v>561</v>
      </c>
      <c r="AQ28" s="1115"/>
      <c r="AR28" s="1115"/>
      <c r="AS28" s="1115"/>
      <c r="AT28" s="1115"/>
      <c r="AU28" s="1115" t="s">
        <v>501</v>
      </c>
      <c r="AV28" s="1115"/>
      <c r="AW28" s="1115"/>
      <c r="AX28" s="1115"/>
      <c r="AY28" s="1115"/>
      <c r="AZ28" s="1116" t="s">
        <v>501</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392</v>
      </c>
      <c r="C29" s="1107"/>
      <c r="D29" s="1107"/>
      <c r="E29" s="1107"/>
      <c r="F29" s="1107"/>
      <c r="G29" s="1107"/>
      <c r="H29" s="1107"/>
      <c r="I29" s="1107"/>
      <c r="J29" s="1107"/>
      <c r="K29" s="1107"/>
      <c r="L29" s="1107"/>
      <c r="M29" s="1107"/>
      <c r="N29" s="1107"/>
      <c r="O29" s="1107"/>
      <c r="P29" s="1108"/>
      <c r="Q29" s="1112">
        <f>ROUND(250846/1000,0)</f>
        <v>251</v>
      </c>
      <c r="R29" s="1113"/>
      <c r="S29" s="1113"/>
      <c r="T29" s="1113"/>
      <c r="U29" s="1113"/>
      <c r="V29" s="1113">
        <f>ROUND(249423/1000,0)</f>
        <v>249</v>
      </c>
      <c r="W29" s="1113"/>
      <c r="X29" s="1113"/>
      <c r="Y29" s="1113"/>
      <c r="Z29" s="1113"/>
      <c r="AA29" s="1113">
        <f t="shared" si="0"/>
        <v>2</v>
      </c>
      <c r="AB29" s="1113"/>
      <c r="AC29" s="1113"/>
      <c r="AD29" s="1113"/>
      <c r="AE29" s="1114"/>
      <c r="AF29" s="1088">
        <v>1</v>
      </c>
      <c r="AG29" s="1089"/>
      <c r="AH29" s="1089"/>
      <c r="AI29" s="1089"/>
      <c r="AJ29" s="1090"/>
      <c r="AK29" s="1049">
        <f>ROUND(44534/1000,0)</f>
        <v>45</v>
      </c>
      <c r="AL29" s="1040"/>
      <c r="AM29" s="1040"/>
      <c r="AN29" s="1040"/>
      <c r="AO29" s="1040"/>
      <c r="AP29" s="1040" t="s">
        <v>562</v>
      </c>
      <c r="AQ29" s="1040"/>
      <c r="AR29" s="1040"/>
      <c r="AS29" s="1040"/>
      <c r="AT29" s="1040"/>
      <c r="AU29" s="1040" t="s">
        <v>563</v>
      </c>
      <c r="AV29" s="1040"/>
      <c r="AW29" s="1040"/>
      <c r="AX29" s="1040"/>
      <c r="AY29" s="1040"/>
      <c r="AZ29" s="1111" t="s">
        <v>563</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393</v>
      </c>
      <c r="C30" s="1107"/>
      <c r="D30" s="1107"/>
      <c r="E30" s="1107"/>
      <c r="F30" s="1107"/>
      <c r="G30" s="1107"/>
      <c r="H30" s="1107"/>
      <c r="I30" s="1107"/>
      <c r="J30" s="1107"/>
      <c r="K30" s="1107"/>
      <c r="L30" s="1107"/>
      <c r="M30" s="1107"/>
      <c r="N30" s="1107"/>
      <c r="O30" s="1107"/>
      <c r="P30" s="1108"/>
      <c r="Q30" s="1112">
        <f>ROUND(16035/1000,0)</f>
        <v>16</v>
      </c>
      <c r="R30" s="1113"/>
      <c r="S30" s="1113"/>
      <c r="T30" s="1113"/>
      <c r="U30" s="1113"/>
      <c r="V30" s="1113">
        <f>ROUND(15863/1000,0)</f>
        <v>16</v>
      </c>
      <c r="W30" s="1113"/>
      <c r="X30" s="1113"/>
      <c r="Y30" s="1113"/>
      <c r="Z30" s="1113"/>
      <c r="AA30" s="1113">
        <f t="shared" si="0"/>
        <v>0</v>
      </c>
      <c r="AB30" s="1113"/>
      <c r="AC30" s="1113"/>
      <c r="AD30" s="1113"/>
      <c r="AE30" s="1114"/>
      <c r="AF30" s="1088">
        <v>0</v>
      </c>
      <c r="AG30" s="1089"/>
      <c r="AH30" s="1089"/>
      <c r="AI30" s="1089"/>
      <c r="AJ30" s="1090"/>
      <c r="AK30" s="1049">
        <f>ROUND(7196/1000,0)</f>
        <v>7</v>
      </c>
      <c r="AL30" s="1040"/>
      <c r="AM30" s="1040"/>
      <c r="AN30" s="1040"/>
      <c r="AO30" s="1040"/>
      <c r="AP30" s="1040" t="s">
        <v>562</v>
      </c>
      <c r="AQ30" s="1040"/>
      <c r="AR30" s="1040"/>
      <c r="AS30" s="1040"/>
      <c r="AT30" s="1040"/>
      <c r="AU30" s="1040" t="s">
        <v>563</v>
      </c>
      <c r="AV30" s="1040"/>
      <c r="AW30" s="1040"/>
      <c r="AX30" s="1040"/>
      <c r="AY30" s="1040"/>
      <c r="AZ30" s="1111" t="s">
        <v>563</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394</v>
      </c>
      <c r="C31" s="1107"/>
      <c r="D31" s="1107"/>
      <c r="E31" s="1107"/>
      <c r="F31" s="1107"/>
      <c r="G31" s="1107"/>
      <c r="H31" s="1107"/>
      <c r="I31" s="1107"/>
      <c r="J31" s="1107"/>
      <c r="K31" s="1107"/>
      <c r="L31" s="1107"/>
      <c r="M31" s="1107"/>
      <c r="N31" s="1107"/>
      <c r="O31" s="1107"/>
      <c r="P31" s="1108"/>
      <c r="Q31" s="1112">
        <f>ROUND(135895/1000,0)</f>
        <v>136</v>
      </c>
      <c r="R31" s="1113"/>
      <c r="S31" s="1113"/>
      <c r="T31" s="1113"/>
      <c r="U31" s="1113"/>
      <c r="V31" s="1113">
        <f>ROUND(133799/1000,0)</f>
        <v>134</v>
      </c>
      <c r="W31" s="1113"/>
      <c r="X31" s="1113"/>
      <c r="Y31" s="1113"/>
      <c r="Z31" s="1113"/>
      <c r="AA31" s="1113">
        <f t="shared" si="0"/>
        <v>2</v>
      </c>
      <c r="AB31" s="1113"/>
      <c r="AC31" s="1113"/>
      <c r="AD31" s="1113"/>
      <c r="AE31" s="1114"/>
      <c r="AF31" s="1088">
        <v>2</v>
      </c>
      <c r="AG31" s="1089"/>
      <c r="AH31" s="1089"/>
      <c r="AI31" s="1089"/>
      <c r="AJ31" s="1090"/>
      <c r="AK31" s="1049">
        <f>ROUND(85199/1000,0)</f>
        <v>85</v>
      </c>
      <c r="AL31" s="1040"/>
      <c r="AM31" s="1040"/>
      <c r="AN31" s="1040"/>
      <c r="AO31" s="1040"/>
      <c r="AP31" s="1040">
        <v>1172</v>
      </c>
      <c r="AQ31" s="1040"/>
      <c r="AR31" s="1040"/>
      <c r="AS31" s="1040"/>
      <c r="AT31" s="1040"/>
      <c r="AU31" s="1040">
        <v>1172</v>
      </c>
      <c r="AV31" s="1040"/>
      <c r="AW31" s="1040"/>
      <c r="AX31" s="1040"/>
      <c r="AY31" s="1040"/>
      <c r="AZ31" s="1111" t="s">
        <v>563</v>
      </c>
      <c r="BA31" s="1111"/>
      <c r="BB31" s="1111"/>
      <c r="BC31" s="1111"/>
      <c r="BD31" s="1111"/>
      <c r="BE31" s="1101" t="s">
        <v>395</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396</v>
      </c>
      <c r="C32" s="1107"/>
      <c r="D32" s="1107"/>
      <c r="E32" s="1107"/>
      <c r="F32" s="1107"/>
      <c r="G32" s="1107"/>
      <c r="H32" s="1107"/>
      <c r="I32" s="1107"/>
      <c r="J32" s="1107"/>
      <c r="K32" s="1107"/>
      <c r="L32" s="1107"/>
      <c r="M32" s="1107"/>
      <c r="N32" s="1107"/>
      <c r="O32" s="1107"/>
      <c r="P32" s="1108"/>
      <c r="Q32" s="1112">
        <f>ROUND(77109/1000,0)</f>
        <v>77</v>
      </c>
      <c r="R32" s="1113"/>
      <c r="S32" s="1113"/>
      <c r="T32" s="1113"/>
      <c r="U32" s="1113"/>
      <c r="V32" s="1113">
        <f>ROUND(75374/1000,0)</f>
        <v>75</v>
      </c>
      <c r="W32" s="1113"/>
      <c r="X32" s="1113"/>
      <c r="Y32" s="1113"/>
      <c r="Z32" s="1113"/>
      <c r="AA32" s="1113">
        <f t="shared" si="0"/>
        <v>2</v>
      </c>
      <c r="AB32" s="1113"/>
      <c r="AC32" s="1113"/>
      <c r="AD32" s="1113"/>
      <c r="AE32" s="1114"/>
      <c r="AF32" s="1088">
        <v>2</v>
      </c>
      <c r="AG32" s="1089"/>
      <c r="AH32" s="1089"/>
      <c r="AI32" s="1089"/>
      <c r="AJ32" s="1090"/>
      <c r="AK32" s="1049">
        <f>ROUND(48455/1000,0)</f>
        <v>48</v>
      </c>
      <c r="AL32" s="1040"/>
      <c r="AM32" s="1040"/>
      <c r="AN32" s="1040"/>
      <c r="AO32" s="1040"/>
      <c r="AP32" s="1040">
        <v>372</v>
      </c>
      <c r="AQ32" s="1040"/>
      <c r="AR32" s="1040"/>
      <c r="AS32" s="1040"/>
      <c r="AT32" s="1040"/>
      <c r="AU32" s="1040">
        <v>372</v>
      </c>
      <c r="AV32" s="1040"/>
      <c r="AW32" s="1040"/>
      <c r="AX32" s="1040"/>
      <c r="AY32" s="1040"/>
      <c r="AZ32" s="1111" t="s">
        <v>563</v>
      </c>
      <c r="BA32" s="1111"/>
      <c r="BB32" s="1111"/>
      <c r="BC32" s="1111"/>
      <c r="BD32" s="1111"/>
      <c r="BE32" s="1101" t="s">
        <v>395</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c r="C33" s="1107"/>
      <c r="D33" s="1107"/>
      <c r="E33" s="1107"/>
      <c r="F33" s="1107"/>
      <c r="G33" s="1107"/>
      <c r="H33" s="1107"/>
      <c r="I33" s="1107"/>
      <c r="J33" s="1107"/>
      <c r="K33" s="1107"/>
      <c r="L33" s="1107"/>
      <c r="M33" s="1107"/>
      <c r="N33" s="1107"/>
      <c r="O33" s="1107"/>
      <c r="P33" s="1108"/>
      <c r="Q33" s="1112"/>
      <c r="R33" s="1113"/>
      <c r="S33" s="1113"/>
      <c r="T33" s="1113"/>
      <c r="U33" s="1113"/>
      <c r="V33" s="1113"/>
      <c r="W33" s="1113"/>
      <c r="X33" s="1113"/>
      <c r="Y33" s="1113"/>
      <c r="Z33" s="1113"/>
      <c r="AA33" s="1113"/>
      <c r="AB33" s="1113"/>
      <c r="AC33" s="1113"/>
      <c r="AD33" s="1113"/>
      <c r="AE33" s="1114"/>
      <c r="AF33" s="1088"/>
      <c r="AG33" s="1089"/>
      <c r="AH33" s="1089"/>
      <c r="AI33" s="1089"/>
      <c r="AJ33" s="1090"/>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101"/>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397</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378</v>
      </c>
      <c r="B63" s="1013" t="s">
        <v>398</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7</v>
      </c>
      <c r="AG63" s="1028"/>
      <c r="AH63" s="1028"/>
      <c r="AI63" s="1028"/>
      <c r="AJ63" s="1099"/>
      <c r="AK63" s="1100"/>
      <c r="AL63" s="1032"/>
      <c r="AM63" s="1032"/>
      <c r="AN63" s="1032"/>
      <c r="AO63" s="1032"/>
      <c r="AP63" s="1028">
        <v>1544</v>
      </c>
      <c r="AQ63" s="1028"/>
      <c r="AR63" s="1028"/>
      <c r="AS63" s="1028"/>
      <c r="AT63" s="1028"/>
      <c r="AU63" s="1028">
        <v>1544</v>
      </c>
      <c r="AV63" s="1028"/>
      <c r="AW63" s="1028"/>
      <c r="AX63" s="1028"/>
      <c r="AY63" s="1028"/>
      <c r="AZ63" s="1094"/>
      <c r="BA63" s="1094"/>
      <c r="BB63" s="1094"/>
      <c r="BC63" s="1094"/>
      <c r="BD63" s="1094"/>
      <c r="BE63" s="1029"/>
      <c r="BF63" s="1029"/>
      <c r="BG63" s="1029"/>
      <c r="BH63" s="1029"/>
      <c r="BI63" s="1030"/>
      <c r="BJ63" s="1095" t="s">
        <v>399</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401</v>
      </c>
      <c r="B66" s="1065"/>
      <c r="C66" s="1065"/>
      <c r="D66" s="1065"/>
      <c r="E66" s="1065"/>
      <c r="F66" s="1065"/>
      <c r="G66" s="1065"/>
      <c r="H66" s="1065"/>
      <c r="I66" s="1065"/>
      <c r="J66" s="1065"/>
      <c r="K66" s="1065"/>
      <c r="L66" s="1065"/>
      <c r="M66" s="1065"/>
      <c r="N66" s="1065"/>
      <c r="O66" s="1065"/>
      <c r="P66" s="1066"/>
      <c r="Q66" s="1070" t="s">
        <v>402</v>
      </c>
      <c r="R66" s="1071"/>
      <c r="S66" s="1071"/>
      <c r="T66" s="1071"/>
      <c r="U66" s="1072"/>
      <c r="V66" s="1070" t="s">
        <v>403</v>
      </c>
      <c r="W66" s="1071"/>
      <c r="X66" s="1071"/>
      <c r="Y66" s="1071"/>
      <c r="Z66" s="1072"/>
      <c r="AA66" s="1070" t="s">
        <v>385</v>
      </c>
      <c r="AB66" s="1071"/>
      <c r="AC66" s="1071"/>
      <c r="AD66" s="1071"/>
      <c r="AE66" s="1072"/>
      <c r="AF66" s="1076" t="s">
        <v>404</v>
      </c>
      <c r="AG66" s="1077"/>
      <c r="AH66" s="1077"/>
      <c r="AI66" s="1077"/>
      <c r="AJ66" s="1078"/>
      <c r="AK66" s="1070" t="s">
        <v>387</v>
      </c>
      <c r="AL66" s="1065"/>
      <c r="AM66" s="1065"/>
      <c r="AN66" s="1065"/>
      <c r="AO66" s="1066"/>
      <c r="AP66" s="1070" t="s">
        <v>388</v>
      </c>
      <c r="AQ66" s="1071"/>
      <c r="AR66" s="1071"/>
      <c r="AS66" s="1071"/>
      <c r="AT66" s="1072"/>
      <c r="AU66" s="1070" t="s">
        <v>405</v>
      </c>
      <c r="AV66" s="1071"/>
      <c r="AW66" s="1071"/>
      <c r="AX66" s="1071"/>
      <c r="AY66" s="1072"/>
      <c r="AZ66" s="1070" t="s">
        <v>366</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573</v>
      </c>
      <c r="C68" s="1055"/>
      <c r="D68" s="1055"/>
      <c r="E68" s="1055"/>
      <c r="F68" s="1055"/>
      <c r="G68" s="1055"/>
      <c r="H68" s="1055"/>
      <c r="I68" s="1055"/>
      <c r="J68" s="1055"/>
      <c r="K68" s="1055"/>
      <c r="L68" s="1055"/>
      <c r="M68" s="1055"/>
      <c r="N68" s="1055"/>
      <c r="O68" s="1055"/>
      <c r="P68" s="1056"/>
      <c r="Q68" s="1057">
        <v>506</v>
      </c>
      <c r="R68" s="1051"/>
      <c r="S68" s="1051"/>
      <c r="T68" s="1051"/>
      <c r="U68" s="1051"/>
      <c r="V68" s="1051">
        <v>480</v>
      </c>
      <c r="W68" s="1051"/>
      <c r="X68" s="1051"/>
      <c r="Y68" s="1051"/>
      <c r="Z68" s="1051"/>
      <c r="AA68" s="1051">
        <v>26</v>
      </c>
      <c r="AB68" s="1051"/>
      <c r="AC68" s="1051"/>
      <c r="AD68" s="1051"/>
      <c r="AE68" s="1051"/>
      <c r="AF68" s="1051">
        <v>26</v>
      </c>
      <c r="AG68" s="1051"/>
      <c r="AH68" s="1051"/>
      <c r="AI68" s="1051"/>
      <c r="AJ68" s="1051"/>
      <c r="AK68" s="1051">
        <f>ROUND(20000/1000,0)</f>
        <v>20</v>
      </c>
      <c r="AL68" s="1051"/>
      <c r="AM68" s="1051"/>
      <c r="AN68" s="1051"/>
      <c r="AO68" s="1051"/>
      <c r="AP68" s="1051" t="s">
        <v>501</v>
      </c>
      <c r="AQ68" s="1051"/>
      <c r="AR68" s="1051"/>
      <c r="AS68" s="1051"/>
      <c r="AT68" s="1051"/>
      <c r="AU68" s="1051" t="s">
        <v>501</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574</v>
      </c>
      <c r="C69" s="1044"/>
      <c r="D69" s="1044"/>
      <c r="E69" s="1044"/>
      <c r="F69" s="1044"/>
      <c r="G69" s="1044"/>
      <c r="H69" s="1044"/>
      <c r="I69" s="1044"/>
      <c r="J69" s="1044"/>
      <c r="K69" s="1044"/>
      <c r="L69" s="1044"/>
      <c r="M69" s="1044"/>
      <c r="N69" s="1044"/>
      <c r="O69" s="1044"/>
      <c r="P69" s="1045"/>
      <c r="Q69" s="1046">
        <v>166934</v>
      </c>
      <c r="R69" s="1040"/>
      <c r="S69" s="1040"/>
      <c r="T69" s="1040"/>
      <c r="U69" s="1040"/>
      <c r="V69" s="1040">
        <v>162366</v>
      </c>
      <c r="W69" s="1040"/>
      <c r="X69" s="1040"/>
      <c r="Y69" s="1040"/>
      <c r="Z69" s="1040"/>
      <c r="AA69" s="1040">
        <v>4567</v>
      </c>
      <c r="AB69" s="1040"/>
      <c r="AC69" s="1040"/>
      <c r="AD69" s="1040"/>
      <c r="AE69" s="1040"/>
      <c r="AF69" s="1040">
        <v>4564</v>
      </c>
      <c r="AG69" s="1040"/>
      <c r="AH69" s="1040"/>
      <c r="AI69" s="1040"/>
      <c r="AJ69" s="1040"/>
      <c r="AK69" s="1040">
        <v>2257</v>
      </c>
      <c r="AL69" s="1040"/>
      <c r="AM69" s="1040"/>
      <c r="AN69" s="1040"/>
      <c r="AO69" s="1040"/>
      <c r="AP69" s="1040" t="s">
        <v>501</v>
      </c>
      <c r="AQ69" s="1040"/>
      <c r="AR69" s="1040"/>
      <c r="AS69" s="1040"/>
      <c r="AT69" s="1040"/>
      <c r="AU69" s="1040" t="s">
        <v>501</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585</v>
      </c>
      <c r="C70" s="1044"/>
      <c r="D70" s="1044"/>
      <c r="E70" s="1044"/>
      <c r="F70" s="1044"/>
      <c r="G70" s="1044"/>
      <c r="H70" s="1044"/>
      <c r="I70" s="1044"/>
      <c r="J70" s="1044"/>
      <c r="K70" s="1044"/>
      <c r="L70" s="1044"/>
      <c r="M70" s="1044"/>
      <c r="N70" s="1044"/>
      <c r="O70" s="1044"/>
      <c r="P70" s="1045"/>
      <c r="Q70" s="1046">
        <v>887</v>
      </c>
      <c r="R70" s="1040"/>
      <c r="S70" s="1040"/>
      <c r="T70" s="1040"/>
      <c r="U70" s="1040"/>
      <c r="V70" s="1040">
        <v>861</v>
      </c>
      <c r="W70" s="1040"/>
      <c r="X70" s="1040"/>
      <c r="Y70" s="1040"/>
      <c r="Z70" s="1040"/>
      <c r="AA70" s="1040">
        <v>26</v>
      </c>
      <c r="AB70" s="1040"/>
      <c r="AC70" s="1040"/>
      <c r="AD70" s="1040"/>
      <c r="AE70" s="1040"/>
      <c r="AF70" s="1040">
        <v>26</v>
      </c>
      <c r="AG70" s="1040"/>
      <c r="AH70" s="1040"/>
      <c r="AI70" s="1040"/>
      <c r="AJ70" s="1040"/>
      <c r="AK70" s="1040">
        <v>20</v>
      </c>
      <c r="AL70" s="1040"/>
      <c r="AM70" s="1040"/>
      <c r="AN70" s="1040"/>
      <c r="AO70" s="1040"/>
      <c r="AP70" s="1040" t="s">
        <v>501</v>
      </c>
      <c r="AQ70" s="1040"/>
      <c r="AR70" s="1040"/>
      <c r="AS70" s="1040"/>
      <c r="AT70" s="1040"/>
      <c r="AU70" s="1040" t="s">
        <v>501</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575</v>
      </c>
      <c r="C71" s="1044"/>
      <c r="D71" s="1044"/>
      <c r="E71" s="1044"/>
      <c r="F71" s="1044"/>
      <c r="G71" s="1044"/>
      <c r="H71" s="1044"/>
      <c r="I71" s="1044"/>
      <c r="J71" s="1044"/>
      <c r="K71" s="1044"/>
      <c r="L71" s="1044"/>
      <c r="M71" s="1044"/>
      <c r="N71" s="1044"/>
      <c r="O71" s="1044"/>
      <c r="P71" s="1045"/>
      <c r="Q71" s="1046">
        <v>361</v>
      </c>
      <c r="R71" s="1040"/>
      <c r="S71" s="1040"/>
      <c r="T71" s="1040"/>
      <c r="U71" s="1040"/>
      <c r="V71" s="1040">
        <v>302</v>
      </c>
      <c r="W71" s="1040"/>
      <c r="X71" s="1040"/>
      <c r="Y71" s="1040"/>
      <c r="Z71" s="1040"/>
      <c r="AA71" s="1040">
        <v>59</v>
      </c>
      <c r="AB71" s="1040"/>
      <c r="AC71" s="1040"/>
      <c r="AD71" s="1040"/>
      <c r="AE71" s="1040"/>
      <c r="AF71" s="1040">
        <v>59</v>
      </c>
      <c r="AG71" s="1040"/>
      <c r="AH71" s="1040"/>
      <c r="AI71" s="1040"/>
      <c r="AJ71" s="1040"/>
      <c r="AK71" s="1040">
        <v>10</v>
      </c>
      <c r="AL71" s="1040"/>
      <c r="AM71" s="1040"/>
      <c r="AN71" s="1040"/>
      <c r="AO71" s="1040"/>
      <c r="AP71" s="1040" t="s">
        <v>580</v>
      </c>
      <c r="AQ71" s="1040"/>
      <c r="AR71" s="1040"/>
      <c r="AS71" s="1040"/>
      <c r="AT71" s="1040"/>
      <c r="AU71" s="1040" t="s">
        <v>581</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576</v>
      </c>
      <c r="C72" s="1044"/>
      <c r="D72" s="1044"/>
      <c r="E72" s="1044"/>
      <c r="F72" s="1044"/>
      <c r="G72" s="1044"/>
      <c r="H72" s="1044"/>
      <c r="I72" s="1044"/>
      <c r="J72" s="1044"/>
      <c r="K72" s="1044"/>
      <c r="L72" s="1044"/>
      <c r="M72" s="1044"/>
      <c r="N72" s="1044"/>
      <c r="O72" s="1044"/>
      <c r="P72" s="1045"/>
      <c r="Q72" s="1046">
        <v>176</v>
      </c>
      <c r="R72" s="1040"/>
      <c r="S72" s="1040"/>
      <c r="T72" s="1040"/>
      <c r="U72" s="1040"/>
      <c r="V72" s="1040">
        <v>173</v>
      </c>
      <c r="W72" s="1040"/>
      <c r="X72" s="1040"/>
      <c r="Y72" s="1040"/>
      <c r="Z72" s="1040"/>
      <c r="AA72" s="1040">
        <v>3</v>
      </c>
      <c r="AB72" s="1040"/>
      <c r="AC72" s="1040"/>
      <c r="AD72" s="1040"/>
      <c r="AE72" s="1040"/>
      <c r="AF72" s="1040">
        <v>3</v>
      </c>
      <c r="AG72" s="1040"/>
      <c r="AH72" s="1040"/>
      <c r="AI72" s="1040"/>
      <c r="AJ72" s="1040"/>
      <c r="AK72" s="1040">
        <v>7</v>
      </c>
      <c r="AL72" s="1040"/>
      <c r="AM72" s="1040"/>
      <c r="AN72" s="1040"/>
      <c r="AO72" s="1040"/>
      <c r="AP72" s="1040" t="s">
        <v>581</v>
      </c>
      <c r="AQ72" s="1040"/>
      <c r="AR72" s="1040"/>
      <c r="AS72" s="1040"/>
      <c r="AT72" s="1040"/>
      <c r="AU72" s="1040" t="s">
        <v>583</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577</v>
      </c>
      <c r="C73" s="1044"/>
      <c r="D73" s="1044"/>
      <c r="E73" s="1044"/>
      <c r="F73" s="1044"/>
      <c r="G73" s="1044"/>
      <c r="H73" s="1044"/>
      <c r="I73" s="1044"/>
      <c r="J73" s="1044"/>
      <c r="K73" s="1044"/>
      <c r="L73" s="1044"/>
      <c r="M73" s="1044"/>
      <c r="N73" s="1044"/>
      <c r="O73" s="1044"/>
      <c r="P73" s="1045"/>
      <c r="Q73" s="1046">
        <v>4561</v>
      </c>
      <c r="R73" s="1040"/>
      <c r="S73" s="1040"/>
      <c r="T73" s="1040"/>
      <c r="U73" s="1040"/>
      <c r="V73" s="1040">
        <v>4544</v>
      </c>
      <c r="W73" s="1040"/>
      <c r="X73" s="1040"/>
      <c r="Y73" s="1040"/>
      <c r="Z73" s="1040"/>
      <c r="AA73" s="1040">
        <v>18</v>
      </c>
      <c r="AB73" s="1040"/>
      <c r="AC73" s="1040"/>
      <c r="AD73" s="1040"/>
      <c r="AE73" s="1040"/>
      <c r="AF73" s="1040">
        <v>17</v>
      </c>
      <c r="AG73" s="1040"/>
      <c r="AH73" s="1040"/>
      <c r="AI73" s="1040"/>
      <c r="AJ73" s="1040"/>
      <c r="AK73" s="1040">
        <v>167</v>
      </c>
      <c r="AL73" s="1040"/>
      <c r="AM73" s="1040"/>
      <c r="AN73" s="1040"/>
      <c r="AO73" s="1040"/>
      <c r="AP73" s="1040">
        <v>2399</v>
      </c>
      <c r="AQ73" s="1040"/>
      <c r="AR73" s="1040"/>
      <c r="AS73" s="1040"/>
      <c r="AT73" s="1040"/>
      <c r="AU73" s="1040">
        <v>7</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578</v>
      </c>
      <c r="C74" s="1044"/>
      <c r="D74" s="1044"/>
      <c r="E74" s="1044"/>
      <c r="F74" s="1044"/>
      <c r="G74" s="1044"/>
      <c r="H74" s="1044"/>
      <c r="I74" s="1044"/>
      <c r="J74" s="1044"/>
      <c r="K74" s="1044"/>
      <c r="L74" s="1044"/>
      <c r="M74" s="1044"/>
      <c r="N74" s="1044"/>
      <c r="O74" s="1044"/>
      <c r="P74" s="1045"/>
      <c r="Q74" s="1046">
        <v>2565</v>
      </c>
      <c r="R74" s="1040"/>
      <c r="S74" s="1040"/>
      <c r="T74" s="1040"/>
      <c r="U74" s="1040"/>
      <c r="V74" s="1040">
        <v>2486</v>
      </c>
      <c r="W74" s="1040"/>
      <c r="X74" s="1040"/>
      <c r="Y74" s="1040"/>
      <c r="Z74" s="1040"/>
      <c r="AA74" s="1040">
        <v>79</v>
      </c>
      <c r="AB74" s="1040"/>
      <c r="AC74" s="1040"/>
      <c r="AD74" s="1040"/>
      <c r="AE74" s="1040"/>
      <c r="AF74" s="1040">
        <v>79</v>
      </c>
      <c r="AG74" s="1040"/>
      <c r="AH74" s="1040"/>
      <c r="AI74" s="1040"/>
      <c r="AJ74" s="1040"/>
      <c r="AK74" s="1040">
        <v>87</v>
      </c>
      <c r="AL74" s="1040"/>
      <c r="AM74" s="1040"/>
      <c r="AN74" s="1040"/>
      <c r="AO74" s="1040"/>
      <c r="AP74" s="1040">
        <v>1484</v>
      </c>
      <c r="AQ74" s="1040"/>
      <c r="AR74" s="1040"/>
      <c r="AS74" s="1040"/>
      <c r="AT74" s="1040"/>
      <c r="AU74" s="1040" t="s">
        <v>584</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579</v>
      </c>
      <c r="C75" s="1044"/>
      <c r="D75" s="1044"/>
      <c r="E75" s="1044"/>
      <c r="F75" s="1044"/>
      <c r="G75" s="1044"/>
      <c r="H75" s="1044"/>
      <c r="I75" s="1044"/>
      <c r="J75" s="1044"/>
      <c r="K75" s="1044"/>
      <c r="L75" s="1044"/>
      <c r="M75" s="1044"/>
      <c r="N75" s="1044"/>
      <c r="O75" s="1044"/>
      <c r="P75" s="1045"/>
      <c r="Q75" s="1047">
        <v>12076</v>
      </c>
      <c r="R75" s="1048"/>
      <c r="S75" s="1048"/>
      <c r="T75" s="1048"/>
      <c r="U75" s="1049"/>
      <c r="V75" s="1050">
        <v>9088</v>
      </c>
      <c r="W75" s="1048"/>
      <c r="X75" s="1048"/>
      <c r="Y75" s="1048"/>
      <c r="Z75" s="1049"/>
      <c r="AA75" s="1050">
        <v>2988</v>
      </c>
      <c r="AB75" s="1048"/>
      <c r="AC75" s="1048"/>
      <c r="AD75" s="1048"/>
      <c r="AE75" s="1049"/>
      <c r="AF75" s="1050">
        <v>2988</v>
      </c>
      <c r="AG75" s="1048"/>
      <c r="AH75" s="1048"/>
      <c r="AI75" s="1048"/>
      <c r="AJ75" s="1049"/>
      <c r="AK75" s="1050" t="s">
        <v>582</v>
      </c>
      <c r="AL75" s="1048"/>
      <c r="AM75" s="1048"/>
      <c r="AN75" s="1048"/>
      <c r="AO75" s="1049"/>
      <c r="AP75" s="1050" t="s">
        <v>582</v>
      </c>
      <c r="AQ75" s="1048"/>
      <c r="AR75" s="1048"/>
      <c r="AS75" s="1048"/>
      <c r="AT75" s="1049"/>
      <c r="AU75" s="1050" t="s">
        <v>581</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378</v>
      </c>
      <c r="B88" s="1013" t="s">
        <v>406</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7762</v>
      </c>
      <c r="AG88" s="1028"/>
      <c r="AH88" s="1028"/>
      <c r="AI88" s="1028"/>
      <c r="AJ88" s="1028"/>
      <c r="AK88" s="1032"/>
      <c r="AL88" s="1032"/>
      <c r="AM88" s="1032"/>
      <c r="AN88" s="1032"/>
      <c r="AO88" s="1032"/>
      <c r="AP88" s="1028">
        <v>3883</v>
      </c>
      <c r="AQ88" s="1028"/>
      <c r="AR88" s="1028"/>
      <c r="AS88" s="1028"/>
      <c r="AT88" s="1028"/>
      <c r="AU88" s="1028">
        <v>7</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1013" t="s">
        <v>407</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10</v>
      </c>
      <c r="CS102" s="1020"/>
      <c r="CT102" s="1020"/>
      <c r="CU102" s="1020"/>
      <c r="CV102" s="1021"/>
      <c r="CW102" s="1019">
        <v>36</v>
      </c>
      <c r="CX102" s="1020"/>
      <c r="CY102" s="1020"/>
      <c r="CZ102" s="1020"/>
      <c r="DA102" s="1021"/>
      <c r="DB102" s="1019" t="s">
        <v>501</v>
      </c>
      <c r="DC102" s="1020"/>
      <c r="DD102" s="1020"/>
      <c r="DE102" s="1020"/>
      <c r="DF102" s="1021"/>
      <c r="DG102" s="1019" t="s">
        <v>501</v>
      </c>
      <c r="DH102" s="1020"/>
      <c r="DI102" s="1020"/>
      <c r="DJ102" s="1020"/>
      <c r="DK102" s="1021"/>
      <c r="DL102" s="1019" t="s">
        <v>501</v>
      </c>
      <c r="DM102" s="1020"/>
      <c r="DN102" s="1020"/>
      <c r="DO102" s="1020"/>
      <c r="DP102" s="1021"/>
      <c r="DQ102" s="1019" t="s">
        <v>501</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408</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409</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412</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413</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414</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415</v>
      </c>
      <c r="AB109" s="963"/>
      <c r="AC109" s="963"/>
      <c r="AD109" s="963"/>
      <c r="AE109" s="964"/>
      <c r="AF109" s="965" t="s">
        <v>297</v>
      </c>
      <c r="AG109" s="963"/>
      <c r="AH109" s="963"/>
      <c r="AI109" s="963"/>
      <c r="AJ109" s="964"/>
      <c r="AK109" s="965" t="s">
        <v>296</v>
      </c>
      <c r="AL109" s="963"/>
      <c r="AM109" s="963"/>
      <c r="AN109" s="963"/>
      <c r="AO109" s="964"/>
      <c r="AP109" s="965" t="s">
        <v>416</v>
      </c>
      <c r="AQ109" s="963"/>
      <c r="AR109" s="963"/>
      <c r="AS109" s="963"/>
      <c r="AT109" s="994"/>
      <c r="AU109" s="962" t="s">
        <v>414</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415</v>
      </c>
      <c r="BR109" s="963"/>
      <c r="BS109" s="963"/>
      <c r="BT109" s="963"/>
      <c r="BU109" s="964"/>
      <c r="BV109" s="965" t="s">
        <v>297</v>
      </c>
      <c r="BW109" s="963"/>
      <c r="BX109" s="963"/>
      <c r="BY109" s="963"/>
      <c r="BZ109" s="964"/>
      <c r="CA109" s="965" t="s">
        <v>296</v>
      </c>
      <c r="CB109" s="963"/>
      <c r="CC109" s="963"/>
      <c r="CD109" s="963"/>
      <c r="CE109" s="964"/>
      <c r="CF109" s="1001" t="s">
        <v>416</v>
      </c>
      <c r="CG109" s="1001"/>
      <c r="CH109" s="1001"/>
      <c r="CI109" s="1001"/>
      <c r="CJ109" s="1001"/>
      <c r="CK109" s="965" t="s">
        <v>417</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415</v>
      </c>
      <c r="DH109" s="963"/>
      <c r="DI109" s="963"/>
      <c r="DJ109" s="963"/>
      <c r="DK109" s="964"/>
      <c r="DL109" s="965" t="s">
        <v>297</v>
      </c>
      <c r="DM109" s="963"/>
      <c r="DN109" s="963"/>
      <c r="DO109" s="963"/>
      <c r="DP109" s="964"/>
      <c r="DQ109" s="965" t="s">
        <v>296</v>
      </c>
      <c r="DR109" s="963"/>
      <c r="DS109" s="963"/>
      <c r="DT109" s="963"/>
      <c r="DU109" s="964"/>
      <c r="DV109" s="965" t="s">
        <v>416</v>
      </c>
      <c r="DW109" s="963"/>
      <c r="DX109" s="963"/>
      <c r="DY109" s="963"/>
      <c r="DZ109" s="994"/>
    </row>
    <row r="110" spans="1:131" s="226" customFormat="1" ht="26.25" customHeight="1" x14ac:dyDescent="0.15">
      <c r="A110" s="865" t="s">
        <v>418</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242934</v>
      </c>
      <c r="AB110" s="956"/>
      <c r="AC110" s="956"/>
      <c r="AD110" s="956"/>
      <c r="AE110" s="957"/>
      <c r="AF110" s="958">
        <v>205930</v>
      </c>
      <c r="AG110" s="956"/>
      <c r="AH110" s="956"/>
      <c r="AI110" s="956"/>
      <c r="AJ110" s="957"/>
      <c r="AK110" s="958">
        <v>196079</v>
      </c>
      <c r="AL110" s="956"/>
      <c r="AM110" s="956"/>
      <c r="AN110" s="956"/>
      <c r="AO110" s="957"/>
      <c r="AP110" s="959">
        <v>19.5</v>
      </c>
      <c r="AQ110" s="960"/>
      <c r="AR110" s="960"/>
      <c r="AS110" s="960"/>
      <c r="AT110" s="961"/>
      <c r="AU110" s="995" t="s">
        <v>66</v>
      </c>
      <c r="AV110" s="996"/>
      <c r="AW110" s="996"/>
      <c r="AX110" s="996"/>
      <c r="AY110" s="996"/>
      <c r="AZ110" s="921" t="s">
        <v>419</v>
      </c>
      <c r="BA110" s="866"/>
      <c r="BB110" s="866"/>
      <c r="BC110" s="866"/>
      <c r="BD110" s="866"/>
      <c r="BE110" s="866"/>
      <c r="BF110" s="866"/>
      <c r="BG110" s="866"/>
      <c r="BH110" s="866"/>
      <c r="BI110" s="866"/>
      <c r="BJ110" s="866"/>
      <c r="BK110" s="866"/>
      <c r="BL110" s="866"/>
      <c r="BM110" s="866"/>
      <c r="BN110" s="866"/>
      <c r="BO110" s="866"/>
      <c r="BP110" s="867"/>
      <c r="BQ110" s="922">
        <v>1604784</v>
      </c>
      <c r="BR110" s="903"/>
      <c r="BS110" s="903"/>
      <c r="BT110" s="903"/>
      <c r="BU110" s="903"/>
      <c r="BV110" s="903">
        <v>1855959</v>
      </c>
      <c r="BW110" s="903"/>
      <c r="BX110" s="903"/>
      <c r="BY110" s="903"/>
      <c r="BZ110" s="903"/>
      <c r="CA110" s="903">
        <v>2039646</v>
      </c>
      <c r="CB110" s="903"/>
      <c r="CC110" s="903"/>
      <c r="CD110" s="903"/>
      <c r="CE110" s="903"/>
      <c r="CF110" s="927">
        <v>203</v>
      </c>
      <c r="CG110" s="928"/>
      <c r="CH110" s="928"/>
      <c r="CI110" s="928"/>
      <c r="CJ110" s="928"/>
      <c r="CK110" s="991" t="s">
        <v>420</v>
      </c>
      <c r="CL110" s="877"/>
      <c r="CM110" s="952" t="s">
        <v>421</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380</v>
      </c>
      <c r="DH110" s="903"/>
      <c r="DI110" s="903"/>
      <c r="DJ110" s="903"/>
      <c r="DK110" s="903"/>
      <c r="DL110" s="903" t="s">
        <v>120</v>
      </c>
      <c r="DM110" s="903"/>
      <c r="DN110" s="903"/>
      <c r="DO110" s="903"/>
      <c r="DP110" s="903"/>
      <c r="DQ110" s="903" t="s">
        <v>120</v>
      </c>
      <c r="DR110" s="903"/>
      <c r="DS110" s="903"/>
      <c r="DT110" s="903"/>
      <c r="DU110" s="903"/>
      <c r="DV110" s="904" t="s">
        <v>120</v>
      </c>
      <c r="DW110" s="904"/>
      <c r="DX110" s="904"/>
      <c r="DY110" s="904"/>
      <c r="DZ110" s="905"/>
    </row>
    <row r="111" spans="1:131" s="226" customFormat="1" ht="26.25" customHeight="1" x14ac:dyDescent="0.15">
      <c r="A111" s="832" t="s">
        <v>422</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120</v>
      </c>
      <c r="AB111" s="984"/>
      <c r="AC111" s="984"/>
      <c r="AD111" s="984"/>
      <c r="AE111" s="985"/>
      <c r="AF111" s="986" t="s">
        <v>120</v>
      </c>
      <c r="AG111" s="984"/>
      <c r="AH111" s="984"/>
      <c r="AI111" s="984"/>
      <c r="AJ111" s="985"/>
      <c r="AK111" s="986" t="s">
        <v>120</v>
      </c>
      <c r="AL111" s="984"/>
      <c r="AM111" s="984"/>
      <c r="AN111" s="984"/>
      <c r="AO111" s="985"/>
      <c r="AP111" s="987" t="s">
        <v>120</v>
      </c>
      <c r="AQ111" s="988"/>
      <c r="AR111" s="988"/>
      <c r="AS111" s="988"/>
      <c r="AT111" s="989"/>
      <c r="AU111" s="997"/>
      <c r="AV111" s="998"/>
      <c r="AW111" s="998"/>
      <c r="AX111" s="998"/>
      <c r="AY111" s="998"/>
      <c r="AZ111" s="873" t="s">
        <v>423</v>
      </c>
      <c r="BA111" s="808"/>
      <c r="BB111" s="808"/>
      <c r="BC111" s="808"/>
      <c r="BD111" s="808"/>
      <c r="BE111" s="808"/>
      <c r="BF111" s="808"/>
      <c r="BG111" s="808"/>
      <c r="BH111" s="808"/>
      <c r="BI111" s="808"/>
      <c r="BJ111" s="808"/>
      <c r="BK111" s="808"/>
      <c r="BL111" s="808"/>
      <c r="BM111" s="808"/>
      <c r="BN111" s="808"/>
      <c r="BO111" s="808"/>
      <c r="BP111" s="809"/>
      <c r="BQ111" s="874">
        <v>122947</v>
      </c>
      <c r="BR111" s="875"/>
      <c r="BS111" s="875"/>
      <c r="BT111" s="875"/>
      <c r="BU111" s="875"/>
      <c r="BV111" s="875">
        <v>102456</v>
      </c>
      <c r="BW111" s="875"/>
      <c r="BX111" s="875"/>
      <c r="BY111" s="875"/>
      <c r="BZ111" s="875"/>
      <c r="CA111" s="875">
        <v>81965</v>
      </c>
      <c r="CB111" s="875"/>
      <c r="CC111" s="875"/>
      <c r="CD111" s="875"/>
      <c r="CE111" s="875"/>
      <c r="CF111" s="936">
        <v>8.1999999999999993</v>
      </c>
      <c r="CG111" s="937"/>
      <c r="CH111" s="937"/>
      <c r="CI111" s="937"/>
      <c r="CJ111" s="937"/>
      <c r="CK111" s="992"/>
      <c r="CL111" s="879"/>
      <c r="CM111" s="882" t="s">
        <v>424</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120</v>
      </c>
      <c r="DH111" s="875"/>
      <c r="DI111" s="875"/>
      <c r="DJ111" s="875"/>
      <c r="DK111" s="875"/>
      <c r="DL111" s="875" t="s">
        <v>120</v>
      </c>
      <c r="DM111" s="875"/>
      <c r="DN111" s="875"/>
      <c r="DO111" s="875"/>
      <c r="DP111" s="875"/>
      <c r="DQ111" s="875" t="s">
        <v>120</v>
      </c>
      <c r="DR111" s="875"/>
      <c r="DS111" s="875"/>
      <c r="DT111" s="875"/>
      <c r="DU111" s="875"/>
      <c r="DV111" s="852" t="s">
        <v>120</v>
      </c>
      <c r="DW111" s="852"/>
      <c r="DX111" s="852"/>
      <c r="DY111" s="852"/>
      <c r="DZ111" s="853"/>
    </row>
    <row r="112" spans="1:131" s="226" customFormat="1" ht="26.25" customHeight="1" x14ac:dyDescent="0.15">
      <c r="A112" s="977" t="s">
        <v>425</v>
      </c>
      <c r="B112" s="978"/>
      <c r="C112" s="808" t="s">
        <v>426</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380</v>
      </c>
      <c r="AB112" s="838"/>
      <c r="AC112" s="838"/>
      <c r="AD112" s="838"/>
      <c r="AE112" s="839"/>
      <c r="AF112" s="840" t="s">
        <v>120</v>
      </c>
      <c r="AG112" s="838"/>
      <c r="AH112" s="838"/>
      <c r="AI112" s="838"/>
      <c r="AJ112" s="839"/>
      <c r="AK112" s="840" t="s">
        <v>380</v>
      </c>
      <c r="AL112" s="838"/>
      <c r="AM112" s="838"/>
      <c r="AN112" s="838"/>
      <c r="AO112" s="839"/>
      <c r="AP112" s="885" t="s">
        <v>120</v>
      </c>
      <c r="AQ112" s="886"/>
      <c r="AR112" s="886"/>
      <c r="AS112" s="886"/>
      <c r="AT112" s="887"/>
      <c r="AU112" s="997"/>
      <c r="AV112" s="998"/>
      <c r="AW112" s="998"/>
      <c r="AX112" s="998"/>
      <c r="AY112" s="998"/>
      <c r="AZ112" s="873" t="s">
        <v>427</v>
      </c>
      <c r="BA112" s="808"/>
      <c r="BB112" s="808"/>
      <c r="BC112" s="808"/>
      <c r="BD112" s="808"/>
      <c r="BE112" s="808"/>
      <c r="BF112" s="808"/>
      <c r="BG112" s="808"/>
      <c r="BH112" s="808"/>
      <c r="BI112" s="808"/>
      <c r="BJ112" s="808"/>
      <c r="BK112" s="808"/>
      <c r="BL112" s="808"/>
      <c r="BM112" s="808"/>
      <c r="BN112" s="808"/>
      <c r="BO112" s="808"/>
      <c r="BP112" s="809"/>
      <c r="BQ112" s="874">
        <v>1496020</v>
      </c>
      <c r="BR112" s="875"/>
      <c r="BS112" s="875"/>
      <c r="BT112" s="875"/>
      <c r="BU112" s="875"/>
      <c r="BV112" s="875">
        <v>1605157</v>
      </c>
      <c r="BW112" s="875"/>
      <c r="BX112" s="875"/>
      <c r="BY112" s="875"/>
      <c r="BZ112" s="875"/>
      <c r="CA112" s="875">
        <v>1544147</v>
      </c>
      <c r="CB112" s="875"/>
      <c r="CC112" s="875"/>
      <c r="CD112" s="875"/>
      <c r="CE112" s="875"/>
      <c r="CF112" s="936">
        <v>153.69999999999999</v>
      </c>
      <c r="CG112" s="937"/>
      <c r="CH112" s="937"/>
      <c r="CI112" s="937"/>
      <c r="CJ112" s="937"/>
      <c r="CK112" s="992"/>
      <c r="CL112" s="879"/>
      <c r="CM112" s="882" t="s">
        <v>428</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120</v>
      </c>
      <c r="DH112" s="875"/>
      <c r="DI112" s="875"/>
      <c r="DJ112" s="875"/>
      <c r="DK112" s="875"/>
      <c r="DL112" s="875" t="s">
        <v>380</v>
      </c>
      <c r="DM112" s="875"/>
      <c r="DN112" s="875"/>
      <c r="DO112" s="875"/>
      <c r="DP112" s="875"/>
      <c r="DQ112" s="875" t="s">
        <v>380</v>
      </c>
      <c r="DR112" s="875"/>
      <c r="DS112" s="875"/>
      <c r="DT112" s="875"/>
      <c r="DU112" s="875"/>
      <c r="DV112" s="852" t="s">
        <v>120</v>
      </c>
      <c r="DW112" s="852"/>
      <c r="DX112" s="852"/>
      <c r="DY112" s="852"/>
      <c r="DZ112" s="853"/>
    </row>
    <row r="113" spans="1:130" s="226" customFormat="1" ht="26.25" customHeight="1" x14ac:dyDescent="0.15">
      <c r="A113" s="979"/>
      <c r="B113" s="980"/>
      <c r="C113" s="808" t="s">
        <v>429</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114376</v>
      </c>
      <c r="AB113" s="984"/>
      <c r="AC113" s="984"/>
      <c r="AD113" s="984"/>
      <c r="AE113" s="985"/>
      <c r="AF113" s="986">
        <v>113022</v>
      </c>
      <c r="AG113" s="984"/>
      <c r="AH113" s="984"/>
      <c r="AI113" s="984"/>
      <c r="AJ113" s="985"/>
      <c r="AK113" s="986">
        <v>107602</v>
      </c>
      <c r="AL113" s="984"/>
      <c r="AM113" s="984"/>
      <c r="AN113" s="984"/>
      <c r="AO113" s="985"/>
      <c r="AP113" s="987">
        <v>10.7</v>
      </c>
      <c r="AQ113" s="988"/>
      <c r="AR113" s="988"/>
      <c r="AS113" s="988"/>
      <c r="AT113" s="989"/>
      <c r="AU113" s="997"/>
      <c r="AV113" s="998"/>
      <c r="AW113" s="998"/>
      <c r="AX113" s="998"/>
      <c r="AY113" s="998"/>
      <c r="AZ113" s="873" t="s">
        <v>430</v>
      </c>
      <c r="BA113" s="808"/>
      <c r="BB113" s="808"/>
      <c r="BC113" s="808"/>
      <c r="BD113" s="808"/>
      <c r="BE113" s="808"/>
      <c r="BF113" s="808"/>
      <c r="BG113" s="808"/>
      <c r="BH113" s="808"/>
      <c r="BI113" s="808"/>
      <c r="BJ113" s="808"/>
      <c r="BK113" s="808"/>
      <c r="BL113" s="808"/>
      <c r="BM113" s="808"/>
      <c r="BN113" s="808"/>
      <c r="BO113" s="808"/>
      <c r="BP113" s="809"/>
      <c r="BQ113" s="874">
        <v>13074</v>
      </c>
      <c r="BR113" s="875"/>
      <c r="BS113" s="875"/>
      <c r="BT113" s="875"/>
      <c r="BU113" s="875"/>
      <c r="BV113" s="875">
        <v>8887</v>
      </c>
      <c r="BW113" s="875"/>
      <c r="BX113" s="875"/>
      <c r="BY113" s="875"/>
      <c r="BZ113" s="875"/>
      <c r="CA113" s="875">
        <v>6973</v>
      </c>
      <c r="CB113" s="875"/>
      <c r="CC113" s="875"/>
      <c r="CD113" s="875"/>
      <c r="CE113" s="875"/>
      <c r="CF113" s="936">
        <v>0.7</v>
      </c>
      <c r="CG113" s="937"/>
      <c r="CH113" s="937"/>
      <c r="CI113" s="937"/>
      <c r="CJ113" s="937"/>
      <c r="CK113" s="992"/>
      <c r="CL113" s="879"/>
      <c r="CM113" s="882" t="s">
        <v>431</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380</v>
      </c>
      <c r="DH113" s="838"/>
      <c r="DI113" s="838"/>
      <c r="DJ113" s="838"/>
      <c r="DK113" s="839"/>
      <c r="DL113" s="840" t="s">
        <v>380</v>
      </c>
      <c r="DM113" s="838"/>
      <c r="DN113" s="838"/>
      <c r="DO113" s="838"/>
      <c r="DP113" s="839"/>
      <c r="DQ113" s="840" t="s">
        <v>380</v>
      </c>
      <c r="DR113" s="838"/>
      <c r="DS113" s="838"/>
      <c r="DT113" s="838"/>
      <c r="DU113" s="839"/>
      <c r="DV113" s="885" t="s">
        <v>380</v>
      </c>
      <c r="DW113" s="886"/>
      <c r="DX113" s="886"/>
      <c r="DY113" s="886"/>
      <c r="DZ113" s="887"/>
    </row>
    <row r="114" spans="1:130" s="226" customFormat="1" ht="26.25" customHeight="1" x14ac:dyDescent="0.15">
      <c r="A114" s="979"/>
      <c r="B114" s="980"/>
      <c r="C114" s="808" t="s">
        <v>432</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4842</v>
      </c>
      <c r="AB114" s="838"/>
      <c r="AC114" s="838"/>
      <c r="AD114" s="838"/>
      <c r="AE114" s="839"/>
      <c r="AF114" s="840">
        <v>4393</v>
      </c>
      <c r="AG114" s="838"/>
      <c r="AH114" s="838"/>
      <c r="AI114" s="838"/>
      <c r="AJ114" s="839"/>
      <c r="AK114" s="840">
        <v>4367</v>
      </c>
      <c r="AL114" s="838"/>
      <c r="AM114" s="838"/>
      <c r="AN114" s="838"/>
      <c r="AO114" s="839"/>
      <c r="AP114" s="885">
        <v>0.4</v>
      </c>
      <c r="AQ114" s="886"/>
      <c r="AR114" s="886"/>
      <c r="AS114" s="886"/>
      <c r="AT114" s="887"/>
      <c r="AU114" s="997"/>
      <c r="AV114" s="998"/>
      <c r="AW114" s="998"/>
      <c r="AX114" s="998"/>
      <c r="AY114" s="998"/>
      <c r="AZ114" s="873" t="s">
        <v>433</v>
      </c>
      <c r="BA114" s="808"/>
      <c r="BB114" s="808"/>
      <c r="BC114" s="808"/>
      <c r="BD114" s="808"/>
      <c r="BE114" s="808"/>
      <c r="BF114" s="808"/>
      <c r="BG114" s="808"/>
      <c r="BH114" s="808"/>
      <c r="BI114" s="808"/>
      <c r="BJ114" s="808"/>
      <c r="BK114" s="808"/>
      <c r="BL114" s="808"/>
      <c r="BM114" s="808"/>
      <c r="BN114" s="808"/>
      <c r="BO114" s="808"/>
      <c r="BP114" s="809"/>
      <c r="BQ114" s="874">
        <v>186955</v>
      </c>
      <c r="BR114" s="875"/>
      <c r="BS114" s="875"/>
      <c r="BT114" s="875"/>
      <c r="BU114" s="875"/>
      <c r="BV114" s="875">
        <v>165776</v>
      </c>
      <c r="BW114" s="875"/>
      <c r="BX114" s="875"/>
      <c r="BY114" s="875"/>
      <c r="BZ114" s="875"/>
      <c r="CA114" s="875">
        <v>142826</v>
      </c>
      <c r="CB114" s="875"/>
      <c r="CC114" s="875"/>
      <c r="CD114" s="875"/>
      <c r="CE114" s="875"/>
      <c r="CF114" s="936">
        <v>14.2</v>
      </c>
      <c r="CG114" s="937"/>
      <c r="CH114" s="937"/>
      <c r="CI114" s="937"/>
      <c r="CJ114" s="937"/>
      <c r="CK114" s="992"/>
      <c r="CL114" s="879"/>
      <c r="CM114" s="882" t="s">
        <v>434</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120</v>
      </c>
      <c r="DH114" s="838"/>
      <c r="DI114" s="838"/>
      <c r="DJ114" s="838"/>
      <c r="DK114" s="839"/>
      <c r="DL114" s="840" t="s">
        <v>120</v>
      </c>
      <c r="DM114" s="838"/>
      <c r="DN114" s="838"/>
      <c r="DO114" s="838"/>
      <c r="DP114" s="839"/>
      <c r="DQ114" s="840" t="s">
        <v>120</v>
      </c>
      <c r="DR114" s="838"/>
      <c r="DS114" s="838"/>
      <c r="DT114" s="838"/>
      <c r="DU114" s="839"/>
      <c r="DV114" s="885" t="s">
        <v>120</v>
      </c>
      <c r="DW114" s="886"/>
      <c r="DX114" s="886"/>
      <c r="DY114" s="886"/>
      <c r="DZ114" s="887"/>
    </row>
    <row r="115" spans="1:130" s="226" customFormat="1" ht="26.25" customHeight="1" x14ac:dyDescent="0.15">
      <c r="A115" s="979"/>
      <c r="B115" s="980"/>
      <c r="C115" s="808" t="s">
        <v>435</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25641</v>
      </c>
      <c r="AB115" s="984"/>
      <c r="AC115" s="984"/>
      <c r="AD115" s="984"/>
      <c r="AE115" s="985"/>
      <c r="AF115" s="986">
        <v>23191</v>
      </c>
      <c r="AG115" s="984"/>
      <c r="AH115" s="984"/>
      <c r="AI115" s="984"/>
      <c r="AJ115" s="985"/>
      <c r="AK115" s="986">
        <v>20491</v>
      </c>
      <c r="AL115" s="984"/>
      <c r="AM115" s="984"/>
      <c r="AN115" s="984"/>
      <c r="AO115" s="985"/>
      <c r="AP115" s="987">
        <v>2</v>
      </c>
      <c r="AQ115" s="988"/>
      <c r="AR115" s="988"/>
      <c r="AS115" s="988"/>
      <c r="AT115" s="989"/>
      <c r="AU115" s="997"/>
      <c r="AV115" s="998"/>
      <c r="AW115" s="998"/>
      <c r="AX115" s="998"/>
      <c r="AY115" s="998"/>
      <c r="AZ115" s="873" t="s">
        <v>436</v>
      </c>
      <c r="BA115" s="808"/>
      <c r="BB115" s="808"/>
      <c r="BC115" s="808"/>
      <c r="BD115" s="808"/>
      <c r="BE115" s="808"/>
      <c r="BF115" s="808"/>
      <c r="BG115" s="808"/>
      <c r="BH115" s="808"/>
      <c r="BI115" s="808"/>
      <c r="BJ115" s="808"/>
      <c r="BK115" s="808"/>
      <c r="BL115" s="808"/>
      <c r="BM115" s="808"/>
      <c r="BN115" s="808"/>
      <c r="BO115" s="808"/>
      <c r="BP115" s="809"/>
      <c r="BQ115" s="874" t="s">
        <v>120</v>
      </c>
      <c r="BR115" s="875"/>
      <c r="BS115" s="875"/>
      <c r="BT115" s="875"/>
      <c r="BU115" s="875"/>
      <c r="BV115" s="875" t="s">
        <v>120</v>
      </c>
      <c r="BW115" s="875"/>
      <c r="BX115" s="875"/>
      <c r="BY115" s="875"/>
      <c r="BZ115" s="875"/>
      <c r="CA115" s="875" t="s">
        <v>380</v>
      </c>
      <c r="CB115" s="875"/>
      <c r="CC115" s="875"/>
      <c r="CD115" s="875"/>
      <c r="CE115" s="875"/>
      <c r="CF115" s="936" t="s">
        <v>437</v>
      </c>
      <c r="CG115" s="937"/>
      <c r="CH115" s="937"/>
      <c r="CI115" s="937"/>
      <c r="CJ115" s="937"/>
      <c r="CK115" s="992"/>
      <c r="CL115" s="879"/>
      <c r="CM115" s="873" t="s">
        <v>438</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120</v>
      </c>
      <c r="DH115" s="838"/>
      <c r="DI115" s="838"/>
      <c r="DJ115" s="838"/>
      <c r="DK115" s="839"/>
      <c r="DL115" s="840" t="s">
        <v>120</v>
      </c>
      <c r="DM115" s="838"/>
      <c r="DN115" s="838"/>
      <c r="DO115" s="838"/>
      <c r="DP115" s="839"/>
      <c r="DQ115" s="840" t="s">
        <v>380</v>
      </c>
      <c r="DR115" s="838"/>
      <c r="DS115" s="838"/>
      <c r="DT115" s="838"/>
      <c r="DU115" s="839"/>
      <c r="DV115" s="885" t="s">
        <v>380</v>
      </c>
      <c r="DW115" s="886"/>
      <c r="DX115" s="886"/>
      <c r="DY115" s="886"/>
      <c r="DZ115" s="887"/>
    </row>
    <row r="116" spans="1:130" s="226" customFormat="1" ht="26.25" customHeight="1" x14ac:dyDescent="0.15">
      <c r="A116" s="981"/>
      <c r="B116" s="982"/>
      <c r="C116" s="941" t="s">
        <v>439</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380</v>
      </c>
      <c r="AB116" s="838"/>
      <c r="AC116" s="838"/>
      <c r="AD116" s="838"/>
      <c r="AE116" s="839"/>
      <c r="AF116" s="840" t="s">
        <v>437</v>
      </c>
      <c r="AG116" s="838"/>
      <c r="AH116" s="838"/>
      <c r="AI116" s="838"/>
      <c r="AJ116" s="839"/>
      <c r="AK116" s="840" t="s">
        <v>120</v>
      </c>
      <c r="AL116" s="838"/>
      <c r="AM116" s="838"/>
      <c r="AN116" s="838"/>
      <c r="AO116" s="839"/>
      <c r="AP116" s="885" t="s">
        <v>120</v>
      </c>
      <c r="AQ116" s="886"/>
      <c r="AR116" s="886"/>
      <c r="AS116" s="886"/>
      <c r="AT116" s="887"/>
      <c r="AU116" s="997"/>
      <c r="AV116" s="998"/>
      <c r="AW116" s="998"/>
      <c r="AX116" s="998"/>
      <c r="AY116" s="998"/>
      <c r="AZ116" s="924" t="s">
        <v>440</v>
      </c>
      <c r="BA116" s="925"/>
      <c r="BB116" s="925"/>
      <c r="BC116" s="925"/>
      <c r="BD116" s="925"/>
      <c r="BE116" s="925"/>
      <c r="BF116" s="925"/>
      <c r="BG116" s="925"/>
      <c r="BH116" s="925"/>
      <c r="BI116" s="925"/>
      <c r="BJ116" s="925"/>
      <c r="BK116" s="925"/>
      <c r="BL116" s="925"/>
      <c r="BM116" s="925"/>
      <c r="BN116" s="925"/>
      <c r="BO116" s="925"/>
      <c r="BP116" s="926"/>
      <c r="BQ116" s="874" t="s">
        <v>441</v>
      </c>
      <c r="BR116" s="875"/>
      <c r="BS116" s="875"/>
      <c r="BT116" s="875"/>
      <c r="BU116" s="875"/>
      <c r="BV116" s="875" t="s">
        <v>120</v>
      </c>
      <c r="BW116" s="875"/>
      <c r="BX116" s="875"/>
      <c r="BY116" s="875"/>
      <c r="BZ116" s="875"/>
      <c r="CA116" s="875" t="s">
        <v>120</v>
      </c>
      <c r="CB116" s="875"/>
      <c r="CC116" s="875"/>
      <c r="CD116" s="875"/>
      <c r="CE116" s="875"/>
      <c r="CF116" s="936" t="s">
        <v>120</v>
      </c>
      <c r="CG116" s="937"/>
      <c r="CH116" s="937"/>
      <c r="CI116" s="937"/>
      <c r="CJ116" s="937"/>
      <c r="CK116" s="992"/>
      <c r="CL116" s="879"/>
      <c r="CM116" s="882" t="s">
        <v>442</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380</v>
      </c>
      <c r="DH116" s="838"/>
      <c r="DI116" s="838"/>
      <c r="DJ116" s="838"/>
      <c r="DK116" s="839"/>
      <c r="DL116" s="840" t="s">
        <v>120</v>
      </c>
      <c r="DM116" s="838"/>
      <c r="DN116" s="838"/>
      <c r="DO116" s="838"/>
      <c r="DP116" s="839"/>
      <c r="DQ116" s="840" t="s">
        <v>120</v>
      </c>
      <c r="DR116" s="838"/>
      <c r="DS116" s="838"/>
      <c r="DT116" s="838"/>
      <c r="DU116" s="839"/>
      <c r="DV116" s="885" t="s">
        <v>120</v>
      </c>
      <c r="DW116" s="886"/>
      <c r="DX116" s="886"/>
      <c r="DY116" s="886"/>
      <c r="DZ116" s="887"/>
    </row>
    <row r="117" spans="1:130" s="226" customFormat="1" ht="26.25" customHeight="1" x14ac:dyDescent="0.15">
      <c r="A117" s="962" t="s">
        <v>176</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443</v>
      </c>
      <c r="Z117" s="964"/>
      <c r="AA117" s="969">
        <v>387793</v>
      </c>
      <c r="AB117" s="970"/>
      <c r="AC117" s="970"/>
      <c r="AD117" s="970"/>
      <c r="AE117" s="971"/>
      <c r="AF117" s="972">
        <v>346536</v>
      </c>
      <c r="AG117" s="970"/>
      <c r="AH117" s="970"/>
      <c r="AI117" s="970"/>
      <c r="AJ117" s="971"/>
      <c r="AK117" s="972">
        <v>328539</v>
      </c>
      <c r="AL117" s="970"/>
      <c r="AM117" s="970"/>
      <c r="AN117" s="970"/>
      <c r="AO117" s="971"/>
      <c r="AP117" s="973"/>
      <c r="AQ117" s="974"/>
      <c r="AR117" s="974"/>
      <c r="AS117" s="974"/>
      <c r="AT117" s="975"/>
      <c r="AU117" s="997"/>
      <c r="AV117" s="998"/>
      <c r="AW117" s="998"/>
      <c r="AX117" s="998"/>
      <c r="AY117" s="998"/>
      <c r="AZ117" s="924" t="s">
        <v>444</v>
      </c>
      <c r="BA117" s="925"/>
      <c r="BB117" s="925"/>
      <c r="BC117" s="925"/>
      <c r="BD117" s="925"/>
      <c r="BE117" s="925"/>
      <c r="BF117" s="925"/>
      <c r="BG117" s="925"/>
      <c r="BH117" s="925"/>
      <c r="BI117" s="925"/>
      <c r="BJ117" s="925"/>
      <c r="BK117" s="925"/>
      <c r="BL117" s="925"/>
      <c r="BM117" s="925"/>
      <c r="BN117" s="925"/>
      <c r="BO117" s="925"/>
      <c r="BP117" s="926"/>
      <c r="BQ117" s="874" t="s">
        <v>120</v>
      </c>
      <c r="BR117" s="875"/>
      <c r="BS117" s="875"/>
      <c r="BT117" s="875"/>
      <c r="BU117" s="875"/>
      <c r="BV117" s="875" t="s">
        <v>120</v>
      </c>
      <c r="BW117" s="875"/>
      <c r="BX117" s="875"/>
      <c r="BY117" s="875"/>
      <c r="BZ117" s="875"/>
      <c r="CA117" s="875" t="s">
        <v>120</v>
      </c>
      <c r="CB117" s="875"/>
      <c r="CC117" s="875"/>
      <c r="CD117" s="875"/>
      <c r="CE117" s="875"/>
      <c r="CF117" s="936" t="s">
        <v>120</v>
      </c>
      <c r="CG117" s="937"/>
      <c r="CH117" s="937"/>
      <c r="CI117" s="937"/>
      <c r="CJ117" s="937"/>
      <c r="CK117" s="992"/>
      <c r="CL117" s="879"/>
      <c r="CM117" s="882" t="s">
        <v>445</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120</v>
      </c>
      <c r="DH117" s="838"/>
      <c r="DI117" s="838"/>
      <c r="DJ117" s="838"/>
      <c r="DK117" s="839"/>
      <c r="DL117" s="840" t="s">
        <v>120</v>
      </c>
      <c r="DM117" s="838"/>
      <c r="DN117" s="838"/>
      <c r="DO117" s="838"/>
      <c r="DP117" s="839"/>
      <c r="DQ117" s="840" t="s">
        <v>120</v>
      </c>
      <c r="DR117" s="838"/>
      <c r="DS117" s="838"/>
      <c r="DT117" s="838"/>
      <c r="DU117" s="839"/>
      <c r="DV117" s="885" t="s">
        <v>380</v>
      </c>
      <c r="DW117" s="886"/>
      <c r="DX117" s="886"/>
      <c r="DY117" s="886"/>
      <c r="DZ117" s="887"/>
    </row>
    <row r="118" spans="1:130" s="226" customFormat="1" ht="26.25" customHeight="1" x14ac:dyDescent="0.15">
      <c r="A118" s="962" t="s">
        <v>417</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415</v>
      </c>
      <c r="AB118" s="963"/>
      <c r="AC118" s="963"/>
      <c r="AD118" s="963"/>
      <c r="AE118" s="964"/>
      <c r="AF118" s="965" t="s">
        <v>297</v>
      </c>
      <c r="AG118" s="963"/>
      <c r="AH118" s="963"/>
      <c r="AI118" s="963"/>
      <c r="AJ118" s="964"/>
      <c r="AK118" s="965" t="s">
        <v>296</v>
      </c>
      <c r="AL118" s="963"/>
      <c r="AM118" s="963"/>
      <c r="AN118" s="963"/>
      <c r="AO118" s="964"/>
      <c r="AP118" s="966" t="s">
        <v>416</v>
      </c>
      <c r="AQ118" s="967"/>
      <c r="AR118" s="967"/>
      <c r="AS118" s="967"/>
      <c r="AT118" s="968"/>
      <c r="AU118" s="997"/>
      <c r="AV118" s="998"/>
      <c r="AW118" s="998"/>
      <c r="AX118" s="998"/>
      <c r="AY118" s="998"/>
      <c r="AZ118" s="940" t="s">
        <v>446</v>
      </c>
      <c r="BA118" s="941"/>
      <c r="BB118" s="941"/>
      <c r="BC118" s="941"/>
      <c r="BD118" s="941"/>
      <c r="BE118" s="941"/>
      <c r="BF118" s="941"/>
      <c r="BG118" s="941"/>
      <c r="BH118" s="941"/>
      <c r="BI118" s="941"/>
      <c r="BJ118" s="941"/>
      <c r="BK118" s="941"/>
      <c r="BL118" s="941"/>
      <c r="BM118" s="941"/>
      <c r="BN118" s="941"/>
      <c r="BO118" s="941"/>
      <c r="BP118" s="942"/>
      <c r="BQ118" s="943" t="s">
        <v>437</v>
      </c>
      <c r="BR118" s="906"/>
      <c r="BS118" s="906"/>
      <c r="BT118" s="906"/>
      <c r="BU118" s="906"/>
      <c r="BV118" s="906" t="s">
        <v>437</v>
      </c>
      <c r="BW118" s="906"/>
      <c r="BX118" s="906"/>
      <c r="BY118" s="906"/>
      <c r="BZ118" s="906"/>
      <c r="CA118" s="906" t="s">
        <v>380</v>
      </c>
      <c r="CB118" s="906"/>
      <c r="CC118" s="906"/>
      <c r="CD118" s="906"/>
      <c r="CE118" s="906"/>
      <c r="CF118" s="936" t="s">
        <v>437</v>
      </c>
      <c r="CG118" s="937"/>
      <c r="CH118" s="937"/>
      <c r="CI118" s="937"/>
      <c r="CJ118" s="937"/>
      <c r="CK118" s="992"/>
      <c r="CL118" s="879"/>
      <c r="CM118" s="882" t="s">
        <v>447</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v>122947</v>
      </c>
      <c r="DH118" s="838"/>
      <c r="DI118" s="838"/>
      <c r="DJ118" s="838"/>
      <c r="DK118" s="839"/>
      <c r="DL118" s="840">
        <v>102456</v>
      </c>
      <c r="DM118" s="838"/>
      <c r="DN118" s="838"/>
      <c r="DO118" s="838"/>
      <c r="DP118" s="839"/>
      <c r="DQ118" s="840">
        <v>81965</v>
      </c>
      <c r="DR118" s="838"/>
      <c r="DS118" s="838"/>
      <c r="DT118" s="838"/>
      <c r="DU118" s="839"/>
      <c r="DV118" s="885">
        <v>8.1999999999999993</v>
      </c>
      <c r="DW118" s="886"/>
      <c r="DX118" s="886"/>
      <c r="DY118" s="886"/>
      <c r="DZ118" s="887"/>
    </row>
    <row r="119" spans="1:130" s="226" customFormat="1" ht="26.25" customHeight="1" x14ac:dyDescent="0.15">
      <c r="A119" s="876" t="s">
        <v>420</v>
      </c>
      <c r="B119" s="877"/>
      <c r="C119" s="952" t="s">
        <v>421</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120</v>
      </c>
      <c r="AB119" s="956"/>
      <c r="AC119" s="956"/>
      <c r="AD119" s="956"/>
      <c r="AE119" s="957"/>
      <c r="AF119" s="958" t="s">
        <v>437</v>
      </c>
      <c r="AG119" s="956"/>
      <c r="AH119" s="956"/>
      <c r="AI119" s="956"/>
      <c r="AJ119" s="957"/>
      <c r="AK119" s="958" t="s">
        <v>437</v>
      </c>
      <c r="AL119" s="956"/>
      <c r="AM119" s="956"/>
      <c r="AN119" s="956"/>
      <c r="AO119" s="957"/>
      <c r="AP119" s="959" t="s">
        <v>437</v>
      </c>
      <c r="AQ119" s="960"/>
      <c r="AR119" s="960"/>
      <c r="AS119" s="960"/>
      <c r="AT119" s="961"/>
      <c r="AU119" s="999"/>
      <c r="AV119" s="1000"/>
      <c r="AW119" s="1000"/>
      <c r="AX119" s="1000"/>
      <c r="AY119" s="1000"/>
      <c r="AZ119" s="257" t="s">
        <v>176</v>
      </c>
      <c r="BA119" s="257"/>
      <c r="BB119" s="257"/>
      <c r="BC119" s="257"/>
      <c r="BD119" s="257"/>
      <c r="BE119" s="257"/>
      <c r="BF119" s="257"/>
      <c r="BG119" s="257"/>
      <c r="BH119" s="257"/>
      <c r="BI119" s="257"/>
      <c r="BJ119" s="257"/>
      <c r="BK119" s="257"/>
      <c r="BL119" s="257"/>
      <c r="BM119" s="257"/>
      <c r="BN119" s="257"/>
      <c r="BO119" s="938" t="s">
        <v>448</v>
      </c>
      <c r="BP119" s="939"/>
      <c r="BQ119" s="943">
        <v>3423780</v>
      </c>
      <c r="BR119" s="906"/>
      <c r="BS119" s="906"/>
      <c r="BT119" s="906"/>
      <c r="BU119" s="906"/>
      <c r="BV119" s="906">
        <v>3738235</v>
      </c>
      <c r="BW119" s="906"/>
      <c r="BX119" s="906"/>
      <c r="BY119" s="906"/>
      <c r="BZ119" s="906"/>
      <c r="CA119" s="906">
        <v>3815557</v>
      </c>
      <c r="CB119" s="906"/>
      <c r="CC119" s="906"/>
      <c r="CD119" s="906"/>
      <c r="CE119" s="906"/>
      <c r="CF119" s="804"/>
      <c r="CG119" s="805"/>
      <c r="CH119" s="805"/>
      <c r="CI119" s="805"/>
      <c r="CJ119" s="895"/>
      <c r="CK119" s="993"/>
      <c r="CL119" s="881"/>
      <c r="CM119" s="899" t="s">
        <v>449</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380</v>
      </c>
      <c r="DH119" s="821"/>
      <c r="DI119" s="821"/>
      <c r="DJ119" s="821"/>
      <c r="DK119" s="822"/>
      <c r="DL119" s="823" t="s">
        <v>380</v>
      </c>
      <c r="DM119" s="821"/>
      <c r="DN119" s="821"/>
      <c r="DO119" s="821"/>
      <c r="DP119" s="822"/>
      <c r="DQ119" s="823" t="s">
        <v>437</v>
      </c>
      <c r="DR119" s="821"/>
      <c r="DS119" s="821"/>
      <c r="DT119" s="821"/>
      <c r="DU119" s="822"/>
      <c r="DV119" s="909" t="s">
        <v>380</v>
      </c>
      <c r="DW119" s="910"/>
      <c r="DX119" s="910"/>
      <c r="DY119" s="910"/>
      <c r="DZ119" s="911"/>
    </row>
    <row r="120" spans="1:130" s="226" customFormat="1" ht="26.25" customHeight="1" x14ac:dyDescent="0.15">
      <c r="A120" s="878"/>
      <c r="B120" s="879"/>
      <c r="C120" s="882" t="s">
        <v>424</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380</v>
      </c>
      <c r="AB120" s="838"/>
      <c r="AC120" s="838"/>
      <c r="AD120" s="838"/>
      <c r="AE120" s="839"/>
      <c r="AF120" s="840" t="s">
        <v>380</v>
      </c>
      <c r="AG120" s="838"/>
      <c r="AH120" s="838"/>
      <c r="AI120" s="838"/>
      <c r="AJ120" s="839"/>
      <c r="AK120" s="840" t="s">
        <v>437</v>
      </c>
      <c r="AL120" s="838"/>
      <c r="AM120" s="838"/>
      <c r="AN120" s="838"/>
      <c r="AO120" s="839"/>
      <c r="AP120" s="885" t="s">
        <v>380</v>
      </c>
      <c r="AQ120" s="886"/>
      <c r="AR120" s="886"/>
      <c r="AS120" s="886"/>
      <c r="AT120" s="887"/>
      <c r="AU120" s="944" t="s">
        <v>450</v>
      </c>
      <c r="AV120" s="945"/>
      <c r="AW120" s="945"/>
      <c r="AX120" s="945"/>
      <c r="AY120" s="946"/>
      <c r="AZ120" s="921" t="s">
        <v>451</v>
      </c>
      <c r="BA120" s="866"/>
      <c r="BB120" s="866"/>
      <c r="BC120" s="866"/>
      <c r="BD120" s="866"/>
      <c r="BE120" s="866"/>
      <c r="BF120" s="866"/>
      <c r="BG120" s="866"/>
      <c r="BH120" s="866"/>
      <c r="BI120" s="866"/>
      <c r="BJ120" s="866"/>
      <c r="BK120" s="866"/>
      <c r="BL120" s="866"/>
      <c r="BM120" s="866"/>
      <c r="BN120" s="866"/>
      <c r="BO120" s="866"/>
      <c r="BP120" s="867"/>
      <c r="BQ120" s="922">
        <v>2153149</v>
      </c>
      <c r="BR120" s="903"/>
      <c r="BS120" s="903"/>
      <c r="BT120" s="903"/>
      <c r="BU120" s="903"/>
      <c r="BV120" s="903">
        <v>2046643</v>
      </c>
      <c r="BW120" s="903"/>
      <c r="BX120" s="903"/>
      <c r="BY120" s="903"/>
      <c r="BZ120" s="903"/>
      <c r="CA120" s="903">
        <v>1778896</v>
      </c>
      <c r="CB120" s="903"/>
      <c r="CC120" s="903"/>
      <c r="CD120" s="903"/>
      <c r="CE120" s="903"/>
      <c r="CF120" s="927">
        <v>177</v>
      </c>
      <c r="CG120" s="928"/>
      <c r="CH120" s="928"/>
      <c r="CI120" s="928"/>
      <c r="CJ120" s="928"/>
      <c r="CK120" s="929" t="s">
        <v>452</v>
      </c>
      <c r="CL120" s="913"/>
      <c r="CM120" s="913"/>
      <c r="CN120" s="913"/>
      <c r="CO120" s="914"/>
      <c r="CP120" s="933" t="s">
        <v>453</v>
      </c>
      <c r="CQ120" s="934"/>
      <c r="CR120" s="934"/>
      <c r="CS120" s="934"/>
      <c r="CT120" s="934"/>
      <c r="CU120" s="934"/>
      <c r="CV120" s="934"/>
      <c r="CW120" s="934"/>
      <c r="CX120" s="934"/>
      <c r="CY120" s="934"/>
      <c r="CZ120" s="934"/>
      <c r="DA120" s="934"/>
      <c r="DB120" s="934"/>
      <c r="DC120" s="934"/>
      <c r="DD120" s="934"/>
      <c r="DE120" s="934"/>
      <c r="DF120" s="935"/>
      <c r="DG120" s="922">
        <v>1092242</v>
      </c>
      <c r="DH120" s="903"/>
      <c r="DI120" s="903"/>
      <c r="DJ120" s="903"/>
      <c r="DK120" s="903"/>
      <c r="DL120" s="903">
        <v>1213082</v>
      </c>
      <c r="DM120" s="903"/>
      <c r="DN120" s="903"/>
      <c r="DO120" s="903"/>
      <c r="DP120" s="903"/>
      <c r="DQ120" s="903">
        <v>1172298</v>
      </c>
      <c r="DR120" s="903"/>
      <c r="DS120" s="903"/>
      <c r="DT120" s="903"/>
      <c r="DU120" s="903"/>
      <c r="DV120" s="904">
        <v>116.7</v>
      </c>
      <c r="DW120" s="904"/>
      <c r="DX120" s="904"/>
      <c r="DY120" s="904"/>
      <c r="DZ120" s="905"/>
    </row>
    <row r="121" spans="1:130" s="226" customFormat="1" ht="26.25" customHeight="1" x14ac:dyDescent="0.15">
      <c r="A121" s="878"/>
      <c r="B121" s="879"/>
      <c r="C121" s="924" t="s">
        <v>454</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380</v>
      </c>
      <c r="AB121" s="838"/>
      <c r="AC121" s="838"/>
      <c r="AD121" s="838"/>
      <c r="AE121" s="839"/>
      <c r="AF121" s="840" t="s">
        <v>380</v>
      </c>
      <c r="AG121" s="838"/>
      <c r="AH121" s="838"/>
      <c r="AI121" s="838"/>
      <c r="AJ121" s="839"/>
      <c r="AK121" s="840" t="s">
        <v>380</v>
      </c>
      <c r="AL121" s="838"/>
      <c r="AM121" s="838"/>
      <c r="AN121" s="838"/>
      <c r="AO121" s="839"/>
      <c r="AP121" s="885" t="s">
        <v>380</v>
      </c>
      <c r="AQ121" s="886"/>
      <c r="AR121" s="886"/>
      <c r="AS121" s="886"/>
      <c r="AT121" s="887"/>
      <c r="AU121" s="947"/>
      <c r="AV121" s="948"/>
      <c r="AW121" s="948"/>
      <c r="AX121" s="948"/>
      <c r="AY121" s="949"/>
      <c r="AZ121" s="873" t="s">
        <v>455</v>
      </c>
      <c r="BA121" s="808"/>
      <c r="BB121" s="808"/>
      <c r="BC121" s="808"/>
      <c r="BD121" s="808"/>
      <c r="BE121" s="808"/>
      <c r="BF121" s="808"/>
      <c r="BG121" s="808"/>
      <c r="BH121" s="808"/>
      <c r="BI121" s="808"/>
      <c r="BJ121" s="808"/>
      <c r="BK121" s="808"/>
      <c r="BL121" s="808"/>
      <c r="BM121" s="808"/>
      <c r="BN121" s="808"/>
      <c r="BO121" s="808"/>
      <c r="BP121" s="809"/>
      <c r="BQ121" s="874">
        <v>26258</v>
      </c>
      <c r="BR121" s="875"/>
      <c r="BS121" s="875"/>
      <c r="BT121" s="875"/>
      <c r="BU121" s="875"/>
      <c r="BV121" s="875">
        <v>37547</v>
      </c>
      <c r="BW121" s="875"/>
      <c r="BX121" s="875"/>
      <c r="BY121" s="875"/>
      <c r="BZ121" s="875"/>
      <c r="CA121" s="875">
        <v>32648</v>
      </c>
      <c r="CB121" s="875"/>
      <c r="CC121" s="875"/>
      <c r="CD121" s="875"/>
      <c r="CE121" s="875"/>
      <c r="CF121" s="936">
        <v>3.2</v>
      </c>
      <c r="CG121" s="937"/>
      <c r="CH121" s="937"/>
      <c r="CI121" s="937"/>
      <c r="CJ121" s="937"/>
      <c r="CK121" s="930"/>
      <c r="CL121" s="916"/>
      <c r="CM121" s="916"/>
      <c r="CN121" s="916"/>
      <c r="CO121" s="917"/>
      <c r="CP121" s="896" t="s">
        <v>456</v>
      </c>
      <c r="CQ121" s="897"/>
      <c r="CR121" s="897"/>
      <c r="CS121" s="897"/>
      <c r="CT121" s="897"/>
      <c r="CU121" s="897"/>
      <c r="CV121" s="897"/>
      <c r="CW121" s="897"/>
      <c r="CX121" s="897"/>
      <c r="CY121" s="897"/>
      <c r="CZ121" s="897"/>
      <c r="DA121" s="897"/>
      <c r="DB121" s="897"/>
      <c r="DC121" s="897"/>
      <c r="DD121" s="897"/>
      <c r="DE121" s="897"/>
      <c r="DF121" s="898"/>
      <c r="DG121" s="874">
        <v>403778</v>
      </c>
      <c r="DH121" s="875"/>
      <c r="DI121" s="875"/>
      <c r="DJ121" s="875"/>
      <c r="DK121" s="875"/>
      <c r="DL121" s="875">
        <v>392075</v>
      </c>
      <c r="DM121" s="875"/>
      <c r="DN121" s="875"/>
      <c r="DO121" s="875"/>
      <c r="DP121" s="875"/>
      <c r="DQ121" s="875">
        <v>371849</v>
      </c>
      <c r="DR121" s="875"/>
      <c r="DS121" s="875"/>
      <c r="DT121" s="875"/>
      <c r="DU121" s="875"/>
      <c r="DV121" s="852">
        <v>37</v>
      </c>
      <c r="DW121" s="852"/>
      <c r="DX121" s="852"/>
      <c r="DY121" s="852"/>
      <c r="DZ121" s="853"/>
    </row>
    <row r="122" spans="1:130" s="226" customFormat="1" ht="26.25" customHeight="1" x14ac:dyDescent="0.15">
      <c r="A122" s="878"/>
      <c r="B122" s="879"/>
      <c r="C122" s="882" t="s">
        <v>434</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380</v>
      </c>
      <c r="AB122" s="838"/>
      <c r="AC122" s="838"/>
      <c r="AD122" s="838"/>
      <c r="AE122" s="839"/>
      <c r="AF122" s="840" t="s">
        <v>380</v>
      </c>
      <c r="AG122" s="838"/>
      <c r="AH122" s="838"/>
      <c r="AI122" s="838"/>
      <c r="AJ122" s="839"/>
      <c r="AK122" s="840" t="s">
        <v>380</v>
      </c>
      <c r="AL122" s="838"/>
      <c r="AM122" s="838"/>
      <c r="AN122" s="838"/>
      <c r="AO122" s="839"/>
      <c r="AP122" s="885" t="s">
        <v>380</v>
      </c>
      <c r="AQ122" s="886"/>
      <c r="AR122" s="886"/>
      <c r="AS122" s="886"/>
      <c r="AT122" s="887"/>
      <c r="AU122" s="947"/>
      <c r="AV122" s="948"/>
      <c r="AW122" s="948"/>
      <c r="AX122" s="948"/>
      <c r="AY122" s="949"/>
      <c r="AZ122" s="940" t="s">
        <v>457</v>
      </c>
      <c r="BA122" s="941"/>
      <c r="BB122" s="941"/>
      <c r="BC122" s="941"/>
      <c r="BD122" s="941"/>
      <c r="BE122" s="941"/>
      <c r="BF122" s="941"/>
      <c r="BG122" s="941"/>
      <c r="BH122" s="941"/>
      <c r="BI122" s="941"/>
      <c r="BJ122" s="941"/>
      <c r="BK122" s="941"/>
      <c r="BL122" s="941"/>
      <c r="BM122" s="941"/>
      <c r="BN122" s="941"/>
      <c r="BO122" s="941"/>
      <c r="BP122" s="942"/>
      <c r="BQ122" s="943">
        <v>1940650</v>
      </c>
      <c r="BR122" s="906"/>
      <c r="BS122" s="906"/>
      <c r="BT122" s="906"/>
      <c r="BU122" s="906"/>
      <c r="BV122" s="906">
        <v>2220554</v>
      </c>
      <c r="BW122" s="906"/>
      <c r="BX122" s="906"/>
      <c r="BY122" s="906"/>
      <c r="BZ122" s="906"/>
      <c r="CA122" s="906">
        <v>2396384</v>
      </c>
      <c r="CB122" s="906"/>
      <c r="CC122" s="906"/>
      <c r="CD122" s="906"/>
      <c r="CE122" s="906"/>
      <c r="CF122" s="907">
        <v>238.5</v>
      </c>
      <c r="CG122" s="908"/>
      <c r="CH122" s="908"/>
      <c r="CI122" s="908"/>
      <c r="CJ122" s="908"/>
      <c r="CK122" s="930"/>
      <c r="CL122" s="916"/>
      <c r="CM122" s="916"/>
      <c r="CN122" s="916"/>
      <c r="CO122" s="917"/>
      <c r="CP122" s="896" t="s">
        <v>392</v>
      </c>
      <c r="CQ122" s="897"/>
      <c r="CR122" s="897"/>
      <c r="CS122" s="897"/>
      <c r="CT122" s="897"/>
      <c r="CU122" s="897"/>
      <c r="CV122" s="897"/>
      <c r="CW122" s="897"/>
      <c r="CX122" s="897"/>
      <c r="CY122" s="897"/>
      <c r="CZ122" s="897"/>
      <c r="DA122" s="897"/>
      <c r="DB122" s="897"/>
      <c r="DC122" s="897"/>
      <c r="DD122" s="897"/>
      <c r="DE122" s="897"/>
      <c r="DF122" s="898"/>
      <c r="DG122" s="874" t="s">
        <v>120</v>
      </c>
      <c r="DH122" s="875"/>
      <c r="DI122" s="875"/>
      <c r="DJ122" s="875"/>
      <c r="DK122" s="875"/>
      <c r="DL122" s="875" t="s">
        <v>120</v>
      </c>
      <c r="DM122" s="875"/>
      <c r="DN122" s="875"/>
      <c r="DO122" s="875"/>
      <c r="DP122" s="875"/>
      <c r="DQ122" s="875" t="s">
        <v>120</v>
      </c>
      <c r="DR122" s="875"/>
      <c r="DS122" s="875"/>
      <c r="DT122" s="875"/>
      <c r="DU122" s="875"/>
      <c r="DV122" s="852" t="s">
        <v>120</v>
      </c>
      <c r="DW122" s="852"/>
      <c r="DX122" s="852"/>
      <c r="DY122" s="852"/>
      <c r="DZ122" s="853"/>
    </row>
    <row r="123" spans="1:130" s="226" customFormat="1" ht="26.25" customHeight="1" x14ac:dyDescent="0.15">
      <c r="A123" s="878"/>
      <c r="B123" s="879"/>
      <c r="C123" s="882" t="s">
        <v>442</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v>5000</v>
      </c>
      <c r="AB123" s="838"/>
      <c r="AC123" s="838"/>
      <c r="AD123" s="838"/>
      <c r="AE123" s="839"/>
      <c r="AF123" s="840" t="s">
        <v>120</v>
      </c>
      <c r="AG123" s="838"/>
      <c r="AH123" s="838"/>
      <c r="AI123" s="838"/>
      <c r="AJ123" s="839"/>
      <c r="AK123" s="840" t="s">
        <v>120</v>
      </c>
      <c r="AL123" s="838"/>
      <c r="AM123" s="838"/>
      <c r="AN123" s="838"/>
      <c r="AO123" s="839"/>
      <c r="AP123" s="885" t="s">
        <v>120</v>
      </c>
      <c r="AQ123" s="886"/>
      <c r="AR123" s="886"/>
      <c r="AS123" s="886"/>
      <c r="AT123" s="887"/>
      <c r="AU123" s="950"/>
      <c r="AV123" s="951"/>
      <c r="AW123" s="951"/>
      <c r="AX123" s="951"/>
      <c r="AY123" s="951"/>
      <c r="AZ123" s="257" t="s">
        <v>176</v>
      </c>
      <c r="BA123" s="257"/>
      <c r="BB123" s="257"/>
      <c r="BC123" s="257"/>
      <c r="BD123" s="257"/>
      <c r="BE123" s="257"/>
      <c r="BF123" s="257"/>
      <c r="BG123" s="257"/>
      <c r="BH123" s="257"/>
      <c r="BI123" s="257"/>
      <c r="BJ123" s="257"/>
      <c r="BK123" s="257"/>
      <c r="BL123" s="257"/>
      <c r="BM123" s="257"/>
      <c r="BN123" s="257"/>
      <c r="BO123" s="938" t="s">
        <v>458</v>
      </c>
      <c r="BP123" s="939"/>
      <c r="BQ123" s="893">
        <v>4120057</v>
      </c>
      <c r="BR123" s="894"/>
      <c r="BS123" s="894"/>
      <c r="BT123" s="894"/>
      <c r="BU123" s="894"/>
      <c r="BV123" s="894">
        <v>4304744</v>
      </c>
      <c r="BW123" s="894"/>
      <c r="BX123" s="894"/>
      <c r="BY123" s="894"/>
      <c r="BZ123" s="894"/>
      <c r="CA123" s="894">
        <v>4207928</v>
      </c>
      <c r="CB123" s="894"/>
      <c r="CC123" s="894"/>
      <c r="CD123" s="894"/>
      <c r="CE123" s="894"/>
      <c r="CF123" s="804"/>
      <c r="CG123" s="805"/>
      <c r="CH123" s="805"/>
      <c r="CI123" s="805"/>
      <c r="CJ123" s="895"/>
      <c r="CK123" s="930"/>
      <c r="CL123" s="916"/>
      <c r="CM123" s="916"/>
      <c r="CN123" s="916"/>
      <c r="CO123" s="917"/>
      <c r="CP123" s="896" t="s">
        <v>459</v>
      </c>
      <c r="CQ123" s="897"/>
      <c r="CR123" s="897"/>
      <c r="CS123" s="897"/>
      <c r="CT123" s="897"/>
      <c r="CU123" s="897"/>
      <c r="CV123" s="897"/>
      <c r="CW123" s="897"/>
      <c r="CX123" s="897"/>
      <c r="CY123" s="897"/>
      <c r="CZ123" s="897"/>
      <c r="DA123" s="897"/>
      <c r="DB123" s="897"/>
      <c r="DC123" s="897"/>
      <c r="DD123" s="897"/>
      <c r="DE123" s="897"/>
      <c r="DF123" s="898"/>
      <c r="DG123" s="837" t="s">
        <v>120</v>
      </c>
      <c r="DH123" s="838"/>
      <c r="DI123" s="838"/>
      <c r="DJ123" s="838"/>
      <c r="DK123" s="839"/>
      <c r="DL123" s="840" t="s">
        <v>120</v>
      </c>
      <c r="DM123" s="838"/>
      <c r="DN123" s="838"/>
      <c r="DO123" s="838"/>
      <c r="DP123" s="839"/>
      <c r="DQ123" s="840" t="s">
        <v>120</v>
      </c>
      <c r="DR123" s="838"/>
      <c r="DS123" s="838"/>
      <c r="DT123" s="838"/>
      <c r="DU123" s="839"/>
      <c r="DV123" s="885" t="s">
        <v>120</v>
      </c>
      <c r="DW123" s="886"/>
      <c r="DX123" s="886"/>
      <c r="DY123" s="886"/>
      <c r="DZ123" s="887"/>
    </row>
    <row r="124" spans="1:130" s="226" customFormat="1" ht="26.25" customHeight="1" thickBot="1" x14ac:dyDescent="0.2">
      <c r="A124" s="878"/>
      <c r="B124" s="879"/>
      <c r="C124" s="882" t="s">
        <v>445</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120</v>
      </c>
      <c r="AB124" s="838"/>
      <c r="AC124" s="838"/>
      <c r="AD124" s="838"/>
      <c r="AE124" s="839"/>
      <c r="AF124" s="840" t="s">
        <v>120</v>
      </c>
      <c r="AG124" s="838"/>
      <c r="AH124" s="838"/>
      <c r="AI124" s="838"/>
      <c r="AJ124" s="839"/>
      <c r="AK124" s="840" t="s">
        <v>120</v>
      </c>
      <c r="AL124" s="838"/>
      <c r="AM124" s="838"/>
      <c r="AN124" s="838"/>
      <c r="AO124" s="839"/>
      <c r="AP124" s="885" t="s">
        <v>120</v>
      </c>
      <c r="AQ124" s="886"/>
      <c r="AR124" s="886"/>
      <c r="AS124" s="886"/>
      <c r="AT124" s="887"/>
      <c r="AU124" s="888" t="s">
        <v>460</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120</v>
      </c>
      <c r="BR124" s="892"/>
      <c r="BS124" s="892"/>
      <c r="BT124" s="892"/>
      <c r="BU124" s="892"/>
      <c r="BV124" s="892" t="s">
        <v>120</v>
      </c>
      <c r="BW124" s="892"/>
      <c r="BX124" s="892"/>
      <c r="BY124" s="892"/>
      <c r="BZ124" s="892"/>
      <c r="CA124" s="892" t="s">
        <v>120</v>
      </c>
      <c r="CB124" s="892"/>
      <c r="CC124" s="892"/>
      <c r="CD124" s="892"/>
      <c r="CE124" s="892"/>
      <c r="CF124" s="782"/>
      <c r="CG124" s="783"/>
      <c r="CH124" s="783"/>
      <c r="CI124" s="783"/>
      <c r="CJ124" s="923"/>
      <c r="CK124" s="931"/>
      <c r="CL124" s="931"/>
      <c r="CM124" s="931"/>
      <c r="CN124" s="931"/>
      <c r="CO124" s="932"/>
      <c r="CP124" s="896" t="s">
        <v>461</v>
      </c>
      <c r="CQ124" s="897"/>
      <c r="CR124" s="897"/>
      <c r="CS124" s="897"/>
      <c r="CT124" s="897"/>
      <c r="CU124" s="897"/>
      <c r="CV124" s="897"/>
      <c r="CW124" s="897"/>
      <c r="CX124" s="897"/>
      <c r="CY124" s="897"/>
      <c r="CZ124" s="897"/>
      <c r="DA124" s="897"/>
      <c r="DB124" s="897"/>
      <c r="DC124" s="897"/>
      <c r="DD124" s="897"/>
      <c r="DE124" s="897"/>
      <c r="DF124" s="898"/>
      <c r="DG124" s="820" t="s">
        <v>120</v>
      </c>
      <c r="DH124" s="821"/>
      <c r="DI124" s="821"/>
      <c r="DJ124" s="821"/>
      <c r="DK124" s="822"/>
      <c r="DL124" s="823" t="s">
        <v>120</v>
      </c>
      <c r="DM124" s="821"/>
      <c r="DN124" s="821"/>
      <c r="DO124" s="821"/>
      <c r="DP124" s="822"/>
      <c r="DQ124" s="823" t="s">
        <v>120</v>
      </c>
      <c r="DR124" s="821"/>
      <c r="DS124" s="821"/>
      <c r="DT124" s="821"/>
      <c r="DU124" s="822"/>
      <c r="DV124" s="909" t="s">
        <v>120</v>
      </c>
      <c r="DW124" s="910"/>
      <c r="DX124" s="910"/>
      <c r="DY124" s="910"/>
      <c r="DZ124" s="911"/>
    </row>
    <row r="125" spans="1:130" s="226" customFormat="1" ht="26.25" customHeight="1" x14ac:dyDescent="0.15">
      <c r="A125" s="878"/>
      <c r="B125" s="879"/>
      <c r="C125" s="882" t="s">
        <v>447</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462</v>
      </c>
      <c r="AB125" s="838"/>
      <c r="AC125" s="838"/>
      <c r="AD125" s="838"/>
      <c r="AE125" s="839"/>
      <c r="AF125" s="840" t="s">
        <v>463</v>
      </c>
      <c r="AG125" s="838"/>
      <c r="AH125" s="838"/>
      <c r="AI125" s="838"/>
      <c r="AJ125" s="839"/>
      <c r="AK125" s="840" t="s">
        <v>120</v>
      </c>
      <c r="AL125" s="838"/>
      <c r="AM125" s="838"/>
      <c r="AN125" s="838"/>
      <c r="AO125" s="839"/>
      <c r="AP125" s="885" t="s">
        <v>120</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464</v>
      </c>
      <c r="CL125" s="913"/>
      <c r="CM125" s="913"/>
      <c r="CN125" s="913"/>
      <c r="CO125" s="914"/>
      <c r="CP125" s="921" t="s">
        <v>465</v>
      </c>
      <c r="CQ125" s="866"/>
      <c r="CR125" s="866"/>
      <c r="CS125" s="866"/>
      <c r="CT125" s="866"/>
      <c r="CU125" s="866"/>
      <c r="CV125" s="866"/>
      <c r="CW125" s="866"/>
      <c r="CX125" s="866"/>
      <c r="CY125" s="866"/>
      <c r="CZ125" s="866"/>
      <c r="DA125" s="866"/>
      <c r="DB125" s="866"/>
      <c r="DC125" s="866"/>
      <c r="DD125" s="866"/>
      <c r="DE125" s="866"/>
      <c r="DF125" s="867"/>
      <c r="DG125" s="922" t="s">
        <v>462</v>
      </c>
      <c r="DH125" s="903"/>
      <c r="DI125" s="903"/>
      <c r="DJ125" s="903"/>
      <c r="DK125" s="903"/>
      <c r="DL125" s="903" t="s">
        <v>120</v>
      </c>
      <c r="DM125" s="903"/>
      <c r="DN125" s="903"/>
      <c r="DO125" s="903"/>
      <c r="DP125" s="903"/>
      <c r="DQ125" s="903" t="s">
        <v>466</v>
      </c>
      <c r="DR125" s="903"/>
      <c r="DS125" s="903"/>
      <c r="DT125" s="903"/>
      <c r="DU125" s="903"/>
      <c r="DV125" s="904" t="s">
        <v>120</v>
      </c>
      <c r="DW125" s="904"/>
      <c r="DX125" s="904"/>
      <c r="DY125" s="904"/>
      <c r="DZ125" s="905"/>
    </row>
    <row r="126" spans="1:130" s="226" customFormat="1" ht="26.25" customHeight="1" thickBot="1" x14ac:dyDescent="0.2">
      <c r="A126" s="878"/>
      <c r="B126" s="879"/>
      <c r="C126" s="882" t="s">
        <v>449</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20491</v>
      </c>
      <c r="AB126" s="838"/>
      <c r="AC126" s="838"/>
      <c r="AD126" s="838"/>
      <c r="AE126" s="839"/>
      <c r="AF126" s="840">
        <v>23191</v>
      </c>
      <c r="AG126" s="838"/>
      <c r="AH126" s="838"/>
      <c r="AI126" s="838"/>
      <c r="AJ126" s="839"/>
      <c r="AK126" s="840">
        <v>20491</v>
      </c>
      <c r="AL126" s="838"/>
      <c r="AM126" s="838"/>
      <c r="AN126" s="838"/>
      <c r="AO126" s="839"/>
      <c r="AP126" s="885">
        <v>2</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467</v>
      </c>
      <c r="CQ126" s="808"/>
      <c r="CR126" s="808"/>
      <c r="CS126" s="808"/>
      <c r="CT126" s="808"/>
      <c r="CU126" s="808"/>
      <c r="CV126" s="808"/>
      <c r="CW126" s="808"/>
      <c r="CX126" s="808"/>
      <c r="CY126" s="808"/>
      <c r="CZ126" s="808"/>
      <c r="DA126" s="808"/>
      <c r="DB126" s="808"/>
      <c r="DC126" s="808"/>
      <c r="DD126" s="808"/>
      <c r="DE126" s="808"/>
      <c r="DF126" s="809"/>
      <c r="DG126" s="874" t="s">
        <v>462</v>
      </c>
      <c r="DH126" s="875"/>
      <c r="DI126" s="875"/>
      <c r="DJ126" s="875"/>
      <c r="DK126" s="875"/>
      <c r="DL126" s="875" t="s">
        <v>120</v>
      </c>
      <c r="DM126" s="875"/>
      <c r="DN126" s="875"/>
      <c r="DO126" s="875"/>
      <c r="DP126" s="875"/>
      <c r="DQ126" s="875" t="s">
        <v>120</v>
      </c>
      <c r="DR126" s="875"/>
      <c r="DS126" s="875"/>
      <c r="DT126" s="875"/>
      <c r="DU126" s="875"/>
      <c r="DV126" s="852" t="s">
        <v>120</v>
      </c>
      <c r="DW126" s="852"/>
      <c r="DX126" s="852"/>
      <c r="DY126" s="852"/>
      <c r="DZ126" s="853"/>
    </row>
    <row r="127" spans="1:130" s="226" customFormat="1" ht="26.25" customHeight="1" x14ac:dyDescent="0.15">
      <c r="A127" s="880"/>
      <c r="B127" s="881"/>
      <c r="C127" s="899" t="s">
        <v>468</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150</v>
      </c>
      <c r="AB127" s="838"/>
      <c r="AC127" s="838"/>
      <c r="AD127" s="838"/>
      <c r="AE127" s="839"/>
      <c r="AF127" s="840" t="s">
        <v>120</v>
      </c>
      <c r="AG127" s="838"/>
      <c r="AH127" s="838"/>
      <c r="AI127" s="838"/>
      <c r="AJ127" s="839"/>
      <c r="AK127" s="840" t="s">
        <v>120</v>
      </c>
      <c r="AL127" s="838"/>
      <c r="AM127" s="838"/>
      <c r="AN127" s="838"/>
      <c r="AO127" s="839"/>
      <c r="AP127" s="885" t="s">
        <v>120</v>
      </c>
      <c r="AQ127" s="886"/>
      <c r="AR127" s="886"/>
      <c r="AS127" s="886"/>
      <c r="AT127" s="887"/>
      <c r="AU127" s="262"/>
      <c r="AV127" s="262"/>
      <c r="AW127" s="262"/>
      <c r="AX127" s="902" t="s">
        <v>469</v>
      </c>
      <c r="AY127" s="870"/>
      <c r="AZ127" s="870"/>
      <c r="BA127" s="870"/>
      <c r="BB127" s="870"/>
      <c r="BC127" s="870"/>
      <c r="BD127" s="870"/>
      <c r="BE127" s="871"/>
      <c r="BF127" s="869" t="s">
        <v>470</v>
      </c>
      <c r="BG127" s="870"/>
      <c r="BH127" s="870"/>
      <c r="BI127" s="870"/>
      <c r="BJ127" s="870"/>
      <c r="BK127" s="870"/>
      <c r="BL127" s="871"/>
      <c r="BM127" s="869" t="s">
        <v>471</v>
      </c>
      <c r="BN127" s="870"/>
      <c r="BO127" s="870"/>
      <c r="BP127" s="870"/>
      <c r="BQ127" s="870"/>
      <c r="BR127" s="870"/>
      <c r="BS127" s="871"/>
      <c r="BT127" s="869" t="s">
        <v>472</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473</v>
      </c>
      <c r="CQ127" s="808"/>
      <c r="CR127" s="808"/>
      <c r="CS127" s="808"/>
      <c r="CT127" s="808"/>
      <c r="CU127" s="808"/>
      <c r="CV127" s="808"/>
      <c r="CW127" s="808"/>
      <c r="CX127" s="808"/>
      <c r="CY127" s="808"/>
      <c r="CZ127" s="808"/>
      <c r="DA127" s="808"/>
      <c r="DB127" s="808"/>
      <c r="DC127" s="808"/>
      <c r="DD127" s="808"/>
      <c r="DE127" s="808"/>
      <c r="DF127" s="809"/>
      <c r="DG127" s="874" t="s">
        <v>120</v>
      </c>
      <c r="DH127" s="875"/>
      <c r="DI127" s="875"/>
      <c r="DJ127" s="875"/>
      <c r="DK127" s="875"/>
      <c r="DL127" s="875" t="s">
        <v>120</v>
      </c>
      <c r="DM127" s="875"/>
      <c r="DN127" s="875"/>
      <c r="DO127" s="875"/>
      <c r="DP127" s="875"/>
      <c r="DQ127" s="875" t="s">
        <v>120</v>
      </c>
      <c r="DR127" s="875"/>
      <c r="DS127" s="875"/>
      <c r="DT127" s="875"/>
      <c r="DU127" s="875"/>
      <c r="DV127" s="852" t="s">
        <v>120</v>
      </c>
      <c r="DW127" s="852"/>
      <c r="DX127" s="852"/>
      <c r="DY127" s="852"/>
      <c r="DZ127" s="853"/>
    </row>
    <row r="128" spans="1:130" s="226" customFormat="1" ht="26.25" customHeight="1" thickBot="1" x14ac:dyDescent="0.2">
      <c r="A128" s="854" t="s">
        <v>474</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475</v>
      </c>
      <c r="X128" s="856"/>
      <c r="Y128" s="856"/>
      <c r="Z128" s="857"/>
      <c r="AA128" s="858">
        <v>17873</v>
      </c>
      <c r="AB128" s="859"/>
      <c r="AC128" s="859"/>
      <c r="AD128" s="859"/>
      <c r="AE128" s="860"/>
      <c r="AF128" s="861">
        <v>6884</v>
      </c>
      <c r="AG128" s="859"/>
      <c r="AH128" s="859"/>
      <c r="AI128" s="859"/>
      <c r="AJ128" s="860"/>
      <c r="AK128" s="861">
        <v>5560</v>
      </c>
      <c r="AL128" s="859"/>
      <c r="AM128" s="859"/>
      <c r="AN128" s="859"/>
      <c r="AO128" s="860"/>
      <c r="AP128" s="862"/>
      <c r="AQ128" s="863"/>
      <c r="AR128" s="863"/>
      <c r="AS128" s="863"/>
      <c r="AT128" s="864"/>
      <c r="AU128" s="262"/>
      <c r="AV128" s="262"/>
      <c r="AW128" s="262"/>
      <c r="AX128" s="865" t="s">
        <v>476</v>
      </c>
      <c r="AY128" s="866"/>
      <c r="AZ128" s="866"/>
      <c r="BA128" s="866"/>
      <c r="BB128" s="866"/>
      <c r="BC128" s="866"/>
      <c r="BD128" s="866"/>
      <c r="BE128" s="867"/>
      <c r="BF128" s="844" t="s">
        <v>120</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477</v>
      </c>
      <c r="CQ128" s="786"/>
      <c r="CR128" s="786"/>
      <c r="CS128" s="786"/>
      <c r="CT128" s="786"/>
      <c r="CU128" s="786"/>
      <c r="CV128" s="786"/>
      <c r="CW128" s="786"/>
      <c r="CX128" s="786"/>
      <c r="CY128" s="786"/>
      <c r="CZ128" s="786"/>
      <c r="DA128" s="786"/>
      <c r="DB128" s="786"/>
      <c r="DC128" s="786"/>
      <c r="DD128" s="786"/>
      <c r="DE128" s="786"/>
      <c r="DF128" s="787"/>
      <c r="DG128" s="848" t="s">
        <v>478</v>
      </c>
      <c r="DH128" s="849"/>
      <c r="DI128" s="849"/>
      <c r="DJ128" s="849"/>
      <c r="DK128" s="849"/>
      <c r="DL128" s="849" t="s">
        <v>120</v>
      </c>
      <c r="DM128" s="849"/>
      <c r="DN128" s="849"/>
      <c r="DO128" s="849"/>
      <c r="DP128" s="849"/>
      <c r="DQ128" s="849" t="s">
        <v>120</v>
      </c>
      <c r="DR128" s="849"/>
      <c r="DS128" s="849"/>
      <c r="DT128" s="849"/>
      <c r="DU128" s="849"/>
      <c r="DV128" s="850" t="s">
        <v>120</v>
      </c>
      <c r="DW128" s="850"/>
      <c r="DX128" s="850"/>
      <c r="DY128" s="850"/>
      <c r="DZ128" s="851"/>
    </row>
    <row r="129" spans="1:131" s="226" customFormat="1" ht="26.25" customHeight="1" x14ac:dyDescent="0.15">
      <c r="A129" s="832" t="s">
        <v>99</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479</v>
      </c>
      <c r="X129" s="835"/>
      <c r="Y129" s="835"/>
      <c r="Z129" s="836"/>
      <c r="AA129" s="837">
        <v>1368726</v>
      </c>
      <c r="AB129" s="838"/>
      <c r="AC129" s="838"/>
      <c r="AD129" s="838"/>
      <c r="AE129" s="839"/>
      <c r="AF129" s="840">
        <v>1270697</v>
      </c>
      <c r="AG129" s="838"/>
      <c r="AH129" s="838"/>
      <c r="AI129" s="838"/>
      <c r="AJ129" s="839"/>
      <c r="AK129" s="840">
        <v>1206546</v>
      </c>
      <c r="AL129" s="838"/>
      <c r="AM129" s="838"/>
      <c r="AN129" s="838"/>
      <c r="AO129" s="839"/>
      <c r="AP129" s="841"/>
      <c r="AQ129" s="842"/>
      <c r="AR129" s="842"/>
      <c r="AS129" s="842"/>
      <c r="AT129" s="843"/>
      <c r="AU129" s="264"/>
      <c r="AV129" s="264"/>
      <c r="AW129" s="264"/>
      <c r="AX129" s="807" t="s">
        <v>480</v>
      </c>
      <c r="AY129" s="808"/>
      <c r="AZ129" s="808"/>
      <c r="BA129" s="808"/>
      <c r="BB129" s="808"/>
      <c r="BC129" s="808"/>
      <c r="BD129" s="808"/>
      <c r="BE129" s="809"/>
      <c r="BF129" s="827" t="s">
        <v>120</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481</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482</v>
      </c>
      <c r="X130" s="835"/>
      <c r="Y130" s="835"/>
      <c r="Z130" s="836"/>
      <c r="AA130" s="837">
        <v>236234</v>
      </c>
      <c r="AB130" s="838"/>
      <c r="AC130" s="838"/>
      <c r="AD130" s="838"/>
      <c r="AE130" s="839"/>
      <c r="AF130" s="840">
        <v>208369</v>
      </c>
      <c r="AG130" s="838"/>
      <c r="AH130" s="838"/>
      <c r="AI130" s="838"/>
      <c r="AJ130" s="839"/>
      <c r="AK130" s="840">
        <v>201759</v>
      </c>
      <c r="AL130" s="838"/>
      <c r="AM130" s="838"/>
      <c r="AN130" s="838"/>
      <c r="AO130" s="839"/>
      <c r="AP130" s="841"/>
      <c r="AQ130" s="842"/>
      <c r="AR130" s="842"/>
      <c r="AS130" s="842"/>
      <c r="AT130" s="843"/>
      <c r="AU130" s="264"/>
      <c r="AV130" s="264"/>
      <c r="AW130" s="264"/>
      <c r="AX130" s="807" t="s">
        <v>483</v>
      </c>
      <c r="AY130" s="808"/>
      <c r="AZ130" s="808"/>
      <c r="BA130" s="808"/>
      <c r="BB130" s="808"/>
      <c r="BC130" s="808"/>
      <c r="BD130" s="808"/>
      <c r="BE130" s="809"/>
      <c r="BF130" s="810">
        <v>12</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484</v>
      </c>
      <c r="X131" s="818"/>
      <c r="Y131" s="818"/>
      <c r="Z131" s="819"/>
      <c r="AA131" s="820">
        <v>1132492</v>
      </c>
      <c r="AB131" s="821"/>
      <c r="AC131" s="821"/>
      <c r="AD131" s="821"/>
      <c r="AE131" s="822"/>
      <c r="AF131" s="823">
        <v>1062328</v>
      </c>
      <c r="AG131" s="821"/>
      <c r="AH131" s="821"/>
      <c r="AI131" s="821"/>
      <c r="AJ131" s="822"/>
      <c r="AK131" s="823">
        <v>1004787</v>
      </c>
      <c r="AL131" s="821"/>
      <c r="AM131" s="821"/>
      <c r="AN131" s="821"/>
      <c r="AO131" s="822"/>
      <c r="AP131" s="824"/>
      <c r="AQ131" s="825"/>
      <c r="AR131" s="825"/>
      <c r="AS131" s="825"/>
      <c r="AT131" s="826"/>
      <c r="AU131" s="264"/>
      <c r="AV131" s="264"/>
      <c r="AW131" s="264"/>
      <c r="AX131" s="785" t="s">
        <v>485</v>
      </c>
      <c r="AY131" s="786"/>
      <c r="AZ131" s="786"/>
      <c r="BA131" s="786"/>
      <c r="BB131" s="786"/>
      <c r="BC131" s="786"/>
      <c r="BD131" s="786"/>
      <c r="BE131" s="787"/>
      <c r="BF131" s="788" t="s">
        <v>120</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486</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487</v>
      </c>
      <c r="W132" s="798"/>
      <c r="X132" s="798"/>
      <c r="Y132" s="798"/>
      <c r="Z132" s="799"/>
      <c r="AA132" s="800">
        <v>11.8045867</v>
      </c>
      <c r="AB132" s="801"/>
      <c r="AC132" s="801"/>
      <c r="AD132" s="801"/>
      <c r="AE132" s="802"/>
      <c r="AF132" s="803">
        <v>12.35804761</v>
      </c>
      <c r="AG132" s="801"/>
      <c r="AH132" s="801"/>
      <c r="AI132" s="801"/>
      <c r="AJ132" s="802"/>
      <c r="AK132" s="803">
        <v>12.06424844</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488</v>
      </c>
      <c r="W133" s="777"/>
      <c r="X133" s="777"/>
      <c r="Y133" s="777"/>
      <c r="Z133" s="778"/>
      <c r="AA133" s="779">
        <v>11.5</v>
      </c>
      <c r="AB133" s="780"/>
      <c r="AC133" s="780"/>
      <c r="AD133" s="780"/>
      <c r="AE133" s="781"/>
      <c r="AF133" s="779">
        <v>12</v>
      </c>
      <c r="AG133" s="780"/>
      <c r="AH133" s="780"/>
      <c r="AI133" s="780"/>
      <c r="AJ133" s="781"/>
      <c r="AK133" s="779">
        <v>12</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caULtN/NIbt9Exttx8j+eFstskctT+bJA6Q/Biy2v6n1iEkHWqtxSy0jXQpPelIRc4CS5w5/WBAEiYTF/0SeBw==" saltValue="hxJxCxrfwJ8pqT1Nl2M23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489</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Z0lnKeIVxnYdwVqpRqRmlAvtgebLyPn14fXJDZ7Fb9ED9d1Px4M5l0ZJJZULS/nMCGBixUUz5hL3qqR1EM8nXg==" saltValue="nbpctKWBJfcNZmPaYJi//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fz0AFh8TsIt3o1AuKjImTwaRoh999LlB8cIjJuLGOVjgmbQFPjVlzsSRNITB/8bWgFAUYch31GUFuhsmyiSpmQ==" saltValue="GYW4n9b3Cn2se7lL1jZ8Y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491</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492</v>
      </c>
      <c r="AP7" s="283"/>
      <c r="AQ7" s="284" t="s">
        <v>493</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494</v>
      </c>
      <c r="AQ8" s="290" t="s">
        <v>495</v>
      </c>
      <c r="AR8" s="291" t="s">
        <v>496</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497</v>
      </c>
      <c r="AL9" s="1207"/>
      <c r="AM9" s="1207"/>
      <c r="AN9" s="1208"/>
      <c r="AO9" s="292">
        <v>354708</v>
      </c>
      <c r="AP9" s="292">
        <v>261584</v>
      </c>
      <c r="AQ9" s="293">
        <v>189734</v>
      </c>
      <c r="AR9" s="294">
        <v>37.9</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498</v>
      </c>
      <c r="AL10" s="1207"/>
      <c r="AM10" s="1207"/>
      <c r="AN10" s="1208"/>
      <c r="AO10" s="295">
        <v>15476</v>
      </c>
      <c r="AP10" s="295">
        <v>11413</v>
      </c>
      <c r="AQ10" s="296">
        <v>22180</v>
      </c>
      <c r="AR10" s="297">
        <v>-48.5</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499</v>
      </c>
      <c r="AL11" s="1207"/>
      <c r="AM11" s="1207"/>
      <c r="AN11" s="1208"/>
      <c r="AO11" s="295">
        <v>44411</v>
      </c>
      <c r="AP11" s="295">
        <v>32751</v>
      </c>
      <c r="AQ11" s="296">
        <v>28692</v>
      </c>
      <c r="AR11" s="297">
        <v>14.1</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500</v>
      </c>
      <c r="AL12" s="1207"/>
      <c r="AM12" s="1207"/>
      <c r="AN12" s="1208"/>
      <c r="AO12" s="295" t="s">
        <v>501</v>
      </c>
      <c r="AP12" s="295" t="s">
        <v>501</v>
      </c>
      <c r="AQ12" s="296">
        <v>4806</v>
      </c>
      <c r="AR12" s="297" t="s">
        <v>501</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502</v>
      </c>
      <c r="AL13" s="1207"/>
      <c r="AM13" s="1207"/>
      <c r="AN13" s="1208"/>
      <c r="AO13" s="295" t="s">
        <v>501</v>
      </c>
      <c r="AP13" s="295" t="s">
        <v>501</v>
      </c>
      <c r="AQ13" s="296" t="s">
        <v>501</v>
      </c>
      <c r="AR13" s="297" t="s">
        <v>501</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503</v>
      </c>
      <c r="AL14" s="1207"/>
      <c r="AM14" s="1207"/>
      <c r="AN14" s="1208"/>
      <c r="AO14" s="295">
        <v>32770</v>
      </c>
      <c r="AP14" s="295">
        <v>24167</v>
      </c>
      <c r="AQ14" s="296">
        <v>8976</v>
      </c>
      <c r="AR14" s="297">
        <v>169.2</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504</v>
      </c>
      <c r="AL15" s="1207"/>
      <c r="AM15" s="1207"/>
      <c r="AN15" s="1208"/>
      <c r="AO15" s="295">
        <v>18416</v>
      </c>
      <c r="AP15" s="295">
        <v>13581</v>
      </c>
      <c r="AQ15" s="296">
        <v>4161</v>
      </c>
      <c r="AR15" s="297">
        <v>226.4</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505</v>
      </c>
      <c r="AL16" s="1210"/>
      <c r="AM16" s="1210"/>
      <c r="AN16" s="1211"/>
      <c r="AO16" s="295">
        <v>-43853</v>
      </c>
      <c r="AP16" s="295">
        <v>-32340</v>
      </c>
      <c r="AQ16" s="296">
        <v>-17989</v>
      </c>
      <c r="AR16" s="297">
        <v>79.8</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176</v>
      </c>
      <c r="AL17" s="1210"/>
      <c r="AM17" s="1210"/>
      <c r="AN17" s="1211"/>
      <c r="AO17" s="295">
        <v>421928</v>
      </c>
      <c r="AP17" s="295">
        <v>311156</v>
      </c>
      <c r="AQ17" s="296">
        <v>240560</v>
      </c>
      <c r="AR17" s="297">
        <v>29.3</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506</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507</v>
      </c>
      <c r="AP20" s="303" t="s">
        <v>508</v>
      </c>
      <c r="AQ20" s="304" t="s">
        <v>509</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510</v>
      </c>
      <c r="AL21" s="1204"/>
      <c r="AM21" s="1204"/>
      <c r="AN21" s="1205"/>
      <c r="AO21" s="307">
        <v>29.5</v>
      </c>
      <c r="AP21" s="308">
        <v>21.65</v>
      </c>
      <c r="AQ21" s="309">
        <v>7.85</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511</v>
      </c>
      <c r="AL22" s="1204"/>
      <c r="AM22" s="1204"/>
      <c r="AN22" s="1205"/>
      <c r="AO22" s="312">
        <v>92.4</v>
      </c>
      <c r="AP22" s="313">
        <v>95.4</v>
      </c>
      <c r="AQ22" s="314">
        <v>-3</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513</v>
      </c>
      <c r="AO27" s="273"/>
      <c r="AP27" s="273"/>
      <c r="AQ27" s="273"/>
      <c r="AR27" s="273"/>
      <c r="AS27" s="273"/>
      <c r="AT27" s="273"/>
    </row>
    <row r="28" spans="1:46" ht="17.25" x14ac:dyDescent="0.15">
      <c r="A28" s="274" t="s">
        <v>514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515</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492</v>
      </c>
      <c r="AP30" s="283"/>
      <c r="AQ30" s="284" t="s">
        <v>493</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494</v>
      </c>
      <c r="AQ31" s="290" t="s">
        <v>495</v>
      </c>
      <c r="AR31" s="291" t="s">
        <v>496</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516</v>
      </c>
      <c r="AL32" s="1195"/>
      <c r="AM32" s="1195"/>
      <c r="AN32" s="1196"/>
      <c r="AO32" s="322">
        <v>196079</v>
      </c>
      <c r="AP32" s="322">
        <v>144601</v>
      </c>
      <c r="AQ32" s="323">
        <v>139228</v>
      </c>
      <c r="AR32" s="324">
        <v>3.9</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517</v>
      </c>
      <c r="AL33" s="1195"/>
      <c r="AM33" s="1195"/>
      <c r="AN33" s="1196"/>
      <c r="AO33" s="322" t="s">
        <v>501</v>
      </c>
      <c r="AP33" s="322" t="s">
        <v>501</v>
      </c>
      <c r="AQ33" s="323" t="s">
        <v>501</v>
      </c>
      <c r="AR33" s="324" t="s">
        <v>501</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518</v>
      </c>
      <c r="AL34" s="1195"/>
      <c r="AM34" s="1195"/>
      <c r="AN34" s="1196"/>
      <c r="AO34" s="322" t="s">
        <v>501</v>
      </c>
      <c r="AP34" s="322" t="s">
        <v>501</v>
      </c>
      <c r="AQ34" s="323">
        <v>5</v>
      </c>
      <c r="AR34" s="324" t="s">
        <v>501</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519</v>
      </c>
      <c r="AL35" s="1195"/>
      <c r="AM35" s="1195"/>
      <c r="AN35" s="1196"/>
      <c r="AO35" s="322">
        <v>107602</v>
      </c>
      <c r="AP35" s="322">
        <v>79353</v>
      </c>
      <c r="AQ35" s="323">
        <v>32095</v>
      </c>
      <c r="AR35" s="324">
        <v>147.19999999999999</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520</v>
      </c>
      <c r="AL36" s="1195"/>
      <c r="AM36" s="1195"/>
      <c r="AN36" s="1196"/>
      <c r="AO36" s="322">
        <v>4367</v>
      </c>
      <c r="AP36" s="322">
        <v>3221</v>
      </c>
      <c r="AQ36" s="323">
        <v>5254</v>
      </c>
      <c r="AR36" s="324">
        <v>-38.700000000000003</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521</v>
      </c>
      <c r="AL37" s="1195"/>
      <c r="AM37" s="1195"/>
      <c r="AN37" s="1196"/>
      <c r="AO37" s="322">
        <v>20491</v>
      </c>
      <c r="AP37" s="322">
        <v>15111</v>
      </c>
      <c r="AQ37" s="323">
        <v>1384</v>
      </c>
      <c r="AR37" s="324">
        <v>991.8</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522</v>
      </c>
      <c r="AL38" s="1198"/>
      <c r="AM38" s="1198"/>
      <c r="AN38" s="1199"/>
      <c r="AO38" s="325" t="s">
        <v>501</v>
      </c>
      <c r="AP38" s="325" t="s">
        <v>501</v>
      </c>
      <c r="AQ38" s="326">
        <v>32</v>
      </c>
      <c r="AR38" s="314" t="s">
        <v>501</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523</v>
      </c>
      <c r="AL39" s="1198"/>
      <c r="AM39" s="1198"/>
      <c r="AN39" s="1199"/>
      <c r="AO39" s="322">
        <v>-5560</v>
      </c>
      <c r="AP39" s="322">
        <v>-4100</v>
      </c>
      <c r="AQ39" s="323">
        <v>-8131</v>
      </c>
      <c r="AR39" s="324">
        <v>-49.6</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524</v>
      </c>
      <c r="AL40" s="1195"/>
      <c r="AM40" s="1195"/>
      <c r="AN40" s="1196"/>
      <c r="AO40" s="322">
        <v>-201759</v>
      </c>
      <c r="AP40" s="322">
        <v>-148790</v>
      </c>
      <c r="AQ40" s="323">
        <v>-126394</v>
      </c>
      <c r="AR40" s="324">
        <v>17.7</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291</v>
      </c>
      <c r="AL41" s="1201"/>
      <c r="AM41" s="1201"/>
      <c r="AN41" s="1202"/>
      <c r="AO41" s="322">
        <v>121220</v>
      </c>
      <c r="AP41" s="322">
        <v>89395</v>
      </c>
      <c r="AQ41" s="323">
        <v>43473</v>
      </c>
      <c r="AR41" s="324">
        <v>105.6</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525</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527</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492</v>
      </c>
      <c r="AN49" s="1189" t="s">
        <v>528</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529</v>
      </c>
      <c r="AO50" s="339" t="s">
        <v>530</v>
      </c>
      <c r="AP50" s="340" t="s">
        <v>531</v>
      </c>
      <c r="AQ50" s="341" t="s">
        <v>532</v>
      </c>
      <c r="AR50" s="342" t="s">
        <v>533</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534</v>
      </c>
      <c r="AL51" s="335"/>
      <c r="AM51" s="343">
        <v>561783</v>
      </c>
      <c r="AN51" s="344">
        <v>377542</v>
      </c>
      <c r="AO51" s="345">
        <v>75.3</v>
      </c>
      <c r="AP51" s="346">
        <v>316331</v>
      </c>
      <c r="AQ51" s="347">
        <v>38.6</v>
      </c>
      <c r="AR51" s="348">
        <v>36.700000000000003</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535</v>
      </c>
      <c r="AM52" s="351">
        <v>450327</v>
      </c>
      <c r="AN52" s="352">
        <v>302639</v>
      </c>
      <c r="AO52" s="353">
        <v>69.900000000000006</v>
      </c>
      <c r="AP52" s="354">
        <v>106387</v>
      </c>
      <c r="AQ52" s="355">
        <v>22.8</v>
      </c>
      <c r="AR52" s="356">
        <v>47.1</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536</v>
      </c>
      <c r="AL53" s="335"/>
      <c r="AM53" s="343">
        <v>239660</v>
      </c>
      <c r="AN53" s="344">
        <v>162702</v>
      </c>
      <c r="AO53" s="345">
        <v>-56.9</v>
      </c>
      <c r="AP53" s="346">
        <v>333013</v>
      </c>
      <c r="AQ53" s="347">
        <v>5.3</v>
      </c>
      <c r="AR53" s="348">
        <v>-62.2</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535</v>
      </c>
      <c r="AM54" s="351">
        <v>206300</v>
      </c>
      <c r="AN54" s="352">
        <v>140054</v>
      </c>
      <c r="AO54" s="353">
        <v>-53.7</v>
      </c>
      <c r="AP54" s="354">
        <v>126732</v>
      </c>
      <c r="AQ54" s="355">
        <v>19.100000000000001</v>
      </c>
      <c r="AR54" s="356">
        <v>-72.8</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537</v>
      </c>
      <c r="AL55" s="335"/>
      <c r="AM55" s="343">
        <v>479133</v>
      </c>
      <c r="AN55" s="344">
        <v>337418</v>
      </c>
      <c r="AO55" s="345">
        <v>107.4</v>
      </c>
      <c r="AP55" s="346">
        <v>280458</v>
      </c>
      <c r="AQ55" s="347">
        <v>-15.8</v>
      </c>
      <c r="AR55" s="348">
        <v>123.2</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535</v>
      </c>
      <c r="AM56" s="351">
        <v>446202</v>
      </c>
      <c r="AN56" s="352">
        <v>314227</v>
      </c>
      <c r="AO56" s="353">
        <v>124.4</v>
      </c>
      <c r="AP56" s="354">
        <v>127286</v>
      </c>
      <c r="AQ56" s="355">
        <v>0.4</v>
      </c>
      <c r="AR56" s="356">
        <v>124</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538</v>
      </c>
      <c r="AL57" s="335"/>
      <c r="AM57" s="343">
        <v>730796</v>
      </c>
      <c r="AN57" s="344">
        <v>530331</v>
      </c>
      <c r="AO57" s="345">
        <v>57.2</v>
      </c>
      <c r="AP57" s="346">
        <v>291945</v>
      </c>
      <c r="AQ57" s="347">
        <v>4.0999999999999996</v>
      </c>
      <c r="AR57" s="348">
        <v>53.1</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535</v>
      </c>
      <c r="AM58" s="351">
        <v>619690</v>
      </c>
      <c r="AN58" s="352">
        <v>449702</v>
      </c>
      <c r="AO58" s="353">
        <v>43.1</v>
      </c>
      <c r="AP58" s="354">
        <v>127651</v>
      </c>
      <c r="AQ58" s="355">
        <v>0.3</v>
      </c>
      <c r="AR58" s="356">
        <v>42.8</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539</v>
      </c>
      <c r="AL59" s="335"/>
      <c r="AM59" s="343">
        <v>632321</v>
      </c>
      <c r="AN59" s="344">
        <v>466313</v>
      </c>
      <c r="AO59" s="345">
        <v>-12.1</v>
      </c>
      <c r="AP59" s="346">
        <v>291173</v>
      </c>
      <c r="AQ59" s="347">
        <v>-0.3</v>
      </c>
      <c r="AR59" s="348">
        <v>-11.8</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535</v>
      </c>
      <c r="AM60" s="351">
        <v>577245</v>
      </c>
      <c r="AN60" s="352">
        <v>425697</v>
      </c>
      <c r="AO60" s="353">
        <v>-5.3</v>
      </c>
      <c r="AP60" s="354">
        <v>119071</v>
      </c>
      <c r="AQ60" s="355">
        <v>-6.7</v>
      </c>
      <c r="AR60" s="356">
        <v>1.4</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540</v>
      </c>
      <c r="AL61" s="357"/>
      <c r="AM61" s="358">
        <v>528739</v>
      </c>
      <c r="AN61" s="359">
        <v>374861</v>
      </c>
      <c r="AO61" s="360">
        <v>34.200000000000003</v>
      </c>
      <c r="AP61" s="361">
        <v>302584</v>
      </c>
      <c r="AQ61" s="362">
        <v>6.4</v>
      </c>
      <c r="AR61" s="348">
        <v>27.8</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535</v>
      </c>
      <c r="AM62" s="351">
        <v>459953</v>
      </c>
      <c r="AN62" s="352">
        <v>326464</v>
      </c>
      <c r="AO62" s="353">
        <v>35.700000000000003</v>
      </c>
      <c r="AP62" s="354">
        <v>121425</v>
      </c>
      <c r="AQ62" s="355">
        <v>7.2</v>
      </c>
      <c r="AR62" s="356">
        <v>28.5</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Zza+BkbMmnEGb8+8lp07iF9MLkiR/jnq8/kxENwtbuTYhTRj+WGGtJ0yTJz4sOHD93ICl+BLciuctw+y+tGw8w==" saltValue="wbPDiqDXUwnk1ffXgnCtu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lKkp9gWJfZBPUzHLsmqvtrlpWHnSKvcEi2/HyyGPSkt32gkI55330wP6C9O/2yjWCGOSoBMO4VWAmvjZ0YFJw==" saltValue="tkyWrp6rV05Qad7y/+eNd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9WV6fsqyO/avEn/CuEMeRAW+2wFdn7EGclpDvMbV28olHkiDjicZwKyoC/U/Gfgd/zA7NKqZFI5gWLvx+G7hrg==" saltValue="2AklSEgVez2dcDvGyMcia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544</v>
      </c>
      <c r="G46" s="8" t="s">
        <v>545</v>
      </c>
      <c r="H46" s="8" t="s">
        <v>546</v>
      </c>
      <c r="I46" s="8" t="s">
        <v>547</v>
      </c>
      <c r="J46" s="9" t="s">
        <v>548</v>
      </c>
    </row>
    <row r="47" spans="2:10" ht="57.75" customHeight="1" x14ac:dyDescent="0.15">
      <c r="B47" s="10"/>
      <c r="C47" s="1212" t="s">
        <v>3</v>
      </c>
      <c r="D47" s="1212"/>
      <c r="E47" s="1213"/>
      <c r="F47" s="11">
        <v>153.69999999999999</v>
      </c>
      <c r="G47" s="12">
        <v>152.12</v>
      </c>
      <c r="H47" s="12">
        <v>134.43</v>
      </c>
      <c r="I47" s="12">
        <v>135.85</v>
      </c>
      <c r="J47" s="13">
        <v>120.44</v>
      </c>
    </row>
    <row r="48" spans="2:10" ht="57.75" customHeight="1" x14ac:dyDescent="0.15">
      <c r="B48" s="14"/>
      <c r="C48" s="1214" t="s">
        <v>4</v>
      </c>
      <c r="D48" s="1214"/>
      <c r="E48" s="1215"/>
      <c r="F48" s="15">
        <v>3.7</v>
      </c>
      <c r="G48" s="16">
        <v>5.24</v>
      </c>
      <c r="H48" s="16">
        <v>5.19</v>
      </c>
      <c r="I48" s="16">
        <v>5.56</v>
      </c>
      <c r="J48" s="17">
        <v>6.56</v>
      </c>
    </row>
    <row r="49" spans="2:10" ht="57.75" customHeight="1" thickBot="1" x14ac:dyDescent="0.2">
      <c r="B49" s="18"/>
      <c r="C49" s="1216" t="s">
        <v>5</v>
      </c>
      <c r="D49" s="1216"/>
      <c r="E49" s="1217"/>
      <c r="F49" s="19">
        <v>13.33</v>
      </c>
      <c r="G49" s="20" t="s">
        <v>549</v>
      </c>
      <c r="H49" s="20" t="s">
        <v>550</v>
      </c>
      <c r="I49" s="20" t="s">
        <v>551</v>
      </c>
      <c r="J49" s="21" t="s">
        <v>552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Oxf/ve3bT97bYM+Hcy6kIVVoMjnwTzNBIPAFAPSwtvcV0pyANCzk1tJAWL3YsyFXJfydIT/uLsSiii/6VbaImQ==" saltValue="3Dm66PvoMh+439Ph8xX4T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201user</cp:lastModifiedBy>
  <cp:lastPrinted>2019-03-15T01:42:15Z</cp:lastPrinted>
  <dcterms:created xsi:type="dcterms:W3CDTF">2019-02-14T01:17:45Z</dcterms:created>
  <dcterms:modified xsi:type="dcterms:W3CDTF">2019-10-30T02:46:59Z</dcterms:modified>
</cp:coreProperties>
</file>