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02A35A48-5B9A-48D6-9AA7-D102A3AA683C}"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DG102" i="12"/>
  <c r="DL102" i="12"/>
  <c r="DQ102" i="12"/>
  <c r="DV102" i="12"/>
  <c r="CR102"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BW39" i="10" s="1"/>
  <c r="CO34" i="10" l="1"/>
  <c r="CO35" i="10" s="1"/>
</calcChain>
</file>

<file path=xl/sharedStrings.xml><?xml version="1.0" encoding="utf-8"?>
<sst xmlns="http://schemas.openxmlformats.org/spreadsheetml/2006/main" count="1112" uniqueCount="561">
  <si>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</si>
  <si>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</si>
  <si>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</si>
  <si>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</si>
  <si>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</si>
  <si>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</si>
  <si>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</si>
  <si>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</si>
  <si>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</si>
  <si>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</si>
  <si>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</si>
  <si>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</si>
  <si>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</si>
  <si>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</si>
  <si>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</si>
  <si>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</si>
  <si>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</si>
  <si>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</si>
  <si>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</si>
  <si>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</si>
  <si>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</si>
  <si>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</si>
  <si>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</si>
  <si>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</si>
  <si>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</si>
  <si>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</si>
  <si>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</si>
  <si>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</si>
  <si>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</si>
  <si>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</si>
  <si>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</si>
  <si>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</si>
  <si>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</si>
  <si>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</si>
  <si>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</si>
  <si>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</si>
  <si>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</si>
  <si>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</si>
  <si>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</si>
  <si>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</si>
  <si>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</si>
  <si>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</si>
  <si>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</si>
  <si>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</si>
  <si>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</si>
  <si>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</si>
  <si>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</si>
  <si>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</si>
  <si>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</si>
  <si>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</si>
  <si>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</si>
  <si>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</si>
  <si>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</si>
  <si>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</si>
  <si>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</si>
  <si>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</si>
  <si>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</si>
  <si>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</si>
  <si>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</si>
  <si>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</si>
  <si>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</si>
  <si>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</si>
  <si>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</si>
  <si>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</si>
  <si>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</si>
  <si>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</si>
  <si>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</si>
  <si>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</si>
  <si>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</si>
  <si>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</si>
  <si>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</si>
  <si>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</si>
  <si>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</si>
  <si>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</si>
  <si>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</si>
  <si>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</si>
  <si>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</si>
  <si>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</si>
  <si>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</si>
  <si>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</si>
  <si>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</si>
  <si>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</si>
  <si>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</si>
  <si>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</si>
  <si>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</si>
  <si>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</si>
  <si>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</si>
  <si>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</si>
  <si>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</si>
  <si>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</si>
  <si>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</si>
  <si>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</si>
  <si>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</si>
  <si>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</si>
  <si>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</si>
  <si>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</si>
  <si>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</si>
  <si>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</si>
  <si>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</si>
  <si>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</si>
  <si>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</si>
  <si>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</si>
  <si>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</si>
  <si>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</si>
  <si>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</si>
  <si>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</si>
  <si>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</si>
  <si>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</si>
  <si>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</si>
  <si>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</si>
  <si>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</si>
  <si>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</si>
  <si>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</si>
  <si>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</si>
  <si>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</si>
  <si>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</si>
  <si>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</si>
  <si>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</si>
  <si>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</si>
  <si>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</si>
  <si>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</si>
  <si>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</si>
  <si>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</si>
  <si>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</si>
  <si>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</si>
  <si>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</si>
  <si>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</si>
  <si>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</si>
  <si>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</si>
  <si>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</si>
  <si>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</si>
  <si>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</si>
  <si>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</si>
  <si>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</si>
  <si>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</si>
  <si>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</si>
  <si>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</si>
  <si>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</si>
  <si>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</si>
  <si>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</si>
  <si>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</si>
  <si>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</si>
  <si>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6"/>
  </si>
  <si>
    <t>うち日本人(％)</t>
    <phoneticPr fontId="5"/>
  </si>
  <si>
    <t>-3.9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</si>
  <si>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</si>
  <si>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</si>
  <si>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</si>
  <si>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</si>
  <si>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</si>
  <si>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</si>
  <si>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</si>
  <si>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</si>
  <si>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</si>
  <si>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</si>
  <si>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</si>
  <si>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</si>
  <si>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</si>
  <si>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</si>
  <si>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</si>
  <si>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</si>
  <si>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</si>
  <si>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</si>
  <si>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</si>
  <si>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</si>
  <si>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</si>
  <si>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</si>
  <si>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</si>
  <si>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</si>
  <si>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</si>
  <si>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</si>
  <si>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</si>
  <si>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</si>
  <si>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</si>
  <si>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</si>
  <si>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</si>
  <si>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</si>
  <si>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</si>
  <si>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</si>
  <si>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</si>
  <si>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</si>
  <si>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</si>
  <si>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</si>
  <si>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</si>
  <si>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</si>
  <si>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</si>
  <si>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</si>
  <si>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</si>
  <si>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</si>
  <si>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</si>
  <si>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</si>
  <si>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</si>
  <si>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</si>
  <si>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</si>
  <si>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</si>
  <si>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</si>
  <si>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</si>
  <si>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</si>
  <si>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</si>
  <si>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</si>
  <si>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</si>
  <si>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</si>
  <si>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</si>
  <si>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</si>
  <si>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青森県外ヶ浜町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</si>
  <si>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</si>
  <si>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</si>
  <si>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</si>
  <si>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</si>
  <si>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</si>
  <si>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</si>
  <si>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</si>
  <si>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</si>
  <si>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</si>
  <si>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</si>
  <si>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</si>
  <si>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</si>
  <si>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</si>
  <si>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</si>
  <si>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</si>
  <si>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</si>
  <si>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</si>
  <si>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</si>
  <si>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</si>
  <si>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</si>
  <si>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</si>
  <si>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</si>
  <si>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</si>
  <si>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</si>
  <si>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</si>
  <si>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</si>
  <si>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</si>
  <si>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</si>
  <si>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</si>
  <si>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</si>
  <si>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</si>
  <si>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</si>
  <si>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</si>
  <si>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</si>
  <si>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</si>
  <si>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</si>
  <si>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</si>
  <si>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</si>
  <si>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</si>
  <si>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</si>
  <si>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</si>
  <si>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</si>
  <si>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</si>
  <si>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</si>
  <si>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</si>
  <si>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</si>
  <si>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</si>
  <si>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</si>
  <si>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</si>
  <si>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</si>
  <si>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</si>
  <si>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</si>
  <si>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</si>
  <si>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</si>
  <si>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</si>
  <si>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</si>
  <si>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</si>
  <si>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</si>
  <si>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</si>
  <si>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</si>
  <si>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</si>
  <si>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</si>
  <si>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</si>
  <si>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</si>
  <si>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</si>
  <si>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</si>
  <si>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</si>
  <si>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</si>
  <si>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</si>
  <si>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</si>
  <si>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</si>
  <si>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</si>
  <si>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</si>
  <si>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</si>
  <si>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</si>
  <si>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</si>
  <si>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</si>
  <si>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</si>
  <si>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</si>
  <si>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</si>
  <si>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</si>
  <si>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</si>
  <si>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</si>
  <si>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</si>
  <si>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</si>
  <si>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</si>
  <si>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</si>
  <si>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</si>
  <si>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</si>
  <si>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</si>
  <si>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</si>
  <si>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</si>
  <si>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</si>
  <si>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</si>
  <si>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</si>
  <si>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</si>
  <si>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</si>
  <si>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</si>
  <si>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</si>
  <si>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</si>
  <si>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</si>
  <si>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</si>
  <si>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</si>
  <si>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</si>
  <si>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</si>
  <si>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</si>
  <si>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</si>
  <si>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</si>
  <si>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</si>
  <si>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</si>
  <si>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</si>
  <si>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</si>
  <si>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</si>
  <si>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</si>
  <si>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</si>
  <si>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</si>
  <si>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</si>
  <si>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</si>
  <si>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</si>
  <si>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</si>
  <si>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</si>
  <si>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</si>
  <si>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</si>
  <si>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</si>
  <si>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</si>
  <si>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</si>
  <si>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</si>
  <si>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</si>
  <si>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</si>
  <si>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</si>
  <si>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</si>
  <si>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</si>
  <si>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</si>
  <si>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</si>
  <si>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</si>
  <si>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</si>
  <si>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</si>
  <si>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</si>
  <si>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</si>
  <si>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</si>
  <si>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</si>
  <si>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</si>
  <si>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</si>
  <si>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</si>
  <si>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</si>
  <si>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</si>
  <si>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</si>
  <si>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</si>
  <si>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</si>
  <si>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</si>
  <si>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青森県外ヶ浜町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</si>
  <si>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</si>
  <si>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</si>
  <si>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</si>
  <si>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</si>
  <si>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</si>
  <si>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</si>
  <si>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</si>
  <si>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</si>
  <si>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</si>
  <si>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</si>
  <si>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</si>
  <si>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</si>
  <si>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</si>
  <si>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</si>
  <si>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</si>
  <si>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</si>
  <si>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</si>
  <si>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</si>
  <si>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</si>
  <si>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</si>
  <si>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</si>
  <si>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</si>
  <si>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</si>
  <si>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</si>
  <si>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</si>
  <si>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</si>
  <si>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</si>
  <si>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</si>
  <si>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</si>
  <si>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</si>
  <si>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</si>
  <si>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</si>
  <si>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</si>
  <si>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</si>
  <si>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</si>
  <si>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</si>
  <si>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</si>
  <si>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</si>
  <si>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</si>
  <si>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</si>
  <si>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</si>
  <si>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</si>
  <si>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</si>
  <si>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</si>
  <si>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</si>
  <si>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</si>
  <si>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</si>
  <si>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</si>
  <si>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</si>
  <si>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</si>
  <si>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</si>
  <si>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</si>
  <si>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</si>
  <si>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</si>
  <si>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</si>
  <si>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</si>
  <si>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</si>
  <si>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</si>
  <si>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</si>
  <si>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</si>
  <si>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</si>
  <si>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</si>
  <si>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</si>
  <si>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</si>
  <si>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</si>
  <si>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</si>
  <si>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</si>
  <si>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</si>
  <si>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</si>
  <si>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</si>
  <si>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</si>
  <si>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</si>
  <si>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</si>
  <si>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</si>
  <si>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</si>
  <si>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</si>
  <si>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</si>
  <si>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</si>
  <si>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</si>
  <si>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</si>
  <si>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</si>
  <si>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</si>
  <si>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</si>
  <si>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</si>
  <si>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</si>
  <si>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</si>
  <si>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</si>
  <si>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</si>
  <si>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</si>
  <si>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</si>
  <si>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</si>
  <si>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</si>
  <si>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</si>
  <si>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</si>
  <si>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</si>
  <si>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</si>
  <si>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</si>
  <si>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</si>
  <si>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</si>
  <si>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</si>
  <si>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</si>
  <si>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</si>
  <si>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</si>
  <si>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</si>
  <si>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</si>
  <si>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</si>
  <si>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</si>
  <si>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</si>
  <si>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</si>
  <si>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</si>
  <si>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</si>
  <si>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</si>
  <si>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</si>
  <si>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</si>
  <si>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</si>
  <si>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</si>
  <si>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</si>
  <si>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</si>
  <si>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</si>
  <si>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</si>
  <si>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</si>
  <si>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</si>
  <si>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</si>
  <si>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</si>
  <si>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</si>
  <si>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</si>
  <si>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</si>
  <si>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</si>
  <si>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</si>
  <si>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</si>
  <si>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</si>
  <si>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</si>
  <si>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</si>
  <si>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</si>
  <si>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</si>
  <si>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</si>
  <si>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</si>
  <si>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</si>
  <si>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</si>
  <si>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</si>
  <si>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</si>
  <si>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</si>
  <si>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</si>
  <si>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</si>
  <si>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</si>
  <si>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</si>
  <si>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</si>
  <si>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</si>
  <si>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</si>
  <si>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</si>
  <si>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</si>
  <si>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</si>
  <si>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</si>
  <si>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</si>
  <si>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</si>
  <si>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</si>
  <si>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</si>
  <si>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</si>
  <si>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</si>
  <si>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</si>
  <si>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</si>
  <si>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</si>
  <si>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</si>
  <si>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</si>
  <si>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</si>
  <si>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</si>
  <si>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</si>
  <si>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</si>
  <si>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</si>
  <si>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</si>
  <si>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</si>
  <si>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</si>
  <si>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</si>
  <si>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</si>
  <si>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</si>
  <si>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</si>
  <si>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</si>
  <si>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病院事業会計</t>
  </si>
  <si>
    <t>一般会計</t>
  </si>
  <si>
    <t>簡易水道事業会計</t>
  </si>
  <si>
    <t>介護保険特別会計</t>
  </si>
  <si>
    <t>下水道特別会計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</si>
  <si>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</si>
  <si>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</si>
  <si>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</si>
  <si>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</si>
  <si>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</si>
  <si>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</si>
  <si>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</si>
  <si>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</si>
  <si>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</si>
  <si>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</si>
  <si>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青森地域広域事務組合</t>
    <phoneticPr fontId="2"/>
  </si>
  <si>
    <t>青森県市町村総合事務組合</t>
    <phoneticPr fontId="2"/>
  </si>
  <si>
    <t>青森県後期高齢者医療広域連合
（一般会計）</t>
    <phoneticPr fontId="2"/>
  </si>
  <si>
    <t>青森県後期高齢者医療広域連合
（後期高齢者医療特別会計）</t>
    <phoneticPr fontId="2"/>
  </si>
  <si>
    <t>青森県市町村職員退職手当組合</t>
    <phoneticPr fontId="2"/>
  </si>
  <si>
    <t>青森県交通災害共済組合</t>
    <phoneticPr fontId="2"/>
  </si>
  <si>
    <t>青函トンネル記念館</t>
    <phoneticPr fontId="2"/>
  </si>
  <si>
    <t>津軽半島エコエネ</t>
    <phoneticPr fontId="2"/>
  </si>
  <si>
    <t>合併振興基金</t>
  </si>
  <si>
    <t>過疎地域持続的発展特別事業基金</t>
  </si>
  <si>
    <t>ふるさと応援基金</t>
  </si>
  <si>
    <t>病院支援基金</t>
  </si>
  <si>
    <t>地域振興基金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</si>
</sst>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9" fillId="0" borderId="39" xfId="1" applyFont="1" applyFill="1" applyBorder="1" applyAlignment="1" applyProtection="1">
      <alignment horizontal="left" vertical="center" wrapText="1"/>
      <protection locked="0"/>
    </xf>
    <xf numFmtId="0" fontId="39" fillId="0" borderId="31" xfId="1" applyFont="1" applyFill="1" applyBorder="1" applyAlignment="1" applyProtection="1">
      <alignment horizontal="left" vertical="center" wrapText="1"/>
      <protection locked="0"/>
    </xf>
    <xf numFmtId="0" fontId="39"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39" fillId="0" borderId="44" xfId="1" applyFont="1" applyFill="1" applyBorder="1" applyAlignment="1" applyProtection="1">
      <alignment horizontal="left" vertical="center" wrapText="1"/>
      <protection locked="0"/>
    </xf>
    <xf numFmtId="0" fontId="39" fillId="0" borderId="18" xfId="1" applyFont="1" applyFill="1" applyBorder="1" applyAlignment="1" applyProtection="1">
      <alignment horizontal="left" vertical="center" wrapText="1"/>
      <protection locked="0"/>
    </xf>
    <xf numFmtId="0" fontId="39" fillId="0" borderId="19"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AD66-4EA4-A349-85A619146F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72256</c:v>
                </c:pt>
                <c:pt idx="1">
                  <c:v>53039</c:v>
                </c:pt>
                <c:pt idx="2">
                  <c:v>54105</c:v>
                </c:pt>
                <c:pt idx="3">
                  <c:v>61396</c:v>
                </c:pt>
                <c:pt idx="4">
                  <c:v>149784</c:v>
                </c:pt>
              </c:numCache>
            </c:numRef>
          </c:val>
          <c:smooth val="0"/>
          <c:extLst>
            <c:ext xmlns:c16="http://schemas.microsoft.com/office/drawing/2014/chart" uri="{C3380CC4-5D6E-409C-BE32-E72D297353CC}">
              <c16:uniqueId val="{00000001-AD66-4EA4-A349-85A619146F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3.84</c:v>
                </c:pt>
                <c:pt idx="1">
                  <c:v>2.35</c:v>
                </c:pt>
                <c:pt idx="2">
                  <c:v>2.88</c:v>
                </c:pt>
                <c:pt idx="3">
                  <c:v>3.04</c:v>
                </c:pt>
                <c:pt idx="4">
                  <c:v>3.97</c:v>
                </c:pt>
              </c:numCache>
            </c:numRef>
          </c:val>
          <c:extLst>
            <c:ext xmlns:c16="http://schemas.microsoft.com/office/drawing/2014/chart" uri="{C3380CC4-5D6E-409C-BE32-E72D297353CC}">
              <c16:uniqueId val="{00000000-8312-425E-A410-02D5F985EE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33.57</c:v>
                </c:pt>
                <c:pt idx="1">
                  <c:v>36.4</c:v>
                </c:pt>
                <c:pt idx="2">
                  <c:v>35.159999999999997</c:v>
                </c:pt>
                <c:pt idx="3">
                  <c:v>36.21</c:v>
                </c:pt>
                <c:pt idx="4">
                  <c:v>36.549999999999997</c:v>
                </c:pt>
              </c:numCache>
            </c:numRef>
          </c:val>
          <c:extLst>
            <c:ext xmlns:c16="http://schemas.microsoft.com/office/drawing/2014/chart" uri="{C3380CC4-5D6E-409C-BE32-E72D297353CC}">
              <c16:uniqueId val="{00000001-8312-425E-A410-02D5F985EE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-0.74</c:v>
                </c:pt>
                <c:pt idx="1">
                  <c:v>2.88</c:v>
                </c:pt>
                <c:pt idx="2">
                  <c:v>0.09</c:v>
                </c:pt>
                <c:pt idx="3">
                  <c:v>2.13</c:v>
                </c:pt>
                <c:pt idx="4">
                  <c:v>3.38</c:v>
                </c:pt>
              </c:numCache>
            </c:numRef>
          </c:val>
          <c:smooth val="0"/>
          <c:extLst>
            <c:ext xmlns:c16="http://schemas.microsoft.com/office/drawing/2014/chart" uri="{C3380CC4-5D6E-409C-BE32-E72D297353CC}">
              <c16:uniqueId val="{00000002-8312-425E-A410-02D5F985EE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CA-411D-AF40-C9F6FED737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CA-411D-AF40-C9F6FED737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CA-411D-AF40-C9F6FED7376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0.05</c:v>
                </c:pt>
                <c:pt idx="8">
                  <c:v>#N/A</c:v>
                </c:pt>
                <c:pt idx="9">
                  <c:v>0.02</c:v>
                </c:pt>
              </c:numCache>
            </c:numRef>
          </c:val>
          <c:extLst>
            <c:ext xmlns:c16="http://schemas.microsoft.com/office/drawing/2014/chart" uri="{C3380CC4-5D6E-409C-BE32-E72D297353CC}">
              <c16:uniqueId val="{00000003-5FCA-411D-AF40-C9F6FED7376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0.05</c:v>
                </c:pt>
                <c:pt idx="4">
                  <c:v>#N/A</c:v>
                </c:pt>
                <c:pt idx="5">
                  <c:v>0.04</c:v>
                </c:pt>
                <c:pt idx="6">
                  <c:v>#N/A</c:v>
                </c:pt>
                <c:pt idx="7">
                  <c:v>0.12</c:v>
                </c:pt>
                <c:pt idx="8">
                  <c:v>#N/A</c:v>
                </c:pt>
                <c:pt idx="9">
                  <c:v>0.04</c:v>
                </c:pt>
              </c:numCache>
            </c:numRef>
          </c:val>
          <c:extLst>
            <c:ext xmlns:c16="http://schemas.microsoft.com/office/drawing/2014/chart" uri="{C3380CC4-5D6E-409C-BE32-E72D297353CC}">
              <c16:uniqueId val="{00000004-5FCA-411D-AF40-C9F6FED7376E}"/>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0.05</c:v>
                </c:pt>
                <c:pt idx="8">
                  <c:v>#N/A</c:v>
                </c:pt>
                <c:pt idx="9">
                  <c:v>0.25</c:v>
                </c:pt>
              </c:numCache>
            </c:numRef>
          </c:val>
          <c:extLst>
            <c:ext xmlns:c16="http://schemas.microsoft.com/office/drawing/2014/chart" uri="{C3380CC4-5D6E-409C-BE32-E72D297353CC}">
              <c16:uniqueId val="{00000005-5FCA-411D-AF40-C9F6FED7376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0.33</c:v>
                </c:pt>
                <c:pt idx="4">
                  <c:v>#N/A</c:v>
                </c:pt>
                <c:pt idx="5">
                  <c:v>0.31</c:v>
                </c:pt>
                <c:pt idx="6">
                  <c:v>#N/A</c:v>
                </c:pt>
                <c:pt idx="7">
                  <c:v>0.41</c:v>
                </c:pt>
                <c:pt idx="8">
                  <c:v>#N/A</c:v>
                </c:pt>
                <c:pt idx="9">
                  <c:v>1.2</c:v>
                </c:pt>
              </c:numCache>
            </c:numRef>
          </c:val>
          <c:extLst>
            <c:ext xmlns:c16="http://schemas.microsoft.com/office/drawing/2014/chart" uri="{C3380CC4-5D6E-409C-BE32-E72D297353CC}">
              <c16:uniqueId val="{00000006-5FCA-411D-AF40-C9F6FED7376E}"/>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2.63</c:v>
                </c:pt>
                <c:pt idx="2">
                  <c:v>#N/A</c:v>
                </c:pt>
                <c:pt idx="3">
                  <c:v>2.71</c:v>
                </c:pt>
                <c:pt idx="4">
                  <c:v>#N/A</c:v>
                </c:pt>
                <c:pt idx="5">
                  <c:v>2.38</c:v>
                </c:pt>
                <c:pt idx="6">
                  <c:v>#N/A</c:v>
                </c:pt>
                <c:pt idx="7">
                  <c:v>2.0299999999999998</c:v>
                </c:pt>
                <c:pt idx="8">
                  <c:v>#N/A</c:v>
                </c:pt>
                <c:pt idx="9">
                  <c:v>1.78</c:v>
                </c:pt>
              </c:numCache>
            </c:numRef>
          </c:val>
          <c:extLst>
            <c:ext xmlns:c16="http://schemas.microsoft.com/office/drawing/2014/chart" uri="{C3380CC4-5D6E-409C-BE32-E72D297353CC}">
              <c16:uniqueId val="{00000007-5FCA-411D-AF40-C9F6FED737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3.84</c:v>
                </c:pt>
                <c:pt idx="2">
                  <c:v>#N/A</c:v>
                </c:pt>
                <c:pt idx="3">
                  <c:v>2.34</c:v>
                </c:pt>
                <c:pt idx="4">
                  <c:v>#N/A</c:v>
                </c:pt>
                <c:pt idx="5">
                  <c:v>2.87</c:v>
                </c:pt>
                <c:pt idx="6">
                  <c:v>#N/A</c:v>
                </c:pt>
                <c:pt idx="7">
                  <c:v>3.03</c:v>
                </c:pt>
                <c:pt idx="8">
                  <c:v>#N/A</c:v>
                </c:pt>
                <c:pt idx="9">
                  <c:v>3.96</c:v>
                </c:pt>
              </c:numCache>
            </c:numRef>
          </c:val>
          <c:extLst>
            <c:ext xmlns:c16="http://schemas.microsoft.com/office/drawing/2014/chart" uri="{C3380CC4-5D6E-409C-BE32-E72D297353CC}">
              <c16:uniqueId val="{00000008-5FCA-411D-AF40-C9F6FED7376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9.33</c:v>
                </c:pt>
                <c:pt idx="2">
                  <c:v>#N/A</c:v>
                </c:pt>
                <c:pt idx="3">
                  <c:v>10.24</c:v>
                </c:pt>
                <c:pt idx="4">
                  <c:v>#N/A</c:v>
                </c:pt>
                <c:pt idx="5">
                  <c:v>10.62</c:v>
                </c:pt>
                <c:pt idx="6">
                  <c:v>#N/A</c:v>
                </c:pt>
                <c:pt idx="7">
                  <c:v>11.84</c:v>
                </c:pt>
                <c:pt idx="8">
                  <c:v>#N/A</c:v>
                </c:pt>
                <c:pt idx="9">
                  <c:v>12.33</c:v>
                </c:pt>
              </c:numCache>
            </c:numRef>
          </c:val>
          <c:extLst>
            <c:ext xmlns:c16="http://schemas.microsoft.com/office/drawing/2014/chart" uri="{C3380CC4-5D6E-409C-BE32-E72D297353CC}">
              <c16:uniqueId val="{00000009-5FCA-411D-AF40-C9F6FED737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745</c:v>
                </c:pt>
                <c:pt idx="5">
                  <c:v>749</c:v>
                </c:pt>
                <c:pt idx="8">
                  <c:v>755</c:v>
                </c:pt>
                <c:pt idx="11">
                  <c:v>752</c:v>
                </c:pt>
                <c:pt idx="14">
                  <c:v>696</c:v>
                </c:pt>
              </c:numCache>
            </c:numRef>
          </c:val>
          <c:extLst>
            <c:ext xmlns:c16="http://schemas.microsoft.com/office/drawing/2014/chart" uri="{C3380CC4-5D6E-409C-BE32-E72D297353CC}">
              <c16:uniqueId val="{00000000-5014-415A-9E21-E923FB876F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14-415A-9E21-E923FB876F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14-415A-9E21-E923FB876F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15</c:v>
                </c:pt>
                <c:pt idx="6">
                  <c:v>16</c:v>
                </c:pt>
                <c:pt idx="9">
                  <c:v>17</c:v>
                </c:pt>
                <c:pt idx="12">
                  <c:v>14</c:v>
                </c:pt>
              </c:numCache>
            </c:numRef>
          </c:val>
          <c:extLst>
            <c:ext xmlns:c16="http://schemas.microsoft.com/office/drawing/2014/chart" uri="{C3380CC4-5D6E-409C-BE32-E72D297353CC}">
              <c16:uniqueId val="{00000003-5014-415A-9E21-E923FB876F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183</c:v>
                </c:pt>
                <c:pt idx="3">
                  <c:v>213</c:v>
                </c:pt>
                <c:pt idx="6">
                  <c:v>218</c:v>
                </c:pt>
                <c:pt idx="9">
                  <c:v>209</c:v>
                </c:pt>
                <c:pt idx="12">
                  <c:v>185</c:v>
                </c:pt>
              </c:numCache>
            </c:numRef>
          </c:val>
          <c:extLst>
            <c:ext xmlns:c16="http://schemas.microsoft.com/office/drawing/2014/chart" uri="{C3380CC4-5D6E-409C-BE32-E72D297353CC}">
              <c16:uniqueId val="{00000004-5014-415A-9E21-E923FB876F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14-415A-9E21-E923FB876F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14-415A-9E21-E923FB876F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866</c:v>
                </c:pt>
                <c:pt idx="3">
                  <c:v>897</c:v>
                </c:pt>
                <c:pt idx="6">
                  <c:v>901</c:v>
                </c:pt>
                <c:pt idx="9">
                  <c:v>900</c:v>
                </c:pt>
                <c:pt idx="12">
                  <c:v>787</c:v>
                </c:pt>
              </c:numCache>
            </c:numRef>
          </c:val>
          <c:extLst>
            <c:ext xmlns:c16="http://schemas.microsoft.com/office/drawing/2014/chart" uri="{C3380CC4-5D6E-409C-BE32-E72D297353CC}">
              <c16:uniqueId val="{00000007-5014-415A-9E21-E923FB876F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318</c:v>
                </c:pt>
                <c:pt idx="2">
                  <c:v>#N/A</c:v>
                </c:pt>
                <c:pt idx="3">
                  <c:v>#N/A</c:v>
                </c:pt>
                <c:pt idx="4">
                  <c:v>376</c:v>
                </c:pt>
                <c:pt idx="5">
                  <c:v>#N/A</c:v>
                </c:pt>
                <c:pt idx="6">
                  <c:v>#N/A</c:v>
                </c:pt>
                <c:pt idx="7">
                  <c:v>380</c:v>
                </c:pt>
                <c:pt idx="8">
                  <c:v>#N/A</c:v>
                </c:pt>
                <c:pt idx="9">
                  <c:v>#N/A</c:v>
                </c:pt>
                <c:pt idx="10">
                  <c:v>374</c:v>
                </c:pt>
                <c:pt idx="11">
                  <c:v>#N/A</c:v>
                </c:pt>
                <c:pt idx="12">
                  <c:v>#N/A</c:v>
                </c:pt>
                <c:pt idx="13">
                  <c:v>290</c:v>
                </c:pt>
                <c:pt idx="14">
                  <c:v>#N/A</c:v>
                </c:pt>
              </c:numCache>
            </c:numRef>
          </c:val>
          <c:smooth val="0"/>
          <c:extLst>
            <c:ext xmlns:c16="http://schemas.microsoft.com/office/drawing/2014/chart" uri="{C3380CC4-5D6E-409C-BE32-E72D297353CC}">
              <c16:uniqueId val="{00000008-5014-415A-9E21-E923FB876F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6519</c:v>
                </c:pt>
                <c:pt idx="5">
                  <c:v>6197</c:v>
                </c:pt>
                <c:pt idx="8">
                  <c:v>5683</c:v>
                </c:pt>
                <c:pt idx="11">
                  <c:v>5235</c:v>
                </c:pt>
                <c:pt idx="14">
                  <c:v>5174</c:v>
                </c:pt>
              </c:numCache>
            </c:numRef>
          </c:val>
          <c:extLst>
            <c:ext xmlns:c16="http://schemas.microsoft.com/office/drawing/2014/chart" uri="{C3380CC4-5D6E-409C-BE32-E72D297353CC}">
              <c16:uniqueId val="{00000000-B846-42D4-8E19-A736A1E8CE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329</c:v>
                </c:pt>
                <c:pt idx="5">
                  <c:v>292</c:v>
                </c:pt>
                <c:pt idx="8">
                  <c:v>258</c:v>
                </c:pt>
                <c:pt idx="11">
                  <c:v>243</c:v>
                </c:pt>
                <c:pt idx="14">
                  <c:v>217</c:v>
                </c:pt>
              </c:numCache>
            </c:numRef>
          </c:val>
          <c:extLst>
            <c:ext xmlns:c16="http://schemas.microsoft.com/office/drawing/2014/chart" uri="{C3380CC4-5D6E-409C-BE32-E72D297353CC}">
              <c16:uniqueId val="{00000001-B846-42D4-8E19-A736A1E8CE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2158</c:v>
                </c:pt>
                <c:pt idx="5">
                  <c:v>2347</c:v>
                </c:pt>
                <c:pt idx="8">
                  <c:v>2515</c:v>
                </c:pt>
                <c:pt idx="11">
                  <c:v>2637</c:v>
                </c:pt>
                <c:pt idx="14">
                  <c:v>2605</c:v>
                </c:pt>
              </c:numCache>
            </c:numRef>
          </c:val>
          <c:extLst>
            <c:ext xmlns:c16="http://schemas.microsoft.com/office/drawing/2014/chart" uri="{C3380CC4-5D6E-409C-BE32-E72D297353CC}">
              <c16:uniqueId val="{00000002-B846-42D4-8E19-A736A1E8CE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46-42D4-8E19-A736A1E8CE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46-42D4-8E19-A736A1E8CE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46-42D4-8E19-A736A1E8CE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854</c:v>
                </c:pt>
                <c:pt idx="3">
                  <c:v>808</c:v>
                </c:pt>
                <c:pt idx="6">
                  <c:v>829</c:v>
                </c:pt>
                <c:pt idx="9">
                  <c:v>801</c:v>
                </c:pt>
                <c:pt idx="12">
                  <c:v>778</c:v>
                </c:pt>
              </c:numCache>
            </c:numRef>
          </c:val>
          <c:extLst>
            <c:ext xmlns:c16="http://schemas.microsoft.com/office/drawing/2014/chart" uri="{C3380CC4-5D6E-409C-BE32-E72D297353CC}">
              <c16:uniqueId val="{00000006-B846-42D4-8E19-A736A1E8CE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157</c:v>
                </c:pt>
                <c:pt idx="3">
                  <c:v>311</c:v>
                </c:pt>
                <c:pt idx="6">
                  <c:v>327</c:v>
                </c:pt>
                <c:pt idx="9">
                  <c:v>307</c:v>
                </c:pt>
                <c:pt idx="12">
                  <c:v>291</c:v>
                </c:pt>
              </c:numCache>
            </c:numRef>
          </c:val>
          <c:extLst>
            <c:ext xmlns:c16="http://schemas.microsoft.com/office/drawing/2014/chart" uri="{C3380CC4-5D6E-409C-BE32-E72D297353CC}">
              <c16:uniqueId val="{00000007-B846-42D4-8E19-A736A1E8CE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2711</c:v>
                </c:pt>
                <c:pt idx="3">
                  <c:v>2602</c:v>
                </c:pt>
                <c:pt idx="6">
                  <c:v>2511</c:v>
                </c:pt>
                <c:pt idx="9">
                  <c:v>2468</c:v>
                </c:pt>
                <c:pt idx="12">
                  <c:v>2404</c:v>
                </c:pt>
              </c:numCache>
            </c:numRef>
          </c:val>
          <c:extLst>
            <c:ext xmlns:c16="http://schemas.microsoft.com/office/drawing/2014/chart" uri="{C3380CC4-5D6E-409C-BE32-E72D297353CC}">
              <c16:uniqueId val="{00000008-B846-42D4-8E19-A736A1E8CE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46-42D4-8E19-A736A1E8CE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7186</c:v>
                </c:pt>
                <c:pt idx="3">
                  <c:v>6481</c:v>
                </c:pt>
                <c:pt idx="6">
                  <c:v>5815</c:v>
                </c:pt>
                <c:pt idx="9">
                  <c:v>5104</c:v>
                </c:pt>
                <c:pt idx="12">
                  <c:v>4679</c:v>
                </c:pt>
              </c:numCache>
            </c:numRef>
          </c:val>
          <c:extLst>
            <c:ext xmlns:c16="http://schemas.microsoft.com/office/drawing/2014/chart" uri="{C3380CC4-5D6E-409C-BE32-E72D297353CC}">
              <c16:uniqueId val="{0000000A-B846-42D4-8E19-A736A1E8CE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1902</c:v>
                </c:pt>
                <c:pt idx="2">
                  <c:v>#N/A</c:v>
                </c:pt>
                <c:pt idx="3">
                  <c:v>#N/A</c:v>
                </c:pt>
                <c:pt idx="4">
                  <c:v>1366</c:v>
                </c:pt>
                <c:pt idx="5">
                  <c:v>#N/A</c:v>
                </c:pt>
                <c:pt idx="6">
                  <c:v>#N/A</c:v>
                </c:pt>
                <c:pt idx="7">
                  <c:v>1027</c:v>
                </c:pt>
                <c:pt idx="8">
                  <c:v>#N/A</c:v>
                </c:pt>
                <c:pt idx="9">
                  <c:v>#N/A</c:v>
                </c:pt>
                <c:pt idx="10">
                  <c:v>565</c:v>
                </c:pt>
                <c:pt idx="11">
                  <c:v>#N/A</c:v>
                </c:pt>
                <c:pt idx="12">
                  <c:v>#N/A</c:v>
                </c:pt>
                <c:pt idx="13">
                  <c:v>157</c:v>
                </c:pt>
                <c:pt idx="14">
                  <c:v>#N/A</c:v>
                </c:pt>
              </c:numCache>
            </c:numRef>
          </c:val>
          <c:smooth val="0"/>
          <c:extLst>
            <c:ext xmlns:c16="http://schemas.microsoft.com/office/drawing/2014/chart" uri="{C3380CC4-5D6E-409C-BE32-E72D297353CC}">
              <c16:uniqueId val="{0000000B-B846-42D4-8E19-A736A1E8CE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1433</c:v>
                </c:pt>
                <c:pt idx="1">
                  <c:v>1450</c:v>
                </c:pt>
                <c:pt idx="2">
                  <c:v>1445</c:v>
                </c:pt>
              </c:numCache>
            </c:numRef>
          </c:val>
          <c:extLst>
            <c:ext xmlns:c16="http://schemas.microsoft.com/office/drawing/2014/chart" uri="{C3380CC4-5D6E-409C-BE32-E72D297353CC}">
              <c16:uniqueId val="{00000000-3033-43D9-9CC5-0864E817F6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791</c:v>
                </c:pt>
                <c:pt idx="1">
                  <c:v>878</c:v>
                </c:pt>
                <c:pt idx="2">
                  <c:v>826</c:v>
                </c:pt>
              </c:numCache>
            </c:numRef>
          </c:val>
          <c:extLst>
            <c:ext xmlns:c16="http://schemas.microsoft.com/office/drawing/2014/chart" uri="{C3380CC4-5D6E-409C-BE32-E72D297353CC}">
              <c16:uniqueId val="{00000001-3033-43D9-9CC5-0864E817F6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2199</c:v>
                </c:pt>
                <c:pt idx="1">
                  <c:v>2352</c:v>
                </c:pt>
                <c:pt idx="2">
                  <c:v>2457</c:v>
                </c:pt>
              </c:numCache>
            </c:numRef>
          </c:val>
          <c:extLst>
            <c:ext xmlns:c16="http://schemas.microsoft.com/office/drawing/2014/chart" uri="{C3380CC4-5D6E-409C-BE32-E72D297353CC}">
              <c16:uniqueId val="{00000002-3033-43D9-9CC5-0864E817F6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5,152
5,100
230.30
7,026,231
6,864,551
156,908
3,953,686
4,679,391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なっており、近年は同程度の数値で推移している。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典型的な過疎地域である当町は、人口減少や、少子高齢化の影響により自主財源の確保が難しい状況であり、財政運営は一層厳しくなることが予想される。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今後も当該指数については横ばい又は微減傾向となる見込みのため、安定的な財政基盤の確立に向けて、事務事業の改善等の取組に努める。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経常収支比率は</a:t>
          </a:r>
          <a:r>
            <a:rPr kumimoji="1" lang="en-US" altLang="ja-JP" sz="800">
              <a:latin typeface="ＭＳ Ｐゴシック" panose="020B0600070205080204" pitchFamily="50" charset="-128"/>
              <a:ea typeface="ＭＳ Ｐゴシック" panose="020B0600070205080204" pitchFamily="50" charset="-128"/>
            </a:rPr>
            <a:t>90.0</a:t>
          </a:r>
          <a:r>
            <a:rPr kumimoji="1" lang="ja-JP" altLang="en-US" sz="800">
              <a:latin typeface="ＭＳ Ｐゴシック" panose="020B0600070205080204" pitchFamily="50" charset="-128"/>
              <a:ea typeface="ＭＳ Ｐゴシック" panose="020B0600070205080204" pitchFamily="50" charset="-128"/>
            </a:rPr>
            <a:t>％（対前年度比△</a:t>
          </a:r>
          <a:r>
            <a:rPr kumimoji="1" lang="en-US" altLang="ja-JP" sz="800">
              <a:latin typeface="ＭＳ Ｐゴシック" panose="020B0600070205080204" pitchFamily="50" charset="-128"/>
              <a:ea typeface="ＭＳ Ｐゴシック" panose="020B0600070205080204" pitchFamily="50" charset="-128"/>
            </a:rPr>
            <a:t>6.2</a:t>
          </a:r>
          <a:r>
            <a:rPr kumimoji="1" lang="ja-JP" altLang="en-US" sz="800">
              <a:latin typeface="ＭＳ Ｐゴシック" panose="020B0600070205080204" pitchFamily="50" charset="-128"/>
              <a:ea typeface="ＭＳ Ｐゴシック" panose="020B0600070205080204" pitchFamily="50" charset="-128"/>
            </a:rPr>
            <a:t>％）と対前年度比で全国平均、青森県平均が微増である事に対し、当町では大幅に減少した。</a:t>
          </a:r>
          <a:endParaRPr kumimoji="1" lang="en-US" altLang="ja-JP" sz="8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Ｐゴシック" panose="020B0600070205080204" pitchFamily="50" charset="-128"/>
              <a:ea typeface="ＭＳ Ｐゴシック" panose="020B0600070205080204" pitchFamily="50" charset="-128"/>
            </a:rPr>
            <a:t>　分母となる経常収支比率の大部分を占めている普通交付税が△</a:t>
          </a:r>
          <a:r>
            <a:rPr kumimoji="1" lang="en-US" altLang="ja-JP" sz="800">
              <a:latin typeface="ＭＳ Ｐゴシック" panose="020B0600070205080204" pitchFamily="50" charset="-128"/>
              <a:ea typeface="ＭＳ Ｐゴシック" panose="020B0600070205080204" pitchFamily="50" charset="-128"/>
            </a:rPr>
            <a:t>0.62</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19,394</a:t>
          </a:r>
          <a:r>
            <a:rPr kumimoji="1" lang="ja-JP" altLang="en-US" sz="800">
              <a:latin typeface="ＭＳ Ｐゴシック" panose="020B0600070205080204" pitchFamily="50" charset="-128"/>
              <a:ea typeface="ＭＳ Ｐゴシック" panose="020B0600070205080204" pitchFamily="50" charset="-128"/>
            </a:rPr>
            <a:t>千円）と微減のため歳入に大きな減少要因はないと考えられる。</a:t>
          </a:r>
          <a:endParaRPr kumimoji="1" lang="en-US" altLang="ja-JP" sz="8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Ｐゴシック" panose="020B0600070205080204" pitchFamily="50" charset="-128"/>
              <a:ea typeface="ＭＳ Ｐゴシック" panose="020B0600070205080204" pitchFamily="50" charset="-128"/>
            </a:rPr>
            <a:t>　分子における減少の主な要因としては、公債費及び維持補修費の減が挙げられる。公債費においては、過疎対策事業債（平成</a:t>
          </a:r>
          <a:r>
            <a:rPr kumimoji="1" lang="en-US" altLang="ja-JP" sz="800">
              <a:latin typeface="ＭＳ Ｐゴシック" panose="020B0600070205080204" pitchFamily="50" charset="-128"/>
              <a:ea typeface="ＭＳ Ｐゴシック" panose="020B0600070205080204" pitchFamily="50" charset="-128"/>
            </a:rPr>
            <a:t>22</a:t>
          </a:r>
          <a:r>
            <a:rPr kumimoji="1" lang="ja-JP" altLang="en-US" sz="800">
              <a:latin typeface="ＭＳ Ｐゴシック" panose="020B0600070205080204" pitchFamily="50" charset="-128"/>
              <a:ea typeface="ＭＳ Ｐゴシック" panose="020B0600070205080204" pitchFamily="50" charset="-128"/>
            </a:rPr>
            <a:t>年度債）の償還終了（△</a:t>
          </a:r>
          <a:r>
            <a:rPr kumimoji="1" lang="en-US" altLang="ja-JP" sz="800">
              <a:latin typeface="ＭＳ Ｐゴシック" panose="020B0600070205080204" pitchFamily="50" charset="-128"/>
              <a:ea typeface="ＭＳ Ｐゴシック" panose="020B0600070205080204" pitchFamily="50" charset="-128"/>
            </a:rPr>
            <a:t>64,625</a:t>
          </a:r>
          <a:r>
            <a:rPr kumimoji="1" lang="ja-JP" altLang="en-US" sz="800">
              <a:latin typeface="ＭＳ Ｐゴシック" panose="020B0600070205080204" pitchFamily="50" charset="-128"/>
              <a:ea typeface="ＭＳ Ｐゴシック" panose="020B0600070205080204" pitchFamily="50" charset="-128"/>
            </a:rPr>
            <a:t>千円）等による減が要因であり、維持補修費においては、令和</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年度の少雪による管内除雪委託料の減（△</a:t>
          </a:r>
          <a:r>
            <a:rPr kumimoji="1" lang="en-US" altLang="ja-JP" sz="800">
              <a:latin typeface="ＭＳ Ｐゴシック" panose="020B0600070205080204" pitchFamily="50" charset="-128"/>
              <a:ea typeface="ＭＳ Ｐゴシック" panose="020B0600070205080204" pitchFamily="50" charset="-128"/>
            </a:rPr>
            <a:t>30,623</a:t>
          </a:r>
          <a:r>
            <a:rPr kumimoji="1" lang="ja-JP" altLang="en-US" sz="800">
              <a:latin typeface="ＭＳ Ｐゴシック" panose="020B0600070205080204" pitchFamily="50" charset="-128"/>
              <a:ea typeface="ＭＳ Ｐゴシック" panose="020B0600070205080204" pitchFamily="50" charset="-128"/>
            </a:rPr>
            <a:t>千円）が減少要因である。</a:t>
          </a:r>
          <a:endParaRPr kumimoji="1" lang="en-US" altLang="ja-JP" sz="8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R5</a:t>
          </a:r>
          <a:r>
            <a:rPr kumimoji="1" lang="ja-JP" altLang="en-US" sz="800">
              <a:latin typeface="ＭＳ Ｐゴシック" panose="020B0600070205080204" pitchFamily="50" charset="-128"/>
              <a:ea typeface="ＭＳ Ｐゴシック" panose="020B0600070205080204" pitchFamily="50" charset="-128"/>
            </a:rPr>
            <a:t>における当該指数は減少したものの、依然として</a:t>
          </a:r>
          <a:r>
            <a:rPr kumimoji="1" lang="en-US" altLang="ja-JP" sz="800">
              <a:latin typeface="ＭＳ Ｐゴシック" panose="020B0600070205080204" pitchFamily="50" charset="-128"/>
              <a:ea typeface="ＭＳ Ｐゴシック" panose="020B0600070205080204" pitchFamily="50" charset="-128"/>
            </a:rPr>
            <a:t>90</a:t>
          </a:r>
          <a:r>
            <a:rPr kumimoji="1" lang="ja-JP" altLang="en-US" sz="800">
              <a:latin typeface="ＭＳ Ｐゴシック" panose="020B0600070205080204" pitchFamily="50" charset="-128"/>
              <a:ea typeface="ＭＳ Ｐゴシック" panose="020B0600070205080204" pitchFamily="50" charset="-128"/>
            </a:rPr>
            <a:t>％を超える高止まり傾向となっている。要因としては、物件費における物価高騰下での公共施設の維持管理に要する経費の高止まりや、公債費においては改善傾向ではあるものの、インフラ整備（道路・橋梁等）に要する新発債発行のため高止まり傾向であり、急激な改善は見込めない。</a:t>
          </a:r>
          <a:endParaRPr kumimoji="1" lang="en-US" altLang="ja-JP" sz="8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Ｐゴシック" panose="020B0600070205080204" pitchFamily="50" charset="-128"/>
              <a:ea typeface="ＭＳ Ｐゴシック" panose="020B0600070205080204" pitchFamily="50" charset="-128"/>
            </a:rPr>
            <a:t>　収支均衡型の財政運営のため、上記高止まり傾向の改善を図るために、施設の統廃合等の提案、適正な定員管理による人件費の抑制に努める。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19812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3630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66</xdr:row>
      <xdr:rowOff>19812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6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66</xdr:row>
      <xdr:rowOff>53594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679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53594</xdr:rowOff>
    </xdr:from>
    <xdr:to>
      <xdr:col>11</xdr:col>
      <xdr:colOff>31750</xdr:colOff>
      <xdr:row>66</xdr:row>
      <xdr:rowOff>63246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692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当該数値は対前年度比</a:t>
          </a:r>
          <a:r>
            <a:rPr kumimoji="1" lang="en-US" altLang="ja-JP" sz="1100">
              <a:latin typeface="ＭＳ Ｐゴシック" panose="020B0600070205080204" pitchFamily="50" charset="-128"/>
              <a:ea typeface="ＭＳ Ｐゴシック" panose="020B0600070205080204" pitchFamily="50" charset="-128"/>
            </a:rPr>
            <a:t>+22,790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増加要因は、人口減少（△</a:t>
          </a:r>
          <a:r>
            <a:rPr kumimoji="1" lang="en-US" altLang="ja-JP" sz="1100">
              <a:latin typeface="ＭＳ Ｐゴシック" panose="020B0600070205080204" pitchFamily="50" charset="-128"/>
              <a:ea typeface="ＭＳ Ｐゴシック" panose="020B0600070205080204" pitchFamily="50" charset="-128"/>
            </a:rPr>
            <a:t>206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3.84</a:t>
          </a:r>
          <a:r>
            <a:rPr kumimoji="1" lang="ja-JP" altLang="en-US" sz="1100">
              <a:latin typeface="ＭＳ Ｐゴシック" panose="020B0600070205080204" pitchFamily="50" charset="-128"/>
              <a:ea typeface="ＭＳ Ｐゴシック" panose="020B0600070205080204" pitchFamily="50" charset="-128"/>
            </a:rPr>
            <a:t>％）及び経費の増（</a:t>
          </a:r>
          <a:r>
            <a:rPr kumimoji="1" lang="en-US" altLang="ja-JP" sz="1100">
              <a:latin typeface="ＭＳ Ｐゴシック" panose="020B0600070205080204" pitchFamily="50" charset="-128"/>
              <a:ea typeface="ＭＳ Ｐゴシック" panose="020B0600070205080204" pitchFamily="50" charset="-128"/>
            </a:rPr>
            <a:t>+36,804千円）</a:t>
          </a:r>
          <a:r>
            <a:rPr kumimoji="1" lang="ja-JP" altLang="en-US" sz="1100">
              <a:latin typeface="ＭＳ Ｐゴシック" panose="020B0600070205080204" pitchFamily="50" charset="-128"/>
              <a:ea typeface="ＭＳ Ｐゴシック" panose="020B0600070205080204" pitchFamily="50" charset="-128"/>
            </a:rPr>
            <a:t>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経費については、特に物件費の増（</a:t>
          </a:r>
          <a:r>
            <a:rPr kumimoji="1" lang="en-US" altLang="ja-JP" sz="1100">
              <a:latin typeface="ＭＳ Ｐゴシック" panose="020B0600070205080204" pitchFamily="50" charset="-128"/>
              <a:ea typeface="ＭＳ Ｐゴシック" panose="020B0600070205080204" pitchFamily="50" charset="-128"/>
            </a:rPr>
            <a:t>+107,602</a:t>
          </a:r>
          <a:r>
            <a:rPr kumimoji="1" lang="ja-JP" altLang="en-US" sz="1100">
              <a:latin typeface="ＭＳ Ｐゴシック" panose="020B0600070205080204" pitchFamily="50" charset="-128"/>
              <a:ea typeface="ＭＳ Ｐゴシック" panose="020B0600070205080204" pitchFamily="50" charset="-128"/>
            </a:rPr>
            <a:t>千円）が大きく、要因としては航空レーザ測量森林資源解析業務委託料の皆増（</a:t>
          </a:r>
          <a:r>
            <a:rPr kumimoji="1" lang="en-US" altLang="ja-JP" sz="1100">
              <a:latin typeface="ＭＳ Ｐゴシック" panose="020B0600070205080204" pitchFamily="50" charset="-128"/>
              <a:ea typeface="ＭＳ Ｐゴシック" panose="020B0600070205080204" pitchFamily="50" charset="-128"/>
            </a:rPr>
            <a:t>37,257</a:t>
          </a:r>
          <a:r>
            <a:rPr kumimoji="1" lang="ja-JP" altLang="en-US" sz="1100">
              <a:latin typeface="ＭＳ Ｐゴシック" panose="020B0600070205080204" pitchFamily="50" charset="-128"/>
              <a:ea typeface="ＭＳ Ｐゴシック" panose="020B0600070205080204" pitchFamily="50" charset="-128"/>
            </a:rPr>
            <a:t>千円）等</a:t>
          </a:r>
          <a:r>
            <a:rPr kumimoji="1" lang="en-US" altLang="ja-JP" sz="1100">
              <a:latin typeface="ＭＳ Ｐゴシック" panose="020B0600070205080204" pitchFamily="50" charset="-128"/>
              <a:ea typeface="ＭＳ Ｐゴシック" panose="020B0600070205080204" pitchFamily="50" charset="-128"/>
            </a:rPr>
            <a:t>R6</a:t>
          </a:r>
          <a:r>
            <a:rPr kumimoji="1" lang="ja-JP" altLang="en-US" sz="1100">
              <a:latin typeface="ＭＳ Ｐゴシック" panose="020B0600070205080204" pitchFamily="50" charset="-128"/>
              <a:ea typeface="ＭＳ Ｐゴシック" panose="020B0600070205080204" pitchFamily="50" charset="-128"/>
            </a:rPr>
            <a:t>単年度事業によるものが大きい。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退職者の不補充等により人件費を抑制してきたが、今後は職員の高年齢化等の影響により横ばい傾向となる見込のため、適正な定員管理による人件費の抑制を継続し、経常的な物件費の削減等に努める。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1605</xdr:rowOff>
    </xdr:from>
    <xdr:to>
      <xdr:col>23</xdr:col>
      <xdr:colOff>133350</xdr:colOff>
      <xdr:row>84</xdr:row>
      <xdr:rowOff>80164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03405"/>
          <a:ext cx="838200" cy="7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142523</xdr:rowOff>
    </xdr:from>
    <xdr:to>
      <xdr:col>19</xdr:col>
      <xdr:colOff>133350</xdr:colOff>
      <xdr:row>84</xdr:row>
      <xdr:rowOff>1605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72873"/>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92321</xdr:rowOff>
    </xdr:from>
    <xdr:to>
      <xdr:col>15</xdr:col>
      <xdr:colOff>82550</xdr:colOff>
      <xdr:row>83</xdr:row>
      <xdr:rowOff>142523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22671"/>
          <a:ext cx="889000" cy="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98985</xdr:rowOff>
    </xdr:from>
    <xdr:to>
      <xdr:col>11</xdr:col>
      <xdr:colOff>31750</xdr:colOff>
      <xdr:row>83</xdr:row>
      <xdr:rowOff>92321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57885"/>
          <a:ext cx="889000" cy="16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29364</xdr:rowOff>
    </xdr:from>
    <xdr:to>
      <xdr:col>23</xdr:col>
      <xdr:colOff>184150</xdr:colOff>
      <xdr:row>84</xdr:row>
      <xdr:rowOff>130964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1441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122255</xdr:rowOff>
    </xdr:from>
    <xdr:to>
      <xdr:col>19</xdr:col>
      <xdr:colOff>184150</xdr:colOff>
      <xdr:row>84</xdr:row>
      <xdr:rowOff>52405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37182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38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91723</xdr:rowOff>
    </xdr:from>
    <xdr:to>
      <xdr:col>15</xdr:col>
      <xdr:colOff>133350</xdr:colOff>
      <xdr:row>84</xdr:row>
      <xdr:rowOff>21873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0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41521</xdr:rowOff>
    </xdr:from>
    <xdr:to>
      <xdr:col>11</xdr:col>
      <xdr:colOff>82550</xdr:colOff>
      <xdr:row>83</xdr:row>
      <xdr:rowOff>143121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127898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48185</xdr:rowOff>
    </xdr:from>
    <xdr:to>
      <xdr:col>7</xdr:col>
      <xdr:colOff>31750</xdr:colOff>
      <xdr:row>82</xdr:row>
      <xdr:rowOff>149785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134562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当町の給与水準は国との比較において依然として高水準となっている。</a:t>
          </a:r>
        </a:p>
        <a:p>
          <a:r>
            <a:rPr kumimoji="1" lang="ja-JP" altLang="en-US" sz="1300">
              <a:latin typeface="ＭＳ Ｐゴシック" panose="020B0600070205080204" pitchFamily="50" charset="-128"/>
              <a:ea typeface="ＭＳ Ｐゴシック" panose="020B0600070205080204" pitchFamily="50" charset="-128"/>
            </a:rPr>
            <a:t>　退職者不補充等の対応により職員の高齢化、年齢階層の変動が進んでおり、今後も微増または横ばいとなる見込である。</a:t>
          </a:r>
        </a:p>
        <a:p>
          <a:r>
            <a:rPr kumimoji="1" lang="ja-JP" altLang="en-US" sz="1300">
              <a:latin typeface="ＭＳ Ｐゴシック" panose="020B0600070205080204" pitchFamily="50" charset="-128"/>
              <a:ea typeface="ＭＳ Ｐゴシック" panose="020B0600070205080204" pitchFamily="50" charset="-128"/>
            </a:rPr>
            <a:t>　当町では経常収支比率の高止まり等、財政事情を考慮して、独自の給与カットや各種手当の削減を実施してきた経緯もあり、今後も財政状況を勘案し給与水準の抑制に努める。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6478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74789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0500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74789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人口千人当たりに対する職員数は、前年度から</a:t>
          </a:r>
          <a:r>
            <a:rPr kumimoji="1" lang="en-US" altLang="ja-JP" sz="1200">
              <a:latin typeface="ＭＳ Ｐゴシック" panose="020B0600070205080204" pitchFamily="50" charset="-128"/>
              <a:ea typeface="ＭＳ Ｐゴシック" panose="020B0600070205080204" pitchFamily="50" charset="-128"/>
            </a:rPr>
            <a:t>0.09</a:t>
          </a:r>
          <a:r>
            <a:rPr kumimoji="1" lang="ja-JP" altLang="en-US" sz="1200">
              <a:latin typeface="ＭＳ Ｐゴシック" panose="020B0600070205080204" pitchFamily="50" charset="-128"/>
              <a:ea typeface="ＭＳ Ｐゴシック" panose="020B0600070205080204" pitchFamily="50" charset="-128"/>
            </a:rPr>
            <a:t>人の増となり、類似団体平均値を下回ったが、全国平均及び青森県内平均値と比較すると高止まりしている。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年度は職員数が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人減であったが、分母となる人口の減少分、当該指数が増加した。</a:t>
          </a:r>
        </a:p>
        <a:p>
          <a:r>
            <a:rPr kumimoji="1" lang="ja-JP" altLang="en-US" sz="1200">
              <a:latin typeface="ＭＳ Ｐゴシック" panose="020B0600070205080204" pitchFamily="50" charset="-128"/>
              <a:ea typeface="ＭＳ Ｐゴシック" panose="020B0600070205080204" pitchFamily="50" charset="-128"/>
            </a:rPr>
            <a:t>　今後の推移としては、再任用職員、定年延長の増等の影響により、職員数は微減又は横ばい傾向となるため、適正な人員配置や事務の効率化を図った行政運営を進め、類似団体平均値を維持できるよう定員管理に努め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112268</xdr:rowOff>
    </xdr:from>
    <xdr:to>
      <xdr:col>81</xdr:col>
      <xdr:colOff>44450</xdr:colOff>
      <xdr:row>60</xdr:row>
      <xdr:rowOff>116611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99268"/>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88138</xdr:rowOff>
    </xdr:from>
    <xdr:to>
      <xdr:col>77</xdr:col>
      <xdr:colOff>44450</xdr:colOff>
      <xdr:row>60</xdr:row>
      <xdr:rowOff>112268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75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59182</xdr:rowOff>
    </xdr:from>
    <xdr:to>
      <xdr:col>72</xdr:col>
      <xdr:colOff>203200</xdr:colOff>
      <xdr:row>60</xdr:row>
      <xdr:rowOff>88138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461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29261</xdr:rowOff>
    </xdr:from>
    <xdr:to>
      <xdr:col>68</xdr:col>
      <xdr:colOff>152400</xdr:colOff>
      <xdr:row>60</xdr:row>
      <xdr:rowOff>59182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1626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65811</xdr:rowOff>
    </xdr:from>
    <xdr:to>
      <xdr:col>81</xdr:col>
      <xdr:colOff>95250</xdr:colOff>
      <xdr:row>60</xdr:row>
      <xdr:rowOff>167411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82338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9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61468</xdr:rowOff>
    </xdr:from>
    <xdr:to>
      <xdr:col>77</xdr:col>
      <xdr:colOff>95250</xdr:colOff>
      <xdr:row>60</xdr:row>
      <xdr:rowOff>163068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147845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3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37338</xdr:rowOff>
    </xdr:from>
    <xdr:to>
      <xdr:col>73</xdr:col>
      <xdr:colOff>44450</xdr:colOff>
      <xdr:row>60</xdr:row>
      <xdr:rowOff>138938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149115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8382</xdr:rowOff>
    </xdr:from>
    <xdr:to>
      <xdr:col>68</xdr:col>
      <xdr:colOff>203200</xdr:colOff>
      <xdr:row>60</xdr:row>
      <xdr:rowOff>109982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94759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149911</xdr:rowOff>
    </xdr:from>
    <xdr:to>
      <xdr:col>64</xdr:col>
      <xdr:colOff>152400</xdr:colOff>
      <xdr:row>60</xdr:row>
      <xdr:rowOff>80061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90238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3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実質公債費比率は</a:t>
          </a:r>
          <a:r>
            <a:rPr kumimoji="1" lang="en-US" altLang="ja-JP" sz="900">
              <a:latin typeface="ＭＳ Ｐゴシック" panose="020B0600070205080204" pitchFamily="50" charset="-128"/>
              <a:ea typeface="ＭＳ Ｐゴシック" panose="020B0600070205080204" pitchFamily="50" charset="-128"/>
            </a:rPr>
            <a:t>10.4%</a:t>
          </a:r>
          <a:r>
            <a:rPr kumimoji="1" lang="ja-JP" altLang="en-US" sz="900">
              <a:latin typeface="ＭＳ Ｐゴシック" panose="020B0600070205080204" pitchFamily="50" charset="-128"/>
              <a:ea typeface="ＭＳ Ｐゴシック" panose="020B0600070205080204" pitchFamily="50" charset="-128"/>
            </a:rPr>
            <a:t>（単年度</a:t>
          </a:r>
          <a:r>
            <a:rPr kumimoji="1" lang="en-US" altLang="ja-JP" sz="900">
              <a:latin typeface="ＭＳ Ｐゴシック" panose="020B0600070205080204" pitchFamily="50" charset="-128"/>
              <a:ea typeface="ＭＳ Ｐゴシック" panose="020B0600070205080204" pitchFamily="50" charset="-128"/>
            </a:rPr>
            <a:t>8.8%</a:t>
          </a:r>
          <a:r>
            <a:rPr kumimoji="1" lang="ja-JP" altLang="en-US" sz="900">
              <a:latin typeface="ＭＳ Ｐゴシック" panose="020B0600070205080204" pitchFamily="50" charset="-128"/>
              <a:ea typeface="ＭＳ Ｐゴシック" panose="020B0600070205080204" pitchFamily="50" charset="-128"/>
            </a:rPr>
            <a:t>）となり、前年度と比較すると△</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（同△</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）と依然として高水準であるが減少・改善傾向となっている。主な減少要因は算定の分子に算入される元利償還金が単年度で</a:t>
          </a:r>
          <a:r>
            <a:rPr kumimoji="1" lang="en-US" altLang="ja-JP" sz="900">
              <a:latin typeface="ＭＳ Ｐゴシック" panose="020B0600070205080204" pitchFamily="50" charset="-128"/>
              <a:ea typeface="ＭＳ Ｐゴシック" panose="020B0600070205080204" pitchFamily="50" charset="-128"/>
            </a:rPr>
            <a:t>112,576</a:t>
          </a:r>
          <a:r>
            <a:rPr kumimoji="1" lang="ja-JP" altLang="en-US" sz="900">
              <a:latin typeface="ＭＳ Ｐゴシック" panose="020B0600070205080204" pitchFamily="50" charset="-128"/>
              <a:ea typeface="ＭＳ Ｐゴシック" panose="020B0600070205080204" pitchFamily="50" charset="-128"/>
            </a:rPr>
            <a:t>千円減少しているが、分母に算入される標準財政規模はほぼ横ばいとなっていることが挙げられる。
　 今後の推移として、引続き計画的な事業実施に努めるが、予定されている外ヶ浜分署建設事業等の影響により地方債残高の大幅な削減は見込めないため、減債基金を活用した繰上償還等の指標改善への取り組みを引き続き実施す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171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将来負担比率は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で対前年度比▲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と比率が改善傾向となっている。</a:t>
          </a:r>
        </a:p>
        <a:p>
          <a:r>
            <a:rPr kumimoji="1" lang="ja-JP" altLang="en-US" sz="1000">
              <a:latin typeface="ＭＳ Ｐゴシック" panose="020B0600070205080204" pitchFamily="50" charset="-128"/>
              <a:ea typeface="ＭＳ Ｐゴシック" panose="020B0600070205080204" pitchFamily="50" charset="-128"/>
            </a:rPr>
            <a:t>　比率改善の要因は、地方債の現在高が約</a:t>
          </a:r>
          <a:r>
            <a:rPr kumimoji="1" lang="en-US" altLang="ja-JP" sz="1000">
              <a:latin typeface="ＭＳ Ｐゴシック" panose="020B0600070205080204" pitchFamily="50" charset="-128"/>
              <a:ea typeface="ＭＳ Ｐゴシック" panose="020B0600070205080204" pitchFamily="50" charset="-128"/>
            </a:rPr>
            <a:t>424,986</a:t>
          </a:r>
          <a:r>
            <a:rPr kumimoji="1" lang="ja-JP" altLang="en-US" sz="1000">
              <a:latin typeface="ＭＳ Ｐゴシック" panose="020B0600070205080204" pitchFamily="50" charset="-128"/>
              <a:ea typeface="ＭＳ Ｐゴシック" panose="020B0600070205080204" pitchFamily="50" charset="-128"/>
            </a:rPr>
            <a:t>千円減少したことが大きく影響している。これは各地方債残高の償還終了に伴う減の他に、令和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年度に実施した一般廃棄物焼却施設に関する繰上償還分も大きく影響している。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また、公営企業債等繰入見込額について、下水道事業会計の新発債発行額と元金償還額の差額分等により対前年度比で</a:t>
          </a:r>
          <a:r>
            <a:rPr kumimoji="1" lang="en-US" altLang="ja-JP" sz="1000">
              <a:latin typeface="ＭＳ Ｐゴシック" panose="020B0600070205080204" pitchFamily="50" charset="-128"/>
              <a:ea typeface="ＭＳ Ｐゴシック" panose="020B0600070205080204" pitchFamily="50" charset="-128"/>
            </a:rPr>
            <a:t>63,997</a:t>
          </a:r>
          <a:r>
            <a:rPr kumimoji="1" lang="ja-JP" altLang="en-US" sz="1000">
              <a:latin typeface="ＭＳ Ｐゴシック" panose="020B0600070205080204" pitchFamily="50" charset="-128"/>
              <a:ea typeface="ＭＳ Ｐゴシック" panose="020B0600070205080204" pitchFamily="50" charset="-128"/>
            </a:rPr>
            <a:t>千円の減となっていることも挙げられる。</a:t>
          </a:r>
        </a:p>
        <a:p>
          <a:r>
            <a:rPr kumimoji="1" lang="ja-JP" altLang="en-US" sz="1000">
              <a:latin typeface="ＭＳ Ｐゴシック" panose="020B0600070205080204" pitchFamily="50" charset="-128"/>
              <a:ea typeface="ＭＳ Ｐゴシック" panose="020B0600070205080204" pitchFamily="50" charset="-128"/>
            </a:rPr>
            <a:t>　今後も、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138369</xdr:rowOff>
    </xdr:from>
    <xdr:to>
      <xdr:col>81</xdr:col>
      <xdr:colOff>44450</xdr:colOff>
      <xdr:row>14</xdr:row>
      <xdr:rowOff>109401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67219"/>
          <a:ext cx="8382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109401</xdr:rowOff>
    </xdr:from>
    <xdr:to>
      <xdr:col>77</xdr:col>
      <xdr:colOff>44450</xdr:colOff>
      <xdr:row>15</xdr:row>
      <xdr:rowOff>91924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09701"/>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91924</xdr:rowOff>
    </xdr:from>
    <xdr:to>
      <xdr:col>72</xdr:col>
      <xdr:colOff>203200</xdr:colOff>
      <xdr:row>16</xdr:row>
      <xdr:rowOff>66403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63674"/>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66403</xdr:rowOff>
    </xdr:from>
    <xdr:to>
      <xdr:col>68</xdr:col>
      <xdr:colOff>152400</xdr:colOff>
      <xdr:row>17</xdr:row>
      <xdr:rowOff>114421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09603"/>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87569</xdr:rowOff>
    </xdr:from>
    <xdr:to>
      <xdr:col>81</xdr:col>
      <xdr:colOff>95250</xdr:colOff>
      <xdr:row>14</xdr:row>
      <xdr:rowOff>17719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59646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8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58601</xdr:rowOff>
    </xdr:from>
    <xdr:to>
      <xdr:col>77</xdr:col>
      <xdr:colOff>95250</xdr:colOff>
      <xdr:row>14</xdr:row>
      <xdr:rowOff>160201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144978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4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41124</xdr:rowOff>
    </xdr:from>
    <xdr:to>
      <xdr:col>73</xdr:col>
      <xdr:colOff>44450</xdr:colOff>
      <xdr:row>15</xdr:row>
      <xdr:rowOff>142724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127501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15603</xdr:rowOff>
    </xdr:from>
    <xdr:to>
      <xdr:col>68</xdr:col>
      <xdr:colOff>203200</xdr:colOff>
      <xdr:row>16</xdr:row>
      <xdr:rowOff>117203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101980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63621</xdr:rowOff>
    </xdr:from>
    <xdr:to>
      <xdr:col>64</xdr:col>
      <xdr:colOff>152400</xdr:colOff>
      <xdr:row>17</xdr:row>
      <xdr:rowOff>165221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149998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6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5,152
5,100
230.30
7,026,231
6,864,551
156,908
3,953,686
4,679,391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カ年連続で改善傾向にあり、類似団体平均を下回っている。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退職者不補充等の対策により、年々改善していたが、職員の高齢化や再任用職員の増加、定年の引き上げ等の影響により今後は微増傾向となることが見込まれる。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物件費の経常収支比率は、</a:t>
          </a:r>
          <a:r>
            <a:rPr kumimoji="1" lang="en-US" altLang="ja-JP" sz="1100">
              <a:latin typeface="ＭＳ Ｐゴシック" panose="020B0600070205080204" pitchFamily="50" charset="-128"/>
              <a:ea typeface="ＭＳ Ｐゴシック" panose="020B0600070205080204" pitchFamily="50" charset="-128"/>
            </a:rPr>
            <a:t>19.5%</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の増となり、過去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カ年の類似団体平均より高い水準で推移している。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高止まり要因としては、物件費の約</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を占める町単独運営の廃棄物処理施設に係る運営経費をはじめとする公共施設の管理経費が挙げられる。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経常収支比率全体が高止まり傾向となっている大きな要因が当該経費にかかるものであり、今後は事務事業の見直しによる委託料の精査や、公共施設管理費の節減及び施設の統廃合も視野に入れた縮減の検討等、より一層コスト削減意識を持って行政運営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27025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155575</xdr:rowOff>
    </xdr:from>
    <xdr:to>
      <xdr:col>78</xdr:col>
      <xdr:colOff>69850</xdr:colOff>
      <xdr:row>19</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41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98425</xdr:rowOff>
    </xdr:from>
    <xdr:to>
      <xdr:col>73</xdr:col>
      <xdr:colOff>180975</xdr:colOff>
      <xdr:row>18</xdr:row>
      <xdr:rowOff>155575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84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98425</xdr:rowOff>
    </xdr:from>
    <xdr:to>
      <xdr:col>69</xdr:col>
      <xdr:colOff>92075</xdr:colOff>
      <xdr:row>20</xdr:row>
      <xdr:rowOff>22225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8452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104775</xdr:rowOff>
    </xdr:from>
    <xdr:to>
      <xdr:col>82</xdr:col>
      <xdr:colOff>158750</xdr:colOff>
      <xdr:row>20</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76852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104775</xdr:rowOff>
    </xdr:from>
    <xdr:to>
      <xdr:col>74</xdr:col>
      <xdr:colOff>31750</xdr:colOff>
      <xdr:row>19</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19702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47625</xdr:rowOff>
    </xdr:from>
    <xdr:to>
      <xdr:col>69</xdr:col>
      <xdr:colOff>142875</xdr:colOff>
      <xdr:row>18</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134002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142875</xdr:rowOff>
    </xdr:from>
    <xdr:to>
      <xdr:col>65</xdr:col>
      <xdr:colOff>53975</xdr:colOff>
      <xdr:row>20</xdr:row>
      <xdr:rowOff>73025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57802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8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国や県の制度に沿った扶助費が多く、近年では町独自の事業として乳幼児医療給付費の無料化（高校終期まで）等、住民ニーズを捉えた施策を実施してきている。　　　　　　　　 　　　　　</a:t>
          </a:r>
        </a:p>
        <a:p>
          <a:r>
            <a:rPr kumimoji="1" lang="ja-JP" altLang="en-US" sz="1300">
              <a:latin typeface="ＭＳ Ｐゴシック" panose="020B0600070205080204" pitchFamily="50" charset="-128"/>
              <a:ea typeface="ＭＳ Ｐゴシック" panose="020B0600070205080204" pitchFamily="50" charset="-128"/>
            </a:rPr>
            <a:t>　今後も高齢化による扶助費の需要増は避けられないため、より一層住民のニーズを捉えた施策の実施に努める。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42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52</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57150</xdr:rowOff>
    </xdr:from>
    <xdr:to>
      <xdr:col>15</xdr:col>
      <xdr:colOff>149225</xdr:colOff>
      <xdr:row>52</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その他経費は対前年度比△</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減少したものの、依然として類似団体平均を上回っている。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減少要因としては</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より法適化した下水道事業会計への繰出金が補助費等へ振り分けられたことが大きいと考えられる。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当該経費の高止まりの要因としては、特別会計への繰出金や出資金、また除排雪経費（維持補修費）が挙げられる。</a:t>
          </a:r>
        </a:p>
        <a:p>
          <a:r>
            <a:rPr kumimoji="1" lang="ja-JP" altLang="en-US" sz="1100">
              <a:latin typeface="ＭＳ Ｐゴシック" panose="020B0600070205080204" pitchFamily="50" charset="-128"/>
              <a:ea typeface="ＭＳ Ｐゴシック" panose="020B0600070205080204" pitchFamily="50" charset="-128"/>
            </a:rPr>
            <a:t>　しかし、上記の高止まり要因となっている事業については、町民生活に直結する事業内容であることを鑑み、今後も横ばい傾向となる見込みである。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58</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8306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40132</xdr:rowOff>
    </xdr:from>
    <xdr:to>
      <xdr:col>78</xdr:col>
      <xdr:colOff>69850</xdr:colOff>
      <xdr:row>58</xdr:row>
      <xdr:rowOff>49276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984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40132</xdr:rowOff>
    </xdr:from>
    <xdr:to>
      <xdr:col>73</xdr:col>
      <xdr:colOff>180975</xdr:colOff>
      <xdr:row>58</xdr:row>
      <xdr:rowOff>72136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9842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156718</xdr:rowOff>
    </xdr:from>
    <xdr:to>
      <xdr:col>69</xdr:col>
      <xdr:colOff>92075</xdr:colOff>
      <xdr:row>58</xdr:row>
      <xdr:rowOff>72136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9293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103141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160782</xdr:rowOff>
    </xdr:from>
    <xdr:to>
      <xdr:col>74</xdr:col>
      <xdr:colOff>31750</xdr:colOff>
      <xdr:row>58</xdr:row>
      <xdr:rowOff>90932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75709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21336</xdr:rowOff>
    </xdr:from>
    <xdr:to>
      <xdr:col>69</xdr:col>
      <xdr:colOff>142875</xdr:colOff>
      <xdr:row>58</xdr:row>
      <xdr:rowOff>122936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107713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105918</xdr:rowOff>
    </xdr:from>
    <xdr:to>
      <xdr:col>65</xdr:col>
      <xdr:colOff>53975</xdr:colOff>
      <xdr:row>58</xdr:row>
      <xdr:rowOff>36068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20845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補助費等の経常収支比率は</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の微増であり、依然として類似団体の平均を上回っている。</a:t>
          </a:r>
        </a:p>
        <a:p>
          <a:r>
            <a:rPr kumimoji="1" lang="ja-JP" altLang="en-US" sz="1200">
              <a:latin typeface="ＭＳ Ｐゴシック" panose="020B0600070205080204" pitchFamily="50" charset="-128"/>
              <a:ea typeface="ＭＳ Ｐゴシック" panose="020B0600070205080204" pitchFamily="50" charset="-128"/>
            </a:rPr>
            <a:t>　主な高止まりの要因としては、公営企業会計への補助費等の増が挙げられる。</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以降は簡易水道事業、病院事業に加え、下水道事業会計が法適化したことから補助費等の増に起因している。</a:t>
          </a:r>
        </a:p>
        <a:p>
          <a:r>
            <a:rPr kumimoji="1" lang="ja-JP" altLang="en-US" sz="1200">
              <a:latin typeface="ＭＳ Ｐゴシック" panose="020B0600070205080204" pitchFamily="50" charset="-128"/>
              <a:ea typeface="ＭＳ Ｐゴシック" panose="020B0600070205080204" pitchFamily="50" charset="-128"/>
            </a:rPr>
            <a:t>　依然として、各企業会計に対する補助費等が高止まりに大きく影響しており、抜本的な経営方針の見直しを実施し経費の抑制に努める必要がある。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4729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27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と改善傾向ではあるが、類似団体平均値と比較すると高水準で推移している。</a:t>
          </a:r>
        </a:p>
        <a:p>
          <a:r>
            <a:rPr kumimoji="1" lang="ja-JP" altLang="en-US" sz="1300">
              <a:latin typeface="ＭＳ Ｐゴシック" panose="020B0600070205080204" pitchFamily="50" charset="-128"/>
              <a:ea typeface="ＭＳ Ｐゴシック" panose="020B0600070205080204" pitchFamily="50" charset="-128"/>
            </a:rPr>
            <a:t>　近年改善傾向となった要因としては、計画的な普通建設事業の実施による新発債の発行抑制や、後年度の公債費負担軽減を目的とした繰上償還の実施によるものである。</a:t>
          </a:r>
        </a:p>
        <a:p>
          <a:r>
            <a:rPr kumimoji="1" lang="ja-JP" altLang="en-US" sz="1300">
              <a:latin typeface="ＭＳ Ｐゴシック" panose="020B0600070205080204" pitchFamily="50" charset="-128"/>
              <a:ea typeface="ＭＳ Ｐゴシック" panose="020B0600070205080204" pitchFamily="50" charset="-128"/>
            </a:rPr>
            <a:t>　今後は外ヶ浜分署建設事業等の大規模事業が控えており、公債費は増加傾向で推移すると見込まれている。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3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77</xdr:row>
      <xdr:rowOff>130811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153670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5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106680</xdr:rowOff>
    </xdr:from>
    <xdr:to>
      <xdr:col>6</xdr:col>
      <xdr:colOff>171450</xdr:colOff>
      <xdr:row>78</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21607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の</a:t>
          </a:r>
          <a:r>
            <a:rPr kumimoji="1" lang="en-US" altLang="ja-JP" sz="1050">
              <a:latin typeface="ＭＳ Ｐゴシック" panose="020B0600070205080204" pitchFamily="50" charset="-128"/>
              <a:ea typeface="ＭＳ Ｐゴシック" panose="020B0600070205080204" pitchFamily="50" charset="-128"/>
            </a:rPr>
            <a:t>71.0%</a:t>
          </a:r>
          <a:r>
            <a:rPr kumimoji="1" lang="ja-JP" altLang="en-US" sz="1050">
              <a:latin typeface="ＭＳ Ｐゴシック" panose="020B0600070205080204" pitchFamily="50" charset="-128"/>
              <a:ea typeface="ＭＳ Ｐゴシック" panose="020B0600070205080204" pitchFamily="50" charset="-128"/>
            </a:rPr>
            <a:t>となり、減少傾向にあるが、依然として類似団体平均値を上回っている。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分母となる経常収支比率の大部分を占めている普通交付税が△</a:t>
          </a:r>
          <a:r>
            <a:rPr kumimoji="1" lang="en-US" altLang="ja-JP" sz="1050">
              <a:latin typeface="ＭＳ Ｐゴシック" panose="020B0600070205080204" pitchFamily="50" charset="-128"/>
              <a:ea typeface="ＭＳ Ｐゴシック" panose="020B0600070205080204" pitchFamily="50" charset="-128"/>
            </a:rPr>
            <a:t>0.62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19,394</a:t>
          </a:r>
          <a:r>
            <a:rPr kumimoji="1" lang="ja-JP" altLang="en-US" sz="1050">
              <a:latin typeface="ＭＳ Ｐゴシック" panose="020B0600070205080204" pitchFamily="50" charset="-128"/>
              <a:ea typeface="ＭＳ Ｐゴシック" panose="020B0600070205080204" pitchFamily="50" charset="-128"/>
            </a:rPr>
            <a:t>千円）と微減であり、分子における要因が大きい。</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分子の経常支出減の要因としては、近年繰上償還を実施してきた公債費（長期債償還元金△</a:t>
          </a:r>
          <a:r>
            <a:rPr kumimoji="1" lang="en-US" altLang="ja-JP" sz="1050">
              <a:latin typeface="ＭＳ Ｐゴシック" panose="020B0600070205080204" pitchFamily="50" charset="-128"/>
              <a:ea typeface="ＭＳ Ｐゴシック" panose="020B0600070205080204" pitchFamily="50" charset="-128"/>
            </a:rPr>
            <a:t>58,229</a:t>
          </a:r>
          <a:r>
            <a:rPr kumimoji="1" lang="ja-JP" altLang="en-US" sz="1050">
              <a:latin typeface="ＭＳ Ｐゴシック" panose="020B0600070205080204" pitchFamily="50" charset="-128"/>
              <a:ea typeface="ＭＳ Ｐゴシック" panose="020B0600070205080204" pitchFamily="50" charset="-128"/>
            </a:rPr>
            <a:t>千円、長期債償還利子△</a:t>
          </a:r>
          <a:r>
            <a:rPr kumimoji="1" lang="en-US" altLang="ja-JP" sz="1050">
              <a:latin typeface="ＭＳ Ｐゴシック" panose="020B0600070205080204" pitchFamily="50" charset="-128"/>
              <a:ea typeface="ＭＳ Ｐゴシック" panose="020B0600070205080204" pitchFamily="50" charset="-128"/>
            </a:rPr>
            <a:t>4,888</a:t>
          </a:r>
          <a:r>
            <a:rPr kumimoji="1" lang="ja-JP" altLang="en-US" sz="1050">
              <a:latin typeface="ＭＳ Ｐゴシック" panose="020B0600070205080204" pitchFamily="50" charset="-128"/>
              <a:ea typeface="ＭＳ Ｐゴシック" panose="020B0600070205080204" pitchFamily="50" charset="-128"/>
            </a:rPr>
            <a:t>千円）や</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の少雪により管内除雪委託料が減少（△</a:t>
          </a:r>
          <a:r>
            <a:rPr kumimoji="1" lang="en-US" altLang="ja-JP" sz="1050">
              <a:latin typeface="ＭＳ Ｐゴシック" panose="020B0600070205080204" pitchFamily="50" charset="-128"/>
              <a:ea typeface="ＭＳ Ｐゴシック" panose="020B0600070205080204" pitchFamily="50" charset="-128"/>
            </a:rPr>
            <a:t>30,623</a:t>
          </a:r>
          <a:r>
            <a:rPr kumimoji="1" lang="ja-JP" altLang="en-US" sz="1050">
              <a:latin typeface="ＭＳ Ｐゴシック" panose="020B0600070205080204" pitchFamily="50" charset="-128"/>
              <a:ea typeface="ＭＳ Ｐゴシック" panose="020B0600070205080204" pitchFamily="50" charset="-128"/>
            </a:rPr>
            <a:t>千円）した維持補修費が大きく影響している。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56135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88620"/>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56135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892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892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78832</xdr:rowOff>
    </xdr:from>
    <xdr:to>
      <xdr:col>29</xdr:col>
      <xdr:colOff>127000</xdr:colOff>
      <xdr:row>17</xdr:row>
      <xdr:rowOff>84580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1107"/>
          <a:ext cx="6477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84580</xdr:rowOff>
    </xdr:from>
    <xdr:to>
      <xdr:col>26</xdr:col>
      <xdr:colOff>50800</xdr:colOff>
      <xdr:row>17</xdr:row>
      <xdr:rowOff>124493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6855"/>
          <a:ext cx="698500" cy="3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124493</xdr:rowOff>
    </xdr:from>
    <xdr:to>
      <xdr:col>22</xdr:col>
      <xdr:colOff>114300</xdr:colOff>
      <xdr:row>18</xdr:row>
      <xdr:rowOff>4510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86768"/>
          <a:ext cx="6985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156342</xdr:rowOff>
    </xdr:from>
    <xdr:to>
      <xdr:col>18</xdr:col>
      <xdr:colOff>177800</xdr:colOff>
      <xdr:row>18</xdr:row>
      <xdr:rowOff>4510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18617"/>
          <a:ext cx="698500" cy="1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28032</xdr:rowOff>
    </xdr:from>
    <xdr:to>
      <xdr:col>29</xdr:col>
      <xdr:colOff>177800</xdr:colOff>
      <xdr:row>17</xdr:row>
      <xdr:rowOff>129632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6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33780</xdr:rowOff>
    </xdr:from>
    <xdr:to>
      <xdr:col>26</xdr:col>
      <xdr:colOff>101600</xdr:colOff>
      <xdr:row>17</xdr:row>
      <xdr:rowOff>135380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120157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8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73693</xdr:rowOff>
    </xdr:from>
    <xdr:to>
      <xdr:col>22</xdr:col>
      <xdr:colOff>165100</xdr:colOff>
      <xdr:row>18</xdr:row>
      <xdr:rowOff>3843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125160</xdr:rowOff>
    </xdr:from>
    <xdr:to>
      <xdr:col>19</xdr:col>
      <xdr:colOff>38100</xdr:colOff>
      <xdr:row>18</xdr:row>
      <xdr:rowOff>55310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40087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7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105542</xdr:rowOff>
    </xdr:from>
    <xdr:to>
      <xdr:col>15</xdr:col>
      <xdr:colOff>101600</xdr:colOff>
      <xdr:row>18</xdr:row>
      <xdr:rowOff>35692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20469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5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203646</xdr:rowOff>
    </xdr:from>
    <xdr:to>
      <xdr:col>29</xdr:col>
      <xdr:colOff>127000</xdr:colOff>
      <xdr:row>35</xdr:row>
      <xdr:rowOff>82766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71096"/>
          <a:ext cx="647700" cy="22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203646</xdr:rowOff>
    </xdr:from>
    <xdr:to>
      <xdr:col>26</xdr:col>
      <xdr:colOff>50800</xdr:colOff>
      <xdr:row>34</xdr:row>
      <xdr:rowOff>220154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1096"/>
          <a:ext cx="698500" cy="1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220154</xdr:rowOff>
    </xdr:from>
    <xdr:to>
      <xdr:col>22</xdr:col>
      <xdr:colOff>114300</xdr:colOff>
      <xdr:row>34</xdr:row>
      <xdr:rowOff>270528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87604"/>
          <a:ext cx="698500" cy="5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270528</xdr:rowOff>
    </xdr:from>
    <xdr:to>
      <xdr:col>18</xdr:col>
      <xdr:colOff>177800</xdr:colOff>
      <xdr:row>35</xdr:row>
      <xdr:rowOff>120975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37978"/>
          <a:ext cx="698500" cy="19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31966</xdr:rowOff>
    </xdr:from>
    <xdr:to>
      <xdr:col>29</xdr:col>
      <xdr:colOff>177800</xdr:colOff>
      <xdr:row>35</xdr:row>
      <xdr:rowOff>133566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4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219943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152846</xdr:rowOff>
    </xdr:from>
    <xdr:to>
      <xdr:col>26</xdr:col>
      <xdr:colOff>101600</xdr:colOff>
      <xdr:row>34</xdr:row>
      <xdr:rowOff>254446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264623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8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169354</xdr:rowOff>
    </xdr:from>
    <xdr:to>
      <xdr:col>22</xdr:col>
      <xdr:colOff>165100</xdr:colOff>
      <xdr:row>34</xdr:row>
      <xdr:rowOff>270954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3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281131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219728</xdr:rowOff>
    </xdr:from>
    <xdr:to>
      <xdr:col>19</xdr:col>
      <xdr:colOff>38100</xdr:colOff>
      <xdr:row>34</xdr:row>
      <xdr:rowOff>321328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8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331505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5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70175</xdr:rowOff>
    </xdr:from>
    <xdr:to>
      <xdr:col>15</xdr:col>
      <xdr:colOff>101600</xdr:colOff>
      <xdr:row>35</xdr:row>
      <xdr:rowOff>171775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8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181952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5,152
5,100
230.30
7,026,231
6,864,551
156,908
3,953,686
4,679,391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38602</xdr:rowOff>
    </xdr:from>
    <xdr:to>
      <xdr:col>24</xdr:col>
      <xdr:colOff>63500</xdr:colOff>
      <xdr:row>36</xdr:row>
      <xdr:rowOff>45843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210802"/>
          <a:ext cx="8382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38602</xdr:rowOff>
    </xdr:from>
    <xdr:to>
      <xdr:col>19</xdr:col>
      <xdr:colOff>177800</xdr:colOff>
      <xdr:row>36</xdr:row>
      <xdr:rowOff>73189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10802"/>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73189</xdr:rowOff>
    </xdr:from>
    <xdr:to>
      <xdr:col>15</xdr:col>
      <xdr:colOff>50800</xdr:colOff>
      <xdr:row>36</xdr:row>
      <xdr:rowOff>99964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45389"/>
          <a:ext cx="889000" cy="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99964</xdr:rowOff>
    </xdr:from>
    <xdr:to>
      <xdr:col>10</xdr:col>
      <xdr:colOff>114300</xdr:colOff>
      <xdr:row>36</xdr:row>
      <xdr:rowOff>155079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72164"/>
          <a:ext cx="8890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166493</xdr:rowOff>
    </xdr:from>
    <xdr:to>
      <xdr:col>24</xdr:col>
      <xdr:colOff>114300</xdr:colOff>
      <xdr:row>36</xdr:row>
      <xdr:rowOff>96643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144920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159252</xdr:rowOff>
    </xdr:from>
    <xdr:to>
      <xdr:col>20</xdr:col>
      <xdr:colOff>38100</xdr:colOff>
      <xdr:row>36</xdr:row>
      <xdr:rowOff>89402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80529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5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22389</xdr:rowOff>
    </xdr:from>
    <xdr:to>
      <xdr:col>15</xdr:col>
      <xdr:colOff>101600</xdr:colOff>
      <xdr:row>36</xdr:row>
      <xdr:rowOff>123989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115116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49164</xdr:rowOff>
    </xdr:from>
    <xdr:to>
      <xdr:col>10</xdr:col>
      <xdr:colOff>165100</xdr:colOff>
      <xdr:row>36</xdr:row>
      <xdr:rowOff>150764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141891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1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104279</xdr:rowOff>
    </xdr:from>
    <xdr:to>
      <xdr:col>6</xdr:col>
      <xdr:colOff>38100</xdr:colOff>
      <xdr:row>37</xdr:row>
      <xdr:rowOff>34429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25556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3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134286</xdr:rowOff>
    </xdr:from>
    <xdr:to>
      <xdr:col>24</xdr:col>
      <xdr:colOff>63500</xdr:colOff>
      <xdr:row>57</xdr:row>
      <xdr:rowOff>70320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5486"/>
          <a:ext cx="838200" cy="10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70320</xdr:rowOff>
    </xdr:from>
    <xdr:to>
      <xdr:col>19</xdr:col>
      <xdr:colOff>177800</xdr:colOff>
      <xdr:row>57</xdr:row>
      <xdr:rowOff>91908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42970"/>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91908</xdr:rowOff>
    </xdr:from>
    <xdr:to>
      <xdr:col>15</xdr:col>
      <xdr:colOff>50800</xdr:colOff>
      <xdr:row>57</xdr:row>
      <xdr:rowOff>104598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64558"/>
          <a:ext cx="889000" cy="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104598</xdr:rowOff>
    </xdr:from>
    <xdr:to>
      <xdr:col>10</xdr:col>
      <xdr:colOff>114300</xdr:colOff>
      <xdr:row>57</xdr:row>
      <xdr:rowOff>156239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77248"/>
          <a:ext cx="8890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83486</xdr:rowOff>
    </xdr:from>
    <xdr:to>
      <xdr:col>24</xdr:col>
      <xdr:colOff>114300</xdr:colOff>
      <xdr:row>57</xdr:row>
      <xdr:rowOff>13636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106363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19520</xdr:rowOff>
    </xdr:from>
    <xdr:to>
      <xdr:col>20</xdr:col>
      <xdr:colOff>38100</xdr:colOff>
      <xdr:row>57</xdr:row>
      <xdr:rowOff>121120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137647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6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41108</xdr:rowOff>
    </xdr:from>
    <xdr:to>
      <xdr:col>15</xdr:col>
      <xdr:colOff>101600</xdr:colOff>
      <xdr:row>57</xdr:row>
      <xdr:rowOff>142708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159235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8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53798</xdr:rowOff>
    </xdr:from>
    <xdr:to>
      <xdr:col>10</xdr:col>
      <xdr:colOff>165100</xdr:colOff>
      <xdr:row>57</xdr:row>
      <xdr:rowOff>155398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0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105439</xdr:rowOff>
    </xdr:from>
    <xdr:to>
      <xdr:col>6</xdr:col>
      <xdr:colOff>38100</xdr:colOff>
      <xdr:row>58</xdr:row>
      <xdr:rowOff>35589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52116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5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98247</xdr:rowOff>
    </xdr:from>
    <xdr:to>
      <xdr:col>24</xdr:col>
      <xdr:colOff>63500</xdr:colOff>
      <xdr:row>73</xdr:row>
      <xdr:rowOff>102686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442647"/>
          <a:ext cx="838200" cy="17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48888</xdr:rowOff>
    </xdr:from>
    <xdr:to>
      <xdr:col>19</xdr:col>
      <xdr:colOff>177800</xdr:colOff>
      <xdr:row>72</xdr:row>
      <xdr:rowOff>98247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393288"/>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48888</xdr:rowOff>
    </xdr:from>
    <xdr:to>
      <xdr:col>15</xdr:col>
      <xdr:colOff>50800</xdr:colOff>
      <xdr:row>72</xdr:row>
      <xdr:rowOff>93694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39328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93694</xdr:rowOff>
    </xdr:from>
    <xdr:to>
      <xdr:col>10</xdr:col>
      <xdr:colOff>114300</xdr:colOff>
      <xdr:row>75</xdr:row>
      <xdr:rowOff>48755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438094"/>
          <a:ext cx="889000" cy="46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51886</xdr:rowOff>
    </xdr:from>
    <xdr:to>
      <xdr:col>24</xdr:col>
      <xdr:colOff>114300</xdr:colOff>
      <xdr:row>73</xdr:row>
      <xdr:rowOff>153486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74763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47447</xdr:rowOff>
    </xdr:from>
    <xdr:to>
      <xdr:col>20</xdr:col>
      <xdr:colOff>38100</xdr:colOff>
      <xdr:row>72</xdr:row>
      <xdr:rowOff>149047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3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165574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16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169538</xdr:rowOff>
    </xdr:from>
    <xdr:to>
      <xdr:col>15</xdr:col>
      <xdr:colOff>101600</xdr:colOff>
      <xdr:row>72</xdr:row>
      <xdr:rowOff>99688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116215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1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42894</xdr:rowOff>
    </xdr:from>
    <xdr:to>
      <xdr:col>10</xdr:col>
      <xdr:colOff>165100</xdr:colOff>
      <xdr:row>72</xdr:row>
      <xdr:rowOff>144494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3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161021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1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169405</xdr:rowOff>
    </xdr:from>
    <xdr:to>
      <xdr:col>6</xdr:col>
      <xdr:colOff>38100</xdr:colOff>
      <xdr:row>75</xdr:row>
      <xdr:rowOff>99555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116082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6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123383</xdr:rowOff>
    </xdr:from>
    <xdr:to>
      <xdr:col>24</xdr:col>
      <xdr:colOff>63500</xdr:colOff>
      <xdr:row>98</xdr:row>
      <xdr:rowOff>78911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54033"/>
          <a:ext cx="838200" cy="1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38612</xdr:rowOff>
    </xdr:from>
    <xdr:to>
      <xdr:col>19</xdr:col>
      <xdr:colOff>177800</xdr:colOff>
      <xdr:row>97</xdr:row>
      <xdr:rowOff>123383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69262"/>
          <a:ext cx="88900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38612</xdr:rowOff>
    </xdr:from>
    <xdr:to>
      <xdr:col>15</xdr:col>
      <xdr:colOff>50800</xdr:colOff>
      <xdr:row>98</xdr:row>
      <xdr:rowOff>132184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9262"/>
          <a:ext cx="889000" cy="2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125088</xdr:rowOff>
    </xdr:from>
    <xdr:to>
      <xdr:col>10</xdr:col>
      <xdr:colOff>114300</xdr:colOff>
      <xdr:row>98</xdr:row>
      <xdr:rowOff>132184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27188"/>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28111</xdr:rowOff>
    </xdr:from>
    <xdr:to>
      <xdr:col>24</xdr:col>
      <xdr:colOff>114300</xdr:colOff>
      <xdr:row>98</xdr:row>
      <xdr:rowOff>129711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114488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72583</xdr:rowOff>
    </xdr:from>
    <xdr:to>
      <xdr:col>20</xdr:col>
      <xdr:colOff>38100</xdr:colOff>
      <xdr:row>98</xdr:row>
      <xdr:rowOff>2733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165310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159262</xdr:rowOff>
    </xdr:from>
    <xdr:to>
      <xdr:col>15</xdr:col>
      <xdr:colOff>101600</xdr:colOff>
      <xdr:row>97</xdr:row>
      <xdr:rowOff>89412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80539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81384</xdr:rowOff>
    </xdr:from>
    <xdr:to>
      <xdr:col>10</xdr:col>
      <xdr:colOff>165100</xdr:colOff>
      <xdr:row>99</xdr:row>
      <xdr:rowOff>11534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74288</xdr:rowOff>
    </xdr:from>
    <xdr:to>
      <xdr:col>6</xdr:col>
      <xdr:colOff>38100</xdr:colOff>
      <xdr:row>99</xdr:row>
      <xdr:rowOff>4438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167015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4988</xdr:rowOff>
    </xdr:from>
    <xdr:to>
      <xdr:col>55</xdr:col>
      <xdr:colOff>0</xdr:colOff>
      <xdr:row>35</xdr:row>
      <xdr:rowOff>92174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05738"/>
          <a:ext cx="838200" cy="8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92174</xdr:rowOff>
    </xdr:from>
    <xdr:to>
      <xdr:col>50</xdr:col>
      <xdr:colOff>114300</xdr:colOff>
      <xdr:row>36</xdr:row>
      <xdr:rowOff>55692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92924"/>
          <a:ext cx="889000" cy="1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94005</xdr:rowOff>
    </xdr:from>
    <xdr:to>
      <xdr:col>45</xdr:col>
      <xdr:colOff>177800</xdr:colOff>
      <xdr:row>36</xdr:row>
      <xdr:rowOff>55692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23305"/>
          <a:ext cx="889000" cy="30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94005</xdr:rowOff>
    </xdr:from>
    <xdr:to>
      <xdr:col>41</xdr:col>
      <xdr:colOff>50800</xdr:colOff>
      <xdr:row>36</xdr:row>
      <xdr:rowOff>72768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23305"/>
          <a:ext cx="889000" cy="3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125638</xdr:rowOff>
    </xdr:from>
    <xdr:to>
      <xdr:col>55</xdr:col>
      <xdr:colOff>50800</xdr:colOff>
      <xdr:row>35</xdr:row>
      <xdr:rowOff>55788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148515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41374</xdr:rowOff>
    </xdr:from>
    <xdr:to>
      <xdr:col>50</xdr:col>
      <xdr:colOff>165100</xdr:colOff>
      <xdr:row>35</xdr:row>
      <xdr:rowOff>142974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159501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1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4892</xdr:rowOff>
    </xdr:from>
    <xdr:to>
      <xdr:col>46</xdr:col>
      <xdr:colOff>38100</xdr:colOff>
      <xdr:row>36</xdr:row>
      <xdr:rowOff>106492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123019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5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43205</xdr:rowOff>
    </xdr:from>
    <xdr:to>
      <xdr:col>41</xdr:col>
      <xdr:colOff>101600</xdr:colOff>
      <xdr:row>34</xdr:row>
      <xdr:rowOff>144805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161332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21968</xdr:rowOff>
    </xdr:from>
    <xdr:to>
      <xdr:col>36</xdr:col>
      <xdr:colOff>165100</xdr:colOff>
      <xdr:row>36</xdr:row>
      <xdr:rowOff>123568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140095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6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54592</xdr:rowOff>
    </xdr:from>
    <xdr:to>
      <xdr:col>55</xdr:col>
      <xdr:colOff>0</xdr:colOff>
      <xdr:row>58</xdr:row>
      <xdr:rowOff>135711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27242"/>
          <a:ext cx="838200" cy="25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135711</xdr:rowOff>
    </xdr:from>
    <xdr:to>
      <xdr:col>50</xdr:col>
      <xdr:colOff>114300</xdr:colOff>
      <xdr:row>58</xdr:row>
      <xdr:rowOff>156545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79811"/>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156545</xdr:rowOff>
    </xdr:from>
    <xdr:to>
      <xdr:col>45</xdr:col>
      <xdr:colOff>177800</xdr:colOff>
      <xdr:row>58</xdr:row>
      <xdr:rowOff>159591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100645"/>
          <a:ext cx="8890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104678</xdr:rowOff>
    </xdr:from>
    <xdr:to>
      <xdr:col>41</xdr:col>
      <xdr:colOff>50800</xdr:colOff>
      <xdr:row>58</xdr:row>
      <xdr:rowOff>159591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48778"/>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3792</xdr:rowOff>
    </xdr:from>
    <xdr:to>
      <xdr:col>55</xdr:col>
      <xdr:colOff>50800</xdr:colOff>
      <xdr:row>57</xdr:row>
      <xdr:rowOff>105392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153669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84911</xdr:rowOff>
    </xdr:from>
    <xdr:to>
      <xdr:col>50</xdr:col>
      <xdr:colOff>165100</xdr:colOff>
      <xdr:row>59</xdr:row>
      <xdr:rowOff>15061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105745</xdr:rowOff>
    </xdr:from>
    <xdr:to>
      <xdr:col>46</xdr:col>
      <xdr:colOff>38100</xdr:colOff>
      <xdr:row>59</xdr:row>
      <xdr:rowOff>35895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27022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4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108791</xdr:rowOff>
    </xdr:from>
    <xdr:to>
      <xdr:col>41</xdr:col>
      <xdr:colOff>101600</xdr:colOff>
      <xdr:row>59</xdr:row>
      <xdr:rowOff>38941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30068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53878</xdr:rowOff>
    </xdr:from>
    <xdr:to>
      <xdr:col>36</xdr:col>
      <xdr:colOff>165100</xdr:colOff>
      <xdr:row>58</xdr:row>
      <xdr:rowOff>155478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146605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9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26296</xdr:rowOff>
    </xdr:from>
    <xdr:to>
      <xdr:col>55</xdr:col>
      <xdr:colOff>0</xdr:colOff>
      <xdr:row>78</xdr:row>
      <xdr:rowOff>68748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27946"/>
          <a:ext cx="838200" cy="2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68748</xdr:rowOff>
    </xdr:from>
    <xdr:to>
      <xdr:col>50</xdr:col>
      <xdr:colOff>114300</xdr:colOff>
      <xdr:row>78</xdr:row>
      <xdr:rowOff>97706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41848"/>
          <a:ext cx="889000" cy="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90976</xdr:rowOff>
    </xdr:from>
    <xdr:to>
      <xdr:col>45</xdr:col>
      <xdr:colOff>177800</xdr:colOff>
      <xdr:row>78</xdr:row>
      <xdr:rowOff>97706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64076"/>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128938</xdr:rowOff>
    </xdr:from>
    <xdr:to>
      <xdr:col>41</xdr:col>
      <xdr:colOff>50800</xdr:colOff>
      <xdr:row>78</xdr:row>
      <xdr:rowOff>90976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30588"/>
          <a:ext cx="889000" cy="13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146946</xdr:rowOff>
    </xdr:from>
    <xdr:to>
      <xdr:col>55</xdr:col>
      <xdr:colOff>50800</xdr:colOff>
      <xdr:row>77</xdr:row>
      <xdr:rowOff>77096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169823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17948</xdr:rowOff>
    </xdr:from>
    <xdr:to>
      <xdr:col>50</xdr:col>
      <xdr:colOff>165100</xdr:colOff>
      <xdr:row>78</xdr:row>
      <xdr:rowOff>119548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110675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46906</xdr:rowOff>
    </xdr:from>
    <xdr:to>
      <xdr:col>46</xdr:col>
      <xdr:colOff>38100</xdr:colOff>
      <xdr:row>78</xdr:row>
      <xdr:rowOff>148506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139633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40176</xdr:rowOff>
    </xdr:from>
    <xdr:to>
      <xdr:col>41</xdr:col>
      <xdr:colOff>101600</xdr:colOff>
      <xdr:row>78</xdr:row>
      <xdr:rowOff>141776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132903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78138</xdr:rowOff>
    </xdr:from>
    <xdr:to>
      <xdr:col>36</xdr:col>
      <xdr:colOff>165100</xdr:colOff>
      <xdr:row>78</xdr:row>
      <xdr:rowOff>8288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170865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67588</xdr:rowOff>
    </xdr:from>
    <xdr:to>
      <xdr:col>55</xdr:col>
      <xdr:colOff>0</xdr:colOff>
      <xdr:row>98</xdr:row>
      <xdr:rowOff>57800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98238"/>
          <a:ext cx="838200" cy="16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57800</xdr:rowOff>
    </xdr:from>
    <xdr:to>
      <xdr:col>50</xdr:col>
      <xdr:colOff>114300</xdr:colOff>
      <xdr:row>98</xdr:row>
      <xdr:rowOff>73402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59900"/>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71467</xdr:rowOff>
    </xdr:from>
    <xdr:to>
      <xdr:col>45</xdr:col>
      <xdr:colOff>177800</xdr:colOff>
      <xdr:row>98</xdr:row>
      <xdr:rowOff>73402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73567"/>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71467</xdr:rowOff>
    </xdr:from>
    <xdr:to>
      <xdr:col>41</xdr:col>
      <xdr:colOff>50800</xdr:colOff>
      <xdr:row>98</xdr:row>
      <xdr:rowOff>148098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73567"/>
          <a:ext cx="889000" cy="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16788</xdr:rowOff>
    </xdr:from>
    <xdr:to>
      <xdr:col>55</xdr:col>
      <xdr:colOff>50800</xdr:colOff>
      <xdr:row>97</xdr:row>
      <xdr:rowOff>118388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166665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7000</xdr:rowOff>
    </xdr:from>
    <xdr:to>
      <xdr:col>50</xdr:col>
      <xdr:colOff>165100</xdr:colOff>
      <xdr:row>98</xdr:row>
      <xdr:rowOff>108600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99727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22602</xdr:rowOff>
    </xdr:from>
    <xdr:to>
      <xdr:col>46</xdr:col>
      <xdr:colOff>38100</xdr:colOff>
      <xdr:row>98</xdr:row>
      <xdr:rowOff>124202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115329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20667</xdr:rowOff>
    </xdr:from>
    <xdr:to>
      <xdr:col>41</xdr:col>
      <xdr:colOff>101600</xdr:colOff>
      <xdr:row>98</xdr:row>
      <xdr:rowOff>122267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113394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97298</xdr:rowOff>
    </xdr:from>
    <xdr:to>
      <xdr:col>36</xdr:col>
      <xdr:colOff>165100</xdr:colOff>
      <xdr:row>99</xdr:row>
      <xdr:rowOff>27448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18575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13643</xdr:rowOff>
    </xdr:from>
    <xdr:to>
      <xdr:col>85</xdr:col>
      <xdr:colOff>127000</xdr:colOff>
      <xdr:row>39</xdr:row>
      <xdr:rowOff>17887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0193"/>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13643</xdr:rowOff>
    </xdr:from>
    <xdr:to>
      <xdr:col>81</xdr:col>
      <xdr:colOff>50800</xdr:colOff>
      <xdr:row>39</xdr:row>
      <xdr:rowOff>44442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00193"/>
          <a:ext cx="8890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44442</xdr:rowOff>
    </xdr:from>
    <xdr:to>
      <xdr:col>76</xdr:col>
      <xdr:colOff>114300</xdr:colOff>
      <xdr:row>39</xdr:row>
      <xdr:rowOff>44442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44442</xdr:rowOff>
    </xdr:from>
    <xdr:to>
      <xdr:col>71</xdr:col>
      <xdr:colOff>177800</xdr:colOff>
      <xdr:row>39</xdr:row>
      <xdr:rowOff>44442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138537</xdr:rowOff>
    </xdr:from>
    <xdr:to>
      <xdr:col>85</xdr:col>
      <xdr:colOff>177800</xdr:colOff>
      <xdr:row>39</xdr:row>
      <xdr:rowOff>68687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53464</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134293</xdr:rowOff>
    </xdr:from>
    <xdr:to>
      <xdr:col>81</xdr:col>
      <xdr:colOff>101600</xdr:colOff>
      <xdr:row>39</xdr:row>
      <xdr:rowOff>64443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55570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4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165092</xdr:rowOff>
    </xdr:from>
    <xdr:to>
      <xdr:col>76</xdr:col>
      <xdr:colOff>165100</xdr:colOff>
      <xdr:row>39</xdr:row>
      <xdr:rowOff>95242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86369</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165092</xdr:rowOff>
    </xdr:from>
    <xdr:to>
      <xdr:col>72</xdr:col>
      <xdr:colOff>38100</xdr:colOff>
      <xdr:row>39</xdr:row>
      <xdr:rowOff>95242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86369</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165092</xdr:rowOff>
    </xdr:from>
    <xdr:to>
      <xdr:col>67</xdr:col>
      <xdr:colOff>101600</xdr:colOff>
      <xdr:row>39</xdr:row>
      <xdr:rowOff>95242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86369</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2224</xdr:rowOff>
    </xdr:from>
    <xdr:to>
      <xdr:col>85</xdr:col>
      <xdr:colOff>127000</xdr:colOff>
      <xdr:row>75</xdr:row>
      <xdr:rowOff>19788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60974"/>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2224</xdr:rowOff>
    </xdr:from>
    <xdr:to>
      <xdr:col>81</xdr:col>
      <xdr:colOff>50800</xdr:colOff>
      <xdr:row>75</xdr:row>
      <xdr:rowOff>108134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60974"/>
          <a:ext cx="889000" cy="10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71562</xdr:rowOff>
    </xdr:from>
    <xdr:to>
      <xdr:col>76</xdr:col>
      <xdr:colOff>114300</xdr:colOff>
      <xdr:row>75</xdr:row>
      <xdr:rowOff>108134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30312"/>
          <a:ext cx="889000" cy="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71562</xdr:rowOff>
    </xdr:from>
    <xdr:to>
      <xdr:col>71</xdr:col>
      <xdr:colOff>177800</xdr:colOff>
      <xdr:row>75</xdr:row>
      <xdr:rowOff>171182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30312"/>
          <a:ext cx="8890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140438</xdr:rowOff>
    </xdr:from>
    <xdr:to>
      <xdr:col>85</xdr:col>
      <xdr:colOff>177800</xdr:colOff>
      <xdr:row>75</xdr:row>
      <xdr:rowOff>70588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163315</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7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122874</xdr:rowOff>
    </xdr:from>
    <xdr:to>
      <xdr:col>81</xdr:col>
      <xdr:colOff>101600</xdr:colOff>
      <xdr:row>75</xdr:row>
      <xdr:rowOff>53024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69551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5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57334</xdr:rowOff>
    </xdr:from>
    <xdr:to>
      <xdr:col>76</xdr:col>
      <xdr:colOff>165100</xdr:colOff>
      <xdr:row>75</xdr:row>
      <xdr:rowOff>158934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4011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6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20762</xdr:rowOff>
    </xdr:from>
    <xdr:to>
      <xdr:col>72</xdr:col>
      <xdr:colOff>38100</xdr:colOff>
      <xdr:row>75</xdr:row>
      <xdr:rowOff>122362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138889</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65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120382</xdr:rowOff>
    </xdr:from>
    <xdr:to>
      <xdr:col>67</xdr:col>
      <xdr:colOff>101600</xdr:colOff>
      <xdr:row>76</xdr:row>
      <xdr:rowOff>50532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67059</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5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145664</xdr:rowOff>
    </xdr:from>
    <xdr:to>
      <xdr:col>85</xdr:col>
      <xdr:colOff>127000</xdr:colOff>
      <xdr:row>97</xdr:row>
      <xdr:rowOff>21628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4864"/>
          <a:ext cx="838200" cy="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145664</xdr:rowOff>
    </xdr:from>
    <xdr:to>
      <xdr:col>81</xdr:col>
      <xdr:colOff>50800</xdr:colOff>
      <xdr:row>96</xdr:row>
      <xdr:rowOff>147898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04864"/>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147898</xdr:rowOff>
    </xdr:from>
    <xdr:to>
      <xdr:col>76</xdr:col>
      <xdr:colOff>114300</xdr:colOff>
      <xdr:row>97</xdr:row>
      <xdr:rowOff>87078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07098"/>
          <a:ext cx="889000" cy="1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63985</xdr:rowOff>
    </xdr:from>
    <xdr:to>
      <xdr:col>71</xdr:col>
      <xdr:colOff>177800</xdr:colOff>
      <xdr:row>97</xdr:row>
      <xdr:rowOff>87078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94635"/>
          <a:ext cx="889000" cy="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142278</xdr:rowOff>
    </xdr:from>
    <xdr:to>
      <xdr:col>85</xdr:col>
      <xdr:colOff>177800</xdr:colOff>
      <xdr:row>97</xdr:row>
      <xdr:rowOff>72428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165155</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5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94864</xdr:rowOff>
    </xdr:from>
    <xdr:to>
      <xdr:col>81</xdr:col>
      <xdr:colOff>101600</xdr:colOff>
      <xdr:row>97</xdr:row>
      <xdr:rowOff>25014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41541</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32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97098</xdr:rowOff>
    </xdr:from>
    <xdr:to>
      <xdr:col>76</xdr:col>
      <xdr:colOff>165100</xdr:colOff>
      <xdr:row>97</xdr:row>
      <xdr:rowOff>27248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43775</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36278</xdr:rowOff>
    </xdr:from>
    <xdr:to>
      <xdr:col>72</xdr:col>
      <xdr:colOff>38100</xdr:colOff>
      <xdr:row>97</xdr:row>
      <xdr:rowOff>137878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154405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13185</xdr:rowOff>
    </xdr:from>
    <xdr:to>
      <xdr:col>67</xdr:col>
      <xdr:colOff>101600</xdr:colOff>
      <xdr:row>97</xdr:row>
      <xdr:rowOff>114785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131312</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641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122281</xdr:rowOff>
    </xdr:from>
    <xdr:to>
      <xdr:col>116</xdr:col>
      <xdr:colOff>63500</xdr:colOff>
      <xdr:row>37</xdr:row>
      <xdr:rowOff>113319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294481"/>
          <a:ext cx="838200" cy="16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113319</xdr:rowOff>
    </xdr:from>
    <xdr:to>
      <xdr:col>111</xdr:col>
      <xdr:colOff>177800</xdr:colOff>
      <xdr:row>37</xdr:row>
      <xdr:rowOff>152707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56969"/>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152707</xdr:rowOff>
    </xdr:from>
    <xdr:to>
      <xdr:col>107</xdr:col>
      <xdr:colOff>50800</xdr:colOff>
      <xdr:row>37</xdr:row>
      <xdr:rowOff>164115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496357"/>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164115</xdr:rowOff>
    </xdr:from>
    <xdr:to>
      <xdr:col>102</xdr:col>
      <xdr:colOff>114300</xdr:colOff>
      <xdr:row>37</xdr:row>
      <xdr:rowOff>168207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0776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71481</xdr:rowOff>
    </xdr:from>
    <xdr:to>
      <xdr:col>116</xdr:col>
      <xdr:colOff>114300</xdr:colOff>
      <xdr:row>37</xdr:row>
      <xdr:rowOff>1631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94358</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62519</xdr:rowOff>
    </xdr:from>
    <xdr:to>
      <xdr:col>112</xdr:col>
      <xdr:colOff>38100</xdr:colOff>
      <xdr:row>37</xdr:row>
      <xdr:rowOff>164119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8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101907</xdr:rowOff>
    </xdr:from>
    <xdr:to>
      <xdr:col>107</xdr:col>
      <xdr:colOff>101600</xdr:colOff>
      <xdr:row>38</xdr:row>
      <xdr:rowOff>32057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48584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113314</xdr:rowOff>
    </xdr:from>
    <xdr:to>
      <xdr:col>102</xdr:col>
      <xdr:colOff>165100</xdr:colOff>
      <xdr:row>38</xdr:row>
      <xdr:rowOff>43464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59991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3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117406</xdr:rowOff>
    </xdr:from>
    <xdr:to>
      <xdr:col>98</xdr:col>
      <xdr:colOff>38100</xdr:colOff>
      <xdr:row>38</xdr:row>
      <xdr:rowOff>47557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61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64083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147110</xdr:rowOff>
    </xdr:from>
    <xdr:to>
      <xdr:col>116</xdr:col>
      <xdr:colOff>63500</xdr:colOff>
      <xdr:row>58</xdr:row>
      <xdr:rowOff>151225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9121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147110</xdr:rowOff>
    </xdr:from>
    <xdr:to>
      <xdr:col>111</xdr:col>
      <xdr:colOff>177800</xdr:colOff>
      <xdr:row>58</xdr:row>
      <xdr:rowOff>153626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91210"/>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153626</xdr:rowOff>
    </xdr:from>
    <xdr:to>
      <xdr:col>107</xdr:col>
      <xdr:colOff>50800</xdr:colOff>
      <xdr:row>58</xdr:row>
      <xdr:rowOff>157321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97726"/>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152388</xdr:rowOff>
    </xdr:from>
    <xdr:to>
      <xdr:col>102</xdr:col>
      <xdr:colOff>114300</xdr:colOff>
      <xdr:row>58</xdr:row>
      <xdr:rowOff>157321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96488"/>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100425</xdr:rowOff>
    </xdr:from>
    <xdr:to>
      <xdr:col>116</xdr:col>
      <xdr:colOff>114300</xdr:colOff>
      <xdr:row>59</xdr:row>
      <xdr:rowOff>30575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15352</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96310</xdr:rowOff>
    </xdr:from>
    <xdr:to>
      <xdr:col>112</xdr:col>
      <xdr:colOff>38100</xdr:colOff>
      <xdr:row>59</xdr:row>
      <xdr:rowOff>26460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17587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3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102826</xdr:rowOff>
    </xdr:from>
    <xdr:to>
      <xdr:col>107</xdr:col>
      <xdr:colOff>101600</xdr:colOff>
      <xdr:row>59</xdr:row>
      <xdr:rowOff>32976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24103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3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106521</xdr:rowOff>
    </xdr:from>
    <xdr:to>
      <xdr:col>102</xdr:col>
      <xdr:colOff>165100</xdr:colOff>
      <xdr:row>59</xdr:row>
      <xdr:rowOff>36671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27798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4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101588</xdr:rowOff>
    </xdr:from>
    <xdr:to>
      <xdr:col>98</xdr:col>
      <xdr:colOff>38100</xdr:colOff>
      <xdr:row>59</xdr:row>
      <xdr:rowOff>31738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22865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13429</xdr:rowOff>
    </xdr:from>
    <xdr:to>
      <xdr:col>116</xdr:col>
      <xdr:colOff>63500</xdr:colOff>
      <xdr:row>75</xdr:row>
      <xdr:rowOff>46294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700729"/>
          <a:ext cx="838200" cy="20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13429</xdr:rowOff>
    </xdr:from>
    <xdr:to>
      <xdr:col>111</xdr:col>
      <xdr:colOff>177800</xdr:colOff>
      <xdr:row>74</xdr:row>
      <xdr:rowOff>21117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00729"/>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21117</xdr:rowOff>
    </xdr:from>
    <xdr:to>
      <xdr:col>107</xdr:col>
      <xdr:colOff>50800</xdr:colOff>
      <xdr:row>74</xdr:row>
      <xdr:rowOff>38850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08417"/>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38850</xdr:rowOff>
    </xdr:from>
    <xdr:to>
      <xdr:col>102</xdr:col>
      <xdr:colOff>114300</xdr:colOff>
      <xdr:row>74</xdr:row>
      <xdr:rowOff>84120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26150"/>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166944</xdr:rowOff>
    </xdr:from>
    <xdr:to>
      <xdr:col>116</xdr:col>
      <xdr:colOff>114300</xdr:colOff>
      <xdr:row>75</xdr:row>
      <xdr:rowOff>97094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18371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0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134079</xdr:rowOff>
    </xdr:from>
    <xdr:to>
      <xdr:col>112</xdr:col>
      <xdr:colOff>38100</xdr:colOff>
      <xdr:row>74</xdr:row>
      <xdr:rowOff>64229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80756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2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141767</xdr:rowOff>
    </xdr:from>
    <xdr:to>
      <xdr:col>107</xdr:col>
      <xdr:colOff>101600</xdr:colOff>
      <xdr:row>74</xdr:row>
      <xdr:rowOff>71917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88444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43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159500</xdr:rowOff>
    </xdr:from>
    <xdr:to>
      <xdr:col>102</xdr:col>
      <xdr:colOff>165100</xdr:colOff>
      <xdr:row>74</xdr:row>
      <xdr:rowOff>89650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106177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5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33320</xdr:rowOff>
    </xdr:from>
    <xdr:to>
      <xdr:col>98</xdr:col>
      <xdr:colOff>38100</xdr:colOff>
      <xdr:row>74</xdr:row>
      <xdr:rowOff>134920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151447</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49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義務的経費（人件費・扶助費・公債費）の決算額は、対前年度比△</a:t>
          </a:r>
          <a:r>
            <a:rPr kumimoji="1" lang="en-US" altLang="ja-JP" sz="1300">
              <a:latin typeface="ＭＳ Ｐゴシック" panose="020B0600070205080204" pitchFamily="50" charset="-128"/>
              <a:ea typeface="ＭＳ Ｐゴシック" panose="020B0600070205080204" pitchFamily="50" charset="-128"/>
            </a:rPr>
            <a:t>184,757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）の減となっており住民一人あたりのコストについても対前年度比△</a:t>
          </a:r>
          <a:r>
            <a:rPr kumimoji="1" lang="en-US" altLang="ja-JP" sz="1300">
              <a:latin typeface="ＭＳ Ｐゴシック" panose="020B0600070205080204" pitchFamily="50" charset="-128"/>
              <a:ea typeface="ＭＳ Ｐゴシック" panose="020B0600070205080204" pitchFamily="50" charset="-128"/>
            </a:rPr>
            <a:t>19,208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4.61%</a:t>
          </a:r>
          <a:r>
            <a:rPr kumimoji="1" lang="ja-JP" altLang="en-US" sz="1300">
              <a:latin typeface="ＭＳ Ｐゴシック" panose="020B0600070205080204" pitchFamily="50" charset="-128"/>
              <a:ea typeface="ＭＳ Ｐゴシック" panose="020B0600070205080204" pitchFamily="50" charset="-128"/>
            </a:rPr>
            <a:t>）となった。大きな要因としては、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に大雨災害による時間外勤務手当の支出があった事による人件費の減、臨時的経費の電力・ガス・食料品等価格高騰緊急支援給付金の皆減（</a:t>
          </a:r>
          <a:r>
            <a:rPr kumimoji="1" lang="en-US" altLang="ja-JP" sz="1300">
              <a:latin typeface="ＭＳ Ｐゴシック" panose="020B0600070205080204" pitchFamily="50" charset="-128"/>
              <a:ea typeface="ＭＳ Ｐゴシック" panose="020B0600070205080204" pitchFamily="50" charset="-128"/>
            </a:rPr>
            <a:t>59,200</a:t>
          </a:r>
          <a:r>
            <a:rPr kumimoji="1" lang="ja-JP" altLang="en-US" sz="1300">
              <a:latin typeface="ＭＳ Ｐゴシック" panose="020B0600070205080204" pitchFamily="50" charset="-128"/>
              <a:ea typeface="ＭＳ Ｐゴシック" panose="020B0600070205080204" pitchFamily="50" charset="-128"/>
            </a:rPr>
            <a:t>千円）による扶助費の減、地方債残高抑制の取組として繰上償還（一般単独事業債、</a:t>
          </a:r>
          <a:r>
            <a:rPr kumimoji="1" lang="en-US" altLang="ja-JP" sz="1300">
              <a:latin typeface="ＭＳ Ｐゴシック" panose="020B0600070205080204" pitchFamily="50" charset="-128"/>
              <a:ea typeface="ＭＳ Ｐゴシック" panose="020B0600070205080204" pitchFamily="50" charset="-128"/>
            </a:rPr>
            <a:t>173,153</a:t>
          </a:r>
          <a:r>
            <a:rPr kumimoji="1" lang="ja-JP" altLang="en-US" sz="1300">
              <a:latin typeface="ＭＳ Ｐゴシック" panose="020B0600070205080204" pitchFamily="50" charset="-128"/>
              <a:ea typeface="ＭＳ Ｐゴシック" panose="020B0600070205080204" pitchFamily="50" charset="-128"/>
            </a:rPr>
            <a:t>千円）を実施したことによる公債費の減が挙げられる。今後も引き続き退職者不補充等による人件費の抑制や、計画的な事業の実施による公債費の抑制等により、義務的経費の抑制に努める必要がある。</a:t>
          </a:r>
        </a:p>
        <a:p>
          <a:r>
            <a:rPr kumimoji="1" lang="ja-JP" altLang="en-US" sz="1300">
              <a:latin typeface="ＭＳ Ｐゴシック" panose="020B0600070205080204" pitchFamily="50" charset="-128"/>
              <a:ea typeface="ＭＳ Ｐゴシック" panose="020B0600070205080204" pitchFamily="50" charset="-128"/>
            </a:rPr>
            <a:t>　その他経費のうち、維持補修費の住民一人あたりのコストが対前年度比△</a:t>
          </a:r>
          <a:r>
            <a:rPr kumimoji="1" lang="en-US" altLang="ja-JP" sz="1300">
              <a:latin typeface="ＭＳ Ｐゴシック" panose="020B0600070205080204" pitchFamily="50" charset="-128"/>
              <a:ea typeface="ＭＳ Ｐゴシック" panose="020B0600070205080204" pitchFamily="50" charset="-128"/>
            </a:rPr>
            <a:t>9,233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15.34%</a:t>
          </a:r>
          <a:r>
            <a:rPr kumimoji="1" lang="ja-JP" altLang="en-US" sz="1300">
              <a:latin typeface="ＭＳ Ｐゴシック" panose="020B0600070205080204" pitchFamily="50" charset="-128"/>
              <a:ea typeface="ＭＳ Ｐゴシック" panose="020B0600070205080204" pitchFamily="50" charset="-128"/>
            </a:rPr>
            <a:t>）の減となっている。これは、</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の少雪による除排雪経費の減が要因である。</a:t>
          </a:r>
        </a:p>
        <a:p>
          <a:r>
            <a:rPr kumimoji="1" lang="ja-JP" altLang="en-US" sz="1300">
              <a:latin typeface="ＭＳ Ｐゴシック" panose="020B0600070205080204" pitchFamily="50" charset="-128"/>
              <a:ea typeface="ＭＳ Ｐゴシック" panose="020B0600070205080204" pitchFamily="50" charset="-128"/>
            </a:rPr>
            <a:t>　また、普通建設事業については、類似団体平均値を下回っているものの、住民一人あたりのコストが対前年度比</a:t>
          </a:r>
          <a:r>
            <a:rPr kumimoji="1" lang="en-US" altLang="ja-JP" sz="1300">
              <a:latin typeface="ＭＳ Ｐゴシック" panose="020B0600070205080204" pitchFamily="50" charset="-128"/>
              <a:ea typeface="ＭＳ Ｐゴシック" panose="020B0600070205080204" pitchFamily="50" charset="-128"/>
            </a:rPr>
            <a:t>+88,388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+143.96%</a:t>
          </a:r>
          <a:r>
            <a:rPr kumimoji="1" lang="ja-JP" altLang="en-US" sz="1300">
              <a:latin typeface="ＭＳ Ｐゴシック" panose="020B0600070205080204" pitchFamily="50" charset="-128"/>
              <a:ea typeface="ＭＳ Ｐゴシック" panose="020B0600070205080204" pitchFamily="50" charset="-128"/>
            </a:rPr>
            <a:t>）の増となっている。これは、新規整備において大平山元遺跡ガイダンス施設建設（事業費</a:t>
          </a:r>
          <a:r>
            <a:rPr kumimoji="1" lang="en-US" altLang="ja-JP" sz="1300">
              <a:latin typeface="ＭＳ Ｐゴシック" panose="020B0600070205080204" pitchFamily="50" charset="-128"/>
              <a:ea typeface="ＭＳ Ｐゴシック" panose="020B0600070205080204" pitchFamily="50" charset="-128"/>
            </a:rPr>
            <a:t>278,208</a:t>
          </a:r>
          <a:r>
            <a:rPr kumimoji="1" lang="ja-JP" altLang="en-US" sz="1300">
              <a:latin typeface="ＭＳ Ｐゴシック" panose="020B0600070205080204" pitchFamily="50" charset="-128"/>
              <a:ea typeface="ＭＳ Ｐゴシック" panose="020B0600070205080204" pitchFamily="50" charset="-128"/>
            </a:rPr>
            <a:t>千円）、更新整備において施設の集約化をした旧平舘小学校改修事業（事業費</a:t>
          </a:r>
          <a:r>
            <a:rPr kumimoji="1" lang="en-US" altLang="ja-JP" sz="1300">
              <a:latin typeface="ＭＳ Ｐゴシック" panose="020B0600070205080204" pitchFamily="50" charset="-128"/>
              <a:ea typeface="ＭＳ Ｐゴシック" panose="020B0600070205080204" pitchFamily="50" charset="-128"/>
            </a:rPr>
            <a:t>105,040</a:t>
          </a:r>
          <a:r>
            <a:rPr kumimoji="1" lang="ja-JP" altLang="en-US" sz="1300">
              <a:latin typeface="ＭＳ Ｐゴシック" panose="020B0600070205080204" pitchFamily="50" charset="-128"/>
              <a:ea typeface="ＭＳ Ｐゴシック" panose="020B0600070205080204" pitchFamily="50" charset="-128"/>
            </a:rPr>
            <a:t>千円）や</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の大雨災害の影響等により河川の改修事業を複数実施（</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事業、</a:t>
          </a:r>
          <a:r>
            <a:rPr kumimoji="1" lang="en-US" altLang="ja-JP" sz="1300">
              <a:latin typeface="ＭＳ Ｐゴシック" panose="020B0600070205080204" pitchFamily="50" charset="-128"/>
              <a:ea typeface="ＭＳ Ｐゴシック" panose="020B0600070205080204" pitchFamily="50" charset="-128"/>
            </a:rPr>
            <a:t>129,763</a:t>
          </a:r>
          <a:r>
            <a:rPr kumimoji="1" lang="ja-JP" altLang="en-US" sz="1300">
              <a:latin typeface="ＭＳ Ｐゴシック" panose="020B0600070205080204" pitchFamily="50" charset="-128"/>
              <a:ea typeface="ＭＳ Ｐゴシック" panose="020B0600070205080204" pitchFamily="50" charset="-128"/>
            </a:rPr>
            <a:t>千円）したことが大きな要因である。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5,152
5,100
230.30
7,026,231
6,864,551
156,908
3,953,686
4,679,391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77978</xdr:rowOff>
    </xdr:from>
    <xdr:to>
      <xdr:col>24</xdr:col>
      <xdr:colOff>63500</xdr:colOff>
      <xdr:row>34</xdr:row>
      <xdr:rowOff>35560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5828"/>
          <a:ext cx="838200"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35560</xdr:rowOff>
    </xdr:from>
    <xdr:to>
      <xdr:col>19</xdr:col>
      <xdr:colOff>177800</xdr:colOff>
      <xdr:row>34</xdr:row>
      <xdr:rowOff>96520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96520</xdr:rowOff>
    </xdr:from>
    <xdr:to>
      <xdr:col>15</xdr:col>
      <xdr:colOff>50800</xdr:colOff>
      <xdr:row>34</xdr:row>
      <xdr:rowOff>138557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5820"/>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138557</xdr:rowOff>
    </xdr:from>
    <xdr:to>
      <xdr:col>10</xdr:col>
      <xdr:colOff>114300</xdr:colOff>
      <xdr:row>34</xdr:row>
      <xdr:rowOff>150622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78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27178</xdr:rowOff>
    </xdr:from>
    <xdr:to>
      <xdr:col>24</xdr:col>
      <xdr:colOff>114300</xdr:colOff>
      <xdr:row>33</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50055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156210</xdr:rowOff>
    </xdr:from>
    <xdr:to>
      <xdr:col>20</xdr:col>
      <xdr:colOff>38100</xdr:colOff>
      <xdr:row>34</xdr:row>
      <xdr:rowOff>86360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102887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45720</xdr:rowOff>
    </xdr:from>
    <xdr:to>
      <xdr:col>15</xdr:col>
      <xdr:colOff>101600</xdr:colOff>
      <xdr:row>34</xdr:row>
      <xdr:rowOff>147320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163847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87757</xdr:rowOff>
    </xdr:from>
    <xdr:to>
      <xdr:col>10</xdr:col>
      <xdr:colOff>165100</xdr:colOff>
      <xdr:row>35</xdr:row>
      <xdr:rowOff>17907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34434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99822</xdr:rowOff>
    </xdr:from>
    <xdr:to>
      <xdr:col>6</xdr:col>
      <xdr:colOff>38100</xdr:colOff>
      <xdr:row>35</xdr:row>
      <xdr:rowOff>29972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46499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115514</xdr:rowOff>
    </xdr:from>
    <xdr:to>
      <xdr:col>24</xdr:col>
      <xdr:colOff>63500</xdr:colOff>
      <xdr:row>56</xdr:row>
      <xdr:rowOff>152237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6714"/>
          <a:ext cx="8382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152237</xdr:rowOff>
    </xdr:from>
    <xdr:to>
      <xdr:col>19</xdr:col>
      <xdr:colOff>177800</xdr:colOff>
      <xdr:row>57</xdr:row>
      <xdr:rowOff>18745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53437"/>
          <a:ext cx="889000" cy="3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71386</xdr:rowOff>
    </xdr:from>
    <xdr:to>
      <xdr:col>15</xdr:col>
      <xdr:colOff>50800</xdr:colOff>
      <xdr:row>57</xdr:row>
      <xdr:rowOff>18745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72586"/>
          <a:ext cx="889000" cy="1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71386</xdr:rowOff>
    </xdr:from>
    <xdr:to>
      <xdr:col>10</xdr:col>
      <xdr:colOff>114300</xdr:colOff>
      <xdr:row>57</xdr:row>
      <xdr:rowOff>77787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2586"/>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64714</xdr:rowOff>
    </xdr:from>
    <xdr:to>
      <xdr:col>24</xdr:col>
      <xdr:colOff>114300</xdr:colOff>
      <xdr:row>56</xdr:row>
      <xdr:rowOff>166314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87591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101437</xdr:rowOff>
    </xdr:from>
    <xdr:to>
      <xdr:col>20</xdr:col>
      <xdr:colOff>38100</xdr:colOff>
      <xdr:row>57</xdr:row>
      <xdr:rowOff>31587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48114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7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139395</xdr:rowOff>
    </xdr:from>
    <xdr:to>
      <xdr:col>15</xdr:col>
      <xdr:colOff>101600</xdr:colOff>
      <xdr:row>57</xdr:row>
      <xdr:rowOff>69545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60672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20586</xdr:rowOff>
    </xdr:from>
    <xdr:to>
      <xdr:col>10</xdr:col>
      <xdr:colOff>165100</xdr:colOff>
      <xdr:row>56</xdr:row>
      <xdr:rowOff>122186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113313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1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26987</xdr:rowOff>
    </xdr:from>
    <xdr:to>
      <xdr:col>6</xdr:col>
      <xdr:colOff>38100</xdr:colOff>
      <xdr:row>57</xdr:row>
      <xdr:rowOff>128587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145114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118870</xdr:rowOff>
    </xdr:from>
    <xdr:to>
      <xdr:col>24</xdr:col>
      <xdr:colOff>63500</xdr:colOff>
      <xdr:row>76</xdr:row>
      <xdr:rowOff>18794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77620"/>
          <a:ext cx="8382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112140</xdr:rowOff>
    </xdr:from>
    <xdr:to>
      <xdr:col>19</xdr:col>
      <xdr:colOff>177800</xdr:colOff>
      <xdr:row>75</xdr:row>
      <xdr:rowOff>118870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70890"/>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112140</xdr:rowOff>
    </xdr:from>
    <xdr:to>
      <xdr:col>15</xdr:col>
      <xdr:colOff>50800</xdr:colOff>
      <xdr:row>76</xdr:row>
      <xdr:rowOff>72084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0890"/>
          <a:ext cx="889000" cy="1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72084</xdr:rowOff>
    </xdr:from>
    <xdr:to>
      <xdr:col>10</xdr:col>
      <xdr:colOff>114300</xdr:colOff>
      <xdr:row>76</xdr:row>
      <xdr:rowOff>97610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2284"/>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139443</xdr:rowOff>
    </xdr:from>
    <xdr:to>
      <xdr:col>24</xdr:col>
      <xdr:colOff>114300</xdr:colOff>
      <xdr:row>76</xdr:row>
      <xdr:rowOff>69593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117871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68070</xdr:rowOff>
    </xdr:from>
    <xdr:to>
      <xdr:col>20</xdr:col>
      <xdr:colOff>38100</xdr:colOff>
      <xdr:row>75</xdr:row>
      <xdr:rowOff>169670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160797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61340</xdr:rowOff>
    </xdr:from>
    <xdr:to>
      <xdr:col>15</xdr:col>
      <xdr:colOff>101600</xdr:colOff>
      <xdr:row>75</xdr:row>
      <xdr:rowOff>162939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0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154067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1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21284</xdr:rowOff>
    </xdr:from>
    <xdr:to>
      <xdr:col>10</xdr:col>
      <xdr:colOff>165100</xdr:colOff>
      <xdr:row>76</xdr:row>
      <xdr:rowOff>122884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114011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4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46810</xdr:rowOff>
    </xdr:from>
    <xdr:to>
      <xdr:col>6</xdr:col>
      <xdr:colOff>38100</xdr:colOff>
      <xdr:row>76</xdr:row>
      <xdr:rowOff>148410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139537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63374</xdr:rowOff>
    </xdr:from>
    <xdr:to>
      <xdr:col>24</xdr:col>
      <xdr:colOff>63500</xdr:colOff>
      <xdr:row>94</xdr:row>
      <xdr:rowOff>140084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79674"/>
          <a:ext cx="838200" cy="7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140084</xdr:rowOff>
    </xdr:from>
    <xdr:to>
      <xdr:col>19</xdr:col>
      <xdr:colOff>177800</xdr:colOff>
      <xdr:row>95</xdr:row>
      <xdr:rowOff>37432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56384"/>
          <a:ext cx="889000" cy="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37432</xdr:rowOff>
    </xdr:from>
    <xdr:to>
      <xdr:col>15</xdr:col>
      <xdr:colOff>50800</xdr:colOff>
      <xdr:row>95</xdr:row>
      <xdr:rowOff>63450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25182"/>
          <a:ext cx="889000" cy="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63450</xdr:rowOff>
    </xdr:from>
    <xdr:to>
      <xdr:col>10</xdr:col>
      <xdr:colOff>114300</xdr:colOff>
      <xdr:row>96</xdr:row>
      <xdr:rowOff>8046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51200"/>
          <a:ext cx="889000" cy="1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12574</xdr:rowOff>
    </xdr:from>
    <xdr:to>
      <xdr:col>24</xdr:col>
      <xdr:colOff>114300</xdr:colOff>
      <xdr:row>94</xdr:row>
      <xdr:rowOff>114174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2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35451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89284</xdr:rowOff>
    </xdr:from>
    <xdr:to>
      <xdr:col>20</xdr:col>
      <xdr:colOff>38100</xdr:colOff>
      <xdr:row>95</xdr:row>
      <xdr:rowOff>19434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35961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9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158082</xdr:rowOff>
    </xdr:from>
    <xdr:to>
      <xdr:col>15</xdr:col>
      <xdr:colOff>101600</xdr:colOff>
      <xdr:row>95</xdr:row>
      <xdr:rowOff>88232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104759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4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12650</xdr:rowOff>
    </xdr:from>
    <xdr:to>
      <xdr:col>10</xdr:col>
      <xdr:colOff>165100</xdr:colOff>
      <xdr:row>95</xdr:row>
      <xdr:rowOff>114250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130777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07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128696</xdr:rowOff>
    </xdr:from>
    <xdr:to>
      <xdr:col>6</xdr:col>
      <xdr:colOff>38100</xdr:colOff>
      <xdr:row>96</xdr:row>
      <xdr:rowOff>58846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75373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9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114078</xdr:rowOff>
    </xdr:from>
    <xdr:to>
      <xdr:col>55</xdr:col>
      <xdr:colOff>0</xdr:colOff>
      <xdr:row>57</xdr:row>
      <xdr:rowOff>166844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6728"/>
          <a:ext cx="8382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158359</xdr:rowOff>
    </xdr:from>
    <xdr:to>
      <xdr:col>50</xdr:col>
      <xdr:colOff>114300</xdr:colOff>
      <xdr:row>57</xdr:row>
      <xdr:rowOff>166844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31009"/>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158359</xdr:rowOff>
    </xdr:from>
    <xdr:to>
      <xdr:col>45</xdr:col>
      <xdr:colOff>177800</xdr:colOff>
      <xdr:row>58</xdr:row>
      <xdr:rowOff>10161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31009"/>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86030</xdr:rowOff>
    </xdr:from>
    <xdr:to>
      <xdr:col>41</xdr:col>
      <xdr:colOff>50800</xdr:colOff>
      <xdr:row>58</xdr:row>
      <xdr:rowOff>10161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87230"/>
          <a:ext cx="889000" cy="2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63278</xdr:rowOff>
    </xdr:from>
    <xdr:to>
      <xdr:col>55</xdr:col>
      <xdr:colOff>50800</xdr:colOff>
      <xdr:row>57</xdr:row>
      <xdr:rowOff>164878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149655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116044</xdr:rowOff>
    </xdr:from>
    <xdr:to>
      <xdr:col>50</xdr:col>
      <xdr:colOff>165100</xdr:colOff>
      <xdr:row>58</xdr:row>
      <xdr:rowOff>46194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37321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107559</xdr:rowOff>
    </xdr:from>
    <xdr:to>
      <xdr:col>46</xdr:col>
      <xdr:colOff>38100</xdr:colOff>
      <xdr:row>58</xdr:row>
      <xdr:rowOff>37709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28836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130811</xdr:rowOff>
    </xdr:from>
    <xdr:to>
      <xdr:col>41</xdr:col>
      <xdr:colOff>101600</xdr:colOff>
      <xdr:row>58</xdr:row>
      <xdr:rowOff>60961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52088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35230</xdr:rowOff>
    </xdr:from>
    <xdr:to>
      <xdr:col>36</xdr:col>
      <xdr:colOff>165100</xdr:colOff>
      <xdr:row>56</xdr:row>
      <xdr:rowOff>136830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127957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113393</xdr:rowOff>
    </xdr:from>
    <xdr:to>
      <xdr:col>55</xdr:col>
      <xdr:colOff>0</xdr:colOff>
      <xdr:row>77</xdr:row>
      <xdr:rowOff>148785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15043"/>
          <a:ext cx="838200" cy="3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113393</xdr:rowOff>
    </xdr:from>
    <xdr:to>
      <xdr:col>50</xdr:col>
      <xdr:colOff>114300</xdr:colOff>
      <xdr:row>78</xdr:row>
      <xdr:rowOff>37982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15043"/>
          <a:ext cx="889000" cy="9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131745</xdr:rowOff>
    </xdr:from>
    <xdr:to>
      <xdr:col>45</xdr:col>
      <xdr:colOff>177800</xdr:colOff>
      <xdr:row>78</xdr:row>
      <xdr:rowOff>37982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33395"/>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131745</xdr:rowOff>
    </xdr:from>
    <xdr:to>
      <xdr:col>41</xdr:col>
      <xdr:colOff>50800</xdr:colOff>
      <xdr:row>78</xdr:row>
      <xdr:rowOff>73885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33395"/>
          <a:ext cx="889000" cy="1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97985</xdr:rowOff>
    </xdr:from>
    <xdr:to>
      <xdr:col>55</xdr:col>
      <xdr:colOff>50800</xdr:colOff>
      <xdr:row>78</xdr:row>
      <xdr:rowOff>28135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76412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7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62593</xdr:rowOff>
    </xdr:from>
    <xdr:to>
      <xdr:col>50</xdr:col>
      <xdr:colOff>165100</xdr:colOff>
      <xdr:row>77</xdr:row>
      <xdr:rowOff>164193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155320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158632</xdr:rowOff>
    </xdr:from>
    <xdr:to>
      <xdr:col>46</xdr:col>
      <xdr:colOff>38100</xdr:colOff>
      <xdr:row>78</xdr:row>
      <xdr:rowOff>88782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79909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80945</xdr:rowOff>
    </xdr:from>
    <xdr:to>
      <xdr:col>41</xdr:col>
      <xdr:colOff>101600</xdr:colOff>
      <xdr:row>78</xdr:row>
      <xdr:rowOff>11095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23085</xdr:rowOff>
    </xdr:from>
    <xdr:to>
      <xdr:col>36</xdr:col>
      <xdr:colOff>165100</xdr:colOff>
      <xdr:row>78</xdr:row>
      <xdr:rowOff>124685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30544</xdr:rowOff>
    </xdr:from>
    <xdr:to>
      <xdr:col>55</xdr:col>
      <xdr:colOff>0</xdr:colOff>
      <xdr:row>95</xdr:row>
      <xdr:rowOff>72437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18294"/>
          <a:ext cx="838200" cy="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72437</xdr:rowOff>
    </xdr:from>
    <xdr:to>
      <xdr:col>50</xdr:col>
      <xdr:colOff>114300</xdr:colOff>
      <xdr:row>95</xdr:row>
      <xdr:rowOff>92763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60187"/>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92763</xdr:rowOff>
    </xdr:from>
    <xdr:to>
      <xdr:col>45</xdr:col>
      <xdr:colOff>177800</xdr:colOff>
      <xdr:row>96</xdr:row>
      <xdr:rowOff>1319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80513"/>
          <a:ext cx="889000" cy="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1319</xdr:rowOff>
    </xdr:from>
    <xdr:to>
      <xdr:col>41</xdr:col>
      <xdr:colOff>50800</xdr:colOff>
      <xdr:row>96</xdr:row>
      <xdr:rowOff>111409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60519"/>
          <a:ext cx="889000" cy="1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151194</xdr:rowOff>
    </xdr:from>
    <xdr:to>
      <xdr:col>55</xdr:col>
      <xdr:colOff>50800</xdr:colOff>
      <xdr:row>95</xdr:row>
      <xdr:rowOff>81344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2621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1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21637</xdr:rowOff>
    </xdr:from>
    <xdr:to>
      <xdr:col>50</xdr:col>
      <xdr:colOff>165100</xdr:colOff>
      <xdr:row>95</xdr:row>
      <xdr:rowOff>123237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139764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41963</xdr:rowOff>
    </xdr:from>
    <xdr:to>
      <xdr:col>46</xdr:col>
      <xdr:colOff>38100</xdr:colOff>
      <xdr:row>95</xdr:row>
      <xdr:rowOff>143563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160090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0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121969</xdr:rowOff>
    </xdr:from>
    <xdr:to>
      <xdr:col>41</xdr:col>
      <xdr:colOff>101600</xdr:colOff>
      <xdr:row>96</xdr:row>
      <xdr:rowOff>52119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68646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8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60609</xdr:rowOff>
    </xdr:from>
    <xdr:to>
      <xdr:col>36</xdr:col>
      <xdr:colOff>165100</xdr:colOff>
      <xdr:row>96</xdr:row>
      <xdr:rowOff>162209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153336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1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47639</xdr:rowOff>
    </xdr:from>
    <xdr:to>
      <xdr:col>85</xdr:col>
      <xdr:colOff>127000</xdr:colOff>
      <xdr:row>35</xdr:row>
      <xdr:rowOff>91547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48389"/>
          <a:ext cx="838200" cy="4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91547</xdr:rowOff>
    </xdr:from>
    <xdr:to>
      <xdr:col>81</xdr:col>
      <xdr:colOff>50800</xdr:colOff>
      <xdr:row>36</xdr:row>
      <xdr:rowOff>51575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092297"/>
          <a:ext cx="889000" cy="1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9316</xdr:rowOff>
    </xdr:from>
    <xdr:to>
      <xdr:col>76</xdr:col>
      <xdr:colOff>114300</xdr:colOff>
      <xdr:row>36</xdr:row>
      <xdr:rowOff>51575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81516"/>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9316</xdr:rowOff>
    </xdr:from>
    <xdr:to>
      <xdr:col>71</xdr:col>
      <xdr:colOff>177800</xdr:colOff>
      <xdr:row>37</xdr:row>
      <xdr:rowOff>14803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81516"/>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168289</xdr:rowOff>
    </xdr:from>
    <xdr:to>
      <xdr:col>85</xdr:col>
      <xdr:colOff>177800</xdr:colOff>
      <xdr:row>35</xdr:row>
      <xdr:rowOff>98439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19716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40747</xdr:rowOff>
    </xdr:from>
    <xdr:to>
      <xdr:col>81</xdr:col>
      <xdr:colOff>101600</xdr:colOff>
      <xdr:row>35</xdr:row>
      <xdr:rowOff>142347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158874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775</xdr:rowOff>
    </xdr:from>
    <xdr:to>
      <xdr:col>76</xdr:col>
      <xdr:colOff>165100</xdr:colOff>
      <xdr:row>36</xdr:row>
      <xdr:rowOff>102375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118902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129966</xdr:rowOff>
    </xdr:from>
    <xdr:to>
      <xdr:col>72</xdr:col>
      <xdr:colOff>38100</xdr:colOff>
      <xdr:row>36</xdr:row>
      <xdr:rowOff>60116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76643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135453</xdr:rowOff>
    </xdr:from>
    <xdr:to>
      <xdr:col>67</xdr:col>
      <xdr:colOff>101600</xdr:colOff>
      <xdr:row>37</xdr:row>
      <xdr:rowOff>65603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82130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93252</xdr:rowOff>
    </xdr:from>
    <xdr:to>
      <xdr:col>85</xdr:col>
      <xdr:colOff>127000</xdr:colOff>
      <xdr:row>57</xdr:row>
      <xdr:rowOff>99215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94452"/>
          <a:ext cx="838200" cy="17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94072</xdr:rowOff>
    </xdr:from>
    <xdr:to>
      <xdr:col>81</xdr:col>
      <xdr:colOff>50800</xdr:colOff>
      <xdr:row>57</xdr:row>
      <xdr:rowOff>99215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6672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60890</xdr:rowOff>
    </xdr:from>
    <xdr:to>
      <xdr:col>76</xdr:col>
      <xdr:colOff>114300</xdr:colOff>
      <xdr:row>57</xdr:row>
      <xdr:rowOff>94072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33540"/>
          <a:ext cx="889000" cy="3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60890</xdr:rowOff>
    </xdr:from>
    <xdr:to>
      <xdr:col>71</xdr:col>
      <xdr:colOff>177800</xdr:colOff>
      <xdr:row>57</xdr:row>
      <xdr:rowOff>129215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3540"/>
          <a:ext cx="889000" cy="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42452</xdr:rowOff>
    </xdr:from>
    <xdr:to>
      <xdr:col>85</xdr:col>
      <xdr:colOff>177800</xdr:colOff>
      <xdr:row>56</xdr:row>
      <xdr:rowOff>144052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65329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9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48415</xdr:rowOff>
    </xdr:from>
    <xdr:to>
      <xdr:col>81</xdr:col>
      <xdr:colOff>101600</xdr:colOff>
      <xdr:row>57</xdr:row>
      <xdr:rowOff>150015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141142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43272</xdr:rowOff>
    </xdr:from>
    <xdr:to>
      <xdr:col>76</xdr:col>
      <xdr:colOff>165100</xdr:colOff>
      <xdr:row>57</xdr:row>
      <xdr:rowOff>144872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135999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10090</xdr:rowOff>
    </xdr:from>
    <xdr:to>
      <xdr:col>72</xdr:col>
      <xdr:colOff>38100</xdr:colOff>
      <xdr:row>57</xdr:row>
      <xdr:rowOff>111690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102817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78415</xdr:rowOff>
    </xdr:from>
    <xdr:to>
      <xdr:col>67</xdr:col>
      <xdr:colOff>101600</xdr:colOff>
      <xdr:row>58</xdr:row>
      <xdr:rowOff>8565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171142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13643</xdr:rowOff>
    </xdr:from>
    <xdr:to>
      <xdr:col>85</xdr:col>
      <xdr:colOff>127000</xdr:colOff>
      <xdr:row>79</xdr:row>
      <xdr:rowOff>17887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58193"/>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13643</xdr:rowOff>
    </xdr:from>
    <xdr:to>
      <xdr:col>81</xdr:col>
      <xdr:colOff>50800</xdr:colOff>
      <xdr:row>79</xdr:row>
      <xdr:rowOff>44442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58193"/>
          <a:ext cx="8890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44442</xdr:rowOff>
    </xdr:from>
    <xdr:to>
      <xdr:col>76</xdr:col>
      <xdr:colOff>114300</xdr:colOff>
      <xdr:row>79</xdr:row>
      <xdr:rowOff>44442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44442</xdr:rowOff>
    </xdr:from>
    <xdr:to>
      <xdr:col>71</xdr:col>
      <xdr:colOff>177800</xdr:colOff>
      <xdr:row>79</xdr:row>
      <xdr:rowOff>44442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138537</xdr:rowOff>
    </xdr:from>
    <xdr:to>
      <xdr:col>85</xdr:col>
      <xdr:colOff>177800</xdr:colOff>
      <xdr:row>79</xdr:row>
      <xdr:rowOff>68687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53464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134293</xdr:rowOff>
    </xdr:from>
    <xdr:to>
      <xdr:col>81</xdr:col>
      <xdr:colOff>101600</xdr:colOff>
      <xdr:row>79</xdr:row>
      <xdr:rowOff>64443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55570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0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165092</xdr:rowOff>
    </xdr:from>
    <xdr:to>
      <xdr:col>76</xdr:col>
      <xdr:colOff>165100</xdr:colOff>
      <xdr:row>79</xdr:row>
      <xdr:rowOff>95242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86369</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165092</xdr:rowOff>
    </xdr:from>
    <xdr:to>
      <xdr:col>72</xdr:col>
      <xdr:colOff>38100</xdr:colOff>
      <xdr:row>79</xdr:row>
      <xdr:rowOff>95242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86369</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165092</xdr:rowOff>
    </xdr:from>
    <xdr:to>
      <xdr:col>67</xdr:col>
      <xdr:colOff>101600</xdr:colOff>
      <xdr:row>79</xdr:row>
      <xdr:rowOff>95242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86369</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2223</xdr:rowOff>
    </xdr:from>
    <xdr:to>
      <xdr:col>85</xdr:col>
      <xdr:colOff>127000</xdr:colOff>
      <xdr:row>95</xdr:row>
      <xdr:rowOff>19788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89973"/>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2223</xdr:rowOff>
    </xdr:from>
    <xdr:to>
      <xdr:col>81</xdr:col>
      <xdr:colOff>50800</xdr:colOff>
      <xdr:row>95</xdr:row>
      <xdr:rowOff>108134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89973"/>
          <a:ext cx="889000" cy="10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71562</xdr:rowOff>
    </xdr:from>
    <xdr:to>
      <xdr:col>76</xdr:col>
      <xdr:colOff>114300</xdr:colOff>
      <xdr:row>95</xdr:row>
      <xdr:rowOff>108134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59312"/>
          <a:ext cx="889000" cy="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71562</xdr:rowOff>
    </xdr:from>
    <xdr:to>
      <xdr:col>71</xdr:col>
      <xdr:colOff>177800</xdr:colOff>
      <xdr:row>95</xdr:row>
      <xdr:rowOff>171182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59312"/>
          <a:ext cx="8890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140438</xdr:rowOff>
    </xdr:from>
    <xdr:to>
      <xdr:col>85</xdr:col>
      <xdr:colOff>177800</xdr:colOff>
      <xdr:row>95</xdr:row>
      <xdr:rowOff>70588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163315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0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122873</xdr:rowOff>
    </xdr:from>
    <xdr:to>
      <xdr:col>81</xdr:col>
      <xdr:colOff>101600</xdr:colOff>
      <xdr:row>95</xdr:row>
      <xdr:rowOff>53023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69550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1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57334</xdr:rowOff>
    </xdr:from>
    <xdr:to>
      <xdr:col>76</xdr:col>
      <xdr:colOff>165100</xdr:colOff>
      <xdr:row>95</xdr:row>
      <xdr:rowOff>158934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4011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2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20762</xdr:rowOff>
    </xdr:from>
    <xdr:to>
      <xdr:col>72</xdr:col>
      <xdr:colOff>38100</xdr:colOff>
      <xdr:row>95</xdr:row>
      <xdr:rowOff>122362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138889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8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120382</xdr:rowOff>
    </xdr:from>
    <xdr:to>
      <xdr:col>67</xdr:col>
      <xdr:colOff>101600</xdr:colOff>
      <xdr:row>96</xdr:row>
      <xdr:rowOff>50532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67059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8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年度の歳出総額における住民一人あたりのコストは</a:t>
          </a:r>
          <a:r>
            <a:rPr kumimoji="1" lang="en-US" altLang="ja-JP" sz="1300">
              <a:latin typeface="ＭＳ Ｐゴシック" panose="020B0600070205080204" pitchFamily="50" charset="-128"/>
              <a:ea typeface="ＭＳ Ｐゴシック" panose="020B0600070205080204" pitchFamily="50" charset="-128"/>
            </a:rPr>
            <a:t>1,332,405</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+85,077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各目的別で住民一人当たりのコストの増加幅の大きい項目としては、教育費において対前年度比</a:t>
          </a:r>
          <a:r>
            <a:rPr kumimoji="1" lang="en-US" altLang="ja-JP" sz="1300">
              <a:latin typeface="ＭＳ Ｐゴシック" panose="020B0600070205080204" pitchFamily="50" charset="-128"/>
              <a:ea typeface="ＭＳ Ｐゴシック" panose="020B0600070205080204" pitchFamily="50" charset="-128"/>
            </a:rPr>
            <a:t>+61.57%</a:t>
          </a:r>
          <a:r>
            <a:rPr kumimoji="1" lang="ja-JP" altLang="en-US" sz="1300">
              <a:latin typeface="ＭＳ Ｐゴシック" panose="020B0600070205080204" pitchFamily="50" charset="-128"/>
              <a:ea typeface="ＭＳ Ｐゴシック" panose="020B0600070205080204" pitchFamily="50" charset="-128"/>
            </a:rPr>
            <a:t>となっており、新規整備した大平山元遺跡ガイダンス施設建設（事業費</a:t>
          </a:r>
          <a:r>
            <a:rPr kumimoji="1" lang="en-US" altLang="ja-JP" sz="1300">
              <a:latin typeface="ＭＳ Ｐゴシック" panose="020B0600070205080204" pitchFamily="50" charset="-128"/>
              <a:ea typeface="ＭＳ Ｐゴシック" panose="020B0600070205080204" pitchFamily="50" charset="-128"/>
            </a:rPr>
            <a:t>278,208</a:t>
          </a:r>
          <a:r>
            <a:rPr kumimoji="1" lang="ja-JP" altLang="en-US" sz="1300">
              <a:latin typeface="ＭＳ Ｐゴシック" panose="020B0600070205080204" pitchFamily="50" charset="-128"/>
              <a:ea typeface="ＭＳ Ｐゴシック" panose="020B0600070205080204" pitchFamily="50" charset="-128"/>
            </a:rPr>
            <a:t>千円）が大きな要因である。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また、衛生費における住民一人当たりのコストが対前年度比約</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の増となっており、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年の推移を見ても類似団体平均から大きく乖離した数値となっている。例年高止まりの要因となっている町単独で運営しているごみ処理施設に関する委託経費や病院事業会計への繰出金に加え、廃棄物処理施設基幹改良工事の皆増（</a:t>
          </a:r>
          <a:r>
            <a:rPr kumimoji="1" lang="en-US" altLang="ja-JP" sz="1300">
              <a:latin typeface="ＭＳ Ｐゴシック" panose="020B0600070205080204" pitchFamily="50" charset="-128"/>
              <a:ea typeface="ＭＳ Ｐゴシック" panose="020B0600070205080204" pitchFamily="50" charset="-128"/>
            </a:rPr>
            <a:t>25,036</a:t>
          </a:r>
          <a:r>
            <a:rPr kumimoji="1" lang="ja-JP" altLang="en-US" sz="1300">
              <a:latin typeface="ＭＳ Ｐゴシック" panose="020B0600070205080204" pitchFamily="50" charset="-128"/>
              <a:ea typeface="ＭＳ Ｐゴシック" panose="020B0600070205080204" pitchFamily="50" charset="-128"/>
            </a:rPr>
            <a:t>千円）が要因である。</a:t>
          </a:r>
        </a:p>
        <a:p>
          <a:r>
            <a:rPr kumimoji="1" lang="ja-JP" altLang="en-US" sz="1300">
              <a:latin typeface="ＭＳ Ｐゴシック" panose="020B0600070205080204" pitchFamily="50" charset="-128"/>
              <a:ea typeface="ＭＳ Ｐゴシック" panose="020B0600070205080204" pitchFamily="50" charset="-128"/>
            </a:rPr>
            <a:t>　公債費について、近年、地方債残高抑制の取組として実施している繰上償還の影響もあり対前年度比△</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の減となった（長期債償還元金△</a:t>
          </a:r>
          <a:r>
            <a:rPr kumimoji="1" lang="en-US" altLang="ja-JP" sz="1300">
              <a:latin typeface="ＭＳ Ｐゴシック" panose="020B0600070205080204" pitchFamily="50" charset="-128"/>
              <a:ea typeface="ＭＳ Ｐゴシック" panose="020B0600070205080204" pitchFamily="50" charset="-128"/>
            </a:rPr>
            <a:t>58,229</a:t>
          </a:r>
          <a:r>
            <a:rPr kumimoji="1" lang="ja-JP" altLang="en-US" sz="1300">
              <a:latin typeface="ＭＳ Ｐゴシック" panose="020B0600070205080204" pitchFamily="50" charset="-128"/>
              <a:ea typeface="ＭＳ Ｐゴシック" panose="020B0600070205080204" pitchFamily="50" charset="-128"/>
            </a:rPr>
            <a:t>千円、長期債償還利子△</a:t>
          </a:r>
          <a:r>
            <a:rPr kumimoji="1" lang="en-US" altLang="ja-JP" sz="1300">
              <a:latin typeface="ＭＳ Ｐゴシック" panose="020B0600070205080204" pitchFamily="50" charset="-128"/>
              <a:ea typeface="ＭＳ Ｐゴシック" panose="020B0600070205080204" pitchFamily="50" charset="-128"/>
            </a:rPr>
            <a:t>4,888</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年度も繰上償還（一般単独事業債、</a:t>
          </a:r>
          <a:r>
            <a:rPr kumimoji="1" lang="en-US" altLang="ja-JP" sz="1300">
              <a:latin typeface="ＭＳ Ｐゴシック" panose="020B0600070205080204" pitchFamily="50" charset="-128"/>
              <a:ea typeface="ＭＳ Ｐゴシック" panose="020B0600070205080204" pitchFamily="50" charset="-128"/>
            </a:rPr>
            <a:t>173,153</a:t>
          </a:r>
          <a:r>
            <a:rPr kumimoji="1" lang="ja-JP" altLang="en-US" sz="1300">
              <a:latin typeface="ＭＳ Ｐゴシック" panose="020B0600070205080204" pitchFamily="50" charset="-128"/>
              <a:ea typeface="ＭＳ Ｐゴシック" panose="020B0600070205080204" pitchFamily="50" charset="-128"/>
            </a:rPr>
            <a:t>千円）を実施しており、今後も新発債を極力抑制するために、計画的な事業実施に努める。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　実質収支額は</a:t>
          </a:r>
          <a:r>
            <a:rPr kumimoji="1" lang="en-US" altLang="ja-JP" sz="800">
              <a:latin typeface="ＭＳ ゴシック" pitchFamily="49" charset="-128"/>
              <a:ea typeface="ＭＳ ゴシック" pitchFamily="49" charset="-128"/>
            </a:rPr>
            <a:t>156,908</a:t>
          </a:r>
          <a:r>
            <a:rPr kumimoji="1" lang="ja-JP" altLang="en-US" sz="800">
              <a:latin typeface="ＭＳ ゴシック" pitchFamily="49" charset="-128"/>
              <a:ea typeface="ＭＳ ゴシック" pitchFamily="49" charset="-128"/>
            </a:rPr>
            <a:t>千円の黒字であるため、実質赤字比率は算定されていない。また、単年度における収支は</a:t>
          </a:r>
          <a:r>
            <a:rPr kumimoji="1" lang="en-US" altLang="ja-JP" sz="800">
              <a:latin typeface="ＭＳ ゴシック" pitchFamily="49" charset="-128"/>
              <a:ea typeface="ＭＳ ゴシック" pitchFamily="49" charset="-128"/>
            </a:rPr>
            <a:t>35,288</a:t>
          </a:r>
          <a:r>
            <a:rPr kumimoji="1" lang="ja-JP" altLang="en-US" sz="800">
              <a:latin typeface="ＭＳ ゴシック" pitchFamily="49" charset="-128"/>
              <a:ea typeface="ＭＳ ゴシック" pitchFamily="49" charset="-128"/>
            </a:rPr>
            <a:t>千円の黒字となっている。</a:t>
          </a:r>
        </a:p>
        <a:p>
          <a:r>
            <a:rPr kumimoji="1" lang="ja-JP" altLang="en-US" sz="800">
              <a:latin typeface="ＭＳ ゴシック" pitchFamily="49" charset="-128"/>
              <a:ea typeface="ＭＳ ゴシック" pitchFamily="49" charset="-128"/>
            </a:rPr>
            <a:t>　歳入では、国庫支出金で大平山元遺跡ガイダンス施設建設に係る史跡整備費補助金や、新型コロナウイルス感染症対策関係及び物価高騰対策関係の補助金により</a:t>
          </a:r>
          <a:r>
            <a:rPr kumimoji="1" lang="en-US" altLang="ja-JP" sz="800">
              <a:latin typeface="ＭＳ ゴシック" pitchFamily="49" charset="-128"/>
              <a:ea typeface="ＭＳ ゴシック" pitchFamily="49" charset="-128"/>
            </a:rPr>
            <a:t>29,337</a:t>
          </a:r>
          <a:r>
            <a:rPr kumimoji="1" lang="ja-JP" altLang="en-US" sz="800">
              <a:latin typeface="ＭＳ ゴシック" pitchFamily="49" charset="-128"/>
              <a:ea typeface="ＭＳ ゴシック" pitchFamily="49" charset="-128"/>
            </a:rPr>
            <a:t>千円増となっている。また、地方債において令和</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年度に新設された脱炭素化推進事業債や、国の防災・減災・国土強靱化対策として令和</a:t>
          </a:r>
          <a:r>
            <a:rPr kumimoji="1" lang="en-US" altLang="ja-JP" sz="800">
              <a:latin typeface="ＭＳ ゴシック" pitchFamily="49" charset="-128"/>
              <a:ea typeface="ＭＳ ゴシック" pitchFamily="49" charset="-128"/>
            </a:rPr>
            <a:t>7</a:t>
          </a:r>
          <a:r>
            <a:rPr kumimoji="1" lang="ja-JP" altLang="en-US" sz="800">
              <a:latin typeface="ＭＳ ゴシック" pitchFamily="49" charset="-128"/>
              <a:ea typeface="ＭＳ ゴシック" pitchFamily="49" charset="-128"/>
            </a:rPr>
            <a:t>年度まで発行が認められている緊急自然災害防止対策事業債、令和</a:t>
          </a:r>
          <a:r>
            <a:rPr kumimoji="1" lang="en-US" altLang="ja-JP" sz="800">
              <a:latin typeface="ＭＳ ゴシック" pitchFamily="49" charset="-128"/>
              <a:ea typeface="ＭＳ ゴシック" pitchFamily="49" charset="-128"/>
            </a:rPr>
            <a:t>6</a:t>
          </a:r>
          <a:r>
            <a:rPr kumimoji="1" lang="ja-JP" altLang="en-US" sz="800">
              <a:latin typeface="ＭＳ ゴシック" pitchFamily="49" charset="-128"/>
              <a:ea typeface="ＭＳ ゴシック" pitchFamily="49" charset="-128"/>
            </a:rPr>
            <a:t>年度まで発行が認められている緊急浚渫推進事業債を活用したことにより、</a:t>
          </a:r>
          <a:r>
            <a:rPr kumimoji="1" lang="en-US" altLang="ja-JP" sz="800">
              <a:latin typeface="ＭＳ ゴシック" pitchFamily="49" charset="-128"/>
              <a:ea typeface="ＭＳ ゴシック" pitchFamily="49" charset="-128"/>
            </a:rPr>
            <a:t>227,300</a:t>
          </a:r>
          <a:r>
            <a:rPr kumimoji="1" lang="ja-JP" altLang="en-US" sz="800">
              <a:latin typeface="ＭＳ ゴシック" pitchFamily="49" charset="-128"/>
              <a:ea typeface="ＭＳ ゴシック" pitchFamily="49" charset="-128"/>
            </a:rPr>
            <a:t>千円増となっている。</a:t>
          </a:r>
        </a:p>
        <a:p>
          <a:r>
            <a:rPr kumimoji="1" lang="ja-JP" altLang="en-US" sz="800">
              <a:latin typeface="ＭＳ ゴシック" pitchFamily="49" charset="-128"/>
              <a:ea typeface="ＭＳ ゴシック" pitchFamily="49" charset="-128"/>
            </a:rPr>
            <a:t>　歳出では、上記国庫補助金及び地方債を活用した普通建設事業費が</a:t>
          </a:r>
          <a:r>
            <a:rPr kumimoji="1" lang="en-US" altLang="ja-JP" sz="800">
              <a:latin typeface="ＭＳ ゴシック" pitchFamily="49" charset="-128"/>
              <a:ea typeface="ＭＳ ゴシック" pitchFamily="49" charset="-128"/>
            </a:rPr>
            <a:t>442,726</a:t>
          </a:r>
          <a:r>
            <a:rPr kumimoji="1" lang="ja-JP" altLang="en-US" sz="800">
              <a:latin typeface="ＭＳ ゴシック" pitchFamily="49" charset="-128"/>
              <a:ea typeface="ＭＳ ゴシック" pitchFamily="49" charset="-128"/>
            </a:rPr>
            <a:t>千円増となっているほか、補助費等において物価高騰対策支援事業の影響で</a:t>
          </a:r>
          <a:r>
            <a:rPr kumimoji="1" lang="en-US" altLang="ja-JP" sz="800">
              <a:latin typeface="ＭＳ ゴシック" pitchFamily="49" charset="-128"/>
              <a:ea typeface="ＭＳ ゴシック" pitchFamily="49" charset="-128"/>
            </a:rPr>
            <a:t>145,858</a:t>
          </a:r>
          <a:r>
            <a:rPr kumimoji="1" lang="ja-JP" altLang="en-US" sz="800">
              <a:latin typeface="ＭＳ ゴシック" pitchFamily="49" charset="-128"/>
              <a:ea typeface="ＭＳ ゴシック" pitchFamily="49" charset="-128"/>
            </a:rPr>
            <a:t>千円増となっており、実質単年度収支額は</a:t>
          </a:r>
          <a:r>
            <a:rPr kumimoji="1" lang="en-US" altLang="ja-JP" sz="800">
              <a:latin typeface="ＭＳ ゴシック" pitchFamily="49" charset="-128"/>
              <a:ea typeface="ＭＳ ゴシック" pitchFamily="49" charset="-128"/>
            </a:rPr>
            <a:t>133,517</a:t>
          </a:r>
          <a:r>
            <a:rPr kumimoji="1" lang="ja-JP" altLang="en-US" sz="800">
              <a:latin typeface="ＭＳ ゴシック" pitchFamily="49" charset="-128"/>
              <a:ea typeface="ＭＳ ゴシック" pitchFamily="49" charset="-128"/>
            </a:rPr>
            <a:t>千円の黒字となっており、前年度の</a:t>
          </a:r>
          <a:r>
            <a:rPr kumimoji="1" lang="en-US" altLang="ja-JP" sz="800">
              <a:latin typeface="ＭＳ ゴシック" pitchFamily="49" charset="-128"/>
              <a:ea typeface="ＭＳ ゴシック" pitchFamily="49" charset="-128"/>
            </a:rPr>
            <a:t>85,507</a:t>
          </a:r>
          <a:r>
            <a:rPr kumimoji="1" lang="ja-JP" altLang="en-US" sz="800">
              <a:latin typeface="ＭＳ ゴシック" pitchFamily="49" charset="-128"/>
              <a:ea typeface="ＭＳ ゴシック" pitchFamily="49" charset="-128"/>
            </a:rPr>
            <a:t>千円の黒字から大幅に増加している。</a:t>
          </a:r>
        </a:p>
        <a:p>
          <a:r>
            <a:rPr kumimoji="1" lang="ja-JP" altLang="en-US" sz="800">
              <a:latin typeface="ＭＳ ゴシック" pitchFamily="49" charset="-128"/>
              <a:ea typeface="ＭＳ ゴシック" pitchFamily="49" charset="-128"/>
            </a:rPr>
            <a:t>　今後の見通しとして、令和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以降継続して基金への積戻しが可能となったが、普通交付税の追加交付や少雪による除排雪経費の減等による臨時的な要因が大きく影響しており、収支均衡型の財政運営に取り組むため、自主財源の乏しい当町においては歳入に見合った規模の歳出へ縮減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連結実質収支額は</a:t>
          </a:r>
          <a:r>
            <a:rPr kumimoji="1" lang="en-US" altLang="ja-JP" sz="1400">
              <a:latin typeface="ＭＳ ゴシック" pitchFamily="49" charset="-128"/>
              <a:ea typeface="ＭＳ ゴシック" pitchFamily="49" charset="-128"/>
            </a:rPr>
            <a:t>775,700</a:t>
          </a:r>
          <a:r>
            <a:rPr kumimoji="1" lang="ja-JP" altLang="en-US" sz="1400">
              <a:latin typeface="ＭＳ ゴシック" pitchFamily="49" charset="-128"/>
              <a:ea typeface="ＭＳ ゴシック" pitchFamily="49" charset="-128"/>
            </a:rPr>
            <a:t>千円の黒字で対前年度</a:t>
          </a:r>
          <a:r>
            <a:rPr kumimoji="1" lang="en-US" altLang="ja-JP" sz="1400">
              <a:latin typeface="ＭＳ ゴシック" pitchFamily="49" charset="-128"/>
              <a:ea typeface="ＭＳ ゴシック" pitchFamily="49" charset="-128"/>
            </a:rPr>
            <a:t>71,196</a:t>
          </a:r>
          <a:r>
            <a:rPr kumimoji="1" lang="ja-JP" altLang="en-US" sz="1400">
              <a:latin typeface="ＭＳ ゴシック" pitchFamily="49" charset="-128"/>
              <a:ea typeface="ＭＳ ゴシック" pitchFamily="49" charset="-128"/>
            </a:rPr>
            <a:t>千円の黒字増となっており、連結実質赤字比率は算定されていない。一般会計において、少雪の影響により除排雪経費が対前年度</a:t>
          </a:r>
          <a:r>
            <a:rPr kumimoji="1" lang="en-US" altLang="ja-JP" sz="1400">
              <a:latin typeface="ＭＳ ゴシック" pitchFamily="49" charset="-128"/>
              <a:ea typeface="ＭＳ ゴシック" pitchFamily="49" charset="-128"/>
            </a:rPr>
            <a:t>67,308</a:t>
          </a:r>
          <a:r>
            <a:rPr kumimoji="1" lang="ja-JP" altLang="en-US" sz="1400">
              <a:latin typeface="ＭＳ ゴシック" pitchFamily="49" charset="-128"/>
              <a:ea typeface="ＭＳ ゴシック" pitchFamily="49" charset="-128"/>
            </a:rPr>
            <a:t>千円減少したことが大きな要因となっている。また、病院事業会計が資金剰余金で</a:t>
          </a:r>
          <a:r>
            <a:rPr kumimoji="1" lang="en-US" altLang="ja-JP" sz="1400">
              <a:latin typeface="ＭＳ ゴシック" pitchFamily="49" charset="-128"/>
              <a:ea typeface="ＭＳ ゴシック" pitchFamily="49" charset="-128"/>
            </a:rPr>
            <a:t>13,217</a:t>
          </a:r>
          <a:r>
            <a:rPr kumimoji="1" lang="ja-JP" altLang="en-US" sz="1400">
              <a:latin typeface="ＭＳ ゴシック" pitchFamily="49" charset="-128"/>
              <a:ea typeface="ＭＳ ゴシック" pitchFamily="49" charset="-128"/>
            </a:rPr>
            <a:t>千円増加しており、実情として赤字補てん等のための一般会計繰入金が増加傾向にあり、表面上は健全といえるが、実際は厳しい経営状況となっている。</a:t>
          </a:r>
        </a:p>
        <a:p>
          <a:r>
            <a:rPr kumimoji="1" lang="ja-JP" altLang="en-US" sz="1400">
              <a:latin typeface="ＭＳ ゴシック" pitchFamily="49" charset="-128"/>
              <a:ea typeface="ＭＳ ゴシック" pitchFamily="49" charset="-128"/>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しかし、一般会計も普通交付税合併算定替等の優遇措置が令和元年度で終了し、以前までのような財源確保は難しく、現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年度から令和元年度までは、取り崩した基金を積み戻しできない状況であったため、各特別会計等で独立採算制に基づく収支改善が求められることは必須となり、早期に改善策等を検討してく必要がある。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実質公債費比率は</a:t>
          </a:r>
          <a:r>
            <a:rPr kumimoji="1" lang="en-US" altLang="ja-JP" sz="1000">
              <a:latin typeface="ＭＳ ゴシック" pitchFamily="49" charset="-128"/>
              <a:ea typeface="ＭＳ ゴシック" pitchFamily="49" charset="-128"/>
            </a:rPr>
            <a:t>10.4%</a:t>
          </a:r>
          <a:r>
            <a:rPr kumimoji="1" lang="ja-JP" altLang="en-US" sz="1000">
              <a:latin typeface="ＭＳ ゴシック" pitchFamily="49" charset="-128"/>
              <a:ea typeface="ＭＳ ゴシック" pitchFamily="49" charset="-128"/>
            </a:rPr>
            <a:t>（単年度</a:t>
          </a:r>
          <a:r>
            <a:rPr kumimoji="1" lang="en-US" altLang="ja-JP" sz="1000">
              <a:latin typeface="ＭＳ ゴシック" pitchFamily="49" charset="-128"/>
              <a:ea typeface="ＭＳ ゴシック" pitchFamily="49" charset="-128"/>
            </a:rPr>
            <a:t>8.8%</a:t>
          </a:r>
          <a:r>
            <a:rPr kumimoji="1" lang="ja-JP" altLang="en-US" sz="1000">
              <a:latin typeface="ＭＳ ゴシック" pitchFamily="49" charset="-128"/>
              <a:ea typeface="ＭＳ ゴシック" pitchFamily="49" charset="-128"/>
            </a:rPr>
            <a:t>）となり、前年度と比較すると△</a:t>
          </a:r>
          <a:r>
            <a:rPr kumimoji="1" lang="en-US" altLang="ja-JP" sz="1000">
              <a:latin typeface="ＭＳ ゴシック" pitchFamily="49" charset="-128"/>
              <a:ea typeface="ＭＳ ゴシック" pitchFamily="49" charset="-128"/>
            </a:rPr>
            <a:t>1.1%</a:t>
          </a:r>
          <a:r>
            <a:rPr kumimoji="1" lang="ja-JP" altLang="en-US" sz="1000">
              <a:latin typeface="ＭＳ ゴシック" pitchFamily="49" charset="-128"/>
              <a:ea typeface="ＭＳ ゴシック" pitchFamily="49" charset="-128"/>
            </a:rPr>
            <a:t>（同△</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）と依然として高水準であるが減少・改善傾向となっている。減少要因としては算定の分母（標準税収入額、普通交付税等）がほぼ横ばいとなったことに対し、分子に算入された元利償還金が単年度で</a:t>
          </a:r>
          <a:r>
            <a:rPr kumimoji="1" lang="en-US" altLang="ja-JP" sz="1000">
              <a:latin typeface="ＭＳ ゴシック" pitchFamily="49" charset="-128"/>
              <a:ea typeface="ＭＳ ゴシック" pitchFamily="49" charset="-128"/>
            </a:rPr>
            <a:t>112,576</a:t>
          </a:r>
          <a:r>
            <a:rPr kumimoji="1" lang="ja-JP" altLang="en-US" sz="1000">
              <a:latin typeface="ＭＳ ゴシック" pitchFamily="49" charset="-128"/>
              <a:ea typeface="ＭＳ ゴシック" pitchFamily="49" charset="-128"/>
            </a:rPr>
            <a:t>千円と大幅に減となった事が挙げられる。当町は従前より類似団体と比較して公債費比率が高止まり傾向となっていたため、計画的な建設事業の実施による新発債発行抑制や、減債基金を活用した繰上償還等を実施しており、取り組みの成果が比率に表れる結果となった。</a:t>
          </a:r>
        </a:p>
        <a:p>
          <a:r>
            <a:rPr kumimoji="1" lang="ja-JP" altLang="en-US" sz="1000">
              <a:latin typeface="ＭＳ ゴシック" pitchFamily="49" charset="-128"/>
              <a:ea typeface="ＭＳ ゴシック" pitchFamily="49" charset="-128"/>
            </a:rPr>
            <a:t>　今後の推移として、引続き計画的な事業実施に努めるが、予定されている外ヶ浜分署建設事業や、令和</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年度に実施のごみ処理施設基幹改良事業等の大規模事業の影響により地方債残高の大幅な削減は見込めないため、減債基金を活用した繰上償還等の指標改善への取り組みを引き続き実施する。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年度決算における将来負担比率は</a:t>
          </a:r>
          <a:r>
            <a:rPr kumimoji="1" lang="en-US" altLang="ja-JP" sz="1200">
              <a:latin typeface="ＭＳ ゴシック" pitchFamily="49" charset="-128"/>
              <a:ea typeface="ＭＳ ゴシック" pitchFamily="49" charset="-128"/>
            </a:rPr>
            <a:t>4.7%</a:t>
          </a:r>
          <a:r>
            <a:rPr kumimoji="1" lang="ja-JP" altLang="en-US" sz="1200">
              <a:latin typeface="ＭＳ ゴシック" pitchFamily="49" charset="-128"/>
              <a:ea typeface="ＭＳ ゴシック" pitchFamily="49" charset="-128"/>
            </a:rPr>
            <a:t>で前年度比△</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と比率が改善されており、早期健全化基準を下回っている。改善要因としては、指標を算定する分子における地方債現在高が対前年度比で</a:t>
          </a:r>
          <a:r>
            <a:rPr kumimoji="1" lang="en-US" altLang="ja-JP" sz="1200">
              <a:latin typeface="ＭＳ ゴシック" pitchFamily="49" charset="-128"/>
              <a:ea typeface="ＭＳ ゴシック" pitchFamily="49" charset="-128"/>
            </a:rPr>
            <a:t>424,986</a:t>
          </a:r>
          <a:r>
            <a:rPr kumimoji="1" lang="ja-JP" altLang="en-US" sz="1200">
              <a:latin typeface="ＭＳ ゴシック" pitchFamily="49" charset="-128"/>
              <a:ea typeface="ＭＳ ゴシック" pitchFamily="49" charset="-128"/>
            </a:rPr>
            <a:t>千円減となったことが最も大きな要因となっており、これは各地方債残高の償還終了に伴う減の他に、令和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実施した一般廃棄物焼却施設に関する繰上償還分も大きく影響している。その他の改善要因としては、公営企業債等繰入見込額について、下水道事業会計の新発債発行額と元金償還額の差額分等により対前年度比で</a:t>
          </a:r>
          <a:r>
            <a:rPr kumimoji="1" lang="en-US" altLang="ja-JP" sz="1200">
              <a:latin typeface="ＭＳ ゴシック" pitchFamily="49" charset="-128"/>
              <a:ea typeface="ＭＳ ゴシック" pitchFamily="49" charset="-128"/>
            </a:rPr>
            <a:t>63,997</a:t>
          </a:r>
          <a:r>
            <a:rPr kumimoji="1" lang="ja-JP" altLang="en-US" sz="1200">
              <a:latin typeface="ＭＳ ゴシック" pitchFamily="49" charset="-128"/>
              <a:ea typeface="ＭＳ ゴシック" pitchFamily="49" charset="-128"/>
            </a:rPr>
            <a:t>千円の減となっていることも挙げられる。</a:t>
          </a:r>
        </a:p>
        <a:p>
          <a:r>
            <a:rPr kumimoji="1" lang="ja-JP" altLang="en-US" sz="1200">
              <a:latin typeface="ＭＳ ゴシック" pitchFamily="49" charset="-128"/>
              <a:ea typeface="ＭＳ ゴシック" pitchFamily="49" charset="-128"/>
            </a:rPr>
            <a:t>　今後も、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・財政調整基金において、公共施設維持管理費及び除排雪経費等への対応のため、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億円を取り崩したが、一般財源ベースでの歳出の減等により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億円を積み戻すことができた。また、各基金において債券運用等による利息収入を約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・合併振興基金：合併に伴う地域住民の連携強化、地域振興に関する施策の推進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・ふるさと応援基金：保健・福祉推進、次世代育成、農・漁業等の振興、発展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・地域振興基金：地域活性化、まちづくりに関する施策の推進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・過疎地域持続的発展特別事業基金：過疎対策事業債等により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・病院支援基金：特別交付税及び各種交付金等の増分を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万円積立てた一方で、教育振興対策特別事業等に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・合併振興基金：大規模な公共施設整備事業に充当予定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・過疎地域持続的発展特別事業基金：集落活性化のための事業等に充当予定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・ふるさと応援基金：福祉、教育、産業等振興のための事業等に充当予定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・町税及び特別交付税の減による減少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合併算定替終了、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国勢調査人口減少）に伴い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年度までは減少しつつも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億円台で推移する見込みである。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・決算において生じた剰余金の一部を積立予定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77</v>
      </c>
      <c r="C2" s="178"/>
      <c r="D2" s="179"/>
    </row>
    <row r="3" spans="1:119" ht="18.75" customHeight="1" thickBot="1" x14ac:dyDescent="0.2">
      <c r="A3" s="177"/>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7026231</v>
      </c>
      <c r="BO4" s="371"/>
      <c r="BP4" s="371"/>
      <c r="BQ4" s="371"/>
      <c r="BR4" s="371"/>
      <c r="BS4" s="371"/>
      <c r="BT4" s="371"/>
      <c r="BU4" s="372"/>
      <c r="BV4" s="370">
        <v>6849135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3</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6864551</v>
      </c>
      <c r="BO5" s="408"/>
      <c r="BP5" s="408"/>
      <c r="BQ5" s="408"/>
      <c r="BR5" s="408"/>
      <c r="BS5" s="408"/>
      <c r="BT5" s="408"/>
      <c r="BU5" s="409"/>
      <c r="BV5" s="407">
        <v>6683186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v>
      </c>
      <c r="CU5" s="405"/>
      <c r="CV5" s="405"/>
      <c r="CW5" s="405"/>
      <c r="CX5" s="405"/>
      <c r="CY5" s="405"/>
      <c r="CZ5" s="405"/>
      <c r="DA5" s="406"/>
      <c r="DB5" s="404">
        <v>96.2</v>
      </c>
      <c r="DC5" s="405"/>
      <c r="DD5" s="405"/>
      <c r="DE5" s="405"/>
      <c r="DF5" s="405"/>
      <c r="DG5" s="405"/>
      <c r="DH5" s="405"/>
      <c r="DI5" s="406"/>
    </row>
    <row r="6" spans="1:119" ht="18.75" customHeight="1" x14ac:dyDescent="0.15">
      <c r="A6" s="177"/>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161680</v>
      </c>
      <c r="BO6" s="408"/>
      <c r="BP6" s="408"/>
      <c r="BQ6" s="408"/>
      <c r="BR6" s="408"/>
      <c r="BS6" s="408"/>
      <c r="BT6" s="408"/>
      <c r="BU6" s="409"/>
      <c r="BV6" s="407">
        <v>165949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96.2</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4772</v>
      </c>
      <c r="BO7" s="408"/>
      <c r="BP7" s="408"/>
      <c r="BQ7" s="408"/>
      <c r="BR7" s="408"/>
      <c r="BS7" s="408"/>
      <c r="BT7" s="408"/>
      <c r="BU7" s="409"/>
      <c r="BV7" s="407">
        <v>44329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3953686</v>
      </c>
      <c r="CU7" s="408"/>
      <c r="CV7" s="408"/>
      <c r="CW7" s="408"/>
      <c r="CX7" s="408"/>
      <c r="CY7" s="408"/>
      <c r="CZ7" s="408"/>
      <c r="DA7" s="409"/>
      <c r="DB7" s="407">
        <v>4005342</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156908</v>
      </c>
      <c r="BO8" s="408"/>
      <c r="BP8" s="408"/>
      <c r="BQ8" s="408"/>
      <c r="BR8" s="408"/>
      <c r="BS8" s="408"/>
      <c r="BT8" s="408"/>
      <c r="BU8" s="409"/>
      <c r="BV8" s="407">
        <v>121620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0.18</v>
      </c>
      <c r="CU8" s="448"/>
      <c r="CV8" s="448"/>
      <c r="CW8" s="448"/>
      <c r="CX8" s="448"/>
      <c r="CY8" s="448"/>
      <c r="CZ8" s="448"/>
      <c r="DA8" s="449"/>
      <c r="DB8" s="447">
        <v>0.18</v>
      </c>
      <c r="DC8" s="448"/>
      <c r="DD8" s="448"/>
      <c r="DE8" s="448"/>
      <c r="DF8" s="448"/>
      <c r="DG8" s="448"/>
      <c r="DH8" s="448"/>
      <c r="DI8" s="449"/>
    </row>
    <row r="9" spans="1:119" ht="18.75" customHeight="1" thickBot="1" x14ac:dyDescent="0.2">
      <c r="A9" s="177"/>
      <c r="B9" s="401" t="s">
        <v>106</v>
      </c>
      <c r="C9" s="402"/>
      <c r="D9" s="402"/>
      <c r="E9" s="402"/>
      <c r="F9" s="402"/>
      <c r="G9" s="402"/>
      <c r="H9" s="402"/>
      <c r="I9" s="402"/>
      <c r="J9" s="402"/>
      <c r="K9" s="450"/>
      <c r="L9" s="451" t="s">
        <v>107</v>
      </c>
      <c r="M9" s="452"/>
      <c r="N9" s="452"/>
      <c r="O9" s="452"/>
      <c r="P9" s="452"/>
      <c r="Q9" s="453"/>
      <c r="R9" s="454">
        <v>5401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35288</v>
      </c>
      <c r="BO9" s="408"/>
      <c r="BP9" s="408"/>
      <c r="BQ9" s="408"/>
      <c r="BR9" s="408"/>
      <c r="BS9" s="408"/>
      <c r="BT9" s="408"/>
      <c r="BU9" s="409"/>
      <c r="BV9" s="407">
        <v>4312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17.3</v>
      </c>
      <c r="CU9" s="405"/>
      <c r="CV9" s="405"/>
      <c r="CW9" s="405"/>
      <c r="CX9" s="405"/>
      <c r="CY9" s="405"/>
      <c r="CZ9" s="405"/>
      <c r="DA9" s="406"/>
      <c r="DB9" s="404">
        <v>17.600000000000001</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112</v>
      </c>
      <c r="M10" s="437"/>
      <c r="N10" s="437"/>
      <c r="O10" s="437"/>
      <c r="P10" s="437"/>
      <c r="Q10" s="438"/>
      <c r="R10" s="458">
        <v>6198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340782</v>
      </c>
      <c r="BO10" s="408"/>
      <c r="BP10" s="408"/>
      <c r="BQ10" s="408"/>
      <c r="BR10" s="408"/>
      <c r="BS10" s="408"/>
      <c r="BT10" s="408"/>
      <c r="BU10" s="409"/>
      <c r="BV10" s="407">
        <v>417131</v>
      </c>
      <c r="BW10" s="408"/>
      <c r="BX10" s="408"/>
      <c r="BY10" s="408"/>
      <c r="BZ10" s="408"/>
      <c r="CA10" s="408"/>
      <c r="CB10" s="408"/>
      <c r="CC10" s="409"/>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173473</v>
      </c>
      <c r="BO11" s="408"/>
      <c r="BP11" s="408"/>
      <c r="BQ11" s="408"/>
      <c r="BR11" s="408"/>
      <c r="BS11" s="408"/>
      <c r="BT11" s="408"/>
      <c r="BU11" s="409"/>
      <c r="BV11" s="407">
        <v>124014</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77"/>
      <c r="B12" s="467" t="s">
        <v>123</v>
      </c>
      <c r="C12" s="468"/>
      <c r="D12" s="468"/>
      <c r="E12" s="468"/>
      <c r="F12" s="468"/>
      <c r="G12" s="468"/>
      <c r="H12" s="468"/>
      <c r="I12" s="468"/>
      <c r="J12" s="468"/>
      <c r="K12" s="469"/>
      <c r="L12" s="476" t="s">
        <v>124</v>
      </c>
      <c r="M12" s="477"/>
      <c r="N12" s="477"/>
      <c r="O12" s="477"/>
      <c r="P12" s="477"/>
      <c r="Q12" s="478"/>
      <c r="R12" s="479">
        <v>5152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416026</v>
      </c>
      <c r="BO12" s="408"/>
      <c r="BP12" s="408"/>
      <c r="BQ12" s="408"/>
      <c r="BR12" s="408"/>
      <c r="BS12" s="408"/>
      <c r="BT12" s="408"/>
      <c r="BU12" s="409"/>
      <c r="BV12" s="407">
        <v>459950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130</v>
      </c>
      <c r="N13" s="499"/>
      <c r="O13" s="499"/>
      <c r="P13" s="499"/>
      <c r="Q13" s="500"/>
      <c r="R13" s="491">
        <v>5100</v>
      </c>
      <c r="S13" s="492"/>
      <c r="T13" s="492"/>
      <c r="U13" s="492"/>
      <c r="V13" s="493"/>
      <c r="W13" s="423" t="s">
        <v>131</v>
      </c>
      <c r="X13" s="424"/>
      <c r="Y13" s="424"/>
      <c r="Z13" s="424"/>
      <c r="AA13" s="424"/>
      <c r="AB13" s="414"/>
      <c r="AC13" s="458">
        <v>539</v>
      </c>
      <c r="AD13" s="459"/>
      <c r="AE13" s="459"/>
      <c r="AF13" s="459"/>
      <c r="AG13" s="501"/>
      <c r="AH13" s="458">
        <v>599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133517</v>
      </c>
      <c r="BO13" s="408"/>
      <c r="BP13" s="408"/>
      <c r="BQ13" s="408"/>
      <c r="BR13" s="408"/>
      <c r="BS13" s="408"/>
      <c r="BT13" s="408"/>
      <c r="BU13" s="409"/>
      <c r="BV13" s="407">
        <v>85507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10.4</v>
      </c>
      <c r="CU13" s="405"/>
      <c r="CV13" s="405"/>
      <c r="CW13" s="405"/>
      <c r="CX13" s="405"/>
      <c r="CY13" s="405"/>
      <c r="CZ13" s="405"/>
      <c r="DA13" s="406"/>
      <c r="DB13" s="404">
        <v>11.5</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135</v>
      </c>
      <c r="M14" s="489"/>
      <c r="N14" s="489"/>
      <c r="O14" s="489"/>
      <c r="P14" s="489"/>
      <c r="Q14" s="490"/>
      <c r="R14" s="491">
        <v>5358</v>
      </c>
      <c r="S14" s="492"/>
      <c r="T14" s="492"/>
      <c r="U14" s="492"/>
      <c r="V14" s="493"/>
      <c r="W14" s="397"/>
      <c r="X14" s="398"/>
      <c r="Y14" s="398"/>
      <c r="Z14" s="398"/>
      <c r="AA14" s="398"/>
      <c r="AB14" s="387"/>
      <c r="AC14" s="494">
        <v>23.1</v>
      </c>
      <c r="AD14" s="495"/>
      <c r="AE14" s="495"/>
      <c r="AF14" s="495"/>
      <c r="AG14" s="496"/>
      <c r="AH14" s="494">
        <v>23.2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4.7</v>
      </c>
      <c r="CU14" s="506"/>
      <c r="CV14" s="506"/>
      <c r="CW14" s="506"/>
      <c r="CX14" s="506"/>
      <c r="CY14" s="506"/>
      <c r="CZ14" s="506"/>
      <c r="DA14" s="507"/>
      <c r="DB14" s="505">
        <v>17.100000000000001</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130</v>
      </c>
      <c r="N15" s="499"/>
      <c r="O15" s="499"/>
      <c r="P15" s="499"/>
      <c r="Q15" s="500"/>
      <c r="R15" s="491">
        <v>5306</v>
      </c>
      <c r="S15" s="492"/>
      <c r="T15" s="492"/>
      <c r="U15" s="492"/>
      <c r="V15" s="493"/>
      <c r="W15" s="423" t="s">
        <v>137</v>
      </c>
      <c r="X15" s="424"/>
      <c r="Y15" s="424"/>
      <c r="Z15" s="424"/>
      <c r="AA15" s="424"/>
      <c r="AB15" s="414"/>
      <c r="AC15" s="458">
        <v>486</v>
      </c>
      <c r="AD15" s="459"/>
      <c r="AE15" s="459"/>
      <c r="AF15" s="459"/>
      <c r="AG15" s="501"/>
      <c r="AH15" s="458">
        <v>533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679324</v>
      </c>
      <c r="BO15" s="371"/>
      <c r="BP15" s="371"/>
      <c r="BQ15" s="371"/>
      <c r="BR15" s="371"/>
      <c r="BS15" s="371"/>
      <c r="BT15" s="371"/>
      <c r="BU15" s="372"/>
      <c r="BV15" s="370">
        <v>689564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20.8</v>
      </c>
      <c r="AD16" s="495"/>
      <c r="AE16" s="495"/>
      <c r="AF16" s="495"/>
      <c r="AG16" s="496"/>
      <c r="AH16" s="494">
        <v>20.6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3766085</v>
      </c>
      <c r="BO16" s="408"/>
      <c r="BP16" s="408"/>
      <c r="BQ16" s="408"/>
      <c r="BR16" s="408"/>
      <c r="BS16" s="408"/>
      <c r="BT16" s="408"/>
      <c r="BU16" s="409"/>
      <c r="BV16" s="407">
        <v>3793320</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143</v>
      </c>
      <c r="N17" s="519"/>
      <c r="O17" s="519"/>
      <c r="P17" s="519"/>
      <c r="Q17" s="520"/>
      <c r="R17" s="513" t="s">
        <v>144</v>
      </c>
      <c r="S17" s="514"/>
      <c r="T17" s="514"/>
      <c r="U17" s="514"/>
      <c r="V17" s="515"/>
      <c r="W17" s="423" t="s">
        <v>145</v>
      </c>
      <c r="X17" s="424"/>
      <c r="Y17" s="424"/>
      <c r="Z17" s="424"/>
      <c r="AA17" s="424"/>
      <c r="AB17" s="414"/>
      <c r="AC17" s="458">
        <v>1312</v>
      </c>
      <c r="AD17" s="459"/>
      <c r="AE17" s="459"/>
      <c r="AF17" s="459"/>
      <c r="AG17" s="501"/>
      <c r="AH17" s="458">
        <v>1455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854088</v>
      </c>
      <c r="BO17" s="408"/>
      <c r="BP17" s="408"/>
      <c r="BQ17" s="408"/>
      <c r="BR17" s="408"/>
      <c r="BS17" s="408"/>
      <c r="BT17" s="408"/>
      <c r="BU17" s="409"/>
      <c r="BV17" s="407">
        <v>867847</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9" t="s">
        <v>147</v>
      </c>
      <c r="C18" s="450"/>
      <c r="D18" s="450"/>
      <c r="E18" s="530"/>
      <c r="F18" s="530"/>
      <c r="G18" s="530"/>
      <c r="H18" s="530"/>
      <c r="I18" s="530"/>
      <c r="J18" s="530"/>
      <c r="K18" s="530"/>
      <c r="L18" s="531">
        <v>230.3</v>
      </c>
      <c r="M18" s="531"/>
      <c r="N18" s="531"/>
      <c r="O18" s="531"/>
      <c r="P18" s="531"/>
      <c r="Q18" s="531"/>
      <c r="R18" s="532"/>
      <c r="S18" s="532"/>
      <c r="T18" s="532"/>
      <c r="U18" s="532"/>
      <c r="V18" s="533"/>
      <c r="W18" s="425"/>
      <c r="X18" s="426"/>
      <c r="Y18" s="426"/>
      <c r="Z18" s="426"/>
      <c r="AA18" s="426"/>
      <c r="AB18" s="417"/>
      <c r="AC18" s="534">
        <v>56.1</v>
      </c>
      <c r="AD18" s="535"/>
      <c r="AE18" s="535"/>
      <c r="AF18" s="535"/>
      <c r="AG18" s="536"/>
      <c r="AH18" s="534">
        <v>56.2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3579511</v>
      </c>
      <c r="BO18" s="408"/>
      <c r="BP18" s="408"/>
      <c r="BQ18" s="408"/>
      <c r="BR18" s="408"/>
      <c r="BS18" s="408"/>
      <c r="BT18" s="408"/>
      <c r="BU18" s="409"/>
      <c r="BV18" s="407">
        <v>3843201</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9" t="s">
        <v>149</v>
      </c>
      <c r="C19" s="450"/>
      <c r="D19" s="450"/>
      <c r="E19" s="530"/>
      <c r="F19" s="530"/>
      <c r="G19" s="530"/>
      <c r="H19" s="530"/>
      <c r="I19" s="530"/>
      <c r="J19" s="530"/>
      <c r="K19" s="530"/>
      <c r="L19" s="538">
        <v>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5386652</v>
      </c>
      <c r="BO19" s="408"/>
      <c r="BP19" s="408"/>
      <c r="BQ19" s="408"/>
      <c r="BR19" s="408"/>
      <c r="BS19" s="408"/>
      <c r="BT19" s="408"/>
      <c r="BU19" s="409"/>
      <c r="BV19" s="407">
        <v>5584177</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9" t="s">
        <v>151</v>
      </c>
      <c r="C20" s="450"/>
      <c r="D20" s="450"/>
      <c r="E20" s="530"/>
      <c r="F20" s="530"/>
      <c r="G20" s="530"/>
      <c r="H20" s="530"/>
      <c r="I20" s="530"/>
      <c r="J20" s="530"/>
      <c r="K20" s="530"/>
      <c r="L20" s="538">
        <v>2358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4679391</v>
      </c>
      <c r="BO22" s="371"/>
      <c r="BP22" s="371"/>
      <c r="BQ22" s="371"/>
      <c r="BR22" s="371"/>
      <c r="BS22" s="371"/>
      <c r="BT22" s="371"/>
      <c r="BU22" s="372"/>
      <c r="BV22" s="370">
        <v>5104377</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1616560</v>
      </c>
      <c r="BO23" s="408"/>
      <c r="BP23" s="408"/>
      <c r="BQ23" s="408"/>
      <c r="BR23" s="408"/>
      <c r="BS23" s="408"/>
      <c r="BT23" s="408"/>
      <c r="BU23" s="409"/>
      <c r="BV23" s="407">
        <v>1647768</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86</v>
      </c>
      <c r="AI24" s="459"/>
      <c r="AJ24" s="459"/>
      <c r="AK24" s="459"/>
      <c r="AL24" s="501"/>
      <c r="AM24" s="458">
        <v>269868</v>
      </c>
      <c r="AN24" s="459"/>
      <c r="AO24" s="459"/>
      <c r="AP24" s="459"/>
      <c r="AQ24" s="459"/>
      <c r="AR24" s="501"/>
      <c r="AS24" s="458">
        <v>3138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3067592</v>
      </c>
      <c r="BO24" s="408"/>
      <c r="BP24" s="408"/>
      <c r="BQ24" s="408"/>
      <c r="BR24" s="408"/>
      <c r="BS24" s="408"/>
      <c r="BT24" s="408"/>
      <c r="BU24" s="409"/>
      <c r="BV24" s="407">
        <v>3275936</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164</v>
      </c>
      <c r="F25" s="437"/>
      <c r="G25" s="437"/>
      <c r="H25" s="437"/>
      <c r="I25" s="437"/>
      <c r="J25" s="437"/>
      <c r="K25" s="438"/>
      <c r="L25" s="458">
        <v>1</v>
      </c>
      <c r="M25" s="459"/>
      <c r="N25" s="459"/>
      <c r="O25" s="459"/>
      <c r="P25" s="501"/>
      <c r="Q25" s="458">
        <v>5960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1800011</v>
      </c>
      <c r="BO25" s="371"/>
      <c r="BP25" s="371"/>
      <c r="BQ25" s="371"/>
      <c r="BR25" s="371"/>
      <c r="BS25" s="371"/>
      <c r="BT25" s="371"/>
      <c r="BU25" s="372"/>
      <c r="BV25" s="370">
        <v>1156048</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167</v>
      </c>
      <c r="F26" s="437"/>
      <c r="G26" s="437"/>
      <c r="H26" s="437"/>
      <c r="I26" s="437"/>
      <c r="J26" s="437"/>
      <c r="K26" s="438"/>
      <c r="L26" s="458">
        <v>1</v>
      </c>
      <c r="M26" s="459"/>
      <c r="N26" s="459"/>
      <c r="O26" s="459"/>
      <c r="P26" s="501"/>
      <c r="Q26" s="458">
        <v>5250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13990</v>
      </c>
      <c r="AN26" s="459"/>
      <c r="AO26" s="459"/>
      <c r="AP26" s="459"/>
      <c r="AQ26" s="459"/>
      <c r="AR26" s="501"/>
      <c r="AS26" s="458">
        <v>2798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170</v>
      </c>
      <c r="F27" s="437"/>
      <c r="G27" s="437"/>
      <c r="H27" s="437"/>
      <c r="I27" s="437"/>
      <c r="J27" s="437"/>
      <c r="K27" s="438"/>
      <c r="L27" s="458">
        <v>1</v>
      </c>
      <c r="M27" s="459"/>
      <c r="N27" s="459"/>
      <c r="O27" s="459"/>
      <c r="P27" s="501"/>
      <c r="Q27" s="458">
        <v>2630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174</v>
      </c>
      <c r="F28" s="437"/>
      <c r="G28" s="437"/>
      <c r="H28" s="437"/>
      <c r="I28" s="437"/>
      <c r="J28" s="437"/>
      <c r="K28" s="438"/>
      <c r="L28" s="458">
        <v>1</v>
      </c>
      <c r="M28" s="459"/>
      <c r="N28" s="459"/>
      <c r="O28" s="459"/>
      <c r="P28" s="501"/>
      <c r="Q28" s="458">
        <v>2250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1445075</v>
      </c>
      <c r="BO28" s="371"/>
      <c r="BP28" s="371"/>
      <c r="BQ28" s="371"/>
      <c r="BR28" s="371"/>
      <c r="BS28" s="371"/>
      <c r="BT28" s="371"/>
      <c r="BU28" s="372"/>
      <c r="BV28" s="370">
        <v>1450320</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177</v>
      </c>
      <c r="F29" s="437"/>
      <c r="G29" s="437"/>
      <c r="H29" s="437"/>
      <c r="I29" s="437"/>
      <c r="J29" s="437"/>
      <c r="K29" s="438"/>
      <c r="L29" s="458">
        <v>9</v>
      </c>
      <c r="M29" s="459"/>
      <c r="N29" s="459"/>
      <c r="O29" s="459"/>
      <c r="P29" s="501"/>
      <c r="Q29" s="458">
        <v>2150</v>
      </c>
      <c r="R29" s="459"/>
      <c r="S29" s="459"/>
      <c r="T29" s="459"/>
      <c r="U29" s="459"/>
      <c r="V29" s="501"/>
      <c r="W29" s="556"/>
      <c r="X29" s="557"/>
      <c r="Y29" s="558"/>
      <c r="Z29" s="457" t="s">
        <v>178</v>
      </c>
      <c r="AA29" s="437"/>
      <c r="AB29" s="437"/>
      <c r="AC29" s="437"/>
      <c r="AD29" s="437"/>
      <c r="AE29" s="437"/>
      <c r="AF29" s="437"/>
      <c r="AG29" s="438"/>
      <c r="AH29" s="458">
        <v>87</v>
      </c>
      <c r="AI29" s="459"/>
      <c r="AJ29" s="459"/>
      <c r="AK29" s="459"/>
      <c r="AL29" s="501"/>
      <c r="AM29" s="458">
        <v>273757</v>
      </c>
      <c r="AN29" s="459"/>
      <c r="AO29" s="459"/>
      <c r="AP29" s="459"/>
      <c r="AQ29" s="459"/>
      <c r="AR29" s="501"/>
      <c r="AS29" s="458">
        <v>3147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825636</v>
      </c>
      <c r="BO29" s="408"/>
      <c r="BP29" s="408"/>
      <c r="BQ29" s="408"/>
      <c r="BR29" s="408"/>
      <c r="BS29" s="408"/>
      <c r="BT29" s="408"/>
      <c r="BU29" s="409"/>
      <c r="BV29" s="407">
        <v>877928</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2456822</v>
      </c>
      <c r="BO30" s="527"/>
      <c r="BP30" s="527"/>
      <c r="BQ30" s="527"/>
      <c r="BR30" s="527"/>
      <c r="BS30" s="527"/>
      <c r="BT30" s="527"/>
      <c r="BU30" s="528"/>
      <c r="BV30" s="526">
        <v>2351506</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187</v>
      </c>
      <c r="D33" s="431"/>
      <c r="E33" s="396" t="s">
        <v>188</v>
      </c>
      <c r="F33" s="396"/>
      <c r="G33" s="396"/>
      <c r="H33" s="396"/>
      <c r="I33" s="396"/>
      <c r="J33" s="396"/>
      <c r="K33" s="396"/>
      <c r="L33" s="396"/>
      <c r="M33" s="396"/>
      <c r="N33" s="396"/>
      <c r="O33" s="396"/>
      <c r="P33" s="396"/>
      <c r="Q33" s="396"/>
      <c r="R33" s="396"/>
      <c r="S33" s="396"/>
      <c r="T33" s="202"/>
      <c r="U33" s="431" t="s">
        <v>187</v>
      </c>
      <c r="V33" s="431"/>
      <c r="W33" s="396" t="s">
        <v>188</v>
      </c>
      <c r="X33" s="396"/>
      <c r="Y33" s="396"/>
      <c r="Z33" s="396"/>
      <c r="AA33" s="396"/>
      <c r="AB33" s="396"/>
      <c r="AC33" s="396"/>
      <c r="AD33" s="396"/>
      <c r="AE33" s="396"/>
      <c r="AF33" s="396"/>
      <c r="AG33" s="396"/>
      <c r="AH33" s="396"/>
      <c r="AI33" s="396"/>
      <c r="AJ33" s="396"/>
      <c r="AK33" s="396"/>
      <c r="AL33" s="202"/>
      <c r="AM33" s="431" t="s">
        <v>187</v>
      </c>
      <c r="AN33" s="431"/>
      <c r="AO33" s="396" t="s">
        <v>188</v>
      </c>
      <c r="AP33" s="396"/>
      <c r="AQ33" s="396"/>
      <c r="AR33" s="396"/>
      <c r="AS33" s="396"/>
      <c r="AT33" s="396"/>
      <c r="AU33" s="396"/>
      <c r="AV33" s="396"/>
      <c r="AW33" s="396"/>
      <c r="AX33" s="396"/>
      <c r="AY33" s="396"/>
      <c r="AZ33" s="396"/>
      <c r="BA33" s="396"/>
      <c r="BB33" s="396"/>
      <c r="BC33" s="396"/>
      <c r="BD33" s="203"/>
      <c r="BE33" s="396" t="s">
        <v>189</v>
      </c>
      <c r="BF33" s="396"/>
      <c r="BG33" s="396" t="s">
        <v>190</v>
      </c>
      <c r="BH33" s="396"/>
      <c r="BI33" s="396"/>
      <c r="BJ33" s="396"/>
      <c r="BK33" s="396"/>
      <c r="BL33" s="396"/>
      <c r="BM33" s="396"/>
      <c r="BN33" s="396"/>
      <c r="BO33" s="396"/>
      <c r="BP33" s="396"/>
      <c r="BQ33" s="396"/>
      <c r="BR33" s="396"/>
      <c r="BS33" s="396"/>
      <c r="BT33" s="396"/>
      <c r="BU33" s="396"/>
      <c r="BV33" s="203"/>
      <c r="BW33" s="431" t="s">
        <v>189</v>
      </c>
      <c r="BX33" s="431"/>
      <c r="BY33" s="396" t="s">
        <v>191</v>
      </c>
      <c r="BZ33" s="396"/>
      <c r="CA33" s="396"/>
      <c r="CB33" s="396"/>
      <c r="CC33" s="396"/>
      <c r="CD33" s="396"/>
      <c r="CE33" s="396"/>
      <c r="CF33" s="396"/>
      <c r="CG33" s="396"/>
      <c r="CH33" s="396"/>
      <c r="CI33" s="396"/>
      <c r="CJ33" s="396"/>
      <c r="CK33" s="396"/>
      <c r="CL33" s="396"/>
      <c r="CM33" s="396"/>
      <c r="CN33" s="202"/>
      <c r="CO33" s="431" t="s">
        <v>187</v>
      </c>
      <c r="CP33" s="431"/>
      <c r="CQ33" s="396" t="s">
        <v>192</v>
      </c>
      <c r="CR33" s="396"/>
      <c r="CS33" s="396"/>
      <c r="CT33" s="396"/>
      <c r="CU33" s="396"/>
      <c r="CV33" s="396"/>
      <c r="CW33" s="396"/>
      <c r="CX33" s="396"/>
      <c r="CY33" s="396"/>
      <c r="CZ33" s="396"/>
      <c r="DA33" s="396"/>
      <c r="DB33" s="396"/>
      <c r="DC33" s="396"/>
      <c r="DD33" s="396"/>
      <c r="DE33" s="396"/>
      <c r="DF33" s="202"/>
      <c r="DG33" s="596" t="s">
        <v>193</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5</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77"/>
      <c r="BE34" s="597" t="str">
        <f>IF(BG34="","",MAX(C34:D43,U34:V43,AM34:AN43)+1)</f>
        <v/>
      </c>
      <c r="BF34" s="597"/>
      <c r="BG34" s="598"/>
      <c r="BH34" s="598"/>
      <c r="BI34" s="598"/>
      <c r="BJ34" s="598"/>
      <c r="BK34" s="598"/>
      <c r="BL34" s="598"/>
      <c r="BM34" s="598"/>
      <c r="BN34" s="598"/>
      <c r="BO34" s="598"/>
      <c r="BP34" s="598"/>
      <c r="BQ34" s="598"/>
      <c r="BR34" s="598"/>
      <c r="BS34" s="598"/>
      <c r="BT34" s="598"/>
      <c r="BU34" s="598"/>
      <c r="BV34" s="177"/>
      <c r="BW34" s="597">
        <f>IF(BY34="","",MAX(C34:D43,U34:V43,AM34:AN43,BE34:BF43)+1)</f>
        <v>8</v>
      </c>
      <c r="BX34" s="597"/>
      <c r="BY34" s="598" t="str">
        <f>IF('各会計、関係団体の財政状況及び健全化判断比率'!B68="","",'各会計、関係団体の財政状況及び健全化判断比率'!B68)</f>
        <v>青森地域広域事務組合</v>
      </c>
      <c r="BZ34" s="598"/>
      <c r="CA34" s="598"/>
      <c r="CB34" s="598"/>
      <c r="CC34" s="598"/>
      <c r="CD34" s="598"/>
      <c r="CE34" s="598"/>
      <c r="CF34" s="598"/>
      <c r="CG34" s="598"/>
      <c r="CH34" s="598"/>
      <c r="CI34" s="598"/>
      <c r="CJ34" s="598"/>
      <c r="CK34" s="598"/>
      <c r="CL34" s="598"/>
      <c r="CM34" s="598"/>
      <c r="CN34" s="177"/>
      <c r="CO34" s="597">
        <f>IF(CQ34="","",MAX(C34:D43,U34:V43,AM34:AN43,BE34:BF43,BW34:BX43)+1)</f>
        <v>14</v>
      </c>
      <c r="CP34" s="597"/>
      <c r="CQ34" s="598" t="str">
        <f>IF('各会計、関係団体の財政状況及び健全化判断比率'!BS7="","",'各会計、関係団体の財政状況及び健全化判断比率'!BS7)</f>
        <v>青函トンネル記念館</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9</v>
      </c>
      <c r="BX35" s="597"/>
      <c r="BY35" s="598" t="str">
        <f>IF('各会計、関係団体の財政状況及び健全化判断比率'!B69="","",'各会計、関係団体の財政状況及び健全化判断比率'!B69)</f>
        <v>青森県市町村総合事務組合</v>
      </c>
      <c r="BZ35" s="598"/>
      <c r="CA35" s="598"/>
      <c r="CB35" s="598"/>
      <c r="CC35" s="598"/>
      <c r="CD35" s="598"/>
      <c r="CE35" s="598"/>
      <c r="CF35" s="598"/>
      <c r="CG35" s="598"/>
      <c r="CH35" s="598"/>
      <c r="CI35" s="598"/>
      <c r="CJ35" s="598"/>
      <c r="CK35" s="598"/>
      <c r="CL35" s="598"/>
      <c r="CM35" s="598"/>
      <c r="CN35" s="177"/>
      <c r="CO35" s="597">
        <f t="shared" ref="CO35:CO43" si="3">IF(CQ35="","",CO34+1)</f>
        <v>15</v>
      </c>
      <c r="CP35" s="597"/>
      <c r="CQ35" s="598" t="str">
        <f>IF('各会計、関係団体の財政状況及び健全化判断比率'!BS8="","",'各会計、関係団体の財政状況及び健全化判断比率'!BS8)</f>
        <v>津軽半島エコエネ</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7"/>
      <c r="AM36" s="597">
        <f t="shared" si="0"/>
        <v>7</v>
      </c>
      <c r="AN36" s="597"/>
      <c r="AO36" s="598" t="str">
        <f>IF('各会計、関係団体の財政状況及び健全化判断比率'!B33="","",'各会計、関係団体の財政状況及び健全化判断比率'!B33)</f>
        <v>下水道特別会計</v>
      </c>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10</v>
      </c>
      <c r="BX36" s="597"/>
      <c r="BY36" s="598" t="str">
        <f>IF('各会計、関係団体の財政状況及び健全化判断比率'!B70="","",'各会計、関係団体の財政状況及び健全化判断比率'!B70)</f>
        <v>青森県後期高齢者医療広域連合
（一般会計）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11</v>
      </c>
      <c r="BX37" s="597"/>
      <c r="BY37" s="598" t="str">
        <f>IF('各会計、関係団体の財政状況及び健全化判断比率'!B71="","",'各会計、関係団体の財政状況及び健全化判断比率'!B71)</f>
        <v>青森県後期高齢者医療広域連合
（後期高齢者医療特別会計）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12</v>
      </c>
      <c r="BX38" s="597"/>
      <c r="BY38" s="598" t="str">
        <f>IF('各会計、関係団体の財政状況及び健全化判断比率'!B72="","",'各会計、関係団体の財政状況及び健全化判断比率'!B72)</f>
        <v>青森県市町村職員退職手当組合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13</v>
      </c>
      <c r="BX39" s="597"/>
      <c r="BY39" s="598" t="str">
        <f>IF('各会計、関係団体の財政状況及び健全化判断比率'!B73="","",'各会計、関係団体の財政状況及び健全化判断比率'!B73)</f>
        <v>青森県交通災害共済組合</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5lWTIwccPENaLCd+UO2uaOqYU03oB/ZCozzJH/YnBXcMx1MPI4ntLhlgqijD8h3e6uw+YSjXM6VdN038IKV2w==" saltValue="hPuvHdN7UYJzccPe4aP9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203</v>
      </c>
      <c r="DI1" s="603"/>
      <c r="DJ1" s="603"/>
      <c r="DK1" s="603"/>
      <c r="DL1" s="603"/>
      <c r="DM1" s="603"/>
      <c r="DN1" s="604"/>
      <c r="DO1" s="210"/>
      <c r="DP1" s="602" t="s">
        <v>204</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205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689282</v>
      </c>
      <c r="S5" s="613"/>
      <c r="T5" s="613"/>
      <c r="U5" s="613"/>
      <c r="V5" s="613"/>
      <c r="W5" s="613"/>
      <c r="X5" s="613"/>
      <c r="Y5" s="614"/>
      <c r="Z5" s="615">
        <v>9.8000000000000007</v>
      </c>
      <c r="AA5" s="615"/>
      <c r="AB5" s="615"/>
      <c r="AC5" s="615"/>
      <c r="AD5" s="616">
        <v>689282</v>
      </c>
      <c r="AE5" s="616"/>
      <c r="AF5" s="616"/>
      <c r="AG5" s="616"/>
      <c r="AH5" s="616"/>
      <c r="AI5" s="616"/>
      <c r="AJ5" s="616"/>
      <c r="AK5" s="616"/>
      <c r="AL5" s="617">
        <v>17.399999999999999</v>
      </c>
      <c r="AM5" s="618"/>
      <c r="AN5" s="618"/>
      <c r="AO5" s="619"/>
      <c r="AP5" s="609" t="s">
        <v>217</v>
      </c>
      <c r="AQ5" s="610"/>
      <c r="AR5" s="610"/>
      <c r="AS5" s="610"/>
      <c r="AT5" s="610"/>
      <c r="AU5" s="610"/>
      <c r="AV5" s="610"/>
      <c r="AW5" s="610"/>
      <c r="AX5" s="610"/>
      <c r="AY5" s="610"/>
      <c r="AZ5" s="610"/>
      <c r="BA5" s="610"/>
      <c r="BB5" s="610"/>
      <c r="BC5" s="610"/>
      <c r="BD5" s="610"/>
      <c r="BE5" s="610"/>
      <c r="BF5" s="611"/>
      <c r="BG5" s="623">
        <v>688973</v>
      </c>
      <c r="BH5" s="624"/>
      <c r="BI5" s="624"/>
      <c r="BJ5" s="624"/>
      <c r="BK5" s="624"/>
      <c r="BL5" s="624"/>
      <c r="BM5" s="624"/>
      <c r="BN5" s="625"/>
      <c r="BO5" s="626">
        <v>100</v>
      </c>
      <c r="BP5" s="626"/>
      <c r="BQ5" s="626"/>
      <c r="BR5" s="626"/>
      <c r="BS5" s="627">
        <v>5559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42933</v>
      </c>
      <c r="S6" s="624"/>
      <c r="T6" s="624"/>
      <c r="U6" s="624"/>
      <c r="V6" s="624"/>
      <c r="W6" s="624"/>
      <c r="X6" s="624"/>
      <c r="Y6" s="625"/>
      <c r="Z6" s="626">
        <v>0.6</v>
      </c>
      <c r="AA6" s="626"/>
      <c r="AB6" s="626"/>
      <c r="AC6" s="626"/>
      <c r="AD6" s="627">
        <v>42933</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688973</v>
      </c>
      <c r="BH6" s="624"/>
      <c r="BI6" s="624"/>
      <c r="BJ6" s="624"/>
      <c r="BK6" s="624"/>
      <c r="BL6" s="624"/>
      <c r="BM6" s="624"/>
      <c r="BN6" s="625"/>
      <c r="BO6" s="626">
        <v>100</v>
      </c>
      <c r="BP6" s="626"/>
      <c r="BQ6" s="626"/>
      <c r="BR6" s="626"/>
      <c r="BS6" s="627">
        <v>5559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71285</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71285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156</v>
      </c>
      <c r="S7" s="624"/>
      <c r="T7" s="624"/>
      <c r="U7" s="624"/>
      <c r="V7" s="624"/>
      <c r="W7" s="624"/>
      <c r="X7" s="624"/>
      <c r="Y7" s="625"/>
      <c r="Z7" s="626">
        <v>0</v>
      </c>
      <c r="AA7" s="626"/>
      <c r="AB7" s="626"/>
      <c r="AC7" s="626"/>
      <c r="AD7" s="627">
        <v>156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198104</v>
      </c>
      <c r="BH7" s="624"/>
      <c r="BI7" s="624"/>
      <c r="BJ7" s="624"/>
      <c r="BK7" s="624"/>
      <c r="BL7" s="624"/>
      <c r="BM7" s="624"/>
      <c r="BN7" s="625"/>
      <c r="BO7" s="626">
        <v>28.7</v>
      </c>
      <c r="BP7" s="626"/>
      <c r="BQ7" s="626"/>
      <c r="BR7" s="626"/>
      <c r="BS7" s="627">
        <v>5559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1570393</v>
      </c>
      <c r="CS7" s="624"/>
      <c r="CT7" s="624"/>
      <c r="CU7" s="624"/>
      <c r="CV7" s="624"/>
      <c r="CW7" s="624"/>
      <c r="CX7" s="624"/>
      <c r="CY7" s="625"/>
      <c r="CZ7" s="626">
        <v>22.9</v>
      </c>
      <c r="DA7" s="626"/>
      <c r="DB7" s="626"/>
      <c r="DC7" s="626"/>
      <c r="DD7" s="632">
        <v>108716</v>
      </c>
      <c r="DE7" s="624"/>
      <c r="DF7" s="624"/>
      <c r="DG7" s="624"/>
      <c r="DH7" s="624"/>
      <c r="DI7" s="624"/>
      <c r="DJ7" s="624"/>
      <c r="DK7" s="624"/>
      <c r="DL7" s="624"/>
      <c r="DM7" s="624"/>
      <c r="DN7" s="624"/>
      <c r="DO7" s="624"/>
      <c r="DP7" s="625"/>
      <c r="DQ7" s="632">
        <v>1258202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1147</v>
      </c>
      <c r="S8" s="624"/>
      <c r="T8" s="624"/>
      <c r="U8" s="624"/>
      <c r="V8" s="624"/>
      <c r="W8" s="624"/>
      <c r="X8" s="624"/>
      <c r="Y8" s="625"/>
      <c r="Z8" s="626">
        <v>0</v>
      </c>
      <c r="AA8" s="626"/>
      <c r="AB8" s="626"/>
      <c r="AC8" s="626"/>
      <c r="AD8" s="627">
        <v>1147</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7753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1037843</v>
      </c>
      <c r="CS8" s="624"/>
      <c r="CT8" s="624"/>
      <c r="CU8" s="624"/>
      <c r="CV8" s="624"/>
      <c r="CW8" s="624"/>
      <c r="CX8" s="624"/>
      <c r="CY8" s="625"/>
      <c r="CZ8" s="626">
        <v>15.1</v>
      </c>
      <c r="DA8" s="626"/>
      <c r="DB8" s="626"/>
      <c r="DC8" s="626"/>
      <c r="DD8" s="632" t="s">
        <v>122</v>
      </c>
      <c r="DE8" s="624"/>
      <c r="DF8" s="624"/>
      <c r="DG8" s="624"/>
      <c r="DH8" s="624"/>
      <c r="DI8" s="624"/>
      <c r="DJ8" s="624"/>
      <c r="DK8" s="624"/>
      <c r="DL8" s="624"/>
      <c r="DM8" s="624"/>
      <c r="DN8" s="624"/>
      <c r="DO8" s="624"/>
      <c r="DP8" s="625"/>
      <c r="DQ8" s="632">
        <v>669920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1220</v>
      </c>
      <c r="S9" s="624"/>
      <c r="T9" s="624"/>
      <c r="U9" s="624"/>
      <c r="V9" s="624"/>
      <c r="W9" s="624"/>
      <c r="X9" s="624"/>
      <c r="Y9" s="625"/>
      <c r="Z9" s="626">
        <v>0</v>
      </c>
      <c r="AA9" s="626"/>
      <c r="AB9" s="626"/>
      <c r="AC9" s="626"/>
      <c r="AD9" s="627">
        <v>1220</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165876</v>
      </c>
      <c r="BH9" s="624"/>
      <c r="BI9" s="624"/>
      <c r="BJ9" s="624"/>
      <c r="BK9" s="624"/>
      <c r="BL9" s="624"/>
      <c r="BM9" s="624"/>
      <c r="BN9" s="625"/>
      <c r="BO9" s="626">
        <v>24.1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1133609</v>
      </c>
      <c r="CS9" s="624"/>
      <c r="CT9" s="624"/>
      <c r="CU9" s="624"/>
      <c r="CV9" s="624"/>
      <c r="CW9" s="624"/>
      <c r="CX9" s="624"/>
      <c r="CY9" s="625"/>
      <c r="CZ9" s="626">
        <v>16.5</v>
      </c>
      <c r="DA9" s="626"/>
      <c r="DB9" s="626"/>
      <c r="DC9" s="626"/>
      <c r="DD9" s="632">
        <v>28122</v>
      </c>
      <c r="DE9" s="624"/>
      <c r="DF9" s="624"/>
      <c r="DG9" s="624"/>
      <c r="DH9" s="624"/>
      <c r="DI9" s="624"/>
      <c r="DJ9" s="624"/>
      <c r="DK9" s="624"/>
      <c r="DL9" s="624"/>
      <c r="DM9" s="624"/>
      <c r="DN9" s="624"/>
      <c r="DO9" s="624"/>
      <c r="DP9" s="625"/>
      <c r="DQ9" s="632">
        <v>1005437</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12037</v>
      </c>
      <c r="BH10" s="624"/>
      <c r="BI10" s="624"/>
      <c r="BJ10" s="624"/>
      <c r="BK10" s="624"/>
      <c r="BL10" s="624"/>
      <c r="BM10" s="624"/>
      <c r="BN10" s="625"/>
      <c r="BO10" s="626">
        <v>1.7</v>
      </c>
      <c r="BP10" s="626"/>
      <c r="BQ10" s="626"/>
      <c r="BR10" s="626"/>
      <c r="BS10" s="627">
        <v>2006</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131485</v>
      </c>
      <c r="S11" s="624"/>
      <c r="T11" s="624"/>
      <c r="U11" s="624"/>
      <c r="V11" s="624"/>
      <c r="W11" s="624"/>
      <c r="X11" s="624"/>
      <c r="Y11" s="625"/>
      <c r="Z11" s="628">
        <v>1.9</v>
      </c>
      <c r="AA11" s="629"/>
      <c r="AB11" s="629"/>
      <c r="AC11" s="635"/>
      <c r="AD11" s="632">
        <v>131485</v>
      </c>
      <c r="AE11" s="624"/>
      <c r="AF11" s="624"/>
      <c r="AG11" s="624"/>
      <c r="AH11" s="624"/>
      <c r="AI11" s="624"/>
      <c r="AJ11" s="624"/>
      <c r="AK11" s="625"/>
      <c r="AL11" s="628">
        <v>3.3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12438</v>
      </c>
      <c r="BH11" s="624"/>
      <c r="BI11" s="624"/>
      <c r="BJ11" s="624"/>
      <c r="BK11" s="624"/>
      <c r="BL11" s="624"/>
      <c r="BM11" s="624"/>
      <c r="BN11" s="625"/>
      <c r="BO11" s="626">
        <v>1.8</v>
      </c>
      <c r="BP11" s="626"/>
      <c r="BQ11" s="626"/>
      <c r="BR11" s="626"/>
      <c r="BS11" s="627">
        <v>3553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222071</v>
      </c>
      <c r="CS11" s="624"/>
      <c r="CT11" s="624"/>
      <c r="CU11" s="624"/>
      <c r="CV11" s="624"/>
      <c r="CW11" s="624"/>
      <c r="CX11" s="624"/>
      <c r="CY11" s="625"/>
      <c r="CZ11" s="626">
        <v>3.2</v>
      </c>
      <c r="DA11" s="626"/>
      <c r="DB11" s="626"/>
      <c r="DC11" s="626"/>
      <c r="DD11" s="632">
        <v>30334</v>
      </c>
      <c r="DE11" s="624"/>
      <c r="DF11" s="624"/>
      <c r="DG11" s="624"/>
      <c r="DH11" s="624"/>
      <c r="DI11" s="624"/>
      <c r="DJ11" s="624"/>
      <c r="DK11" s="624"/>
      <c r="DL11" s="624"/>
      <c r="DM11" s="624"/>
      <c r="DN11" s="624"/>
      <c r="DO11" s="624"/>
      <c r="DP11" s="625"/>
      <c r="DQ11" s="632">
        <v>96652</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434196</v>
      </c>
      <c r="BH12" s="624"/>
      <c r="BI12" s="624"/>
      <c r="BJ12" s="624"/>
      <c r="BK12" s="624"/>
      <c r="BL12" s="624"/>
      <c r="BM12" s="624"/>
      <c r="BN12" s="625"/>
      <c r="BO12" s="626">
        <v>63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182961</v>
      </c>
      <c r="CS12" s="624"/>
      <c r="CT12" s="624"/>
      <c r="CU12" s="624"/>
      <c r="CV12" s="624"/>
      <c r="CW12" s="624"/>
      <c r="CX12" s="624"/>
      <c r="CY12" s="625"/>
      <c r="CZ12" s="626">
        <v>2.7</v>
      </c>
      <c r="DA12" s="626"/>
      <c r="DB12" s="626"/>
      <c r="DC12" s="626"/>
      <c r="DD12" s="632">
        <v>12797</v>
      </c>
      <c r="DE12" s="624"/>
      <c r="DF12" s="624"/>
      <c r="DG12" s="624"/>
      <c r="DH12" s="624"/>
      <c r="DI12" s="624"/>
      <c r="DJ12" s="624"/>
      <c r="DK12" s="624"/>
      <c r="DL12" s="624"/>
      <c r="DM12" s="624"/>
      <c r="DN12" s="624"/>
      <c r="DO12" s="624"/>
      <c r="DP12" s="625"/>
      <c r="DQ12" s="632">
        <v>146855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418800</v>
      </c>
      <c r="BH13" s="624"/>
      <c r="BI13" s="624"/>
      <c r="BJ13" s="624"/>
      <c r="BK13" s="624"/>
      <c r="BL13" s="624"/>
      <c r="BM13" s="624"/>
      <c r="BN13" s="625"/>
      <c r="BO13" s="626">
        <v>60.8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702603</v>
      </c>
      <c r="CS13" s="624"/>
      <c r="CT13" s="624"/>
      <c r="CU13" s="624"/>
      <c r="CV13" s="624"/>
      <c r="CW13" s="624"/>
      <c r="CX13" s="624"/>
      <c r="CY13" s="625"/>
      <c r="CZ13" s="626">
        <v>10.199999999999999</v>
      </c>
      <c r="DA13" s="626"/>
      <c r="DB13" s="626"/>
      <c r="DC13" s="626"/>
      <c r="DD13" s="632">
        <v>252763</v>
      </c>
      <c r="DE13" s="624"/>
      <c r="DF13" s="624"/>
      <c r="DG13" s="624"/>
      <c r="DH13" s="624"/>
      <c r="DI13" s="624"/>
      <c r="DJ13" s="624"/>
      <c r="DK13" s="624"/>
      <c r="DL13" s="624"/>
      <c r="DM13" s="624"/>
      <c r="DN13" s="624"/>
      <c r="DO13" s="624"/>
      <c r="DP13" s="625"/>
      <c r="DQ13" s="632">
        <v>423896</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184</v>
      </c>
      <c r="S14" s="624"/>
      <c r="T14" s="624"/>
      <c r="U14" s="624"/>
      <c r="V14" s="624"/>
      <c r="W14" s="624"/>
      <c r="X14" s="624"/>
      <c r="Y14" s="625"/>
      <c r="Z14" s="626">
        <v>0</v>
      </c>
      <c r="AA14" s="626"/>
      <c r="AB14" s="626"/>
      <c r="AC14" s="626"/>
      <c r="AD14" s="627">
        <v>184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18329</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335592</v>
      </c>
      <c r="CS14" s="624"/>
      <c r="CT14" s="624"/>
      <c r="CU14" s="624"/>
      <c r="CV14" s="624"/>
      <c r="CW14" s="624"/>
      <c r="CX14" s="624"/>
      <c r="CY14" s="625"/>
      <c r="CZ14" s="626">
        <v>4.9000000000000004</v>
      </c>
      <c r="DA14" s="626"/>
      <c r="DB14" s="626"/>
      <c r="DC14" s="626"/>
      <c r="DD14" s="632">
        <v>34598</v>
      </c>
      <c r="DE14" s="624"/>
      <c r="DF14" s="624"/>
      <c r="DG14" s="624"/>
      <c r="DH14" s="624"/>
      <c r="DI14" s="624"/>
      <c r="DJ14" s="624"/>
      <c r="DK14" s="624"/>
      <c r="DL14" s="624"/>
      <c r="DM14" s="624"/>
      <c r="DN14" s="624"/>
      <c r="DO14" s="624"/>
      <c r="DP14" s="625"/>
      <c r="DQ14" s="632">
        <v>301686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38344</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629529</v>
      </c>
      <c r="CS15" s="624"/>
      <c r="CT15" s="624"/>
      <c r="CU15" s="624"/>
      <c r="CV15" s="624"/>
      <c r="CW15" s="624"/>
      <c r="CX15" s="624"/>
      <c r="CY15" s="625"/>
      <c r="CZ15" s="626">
        <v>9.1999999999999993</v>
      </c>
      <c r="DA15" s="626"/>
      <c r="DB15" s="626"/>
      <c r="DC15" s="626"/>
      <c r="DD15" s="632">
        <v>304355</v>
      </c>
      <c r="DE15" s="624"/>
      <c r="DF15" s="624"/>
      <c r="DG15" s="624"/>
      <c r="DH15" s="624"/>
      <c r="DI15" s="624"/>
      <c r="DJ15" s="624"/>
      <c r="DK15" s="624"/>
      <c r="DL15" s="624"/>
      <c r="DM15" s="624"/>
      <c r="DN15" s="624"/>
      <c r="DO15" s="624"/>
      <c r="DP15" s="625"/>
      <c r="DQ15" s="632">
        <v>310796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3179</v>
      </c>
      <c r="S16" s="624"/>
      <c r="T16" s="624"/>
      <c r="U16" s="624"/>
      <c r="V16" s="624"/>
      <c r="W16" s="624"/>
      <c r="X16" s="624"/>
      <c r="Y16" s="625"/>
      <c r="Z16" s="626">
        <v>0</v>
      </c>
      <c r="AA16" s="626"/>
      <c r="AB16" s="626"/>
      <c r="AC16" s="626"/>
      <c r="AD16" s="627">
        <v>3179</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17958</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10541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7535</v>
      </c>
      <c r="S17" s="624"/>
      <c r="T17" s="624"/>
      <c r="U17" s="624"/>
      <c r="V17" s="624"/>
      <c r="W17" s="624"/>
      <c r="X17" s="624"/>
      <c r="Y17" s="625"/>
      <c r="Z17" s="626">
        <v>0.1</v>
      </c>
      <c r="AA17" s="626"/>
      <c r="AB17" s="626"/>
      <c r="AC17" s="626"/>
      <c r="AD17" s="627">
        <v>7535</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960707</v>
      </c>
      <c r="CS17" s="624"/>
      <c r="CT17" s="624"/>
      <c r="CU17" s="624"/>
      <c r="CV17" s="624"/>
      <c r="CW17" s="624"/>
      <c r="CX17" s="624"/>
      <c r="CY17" s="625"/>
      <c r="CZ17" s="626">
        <v>14</v>
      </c>
      <c r="DA17" s="626"/>
      <c r="DB17" s="626"/>
      <c r="DC17" s="626"/>
      <c r="DD17" s="632" t="s">
        <v>122</v>
      </c>
      <c r="DE17" s="624"/>
      <c r="DF17" s="624"/>
      <c r="DG17" s="624"/>
      <c r="DH17" s="624"/>
      <c r="DI17" s="624"/>
      <c r="DJ17" s="624"/>
      <c r="DK17" s="624"/>
      <c r="DL17" s="624"/>
      <c r="DM17" s="624"/>
      <c r="DN17" s="624"/>
      <c r="DO17" s="624"/>
      <c r="DP17" s="625"/>
      <c r="DQ17" s="632">
        <v>929702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581</v>
      </c>
      <c r="S18" s="624"/>
      <c r="T18" s="624"/>
      <c r="U18" s="624"/>
      <c r="V18" s="624"/>
      <c r="W18" s="624"/>
      <c r="X18" s="624"/>
      <c r="Y18" s="625"/>
      <c r="Z18" s="626">
        <v>0</v>
      </c>
      <c r="AA18" s="626"/>
      <c r="AB18" s="626"/>
      <c r="AC18" s="626"/>
      <c r="AD18" s="627">
        <v>581</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581</v>
      </c>
      <c r="S19" s="624"/>
      <c r="T19" s="624"/>
      <c r="U19" s="624"/>
      <c r="V19" s="624"/>
      <c r="W19" s="624"/>
      <c r="X19" s="624"/>
      <c r="Y19" s="625"/>
      <c r="Z19" s="626">
        <v>0</v>
      </c>
      <c r="AA19" s="626"/>
      <c r="AB19" s="626"/>
      <c r="AC19" s="626"/>
      <c r="AD19" s="627">
        <v>581</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309</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309</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6864551</v>
      </c>
      <c r="CS20" s="624"/>
      <c r="CT20" s="624"/>
      <c r="CU20" s="624"/>
      <c r="CV20" s="624"/>
      <c r="CW20" s="624"/>
      <c r="CX20" s="624"/>
      <c r="CY20" s="625"/>
      <c r="CZ20" s="626">
        <v>100</v>
      </c>
      <c r="DA20" s="626"/>
      <c r="DB20" s="626"/>
      <c r="DC20" s="626"/>
      <c r="DD20" s="632">
        <v>771685</v>
      </c>
      <c r="DE20" s="624"/>
      <c r="DF20" s="624"/>
      <c r="DG20" s="624"/>
      <c r="DH20" s="624"/>
      <c r="DI20" s="624"/>
      <c r="DJ20" s="624"/>
      <c r="DK20" s="624"/>
      <c r="DL20" s="624"/>
      <c r="DM20" s="624"/>
      <c r="DN20" s="624"/>
      <c r="DO20" s="624"/>
      <c r="DP20" s="625"/>
      <c r="DQ20" s="632">
        <v>5224972</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3604078</v>
      </c>
      <c r="S21" s="624"/>
      <c r="T21" s="624"/>
      <c r="U21" s="624"/>
      <c r="V21" s="624"/>
      <c r="W21" s="624"/>
      <c r="X21" s="624"/>
      <c r="Y21" s="625"/>
      <c r="Z21" s="626">
        <v>51.3</v>
      </c>
      <c r="AA21" s="626"/>
      <c r="AB21" s="626"/>
      <c r="AC21" s="626"/>
      <c r="AD21" s="627">
        <v>3084362</v>
      </c>
      <c r="AE21" s="627"/>
      <c r="AF21" s="627"/>
      <c r="AG21" s="627"/>
      <c r="AH21" s="627"/>
      <c r="AI21" s="627"/>
      <c r="AJ21" s="627"/>
      <c r="AK21" s="627"/>
      <c r="AL21" s="628">
        <v>77.8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309</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3084362</v>
      </c>
      <c r="S22" s="624"/>
      <c r="T22" s="624"/>
      <c r="U22" s="624"/>
      <c r="V22" s="624"/>
      <c r="W22" s="624"/>
      <c r="X22" s="624"/>
      <c r="Y22" s="625"/>
      <c r="Z22" s="626">
        <v>43.9</v>
      </c>
      <c r="AA22" s="626"/>
      <c r="AB22" s="626"/>
      <c r="AC22" s="626"/>
      <c r="AD22" s="627">
        <v>3084362</v>
      </c>
      <c r="AE22" s="627"/>
      <c r="AF22" s="627"/>
      <c r="AG22" s="627"/>
      <c r="AH22" s="627"/>
      <c r="AI22" s="627"/>
      <c r="AJ22" s="627"/>
      <c r="AK22" s="627"/>
      <c r="AL22" s="628">
        <v>77.8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519713</v>
      </c>
      <c r="S23" s="624"/>
      <c r="T23" s="624"/>
      <c r="U23" s="624"/>
      <c r="V23" s="624"/>
      <c r="W23" s="624"/>
      <c r="X23" s="624"/>
      <c r="Y23" s="625"/>
      <c r="Z23" s="626">
        <v>7.4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2046775</v>
      </c>
      <c r="CS24" s="613"/>
      <c r="CT24" s="613"/>
      <c r="CU24" s="613"/>
      <c r="CV24" s="613"/>
      <c r="CW24" s="613"/>
      <c r="CX24" s="613"/>
      <c r="CY24" s="614"/>
      <c r="CZ24" s="617">
        <v>29.8</v>
      </c>
      <c r="DA24" s="618"/>
      <c r="DB24" s="618"/>
      <c r="DC24" s="634"/>
      <c r="DD24" s="658">
        <v>1786945</v>
      </c>
      <c r="DE24" s="613"/>
      <c r="DF24" s="613"/>
      <c r="DG24" s="613"/>
      <c r="DH24" s="613"/>
      <c r="DI24" s="613"/>
      <c r="DJ24" s="613"/>
      <c r="DK24" s="614"/>
      <c r="DL24" s="658">
        <v>1604371</v>
      </c>
      <c r="DM24" s="613"/>
      <c r="DN24" s="613"/>
      <c r="DO24" s="613"/>
      <c r="DP24" s="613"/>
      <c r="DQ24" s="613"/>
      <c r="DR24" s="613"/>
      <c r="DS24" s="613"/>
      <c r="DT24" s="613"/>
      <c r="DU24" s="613"/>
      <c r="DV24" s="614"/>
      <c r="DW24" s="617">
        <v>40.299999999999997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4481780</v>
      </c>
      <c r="S25" s="624"/>
      <c r="T25" s="624"/>
      <c r="U25" s="624"/>
      <c r="V25" s="624"/>
      <c r="W25" s="624"/>
      <c r="X25" s="624"/>
      <c r="Y25" s="625"/>
      <c r="Z25" s="626">
        <v>63.8</v>
      </c>
      <c r="AA25" s="626"/>
      <c r="AB25" s="626"/>
      <c r="AC25" s="626"/>
      <c r="AD25" s="627">
        <v>3962064</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805891</v>
      </c>
      <c r="CS25" s="655"/>
      <c r="CT25" s="655"/>
      <c r="CU25" s="655"/>
      <c r="CV25" s="655"/>
      <c r="CW25" s="655"/>
      <c r="CX25" s="655"/>
      <c r="CY25" s="656"/>
      <c r="CZ25" s="628">
        <v>11.7</v>
      </c>
      <c r="DA25" s="653"/>
      <c r="DB25" s="653"/>
      <c r="DC25" s="657"/>
      <c r="DD25" s="632">
        <v>780215</v>
      </c>
      <c r="DE25" s="655"/>
      <c r="DF25" s="655"/>
      <c r="DG25" s="655"/>
      <c r="DH25" s="655"/>
      <c r="DI25" s="655"/>
      <c r="DJ25" s="655"/>
      <c r="DK25" s="656"/>
      <c r="DL25" s="632">
        <v>771456</v>
      </c>
      <c r="DM25" s="655"/>
      <c r="DN25" s="655"/>
      <c r="DO25" s="655"/>
      <c r="DP25" s="655"/>
      <c r="DQ25" s="655"/>
      <c r="DR25" s="655"/>
      <c r="DS25" s="655"/>
      <c r="DT25" s="655"/>
      <c r="DU25" s="655"/>
      <c r="DV25" s="656"/>
      <c r="DW25" s="628">
        <v>19.399999999999999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457518</v>
      </c>
      <c r="CS26" s="624"/>
      <c r="CT26" s="624"/>
      <c r="CU26" s="624"/>
      <c r="CV26" s="624"/>
      <c r="CW26" s="624"/>
      <c r="CX26" s="624"/>
      <c r="CY26" s="625"/>
      <c r="CZ26" s="628">
        <v>6.7</v>
      </c>
      <c r="DA26" s="653"/>
      <c r="DB26" s="653"/>
      <c r="DC26" s="657"/>
      <c r="DD26" s="632">
        <v>431842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39584</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689282</v>
      </c>
      <c r="BH27" s="624"/>
      <c r="BI27" s="624"/>
      <c r="BJ27" s="624"/>
      <c r="BK27" s="624"/>
      <c r="BL27" s="624"/>
      <c r="BM27" s="624"/>
      <c r="BN27" s="625"/>
      <c r="BO27" s="626">
        <v>100</v>
      </c>
      <c r="BP27" s="626"/>
      <c r="BQ27" s="626"/>
      <c r="BR27" s="626"/>
      <c r="BS27" s="627">
        <v>5559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280177</v>
      </c>
      <c r="CS27" s="655"/>
      <c r="CT27" s="655"/>
      <c r="CU27" s="655"/>
      <c r="CV27" s="655"/>
      <c r="CW27" s="655"/>
      <c r="CX27" s="655"/>
      <c r="CY27" s="656"/>
      <c r="CZ27" s="628">
        <v>4.0999999999999996</v>
      </c>
      <c r="DA27" s="653"/>
      <c r="DB27" s="653"/>
      <c r="DC27" s="657"/>
      <c r="DD27" s="632">
        <v>77028</v>
      </c>
      <c r="DE27" s="655"/>
      <c r="DF27" s="655"/>
      <c r="DG27" s="655"/>
      <c r="DH27" s="655"/>
      <c r="DI27" s="655"/>
      <c r="DJ27" s="655"/>
      <c r="DK27" s="656"/>
      <c r="DL27" s="632">
        <v>76686</v>
      </c>
      <c r="DM27" s="655"/>
      <c r="DN27" s="655"/>
      <c r="DO27" s="655"/>
      <c r="DP27" s="655"/>
      <c r="DQ27" s="655"/>
      <c r="DR27" s="655"/>
      <c r="DS27" s="655"/>
      <c r="DT27" s="655"/>
      <c r="DU27" s="655"/>
      <c r="DV27" s="656"/>
      <c r="DW27" s="628">
        <v>1.9</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53812</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960707</v>
      </c>
      <c r="CS28" s="624"/>
      <c r="CT28" s="624"/>
      <c r="CU28" s="624"/>
      <c r="CV28" s="624"/>
      <c r="CW28" s="624"/>
      <c r="CX28" s="624"/>
      <c r="CY28" s="625"/>
      <c r="CZ28" s="628">
        <v>14</v>
      </c>
      <c r="DA28" s="653"/>
      <c r="DB28" s="653"/>
      <c r="DC28" s="657"/>
      <c r="DD28" s="632">
        <v>929702</v>
      </c>
      <c r="DE28" s="624"/>
      <c r="DF28" s="624"/>
      <c r="DG28" s="624"/>
      <c r="DH28" s="624"/>
      <c r="DI28" s="624"/>
      <c r="DJ28" s="624"/>
      <c r="DK28" s="625"/>
      <c r="DL28" s="632">
        <v>756229</v>
      </c>
      <c r="DM28" s="624"/>
      <c r="DN28" s="624"/>
      <c r="DO28" s="624"/>
      <c r="DP28" s="624"/>
      <c r="DQ28" s="624"/>
      <c r="DR28" s="624"/>
      <c r="DS28" s="624"/>
      <c r="DT28" s="624"/>
      <c r="DU28" s="624"/>
      <c r="DV28" s="625"/>
      <c r="DW28" s="628">
        <v>19</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26160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960707</v>
      </c>
      <c r="CS29" s="655"/>
      <c r="CT29" s="655"/>
      <c r="CU29" s="655"/>
      <c r="CV29" s="655"/>
      <c r="CW29" s="655"/>
      <c r="CX29" s="655"/>
      <c r="CY29" s="656"/>
      <c r="CZ29" s="628">
        <v>14</v>
      </c>
      <c r="DA29" s="653"/>
      <c r="DB29" s="653"/>
      <c r="DC29" s="657"/>
      <c r="DD29" s="632">
        <v>929702</v>
      </c>
      <c r="DE29" s="655"/>
      <c r="DF29" s="655"/>
      <c r="DG29" s="655"/>
      <c r="DH29" s="655"/>
      <c r="DI29" s="655"/>
      <c r="DJ29" s="655"/>
      <c r="DK29" s="656"/>
      <c r="DL29" s="632">
        <v>756229</v>
      </c>
      <c r="DM29" s="655"/>
      <c r="DN29" s="655"/>
      <c r="DO29" s="655"/>
      <c r="DP29" s="655"/>
      <c r="DQ29" s="655"/>
      <c r="DR29" s="655"/>
      <c r="DS29" s="655"/>
      <c r="DT29" s="655"/>
      <c r="DU29" s="655"/>
      <c r="DV29" s="656"/>
      <c r="DW29" s="628">
        <v>19</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661599</v>
      </c>
      <c r="S30" s="624"/>
      <c r="T30" s="624"/>
      <c r="U30" s="624"/>
      <c r="V30" s="624"/>
      <c r="W30" s="624"/>
      <c r="X30" s="624"/>
      <c r="Y30" s="625"/>
      <c r="Z30" s="626">
        <v>9.4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940486</v>
      </c>
      <c r="CS30" s="624"/>
      <c r="CT30" s="624"/>
      <c r="CU30" s="624"/>
      <c r="CV30" s="624"/>
      <c r="CW30" s="624"/>
      <c r="CX30" s="624"/>
      <c r="CY30" s="625"/>
      <c r="CZ30" s="628">
        <v>13.7</v>
      </c>
      <c r="DA30" s="653"/>
      <c r="DB30" s="653"/>
      <c r="DC30" s="657"/>
      <c r="DD30" s="632">
        <v>909481</v>
      </c>
      <c r="DE30" s="624"/>
      <c r="DF30" s="624"/>
      <c r="DG30" s="624"/>
      <c r="DH30" s="624"/>
      <c r="DI30" s="624"/>
      <c r="DJ30" s="624"/>
      <c r="DK30" s="625"/>
      <c r="DL30" s="632">
        <v>736328</v>
      </c>
      <c r="DM30" s="624"/>
      <c r="DN30" s="624"/>
      <c r="DO30" s="624"/>
      <c r="DP30" s="624"/>
      <c r="DQ30" s="624"/>
      <c r="DR30" s="624"/>
      <c r="DS30" s="624"/>
      <c r="DT30" s="624"/>
      <c r="DU30" s="624"/>
      <c r="DV30" s="625"/>
      <c r="DW30" s="628">
        <v>18.5</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4"/>
      <c r="AV31" s="214"/>
      <c r="AW31" s="214"/>
      <c r="AX31" s="609" t="s">
        <v>178</v>
      </c>
      <c r="AY31" s="610"/>
      <c r="AZ31" s="610"/>
      <c r="BA31" s="610"/>
      <c r="BB31" s="610"/>
      <c r="BC31" s="610"/>
      <c r="BD31" s="610"/>
      <c r="BE31" s="610"/>
      <c r="BF31" s="611"/>
      <c r="BG31" s="679">
        <v>99.7</v>
      </c>
      <c r="BH31" s="667"/>
      <c r="BI31" s="667"/>
      <c r="BJ31" s="667"/>
      <c r="BK31" s="667"/>
      <c r="BL31" s="667"/>
      <c r="BM31" s="618">
        <v>99</v>
      </c>
      <c r="BN31" s="667"/>
      <c r="BO31" s="667"/>
      <c r="BP31" s="667"/>
      <c r="BQ31" s="668"/>
      <c r="BR31" s="679">
        <v>99.7</v>
      </c>
      <c r="BS31" s="667"/>
      <c r="BT31" s="667"/>
      <c r="BU31" s="667"/>
      <c r="BV31" s="667"/>
      <c r="BW31" s="667"/>
      <c r="BX31" s="618">
        <v>98.9</v>
      </c>
      <c r="BY31" s="667"/>
      <c r="BZ31" s="667"/>
      <c r="CA31" s="667"/>
      <c r="CB31" s="668"/>
      <c r="CD31" s="661"/>
      <c r="CE31" s="662"/>
      <c r="CF31" s="620" t="s">
        <v>301</v>
      </c>
      <c r="CG31" s="621"/>
      <c r="CH31" s="621"/>
      <c r="CI31" s="621"/>
      <c r="CJ31" s="621"/>
      <c r="CK31" s="621"/>
      <c r="CL31" s="621"/>
      <c r="CM31" s="621"/>
      <c r="CN31" s="621"/>
      <c r="CO31" s="621"/>
      <c r="CP31" s="621"/>
      <c r="CQ31" s="622"/>
      <c r="CR31" s="623">
        <v>20221</v>
      </c>
      <c r="CS31" s="655"/>
      <c r="CT31" s="655"/>
      <c r="CU31" s="655"/>
      <c r="CV31" s="655"/>
      <c r="CW31" s="655"/>
      <c r="CX31" s="655"/>
      <c r="CY31" s="656"/>
      <c r="CZ31" s="628">
        <v>0.3</v>
      </c>
      <c r="DA31" s="653"/>
      <c r="DB31" s="653"/>
      <c r="DC31" s="657"/>
      <c r="DD31" s="632">
        <v>20221</v>
      </c>
      <c r="DE31" s="655"/>
      <c r="DF31" s="655"/>
      <c r="DG31" s="655"/>
      <c r="DH31" s="655"/>
      <c r="DI31" s="655"/>
      <c r="DJ31" s="655"/>
      <c r="DK31" s="656"/>
      <c r="DL31" s="632">
        <v>19901</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351385</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0" t="s">
        <v>303</v>
      </c>
      <c r="AX32" s="620" t="s">
        <v>304</v>
      </c>
      <c r="AY32" s="621"/>
      <c r="AZ32" s="621"/>
      <c r="BA32" s="621"/>
      <c r="BB32" s="621"/>
      <c r="BC32" s="621"/>
      <c r="BD32" s="621"/>
      <c r="BE32" s="621"/>
      <c r="BF32" s="622"/>
      <c r="BG32" s="680">
        <v>99.7</v>
      </c>
      <c r="BH32" s="655"/>
      <c r="BI32" s="655"/>
      <c r="BJ32" s="655"/>
      <c r="BK32" s="655"/>
      <c r="BL32" s="655"/>
      <c r="BM32" s="629">
        <v>98.5</v>
      </c>
      <c r="BN32" s="655"/>
      <c r="BO32" s="655"/>
      <c r="BP32" s="655"/>
      <c r="BQ32" s="678"/>
      <c r="BR32" s="680">
        <v>99.5</v>
      </c>
      <c r="BS32" s="655"/>
      <c r="BT32" s="655"/>
      <c r="BU32" s="655"/>
      <c r="BV32" s="655"/>
      <c r="BW32" s="655"/>
      <c r="BX32" s="629">
        <v>97.8</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14706</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5"/>
      <c r="AV33" s="215"/>
      <c r="AW33" s="215"/>
      <c r="AX33" s="644" t="s">
        <v>307</v>
      </c>
      <c r="AY33" s="645"/>
      <c r="AZ33" s="645"/>
      <c r="BA33" s="645"/>
      <c r="BB33" s="645"/>
      <c r="BC33" s="645"/>
      <c r="BD33" s="645"/>
      <c r="BE33" s="645"/>
      <c r="BF33" s="646"/>
      <c r="BG33" s="681">
        <v>99.7</v>
      </c>
      <c r="BH33" s="682"/>
      <c r="BI33" s="682"/>
      <c r="BJ33" s="682"/>
      <c r="BK33" s="682"/>
      <c r="BL33" s="682"/>
      <c r="BM33" s="683">
        <v>99.1</v>
      </c>
      <c r="BN33" s="682"/>
      <c r="BO33" s="682"/>
      <c r="BP33" s="682"/>
      <c r="BQ33" s="684"/>
      <c r="BR33" s="681">
        <v>99.7</v>
      </c>
      <c r="BS33" s="682"/>
      <c r="BT33" s="682"/>
      <c r="BU33" s="682"/>
      <c r="BV33" s="682"/>
      <c r="BW33" s="682"/>
      <c r="BX33" s="683">
        <v>99.2</v>
      </c>
      <c r="BY33" s="682"/>
      <c r="BZ33" s="682"/>
      <c r="CA33" s="682"/>
      <c r="CB33" s="684"/>
      <c r="CD33" s="620" t="s">
        <v>308</v>
      </c>
      <c r="CE33" s="621"/>
      <c r="CF33" s="621"/>
      <c r="CG33" s="621"/>
      <c r="CH33" s="621"/>
      <c r="CI33" s="621"/>
      <c r="CJ33" s="621"/>
      <c r="CK33" s="621"/>
      <c r="CL33" s="621"/>
      <c r="CM33" s="621"/>
      <c r="CN33" s="621"/>
      <c r="CO33" s="621"/>
      <c r="CP33" s="621"/>
      <c r="CQ33" s="622"/>
      <c r="CR33" s="623">
        <v>4028133</v>
      </c>
      <c r="CS33" s="655"/>
      <c r="CT33" s="655"/>
      <c r="CU33" s="655"/>
      <c r="CV33" s="655"/>
      <c r="CW33" s="655"/>
      <c r="CX33" s="655"/>
      <c r="CY33" s="656"/>
      <c r="CZ33" s="628">
        <v>58.7</v>
      </c>
      <c r="DA33" s="653"/>
      <c r="DB33" s="653"/>
      <c r="DC33" s="657"/>
      <c r="DD33" s="632">
        <v>3358027</v>
      </c>
      <c r="DE33" s="655"/>
      <c r="DF33" s="655"/>
      <c r="DG33" s="655"/>
      <c r="DH33" s="655"/>
      <c r="DI33" s="655"/>
      <c r="DJ33" s="655"/>
      <c r="DK33" s="656"/>
      <c r="DL33" s="632">
        <v>1975140</v>
      </c>
      <c r="DM33" s="655"/>
      <c r="DN33" s="655"/>
      <c r="DO33" s="655"/>
      <c r="DP33" s="655"/>
      <c r="DQ33" s="655"/>
      <c r="DR33" s="655"/>
      <c r="DS33" s="655"/>
      <c r="DT33" s="655"/>
      <c r="DU33" s="655"/>
      <c r="DV33" s="656"/>
      <c r="DW33" s="628">
        <v>49.7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23201</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310</v>
      </c>
      <c r="CE34" s="621"/>
      <c r="CF34" s="621"/>
      <c r="CG34" s="621"/>
      <c r="CH34" s="621"/>
      <c r="CI34" s="621"/>
      <c r="CJ34" s="621"/>
      <c r="CK34" s="621"/>
      <c r="CL34" s="621"/>
      <c r="CM34" s="621"/>
      <c r="CN34" s="621"/>
      <c r="CO34" s="621"/>
      <c r="CP34" s="621"/>
      <c r="CQ34" s="622"/>
      <c r="CR34" s="623">
        <v>1089241</v>
      </c>
      <c r="CS34" s="624"/>
      <c r="CT34" s="624"/>
      <c r="CU34" s="624"/>
      <c r="CV34" s="624"/>
      <c r="CW34" s="624"/>
      <c r="CX34" s="624"/>
      <c r="CY34" s="625"/>
      <c r="CZ34" s="628">
        <v>15.9</v>
      </c>
      <c r="DA34" s="653"/>
      <c r="DB34" s="653"/>
      <c r="DC34" s="657"/>
      <c r="DD34" s="632">
        <v>875001</v>
      </c>
      <c r="DE34" s="624"/>
      <c r="DF34" s="624"/>
      <c r="DG34" s="624"/>
      <c r="DH34" s="624"/>
      <c r="DI34" s="624"/>
      <c r="DJ34" s="624"/>
      <c r="DK34" s="625"/>
      <c r="DL34" s="632">
        <v>777198</v>
      </c>
      <c r="DM34" s="624"/>
      <c r="DN34" s="624"/>
      <c r="DO34" s="624"/>
      <c r="DP34" s="624"/>
      <c r="DQ34" s="624"/>
      <c r="DR34" s="624"/>
      <c r="DS34" s="624"/>
      <c r="DT34" s="624"/>
      <c r="DU34" s="624"/>
      <c r="DV34" s="625"/>
      <c r="DW34" s="628">
        <v>19.5</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685282</v>
      </c>
      <c r="S35" s="624"/>
      <c r="T35" s="624"/>
      <c r="U35" s="624"/>
      <c r="V35" s="624"/>
      <c r="W35" s="624"/>
      <c r="X35" s="624"/>
      <c r="Y35" s="625"/>
      <c r="Z35" s="626">
        <v>9.8000000000000007</v>
      </c>
      <c r="AA35" s="626"/>
      <c r="AB35" s="626"/>
      <c r="AC35" s="626"/>
      <c r="AD35" s="627" t="s">
        <v>122</v>
      </c>
      <c r="AE35" s="627"/>
      <c r="AF35" s="627"/>
      <c r="AG35" s="627"/>
      <c r="AH35" s="627"/>
      <c r="AI35" s="627"/>
      <c r="AJ35" s="627"/>
      <c r="AK35" s="627"/>
      <c r="AL35" s="628" t="s">
        <v>122</v>
      </c>
      <c r="AM35" s="629"/>
      <c r="AN35" s="629"/>
      <c r="AO35" s="630"/>
      <c r="AP35" s="218"/>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262460</v>
      </c>
      <c r="CS35" s="655"/>
      <c r="CT35" s="655"/>
      <c r="CU35" s="655"/>
      <c r="CV35" s="655"/>
      <c r="CW35" s="655"/>
      <c r="CX35" s="655"/>
      <c r="CY35" s="656"/>
      <c r="CZ35" s="628">
        <v>3.8</v>
      </c>
      <c r="DA35" s="653"/>
      <c r="DB35" s="653"/>
      <c r="DC35" s="657"/>
      <c r="DD35" s="632">
        <v>227539</v>
      </c>
      <c r="DE35" s="655"/>
      <c r="DF35" s="655"/>
      <c r="DG35" s="655"/>
      <c r="DH35" s="655"/>
      <c r="DI35" s="655"/>
      <c r="DJ35" s="655"/>
      <c r="DK35" s="656"/>
      <c r="DL35" s="632">
        <v>168670</v>
      </c>
      <c r="DM35" s="655"/>
      <c r="DN35" s="655"/>
      <c r="DO35" s="655"/>
      <c r="DP35" s="655"/>
      <c r="DQ35" s="655"/>
      <c r="DR35" s="655"/>
      <c r="DS35" s="655"/>
      <c r="DT35" s="655"/>
      <c r="DU35" s="655"/>
      <c r="DV35" s="656"/>
      <c r="DW35" s="628">
        <v>4.2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95949</v>
      </c>
      <c r="S36" s="624"/>
      <c r="T36" s="624"/>
      <c r="U36" s="624"/>
      <c r="V36" s="624"/>
      <c r="W36" s="624"/>
      <c r="X36" s="624"/>
      <c r="Y36" s="625"/>
      <c r="Z36" s="626">
        <v>1.4</v>
      </c>
      <c r="AA36" s="626"/>
      <c r="AB36" s="626"/>
      <c r="AC36" s="626"/>
      <c r="AD36" s="627" t="s">
        <v>122</v>
      </c>
      <c r="AE36" s="627"/>
      <c r="AF36" s="627"/>
      <c r="AG36" s="627"/>
      <c r="AH36" s="627"/>
      <c r="AI36" s="627"/>
      <c r="AJ36" s="627"/>
      <c r="AK36" s="627"/>
      <c r="AL36" s="628" t="s">
        <v>122</v>
      </c>
      <c r="AM36" s="629"/>
      <c r="AN36" s="629"/>
      <c r="AO36" s="630"/>
      <c r="AP36" s="218"/>
      <c r="AQ36" s="689" t="s">
        <v>316</v>
      </c>
      <c r="AR36" s="690"/>
      <c r="AS36" s="690"/>
      <c r="AT36" s="690"/>
      <c r="AU36" s="690"/>
      <c r="AV36" s="690"/>
      <c r="AW36" s="690"/>
      <c r="AX36" s="690"/>
      <c r="AY36" s="691"/>
      <c r="AZ36" s="612">
        <v>1102662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1940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1462803</v>
      </c>
      <c r="CS36" s="624"/>
      <c r="CT36" s="624"/>
      <c r="CU36" s="624"/>
      <c r="CV36" s="624"/>
      <c r="CW36" s="624"/>
      <c r="CX36" s="624"/>
      <c r="CY36" s="625"/>
      <c r="CZ36" s="628">
        <v>21.3</v>
      </c>
      <c r="DA36" s="653"/>
      <c r="DB36" s="653"/>
      <c r="DC36" s="657"/>
      <c r="DD36" s="632">
        <v>1263852</v>
      </c>
      <c r="DE36" s="624"/>
      <c r="DF36" s="624"/>
      <c r="DG36" s="624"/>
      <c r="DH36" s="624"/>
      <c r="DI36" s="624"/>
      <c r="DJ36" s="624"/>
      <c r="DK36" s="625"/>
      <c r="DL36" s="632">
        <v>656588</v>
      </c>
      <c r="DM36" s="624"/>
      <c r="DN36" s="624"/>
      <c r="DO36" s="624"/>
      <c r="DP36" s="624"/>
      <c r="DQ36" s="624"/>
      <c r="DR36" s="624"/>
      <c r="DS36" s="624"/>
      <c r="DT36" s="624"/>
      <c r="DU36" s="624"/>
      <c r="DV36" s="625"/>
      <c r="DW36" s="628">
        <v>16.5</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77273</v>
      </c>
      <c r="S37" s="624"/>
      <c r="T37" s="624"/>
      <c r="U37" s="624"/>
      <c r="V37" s="624"/>
      <c r="W37" s="624"/>
      <c r="X37" s="624"/>
      <c r="Y37" s="625"/>
      <c r="Z37" s="626">
        <v>1.1000000000000001</v>
      </c>
      <c r="AA37" s="626"/>
      <c r="AB37" s="626"/>
      <c r="AC37" s="626"/>
      <c r="AD37" s="627">
        <v>229</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397613</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1940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368307</v>
      </c>
      <c r="CS37" s="655"/>
      <c r="CT37" s="655"/>
      <c r="CU37" s="655"/>
      <c r="CV37" s="655"/>
      <c r="CW37" s="655"/>
      <c r="CX37" s="655"/>
      <c r="CY37" s="656"/>
      <c r="CZ37" s="628">
        <v>5.4</v>
      </c>
      <c r="DA37" s="653"/>
      <c r="DB37" s="653"/>
      <c r="DC37" s="657"/>
      <c r="DD37" s="632">
        <v>368307</v>
      </c>
      <c r="DE37" s="655"/>
      <c r="DF37" s="655"/>
      <c r="DG37" s="655"/>
      <c r="DH37" s="655"/>
      <c r="DI37" s="655"/>
      <c r="DJ37" s="655"/>
      <c r="DK37" s="656"/>
      <c r="DL37" s="632">
        <v>318436</v>
      </c>
      <c r="DM37" s="655"/>
      <c r="DN37" s="655"/>
      <c r="DO37" s="655"/>
      <c r="DP37" s="655"/>
      <c r="DQ37" s="655"/>
      <c r="DR37" s="655"/>
      <c r="DS37" s="655"/>
      <c r="DT37" s="655"/>
      <c r="DU37" s="655"/>
      <c r="DV37" s="656"/>
      <c r="DW37" s="628">
        <v>8</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515500</v>
      </c>
      <c r="S38" s="624"/>
      <c r="T38" s="624"/>
      <c r="U38" s="624"/>
      <c r="V38" s="624"/>
      <c r="W38" s="624"/>
      <c r="X38" s="624"/>
      <c r="Y38" s="625"/>
      <c r="Z38" s="626">
        <v>7.3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160501</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976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462434</v>
      </c>
      <c r="CS38" s="624"/>
      <c r="CT38" s="624"/>
      <c r="CU38" s="624"/>
      <c r="CV38" s="624"/>
      <c r="CW38" s="624"/>
      <c r="CX38" s="624"/>
      <c r="CY38" s="625"/>
      <c r="CZ38" s="628">
        <v>6.7</v>
      </c>
      <c r="DA38" s="653"/>
      <c r="DB38" s="653"/>
      <c r="DC38" s="657"/>
      <c r="DD38" s="632">
        <v>377659</v>
      </c>
      <c r="DE38" s="624"/>
      <c r="DF38" s="624"/>
      <c r="DG38" s="624"/>
      <c r="DH38" s="624"/>
      <c r="DI38" s="624"/>
      <c r="DJ38" s="624"/>
      <c r="DK38" s="625"/>
      <c r="DL38" s="632">
        <v>372540</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82114</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1518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652500</v>
      </c>
      <c r="CS39" s="655"/>
      <c r="CT39" s="655"/>
      <c r="CU39" s="655"/>
      <c r="CV39" s="655"/>
      <c r="CW39" s="655"/>
      <c r="CX39" s="655"/>
      <c r="CY39" s="656"/>
      <c r="CZ39" s="628">
        <v>9.5</v>
      </c>
      <c r="DA39" s="653"/>
      <c r="DB39" s="653"/>
      <c r="DC39" s="657"/>
      <c r="DD39" s="632">
        <v>532627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15200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19"/>
      <c r="BM40" s="621" t="s">
        <v>334</v>
      </c>
      <c r="BN40" s="621"/>
      <c r="BO40" s="621"/>
      <c r="BP40" s="621"/>
      <c r="BQ40" s="621"/>
      <c r="BR40" s="621"/>
      <c r="BS40" s="621"/>
      <c r="BT40" s="621"/>
      <c r="BU40" s="622"/>
      <c r="BV40" s="623">
        <v>121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98695</v>
      </c>
      <c r="CS40" s="624"/>
      <c r="CT40" s="624"/>
      <c r="CU40" s="624"/>
      <c r="CV40" s="624"/>
      <c r="CW40" s="624"/>
      <c r="CX40" s="624"/>
      <c r="CY40" s="625"/>
      <c r="CZ40" s="628">
        <v>1.4</v>
      </c>
      <c r="DA40" s="653"/>
      <c r="DB40" s="653"/>
      <c r="DC40" s="657"/>
      <c r="DD40" s="632">
        <v>81349</v>
      </c>
      <c r="DE40" s="624"/>
      <c r="DF40" s="624"/>
      <c r="DG40" s="624"/>
      <c r="DH40" s="624"/>
      <c r="DI40" s="624"/>
      <c r="DJ40" s="624"/>
      <c r="DK40" s="625"/>
      <c r="DL40" s="632">
        <v>144</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7026231</v>
      </c>
      <c r="S41" s="696"/>
      <c r="T41" s="696"/>
      <c r="U41" s="696"/>
      <c r="V41" s="696"/>
      <c r="W41" s="696"/>
      <c r="X41" s="696"/>
      <c r="Y41" s="700"/>
      <c r="Z41" s="701">
        <v>100</v>
      </c>
      <c r="AA41" s="701"/>
      <c r="AB41" s="701"/>
      <c r="AC41" s="701"/>
      <c r="AD41" s="702">
        <v>3962293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104778</v>
      </c>
      <c r="BA41" s="624"/>
      <c r="BB41" s="624"/>
      <c r="BC41" s="624"/>
      <c r="BD41" s="655"/>
      <c r="BE41" s="655"/>
      <c r="BF41" s="678"/>
      <c r="BG41" s="671"/>
      <c r="BH41" s="672"/>
      <c r="BI41" s="672"/>
      <c r="BJ41" s="672"/>
      <c r="BK41" s="672"/>
      <c r="BL41" s="219"/>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357656</v>
      </c>
      <c r="BA42" s="696"/>
      <c r="BB42" s="696"/>
      <c r="BC42" s="696"/>
      <c r="BD42" s="682"/>
      <c r="BE42" s="682"/>
      <c r="BF42" s="684"/>
      <c r="BG42" s="673"/>
      <c r="BH42" s="674"/>
      <c r="BI42" s="674"/>
      <c r="BJ42" s="674"/>
      <c r="BK42" s="674"/>
      <c r="BL42" s="220"/>
      <c r="BM42" s="645" t="s">
        <v>341</v>
      </c>
      <c r="BN42" s="645"/>
      <c r="BO42" s="645"/>
      <c r="BP42" s="645"/>
      <c r="BQ42" s="645"/>
      <c r="BR42" s="645"/>
      <c r="BS42" s="645"/>
      <c r="BT42" s="645"/>
      <c r="BU42" s="646"/>
      <c r="BV42" s="695">
        <v>393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789643</v>
      </c>
      <c r="CS42" s="655"/>
      <c r="CT42" s="655"/>
      <c r="CU42" s="655"/>
      <c r="CV42" s="655"/>
      <c r="CW42" s="655"/>
      <c r="CX42" s="655"/>
      <c r="CY42" s="656"/>
      <c r="CZ42" s="628">
        <v>11.5</v>
      </c>
      <c r="DA42" s="653"/>
      <c r="DB42" s="653"/>
      <c r="DC42" s="657"/>
      <c r="DD42" s="632">
        <v>80000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0" t="s">
        <v>343</v>
      </c>
      <c r="CD43" s="620" t="s">
        <v>344</v>
      </c>
      <c r="CE43" s="621"/>
      <c r="CF43" s="621"/>
      <c r="CG43" s="621"/>
      <c r="CH43" s="621"/>
      <c r="CI43" s="621"/>
      <c r="CJ43" s="621"/>
      <c r="CK43" s="621"/>
      <c r="CL43" s="621"/>
      <c r="CM43" s="621"/>
      <c r="CN43" s="621"/>
      <c r="CO43" s="621"/>
      <c r="CP43" s="621"/>
      <c r="CQ43" s="622"/>
      <c r="CR43" s="623">
        <v>25479</v>
      </c>
      <c r="CS43" s="655"/>
      <c r="CT43" s="655"/>
      <c r="CU43" s="655"/>
      <c r="CV43" s="655"/>
      <c r="CW43" s="655"/>
      <c r="CX43" s="655"/>
      <c r="CY43" s="656"/>
      <c r="CZ43" s="628">
        <v>0.4</v>
      </c>
      <c r="DA43" s="653"/>
      <c r="DB43" s="653"/>
      <c r="DC43" s="657"/>
      <c r="DD43" s="632">
        <v>25479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771685</v>
      </c>
      <c r="CS44" s="624"/>
      <c r="CT44" s="624"/>
      <c r="CU44" s="624"/>
      <c r="CV44" s="624"/>
      <c r="CW44" s="624"/>
      <c r="CX44" s="624"/>
      <c r="CY44" s="625"/>
      <c r="CZ44" s="628">
        <v>11.2</v>
      </c>
      <c r="DA44" s="629"/>
      <c r="DB44" s="629"/>
      <c r="DC44" s="635"/>
      <c r="DD44" s="632">
        <v>69459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418481</v>
      </c>
      <c r="CS45" s="655"/>
      <c r="CT45" s="655"/>
      <c r="CU45" s="655"/>
      <c r="CV45" s="655"/>
      <c r="CW45" s="655"/>
      <c r="CX45" s="655"/>
      <c r="CY45" s="656"/>
      <c r="CZ45" s="628">
        <v>6.1</v>
      </c>
      <c r="DA45" s="653"/>
      <c r="DB45" s="653"/>
      <c r="DC45" s="657"/>
      <c r="DD45" s="632">
        <v>62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1"/>
      <c r="CD46" s="661"/>
      <c r="CE46" s="662"/>
      <c r="CF46" s="620" t="s">
        <v>349</v>
      </c>
      <c r="CG46" s="621"/>
      <c r="CH46" s="621"/>
      <c r="CI46" s="621"/>
      <c r="CJ46" s="621"/>
      <c r="CK46" s="621"/>
      <c r="CL46" s="621"/>
      <c r="CM46" s="621"/>
      <c r="CN46" s="621"/>
      <c r="CO46" s="621"/>
      <c r="CP46" s="621"/>
      <c r="CQ46" s="622"/>
      <c r="CR46" s="623">
        <v>334904</v>
      </c>
      <c r="CS46" s="624"/>
      <c r="CT46" s="624"/>
      <c r="CU46" s="624"/>
      <c r="CV46" s="624"/>
      <c r="CW46" s="624"/>
      <c r="CX46" s="624"/>
      <c r="CY46" s="625"/>
      <c r="CZ46" s="628">
        <v>4.9000000000000004</v>
      </c>
      <c r="DA46" s="629"/>
      <c r="DB46" s="629"/>
      <c r="DC46" s="635"/>
      <c r="DD46" s="632">
        <v>69397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1"/>
      <c r="CD47" s="661"/>
      <c r="CE47" s="662"/>
      <c r="CF47" s="620" t="s">
        <v>350</v>
      </c>
      <c r="CG47" s="621"/>
      <c r="CH47" s="621"/>
      <c r="CI47" s="621"/>
      <c r="CJ47" s="621"/>
      <c r="CK47" s="621"/>
      <c r="CL47" s="621"/>
      <c r="CM47" s="621"/>
      <c r="CN47" s="621"/>
      <c r="CO47" s="621"/>
      <c r="CP47" s="621"/>
      <c r="CQ47" s="622"/>
      <c r="CR47" s="623">
        <v>17958</v>
      </c>
      <c r="CS47" s="655"/>
      <c r="CT47" s="655"/>
      <c r="CU47" s="655"/>
      <c r="CV47" s="655"/>
      <c r="CW47" s="655"/>
      <c r="CX47" s="655"/>
      <c r="CY47" s="656"/>
      <c r="CZ47" s="628">
        <v>0.3</v>
      </c>
      <c r="DA47" s="653"/>
      <c r="DB47" s="653"/>
      <c r="DC47" s="657"/>
      <c r="DD47" s="632">
        <v>10541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1"/>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1"/>
      <c r="CD49" s="644" t="s">
        <v>352</v>
      </c>
      <c r="CE49" s="645"/>
      <c r="CF49" s="645"/>
      <c r="CG49" s="645"/>
      <c r="CH49" s="645"/>
      <c r="CI49" s="645"/>
      <c r="CJ49" s="645"/>
      <c r="CK49" s="645"/>
      <c r="CL49" s="645"/>
      <c r="CM49" s="645"/>
      <c r="CN49" s="645"/>
      <c r="CO49" s="645"/>
      <c r="CP49" s="645"/>
      <c r="CQ49" s="646"/>
      <c r="CR49" s="695">
        <v>6864551</v>
      </c>
      <c r="CS49" s="682"/>
      <c r="CT49" s="682"/>
      <c r="CU49" s="682"/>
      <c r="CV49" s="682"/>
      <c r="CW49" s="682"/>
      <c r="CX49" s="682"/>
      <c r="CY49" s="711"/>
      <c r="CZ49" s="703">
        <v>100</v>
      </c>
      <c r="DA49" s="712"/>
      <c r="DB49" s="712"/>
      <c r="DC49" s="713"/>
      <c r="DD49" s="714">
        <v>5224972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EHfV4cR9afWIYySXjHVpgwajz9DqpyXZDNs+cvRo2SXwjSyY9mZ2TNZI+CSWXCZLKfokybRgKVW1sNA6Kjc3Q==" saltValue="cNZgGhGMzlM4WelT5O4L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354</v>
      </c>
      <c r="DK2" s="723"/>
      <c r="DL2" s="723"/>
      <c r="DM2" s="723"/>
      <c r="DN2" s="723"/>
      <c r="DO2" s="724"/>
      <c r="DP2" s="224"/>
      <c r="DQ2" s="722" t="s">
        <v>355</v>
      </c>
      <c r="DR2" s="723"/>
      <c r="DS2" s="723"/>
      <c r="DT2" s="723"/>
      <c r="DU2" s="723"/>
      <c r="DV2" s="723"/>
      <c r="DW2" s="723"/>
      <c r="DX2" s="723"/>
      <c r="DY2" s="723"/>
      <c r="DZ2" s="7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28"/>
      <c r="BA5" s="228"/>
      <c r="BB5" s="228"/>
      <c r="BC5" s="228"/>
      <c r="BD5" s="228"/>
      <c r="BE5" s="229"/>
      <c r="BF5" s="229"/>
      <c r="BG5" s="229"/>
      <c r="BH5" s="229"/>
      <c r="BI5" s="229"/>
      <c r="BJ5" s="229"/>
      <c r="BK5" s="229"/>
      <c r="BL5" s="229"/>
      <c r="BM5" s="229"/>
      <c r="BN5" s="229"/>
      <c r="BO5" s="229"/>
      <c r="BP5" s="229"/>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0"/>
    </row>
    <row r="6" spans="1:131" s="231"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15">
      <c r="A7" s="232">
        <v>1</v>
      </c>
      <c r="B7" s="749" t="s">
        <v>375</v>
      </c>
      <c r="C7" s="750"/>
      <c r="D7" s="750"/>
      <c r="E7" s="750"/>
      <c r="F7" s="750"/>
      <c r="G7" s="750"/>
      <c r="H7" s="750"/>
      <c r="I7" s="750"/>
      <c r="J7" s="750"/>
      <c r="K7" s="750"/>
      <c r="L7" s="750"/>
      <c r="M7" s="750"/>
      <c r="N7" s="750"/>
      <c r="O7" s="750"/>
      <c r="P7" s="751"/>
      <c r="Q7" s="752">
        <v>7026</v>
      </c>
      <c r="R7" s="753"/>
      <c r="S7" s="753"/>
      <c r="T7" s="753"/>
      <c r="U7" s="753"/>
      <c r="V7" s="753">
        <v>6865</v>
      </c>
      <c r="W7" s="753"/>
      <c r="X7" s="753"/>
      <c r="Y7" s="753"/>
      <c r="Z7" s="753"/>
      <c r="AA7" s="753">
        <v>162</v>
      </c>
      <c r="AB7" s="753"/>
      <c r="AC7" s="753"/>
      <c r="AD7" s="753"/>
      <c r="AE7" s="754"/>
      <c r="AF7" s="755">
        <v>157</v>
      </c>
      <c r="AG7" s="756"/>
      <c r="AH7" s="756"/>
      <c r="AI7" s="756"/>
      <c r="AJ7" s="757"/>
      <c r="AK7" s="758">
        <v>80</v>
      </c>
      <c r="AL7" s="759"/>
      <c r="AM7" s="759"/>
      <c r="AN7" s="759"/>
      <c r="AO7" s="759"/>
      <c r="AP7" s="759">
        <v>4679</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554</v>
      </c>
      <c r="BT7" s="747"/>
      <c r="BU7" s="747"/>
      <c r="BV7" s="747"/>
      <c r="BW7" s="747"/>
      <c r="BX7" s="747"/>
      <c r="BY7" s="747"/>
      <c r="BZ7" s="747"/>
      <c r="CA7" s="747"/>
      <c r="CB7" s="747"/>
      <c r="CC7" s="747"/>
      <c r="CD7" s="747"/>
      <c r="CE7" s="747"/>
      <c r="CF7" s="747"/>
      <c r="CG7" s="762"/>
      <c r="CH7" s="743">
        <v>-5</v>
      </c>
      <c r="CI7" s="744"/>
      <c r="CJ7" s="744"/>
      <c r="CK7" s="744"/>
      <c r="CL7" s="745"/>
      <c r="CM7" s="743">
        <v>70</v>
      </c>
      <c r="CN7" s="744"/>
      <c r="CO7" s="744"/>
      <c r="CP7" s="744"/>
      <c r="CQ7" s="745"/>
      <c r="CR7" s="743">
        <v>10</v>
      </c>
      <c r="CS7" s="744"/>
      <c r="CT7" s="744"/>
      <c r="CU7" s="744"/>
      <c r="CV7" s="745"/>
      <c r="CW7" s="743">
        <v>9</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0"/>
    </row>
    <row r="8" spans="1:131" s="231" customFormat="1" ht="26.25" customHeight="1" x14ac:dyDescent="0.15">
      <c r="A8" s="23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t="s">
        <v>555</v>
      </c>
      <c r="BT8" s="774"/>
      <c r="BU8" s="774"/>
      <c r="BV8" s="774"/>
      <c r="BW8" s="774"/>
      <c r="BX8" s="774"/>
      <c r="BY8" s="774"/>
      <c r="BZ8" s="774"/>
      <c r="CA8" s="774"/>
      <c r="CB8" s="774"/>
      <c r="CC8" s="774"/>
      <c r="CD8" s="774"/>
      <c r="CE8" s="774"/>
      <c r="CF8" s="774"/>
      <c r="CG8" s="775"/>
      <c r="CH8" s="776">
        <v>16</v>
      </c>
      <c r="CI8" s="777"/>
      <c r="CJ8" s="777"/>
      <c r="CK8" s="777"/>
      <c r="CL8" s="778"/>
      <c r="CM8" s="776">
        <v>424</v>
      </c>
      <c r="CN8" s="777"/>
      <c r="CO8" s="777"/>
      <c r="CP8" s="777"/>
      <c r="CQ8" s="778"/>
      <c r="CR8" s="776">
        <v>50</v>
      </c>
      <c r="CS8" s="777"/>
      <c r="CT8" s="777"/>
      <c r="CU8" s="777"/>
      <c r="CV8" s="778"/>
      <c r="CW8" s="776" t="s">
        <v>547</v>
      </c>
      <c r="CX8" s="777"/>
      <c r="CY8" s="777"/>
      <c r="CZ8" s="777"/>
      <c r="DA8" s="778"/>
      <c r="DB8" s="776" t="s">
        <v>547</v>
      </c>
      <c r="DC8" s="777"/>
      <c r="DD8" s="777"/>
      <c r="DE8" s="777"/>
      <c r="DF8" s="778"/>
      <c r="DG8" s="776" t="s">
        <v>547</v>
      </c>
      <c r="DH8" s="777"/>
      <c r="DI8" s="777"/>
      <c r="DJ8" s="777"/>
      <c r="DK8" s="778"/>
      <c r="DL8" s="776" t="s">
        <v>547</v>
      </c>
      <c r="DM8" s="777"/>
      <c r="DN8" s="777"/>
      <c r="DO8" s="777"/>
      <c r="DP8" s="778"/>
      <c r="DQ8" s="776" t="s">
        <v>547</v>
      </c>
      <c r="DR8" s="777"/>
      <c r="DS8" s="777"/>
      <c r="DT8" s="777"/>
      <c r="DU8" s="778"/>
      <c r="DV8" s="773"/>
      <c r="DW8" s="774"/>
      <c r="DX8" s="774"/>
      <c r="DY8" s="774"/>
      <c r="DZ8" s="779"/>
      <c r="EA8" s="230"/>
    </row>
    <row r="9" spans="1:131" s="231" customFormat="1" ht="26.25" customHeight="1" x14ac:dyDescent="0.15">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0"/>
    </row>
    <row r="10" spans="1:131" s="231" customFormat="1" ht="26.25" customHeight="1" x14ac:dyDescent="0.15">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0"/>
    </row>
    <row r="11" spans="1:131" s="231" customFormat="1" ht="26.25" customHeight="1" x14ac:dyDescent="0.15">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15">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15">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15">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15">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15">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15">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15">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15">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15">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15">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
      <c r="A23" s="236" t="s">
        <v>377</v>
      </c>
      <c r="B23" s="789" t="s">
        <v>378</v>
      </c>
      <c r="C23" s="790"/>
      <c r="D23" s="790"/>
      <c r="E23" s="790"/>
      <c r="F23" s="790"/>
      <c r="G23" s="790"/>
      <c r="H23" s="790"/>
      <c r="I23" s="790"/>
      <c r="J23" s="790"/>
      <c r="K23" s="790"/>
      <c r="L23" s="790"/>
      <c r="M23" s="790"/>
      <c r="N23" s="790"/>
      <c r="O23" s="790"/>
      <c r="P23" s="791"/>
      <c r="Q23" s="792">
        <v>7026</v>
      </c>
      <c r="R23" s="793"/>
      <c r="S23" s="793"/>
      <c r="T23" s="793"/>
      <c r="U23" s="793"/>
      <c r="V23" s="793">
        <v>6865</v>
      </c>
      <c r="W23" s="793"/>
      <c r="X23" s="793"/>
      <c r="Y23" s="793"/>
      <c r="Z23" s="793"/>
      <c r="AA23" s="793">
        <v>162</v>
      </c>
      <c r="AB23" s="793"/>
      <c r="AC23" s="793"/>
      <c r="AD23" s="793"/>
      <c r="AE23" s="794"/>
      <c r="AF23" s="795">
        <v>157</v>
      </c>
      <c r="AG23" s="793"/>
      <c r="AH23" s="793"/>
      <c r="AI23" s="793"/>
      <c r="AJ23" s="796"/>
      <c r="AK23" s="797"/>
      <c r="AL23" s="798"/>
      <c r="AM23" s="798"/>
      <c r="AN23" s="798"/>
      <c r="AO23" s="798"/>
      <c r="AP23" s="793">
        <v>4679</v>
      </c>
      <c r="AQ23" s="793"/>
      <c r="AR23" s="793"/>
      <c r="AS23" s="793"/>
      <c r="AT23" s="793"/>
      <c r="AU23" s="809"/>
      <c r="AV23" s="809"/>
      <c r="AW23" s="809"/>
      <c r="AX23" s="809"/>
      <c r="AY23" s="810"/>
      <c r="AZ23" s="811" t="s">
        <v>122</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15">
      <c r="A28" s="238">
        <v>1</v>
      </c>
      <c r="B28" s="749" t="s">
        <v>389</v>
      </c>
      <c r="C28" s="750"/>
      <c r="D28" s="750"/>
      <c r="E28" s="750"/>
      <c r="F28" s="750"/>
      <c r="G28" s="750"/>
      <c r="H28" s="750"/>
      <c r="I28" s="750"/>
      <c r="J28" s="750"/>
      <c r="K28" s="750"/>
      <c r="L28" s="750"/>
      <c r="M28" s="750"/>
      <c r="N28" s="750"/>
      <c r="O28" s="750"/>
      <c r="P28" s="751"/>
      <c r="Q28" s="822">
        <v>910</v>
      </c>
      <c r="R28" s="823"/>
      <c r="S28" s="823"/>
      <c r="T28" s="823"/>
      <c r="U28" s="823"/>
      <c r="V28" s="823">
        <v>908</v>
      </c>
      <c r="W28" s="823"/>
      <c r="X28" s="823"/>
      <c r="Y28" s="823"/>
      <c r="Z28" s="823"/>
      <c r="AA28" s="823">
        <v>2</v>
      </c>
      <c r="AB28" s="823"/>
      <c r="AC28" s="823"/>
      <c r="AD28" s="823"/>
      <c r="AE28" s="824"/>
      <c r="AF28" s="825">
        <v>2</v>
      </c>
      <c r="AG28" s="823"/>
      <c r="AH28" s="823"/>
      <c r="AI28" s="823"/>
      <c r="AJ28" s="826"/>
      <c r="AK28" s="827">
        <v>105</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15">
      <c r="A29" s="238">
        <v>2</v>
      </c>
      <c r="B29" s="780" t="s">
        <v>390</v>
      </c>
      <c r="C29" s="781"/>
      <c r="D29" s="781"/>
      <c r="E29" s="781"/>
      <c r="F29" s="781"/>
      <c r="G29" s="781"/>
      <c r="H29" s="781"/>
      <c r="I29" s="781"/>
      <c r="J29" s="781"/>
      <c r="K29" s="781"/>
      <c r="L29" s="781"/>
      <c r="M29" s="781"/>
      <c r="N29" s="781"/>
      <c r="O29" s="781"/>
      <c r="P29" s="782"/>
      <c r="Q29" s="783">
        <v>1217</v>
      </c>
      <c r="R29" s="784"/>
      <c r="S29" s="784"/>
      <c r="T29" s="784"/>
      <c r="U29" s="784"/>
      <c r="V29" s="784">
        <v>1170</v>
      </c>
      <c r="W29" s="784"/>
      <c r="X29" s="784"/>
      <c r="Y29" s="784"/>
      <c r="Z29" s="784"/>
      <c r="AA29" s="784">
        <v>48</v>
      </c>
      <c r="AB29" s="784"/>
      <c r="AC29" s="784"/>
      <c r="AD29" s="784"/>
      <c r="AE29" s="785"/>
      <c r="AF29" s="786">
        <v>48</v>
      </c>
      <c r="AG29" s="787"/>
      <c r="AH29" s="787"/>
      <c r="AI29" s="787"/>
      <c r="AJ29" s="788"/>
      <c r="AK29" s="834">
        <v>214</v>
      </c>
      <c r="AL29" s="830"/>
      <c r="AM29" s="830"/>
      <c r="AN29" s="830"/>
      <c r="AO29" s="830"/>
      <c r="AP29" s="830" t="s">
        <v>547</v>
      </c>
      <c r="AQ29" s="830"/>
      <c r="AR29" s="830"/>
      <c r="AS29" s="830"/>
      <c r="AT29" s="830"/>
      <c r="AU29" s="830" t="s">
        <v>547</v>
      </c>
      <c r="AV29" s="830"/>
      <c r="AW29" s="830"/>
      <c r="AX29" s="830"/>
      <c r="AY29" s="830"/>
      <c r="AZ29" s="831" t="s">
        <v>547</v>
      </c>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15">
      <c r="A30" s="238">
        <v>3</v>
      </c>
      <c r="B30" s="780" t="s">
        <v>391</v>
      </c>
      <c r="C30" s="781"/>
      <c r="D30" s="781"/>
      <c r="E30" s="781"/>
      <c r="F30" s="781"/>
      <c r="G30" s="781"/>
      <c r="H30" s="781"/>
      <c r="I30" s="781"/>
      <c r="J30" s="781"/>
      <c r="K30" s="781"/>
      <c r="L30" s="781"/>
      <c r="M30" s="781"/>
      <c r="N30" s="781"/>
      <c r="O30" s="781"/>
      <c r="P30" s="782"/>
      <c r="Q30" s="783">
        <v>111</v>
      </c>
      <c r="R30" s="784"/>
      <c r="S30" s="784"/>
      <c r="T30" s="784"/>
      <c r="U30" s="784"/>
      <c r="V30" s="784">
        <v>111</v>
      </c>
      <c r="W30" s="784"/>
      <c r="X30" s="784"/>
      <c r="Y30" s="784"/>
      <c r="Z30" s="784"/>
      <c r="AA30" s="784">
        <v>1</v>
      </c>
      <c r="AB30" s="784"/>
      <c r="AC30" s="784"/>
      <c r="AD30" s="784"/>
      <c r="AE30" s="785"/>
      <c r="AF30" s="786">
        <v>1</v>
      </c>
      <c r="AG30" s="787"/>
      <c r="AH30" s="787"/>
      <c r="AI30" s="787"/>
      <c r="AJ30" s="788"/>
      <c r="AK30" s="834">
        <v>35</v>
      </c>
      <c r="AL30" s="830"/>
      <c r="AM30" s="830"/>
      <c r="AN30" s="830"/>
      <c r="AO30" s="830"/>
      <c r="AP30" s="830" t="s">
        <v>547</v>
      </c>
      <c r="AQ30" s="830"/>
      <c r="AR30" s="830"/>
      <c r="AS30" s="830"/>
      <c r="AT30" s="830"/>
      <c r="AU30" s="830" t="s">
        <v>547</v>
      </c>
      <c r="AV30" s="830"/>
      <c r="AW30" s="830"/>
      <c r="AX30" s="830"/>
      <c r="AY30" s="830"/>
      <c r="AZ30" s="831" t="s">
        <v>547</v>
      </c>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15">
      <c r="A31" s="238">
        <v>4</v>
      </c>
      <c r="B31" s="780" t="s">
        <v>392</v>
      </c>
      <c r="C31" s="781"/>
      <c r="D31" s="781"/>
      <c r="E31" s="781"/>
      <c r="F31" s="781"/>
      <c r="G31" s="781"/>
      <c r="H31" s="781"/>
      <c r="I31" s="781"/>
      <c r="J31" s="781"/>
      <c r="K31" s="781"/>
      <c r="L31" s="781"/>
      <c r="M31" s="781"/>
      <c r="N31" s="781"/>
      <c r="O31" s="781"/>
      <c r="P31" s="782"/>
      <c r="Q31" s="783">
        <v>243</v>
      </c>
      <c r="R31" s="784"/>
      <c r="S31" s="784"/>
      <c r="T31" s="784"/>
      <c r="U31" s="784"/>
      <c r="V31" s="784">
        <v>238</v>
      </c>
      <c r="W31" s="784"/>
      <c r="X31" s="784"/>
      <c r="Y31" s="784"/>
      <c r="Z31" s="784"/>
      <c r="AA31" s="784">
        <v>5</v>
      </c>
      <c r="AB31" s="784"/>
      <c r="AC31" s="784"/>
      <c r="AD31" s="784"/>
      <c r="AE31" s="785"/>
      <c r="AF31" s="786">
        <v>71</v>
      </c>
      <c r="AG31" s="787"/>
      <c r="AH31" s="787"/>
      <c r="AI31" s="787"/>
      <c r="AJ31" s="788"/>
      <c r="AK31" s="834">
        <v>82</v>
      </c>
      <c r="AL31" s="830"/>
      <c r="AM31" s="830"/>
      <c r="AN31" s="830"/>
      <c r="AO31" s="830"/>
      <c r="AP31" s="830">
        <v>1148</v>
      </c>
      <c r="AQ31" s="830"/>
      <c r="AR31" s="830"/>
      <c r="AS31" s="830"/>
      <c r="AT31" s="830"/>
      <c r="AU31" s="830">
        <v>485</v>
      </c>
      <c r="AV31" s="830"/>
      <c r="AW31" s="830"/>
      <c r="AX31" s="830"/>
      <c r="AY31" s="830"/>
      <c r="AZ31" s="831" t="s">
        <v>547</v>
      </c>
      <c r="BA31" s="831"/>
      <c r="BB31" s="831"/>
      <c r="BC31" s="831"/>
      <c r="BD31" s="831"/>
      <c r="BE31" s="832" t="s">
        <v>393</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15">
      <c r="A32" s="238">
        <v>5</v>
      </c>
      <c r="B32" s="780" t="s">
        <v>394</v>
      </c>
      <c r="C32" s="781"/>
      <c r="D32" s="781"/>
      <c r="E32" s="781"/>
      <c r="F32" s="781"/>
      <c r="G32" s="781"/>
      <c r="H32" s="781"/>
      <c r="I32" s="781"/>
      <c r="J32" s="781"/>
      <c r="K32" s="781"/>
      <c r="L32" s="781"/>
      <c r="M32" s="781"/>
      <c r="N32" s="781"/>
      <c r="O32" s="781"/>
      <c r="P32" s="782"/>
      <c r="Q32" s="783">
        <v>1016</v>
      </c>
      <c r="R32" s="784"/>
      <c r="S32" s="784"/>
      <c r="T32" s="784"/>
      <c r="U32" s="784"/>
      <c r="V32" s="784">
        <v>1012</v>
      </c>
      <c r="W32" s="784"/>
      <c r="X32" s="784"/>
      <c r="Y32" s="784"/>
      <c r="Z32" s="784"/>
      <c r="AA32" s="784">
        <v>4</v>
      </c>
      <c r="AB32" s="784"/>
      <c r="AC32" s="784"/>
      <c r="AD32" s="784"/>
      <c r="AE32" s="785"/>
      <c r="AF32" s="786">
        <v>488</v>
      </c>
      <c r="AG32" s="787"/>
      <c r="AH32" s="787"/>
      <c r="AI32" s="787"/>
      <c r="AJ32" s="788"/>
      <c r="AK32" s="834">
        <v>398</v>
      </c>
      <c r="AL32" s="830"/>
      <c r="AM32" s="830"/>
      <c r="AN32" s="830"/>
      <c r="AO32" s="830"/>
      <c r="AP32" s="830">
        <v>81</v>
      </c>
      <c r="AQ32" s="830"/>
      <c r="AR32" s="830"/>
      <c r="AS32" s="830"/>
      <c r="AT32" s="830"/>
      <c r="AU32" s="830">
        <v>60</v>
      </c>
      <c r="AV32" s="830"/>
      <c r="AW32" s="830"/>
      <c r="AX32" s="830"/>
      <c r="AY32" s="830"/>
      <c r="AZ32" s="831" t="s">
        <v>547</v>
      </c>
      <c r="BA32" s="831"/>
      <c r="BB32" s="831"/>
      <c r="BC32" s="831"/>
      <c r="BD32" s="831"/>
      <c r="BE32" s="832" t="s">
        <v>393</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15">
      <c r="A33" s="238">
        <v>6</v>
      </c>
      <c r="B33" s="780" t="s">
        <v>395</v>
      </c>
      <c r="C33" s="781"/>
      <c r="D33" s="781"/>
      <c r="E33" s="781"/>
      <c r="F33" s="781"/>
      <c r="G33" s="781"/>
      <c r="H33" s="781"/>
      <c r="I33" s="781"/>
      <c r="J33" s="781"/>
      <c r="K33" s="781"/>
      <c r="L33" s="781"/>
      <c r="M33" s="781"/>
      <c r="N33" s="781"/>
      <c r="O33" s="781"/>
      <c r="P33" s="782"/>
      <c r="Q33" s="783">
        <v>201</v>
      </c>
      <c r="R33" s="784"/>
      <c r="S33" s="784"/>
      <c r="T33" s="784"/>
      <c r="U33" s="784"/>
      <c r="V33" s="784">
        <v>178</v>
      </c>
      <c r="W33" s="784"/>
      <c r="X33" s="784"/>
      <c r="Y33" s="784"/>
      <c r="Z33" s="784"/>
      <c r="AA33" s="784">
        <v>23</v>
      </c>
      <c r="AB33" s="784"/>
      <c r="AC33" s="784"/>
      <c r="AD33" s="784"/>
      <c r="AE33" s="785"/>
      <c r="AF33" s="786">
        <v>10</v>
      </c>
      <c r="AG33" s="787"/>
      <c r="AH33" s="787"/>
      <c r="AI33" s="787"/>
      <c r="AJ33" s="788"/>
      <c r="AK33" s="834">
        <v>161</v>
      </c>
      <c r="AL33" s="830"/>
      <c r="AM33" s="830"/>
      <c r="AN33" s="830"/>
      <c r="AO33" s="830"/>
      <c r="AP33" s="830">
        <v>1859</v>
      </c>
      <c r="AQ33" s="830"/>
      <c r="AR33" s="830"/>
      <c r="AS33" s="830"/>
      <c r="AT33" s="830"/>
      <c r="AU33" s="830">
        <v>1859</v>
      </c>
      <c r="AV33" s="830"/>
      <c r="AW33" s="830"/>
      <c r="AX33" s="830"/>
      <c r="AY33" s="830"/>
      <c r="AZ33" s="831" t="s">
        <v>547</v>
      </c>
      <c r="BA33" s="831"/>
      <c r="BB33" s="831"/>
      <c r="BC33" s="831"/>
      <c r="BD33" s="831"/>
      <c r="BE33" s="832" t="s">
        <v>393</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15">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15">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15">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15">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15">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15">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15">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15">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15">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15">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15">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15">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15">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15">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15">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15">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15">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15">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15">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15">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15">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15">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15">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15">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15">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15">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15">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15">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
      <c r="A63" s="236"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619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
      <c r="A65" s="228" t="s">
        <v>398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548</v>
      </c>
      <c r="C68" s="870"/>
      <c r="D68" s="870"/>
      <c r="E68" s="870"/>
      <c r="F68" s="870"/>
      <c r="G68" s="870"/>
      <c r="H68" s="870"/>
      <c r="I68" s="870"/>
      <c r="J68" s="870"/>
      <c r="K68" s="870"/>
      <c r="L68" s="870"/>
      <c r="M68" s="870"/>
      <c r="N68" s="870"/>
      <c r="O68" s="870"/>
      <c r="P68" s="871"/>
      <c r="Q68" s="872">
        <v>6239</v>
      </c>
      <c r="R68" s="866"/>
      <c r="S68" s="866"/>
      <c r="T68" s="866"/>
      <c r="U68" s="866"/>
      <c r="V68" s="866">
        <v>6001</v>
      </c>
      <c r="W68" s="866"/>
      <c r="X68" s="866"/>
      <c r="Y68" s="866"/>
      <c r="Z68" s="866"/>
      <c r="AA68" s="866">
        <v>238</v>
      </c>
      <c r="AB68" s="866"/>
      <c r="AC68" s="866"/>
      <c r="AD68" s="866"/>
      <c r="AE68" s="866"/>
      <c r="AF68" s="866">
        <v>228</v>
      </c>
      <c r="AG68" s="866"/>
      <c r="AH68" s="866"/>
      <c r="AI68" s="866"/>
      <c r="AJ68" s="866"/>
      <c r="AK68" s="866" t="s">
        <v>547</v>
      </c>
      <c r="AL68" s="866"/>
      <c r="AM68" s="866"/>
      <c r="AN68" s="866"/>
      <c r="AO68" s="866"/>
      <c r="AP68" s="866">
        <v>2949</v>
      </c>
      <c r="AQ68" s="866"/>
      <c r="AR68" s="866"/>
      <c r="AS68" s="866"/>
      <c r="AT68" s="866"/>
      <c r="AU68" s="866">
        <v>291</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7" t="s">
        <v>549</v>
      </c>
      <c r="C69" s="874"/>
      <c r="D69" s="874"/>
      <c r="E69" s="874"/>
      <c r="F69" s="874"/>
      <c r="G69" s="874"/>
      <c r="H69" s="874"/>
      <c r="I69" s="874"/>
      <c r="J69" s="874"/>
      <c r="K69" s="874"/>
      <c r="L69" s="874"/>
      <c r="M69" s="874"/>
      <c r="N69" s="874"/>
      <c r="O69" s="874"/>
      <c r="P69" s="875"/>
      <c r="Q69" s="876">
        <v>895</v>
      </c>
      <c r="R69" s="830"/>
      <c r="S69" s="830"/>
      <c r="T69" s="830"/>
      <c r="U69" s="830"/>
      <c r="V69" s="830">
        <v>875</v>
      </c>
      <c r="W69" s="830"/>
      <c r="X69" s="830"/>
      <c r="Y69" s="830"/>
      <c r="Z69" s="830"/>
      <c r="AA69" s="830">
        <v>20</v>
      </c>
      <c r="AB69" s="830"/>
      <c r="AC69" s="830"/>
      <c r="AD69" s="830"/>
      <c r="AE69" s="830"/>
      <c r="AF69" s="830">
        <v>20</v>
      </c>
      <c r="AG69" s="830"/>
      <c r="AH69" s="830"/>
      <c r="AI69" s="830"/>
      <c r="AJ69" s="830"/>
      <c r="AK69" s="830" t="s">
        <v>547</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35.25" customHeight="1" x14ac:dyDescent="0.15">
      <c r="A70" s="234">
        <v>3</v>
      </c>
      <c r="B70" s="873" t="s">
        <v>550</v>
      </c>
      <c r="C70" s="874"/>
      <c r="D70" s="874"/>
      <c r="E70" s="874"/>
      <c r="F70" s="874"/>
      <c r="G70" s="874"/>
      <c r="H70" s="874"/>
      <c r="I70" s="874"/>
      <c r="J70" s="874"/>
      <c r="K70" s="874"/>
      <c r="L70" s="874"/>
      <c r="M70" s="874"/>
      <c r="N70" s="874"/>
      <c r="O70" s="874"/>
      <c r="P70" s="875"/>
      <c r="Q70" s="876">
        <v>617</v>
      </c>
      <c r="R70" s="830"/>
      <c r="S70" s="830"/>
      <c r="T70" s="830"/>
      <c r="U70" s="830"/>
      <c r="V70" s="830">
        <v>567</v>
      </c>
      <c r="W70" s="830"/>
      <c r="X70" s="830"/>
      <c r="Y70" s="830"/>
      <c r="Z70" s="830"/>
      <c r="AA70" s="830">
        <v>51</v>
      </c>
      <c r="AB70" s="830"/>
      <c r="AC70" s="830"/>
      <c r="AD70" s="830"/>
      <c r="AE70" s="830"/>
      <c r="AF70" s="830">
        <v>51</v>
      </c>
      <c r="AG70" s="830"/>
      <c r="AH70" s="830"/>
      <c r="AI70" s="830"/>
      <c r="AJ70" s="830"/>
      <c r="AK70" s="830" t="s">
        <v>547</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35.25" customHeight="1" x14ac:dyDescent="0.15">
      <c r="A71" s="234">
        <v>4</v>
      </c>
      <c r="B71" s="873" t="s">
        <v>551</v>
      </c>
      <c r="C71" s="874"/>
      <c r="D71" s="874"/>
      <c r="E71" s="874"/>
      <c r="F71" s="874"/>
      <c r="G71" s="874"/>
      <c r="H71" s="874"/>
      <c r="I71" s="874"/>
      <c r="J71" s="874"/>
      <c r="K71" s="874"/>
      <c r="L71" s="874"/>
      <c r="M71" s="874"/>
      <c r="N71" s="874"/>
      <c r="O71" s="874"/>
      <c r="P71" s="875"/>
      <c r="Q71" s="876">
        <v>177493</v>
      </c>
      <c r="R71" s="830"/>
      <c r="S71" s="830"/>
      <c r="T71" s="830"/>
      <c r="U71" s="830"/>
      <c r="V71" s="830">
        <v>175048</v>
      </c>
      <c r="W71" s="830"/>
      <c r="X71" s="830"/>
      <c r="Y71" s="830"/>
      <c r="Z71" s="830"/>
      <c r="AA71" s="830">
        <v>2445</v>
      </c>
      <c r="AB71" s="830"/>
      <c r="AC71" s="830"/>
      <c r="AD71" s="830"/>
      <c r="AE71" s="830"/>
      <c r="AF71" s="830">
        <v>2442</v>
      </c>
      <c r="AG71" s="830"/>
      <c r="AH71" s="830"/>
      <c r="AI71" s="830"/>
      <c r="AJ71" s="830"/>
      <c r="AK71" s="830" t="s">
        <v>547</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7" t="s">
        <v>552</v>
      </c>
      <c r="C72" s="874"/>
      <c r="D72" s="874"/>
      <c r="E72" s="874"/>
      <c r="F72" s="874"/>
      <c r="G72" s="874"/>
      <c r="H72" s="874"/>
      <c r="I72" s="874"/>
      <c r="J72" s="874"/>
      <c r="K72" s="874"/>
      <c r="L72" s="874"/>
      <c r="M72" s="874"/>
      <c r="N72" s="874"/>
      <c r="O72" s="874"/>
      <c r="P72" s="875"/>
      <c r="Q72" s="876">
        <v>5908</v>
      </c>
      <c r="R72" s="830"/>
      <c r="S72" s="830"/>
      <c r="T72" s="830"/>
      <c r="U72" s="830"/>
      <c r="V72" s="830">
        <v>3386</v>
      </c>
      <c r="W72" s="830"/>
      <c r="X72" s="830"/>
      <c r="Y72" s="830"/>
      <c r="Z72" s="830"/>
      <c r="AA72" s="830">
        <v>2522</v>
      </c>
      <c r="AB72" s="830"/>
      <c r="AC72" s="830"/>
      <c r="AD72" s="830"/>
      <c r="AE72" s="830"/>
      <c r="AF72" s="830">
        <v>2522</v>
      </c>
      <c r="AG72" s="830"/>
      <c r="AH72" s="830"/>
      <c r="AI72" s="830"/>
      <c r="AJ72" s="830"/>
      <c r="AK72" s="830" t="s">
        <v>547</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7" t="s">
        <v>553</v>
      </c>
      <c r="C73" s="874"/>
      <c r="D73" s="874"/>
      <c r="E73" s="874"/>
      <c r="F73" s="874"/>
      <c r="G73" s="874"/>
      <c r="H73" s="874"/>
      <c r="I73" s="874"/>
      <c r="J73" s="874"/>
      <c r="K73" s="874"/>
      <c r="L73" s="874"/>
      <c r="M73" s="874"/>
      <c r="N73" s="874"/>
      <c r="O73" s="874"/>
      <c r="P73" s="875"/>
      <c r="Q73" s="876">
        <v>127</v>
      </c>
      <c r="R73" s="830"/>
      <c r="S73" s="830"/>
      <c r="T73" s="830"/>
      <c r="U73" s="830"/>
      <c r="V73" s="830">
        <v>122</v>
      </c>
      <c r="W73" s="830"/>
      <c r="X73" s="830"/>
      <c r="Y73" s="830"/>
      <c r="Z73" s="830"/>
      <c r="AA73" s="830">
        <v>5</v>
      </c>
      <c r="AB73" s="830"/>
      <c r="AC73" s="830"/>
      <c r="AD73" s="830"/>
      <c r="AE73" s="830"/>
      <c r="AF73" s="830">
        <v>5</v>
      </c>
      <c r="AG73" s="830"/>
      <c r="AH73" s="830"/>
      <c r="AI73" s="830"/>
      <c r="AJ73" s="830"/>
      <c r="AK73" s="830" t="s">
        <v>547</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7"/>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7"/>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7"/>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7"/>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7"/>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7"/>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7"/>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7"/>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7"/>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7"/>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7"/>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7"/>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7"/>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377</v>
      </c>
      <c r="BR102" s="789" t="s">
        <v>402</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f>SUM(CR7:CV88)</f>
        <v>60</v>
      </c>
      <c r="CS102" s="852"/>
      <c r="CT102" s="852"/>
      <c r="CU102" s="852"/>
      <c r="CV102" s="892"/>
      <c r="CW102" s="891">
        <f t="shared" ref="CW102" si="0">SUM(CW7:DA88)</f>
        <v>9</v>
      </c>
      <c r="CX102" s="852"/>
      <c r="CY102" s="852"/>
      <c r="CZ102" s="852"/>
      <c r="DA102" s="892"/>
      <c r="DB102" s="891">
        <f t="shared" ref="DB102" si="1">SUM(DB7:DF88)</f>
        <v>0</v>
      </c>
      <c r="DC102" s="852"/>
      <c r="DD102" s="852"/>
      <c r="DE102" s="852"/>
      <c r="DF102" s="892"/>
      <c r="DG102" s="891">
        <f t="shared" ref="DG102" si="2">SUM(DG7:DK88)</f>
        <v>0</v>
      </c>
      <c r="DH102" s="852"/>
      <c r="DI102" s="852"/>
      <c r="DJ102" s="852"/>
      <c r="DK102" s="892"/>
      <c r="DL102" s="891">
        <f t="shared" ref="DL102" si="3">SUM(DL7:DP88)</f>
        <v>0</v>
      </c>
      <c r="DM102" s="852"/>
      <c r="DN102" s="852"/>
      <c r="DO102" s="852"/>
      <c r="DP102" s="892"/>
      <c r="DQ102" s="891">
        <f t="shared" ref="DQ102" si="4">SUM(DQ7:DU88)</f>
        <v>0</v>
      </c>
      <c r="DR102" s="852"/>
      <c r="DS102" s="852"/>
      <c r="DT102" s="852"/>
      <c r="DU102" s="892"/>
      <c r="DV102" s="891">
        <f t="shared" ref="DV102" si="5">SUM(DV7:DZ88)</f>
        <v>0</v>
      </c>
      <c r="DW102" s="852"/>
      <c r="DX102" s="852"/>
      <c r="DY102" s="852"/>
      <c r="DZ102" s="89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3" t="s">
        <v>409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410</v>
      </c>
      <c r="AB109" s="894"/>
      <c r="AC109" s="894"/>
      <c r="AD109" s="894"/>
      <c r="AE109" s="895"/>
      <c r="AF109" s="893" t="s">
        <v>411</v>
      </c>
      <c r="AG109" s="894"/>
      <c r="AH109" s="894"/>
      <c r="AI109" s="894"/>
      <c r="AJ109" s="895"/>
      <c r="AK109" s="893" t="s">
        <v>295</v>
      </c>
      <c r="AL109" s="894"/>
      <c r="AM109" s="894"/>
      <c r="AN109" s="894"/>
      <c r="AO109" s="895"/>
      <c r="AP109" s="893" t="s">
        <v>412</v>
      </c>
      <c r="AQ109" s="894"/>
      <c r="AR109" s="894"/>
      <c r="AS109" s="894"/>
      <c r="AT109" s="896"/>
      <c r="AU109" s="913" t="s">
        <v>409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410</v>
      </c>
      <c r="BR109" s="894"/>
      <c r="BS109" s="894"/>
      <c r="BT109" s="894"/>
      <c r="BU109" s="895"/>
      <c r="BV109" s="893" t="s">
        <v>411</v>
      </c>
      <c r="BW109" s="894"/>
      <c r="BX109" s="894"/>
      <c r="BY109" s="894"/>
      <c r="BZ109" s="895"/>
      <c r="CA109" s="893" t="s">
        <v>295</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410</v>
      </c>
      <c r="DH109" s="894"/>
      <c r="DI109" s="894"/>
      <c r="DJ109" s="894"/>
      <c r="DK109" s="895"/>
      <c r="DL109" s="893" t="s">
        <v>411</v>
      </c>
      <c r="DM109" s="894"/>
      <c r="DN109" s="894"/>
      <c r="DO109" s="894"/>
      <c r="DP109" s="895"/>
      <c r="DQ109" s="893" t="s">
        <v>295</v>
      </c>
      <c r="DR109" s="894"/>
      <c r="DS109" s="894"/>
      <c r="DT109" s="894"/>
      <c r="DU109" s="895"/>
      <c r="DV109" s="893" t="s">
        <v>412</v>
      </c>
      <c r="DW109" s="894"/>
      <c r="DX109" s="894"/>
      <c r="DY109" s="894"/>
      <c r="DZ109" s="896"/>
    </row>
    <row r="110" spans="1:131" s="226" customFormat="1" ht="26.25" customHeight="1" x14ac:dyDescent="0.15">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901497</v>
      </c>
      <c r="AB110" s="901"/>
      <c r="AC110" s="901"/>
      <c r="AD110" s="901"/>
      <c r="AE110" s="902"/>
      <c r="AF110" s="903">
        <v>899810</v>
      </c>
      <c r="AG110" s="901"/>
      <c r="AH110" s="901"/>
      <c r="AI110" s="901"/>
      <c r="AJ110" s="902"/>
      <c r="AK110" s="903">
        <v>787234</v>
      </c>
      <c r="AL110" s="901"/>
      <c r="AM110" s="901"/>
      <c r="AN110" s="901"/>
      <c r="AO110" s="902"/>
      <c r="AP110" s="904">
        <v>23.9</v>
      </c>
      <c r="AQ110" s="905"/>
      <c r="AR110" s="905"/>
      <c r="AS110" s="905"/>
      <c r="AT110" s="906"/>
      <c r="AU110" s="907" t="s">
        <v>69</v>
      </c>
      <c r="AV110" s="908"/>
      <c r="AW110" s="908"/>
      <c r="AX110" s="908"/>
      <c r="AY110" s="908"/>
      <c r="AZ110" s="929" t="s">
        <v>415</v>
      </c>
      <c r="BA110" s="898"/>
      <c r="BB110" s="898"/>
      <c r="BC110" s="898"/>
      <c r="BD110" s="898"/>
      <c r="BE110" s="898"/>
      <c r="BF110" s="898"/>
      <c r="BG110" s="898"/>
      <c r="BH110" s="898"/>
      <c r="BI110" s="898"/>
      <c r="BJ110" s="898"/>
      <c r="BK110" s="898"/>
      <c r="BL110" s="898"/>
      <c r="BM110" s="898"/>
      <c r="BN110" s="898"/>
      <c r="BO110" s="898"/>
      <c r="BP110" s="899"/>
      <c r="BQ110" s="930">
        <v>5814891</v>
      </c>
      <c r="BR110" s="931"/>
      <c r="BS110" s="931"/>
      <c r="BT110" s="931"/>
      <c r="BU110" s="931"/>
      <c r="BV110" s="931">
        <v>5104377</v>
      </c>
      <c r="BW110" s="931"/>
      <c r="BX110" s="931"/>
      <c r="BY110" s="931"/>
      <c r="BZ110" s="931"/>
      <c r="CA110" s="931">
        <v>4679391</v>
      </c>
      <c r="CB110" s="931"/>
      <c r="CC110" s="931"/>
      <c r="CD110" s="931"/>
      <c r="CE110" s="931"/>
      <c r="CF110" s="944">
        <v>142.30000000000001</v>
      </c>
      <c r="CG110" s="945"/>
      <c r="CH110" s="945"/>
      <c r="CI110" s="945"/>
      <c r="CJ110" s="945"/>
      <c r="CK110" s="946" t="s">
        <v>416</v>
      </c>
      <c r="CL110" s="947"/>
      <c r="CM110" s="929" t="s">
        <v>417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26"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9"/>
      <c r="AV111" s="910"/>
      <c r="AW111" s="910"/>
      <c r="AX111" s="910"/>
      <c r="AY111" s="910"/>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6"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9"/>
      <c r="AV112" s="910"/>
      <c r="AW112" s="910"/>
      <c r="AX112" s="910"/>
      <c r="AY112" s="910"/>
      <c r="AZ112" s="922" t="s">
        <v>423</v>
      </c>
      <c r="BA112" s="923"/>
      <c r="BB112" s="923"/>
      <c r="BC112" s="923"/>
      <c r="BD112" s="923"/>
      <c r="BE112" s="923"/>
      <c r="BF112" s="923"/>
      <c r="BG112" s="923"/>
      <c r="BH112" s="923"/>
      <c r="BI112" s="923"/>
      <c r="BJ112" s="923"/>
      <c r="BK112" s="923"/>
      <c r="BL112" s="923"/>
      <c r="BM112" s="923"/>
      <c r="BN112" s="923"/>
      <c r="BO112" s="923"/>
      <c r="BP112" s="924"/>
      <c r="BQ112" s="925">
        <v>2510713</v>
      </c>
      <c r="BR112" s="926"/>
      <c r="BS112" s="926"/>
      <c r="BT112" s="926"/>
      <c r="BU112" s="926"/>
      <c r="BV112" s="926">
        <v>2467748</v>
      </c>
      <c r="BW112" s="926"/>
      <c r="BX112" s="926"/>
      <c r="BY112" s="926"/>
      <c r="BZ112" s="926"/>
      <c r="CA112" s="926">
        <v>2403751</v>
      </c>
      <c r="CB112" s="926"/>
      <c r="CC112" s="926"/>
      <c r="CD112" s="926"/>
      <c r="CE112" s="926"/>
      <c r="CF112" s="920">
        <v>73.099999999999994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6"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218140</v>
      </c>
      <c r="AB113" s="938"/>
      <c r="AC113" s="938"/>
      <c r="AD113" s="938"/>
      <c r="AE113" s="939"/>
      <c r="AF113" s="940">
        <v>208744</v>
      </c>
      <c r="AG113" s="938"/>
      <c r="AH113" s="938"/>
      <c r="AI113" s="938"/>
      <c r="AJ113" s="939"/>
      <c r="AK113" s="940">
        <v>184677</v>
      </c>
      <c r="AL113" s="938"/>
      <c r="AM113" s="938"/>
      <c r="AN113" s="938"/>
      <c r="AO113" s="939"/>
      <c r="AP113" s="941">
        <v>5.6</v>
      </c>
      <c r="AQ113" s="942"/>
      <c r="AR113" s="942"/>
      <c r="AS113" s="942"/>
      <c r="AT113" s="943"/>
      <c r="AU113" s="909"/>
      <c r="AV113" s="910"/>
      <c r="AW113" s="910"/>
      <c r="AX113" s="910"/>
      <c r="AY113" s="910"/>
      <c r="AZ113" s="922" t="s">
        <v>426</v>
      </c>
      <c r="BA113" s="923"/>
      <c r="BB113" s="923"/>
      <c r="BC113" s="923"/>
      <c r="BD113" s="923"/>
      <c r="BE113" s="923"/>
      <c r="BF113" s="923"/>
      <c r="BG113" s="923"/>
      <c r="BH113" s="923"/>
      <c r="BI113" s="923"/>
      <c r="BJ113" s="923"/>
      <c r="BK113" s="923"/>
      <c r="BL113" s="923"/>
      <c r="BM113" s="923"/>
      <c r="BN113" s="923"/>
      <c r="BO113" s="923"/>
      <c r="BP113" s="924"/>
      <c r="BQ113" s="925">
        <v>327391</v>
      </c>
      <c r="BR113" s="926"/>
      <c r="BS113" s="926"/>
      <c r="BT113" s="926"/>
      <c r="BU113" s="926"/>
      <c r="BV113" s="926">
        <v>306629</v>
      </c>
      <c r="BW113" s="926"/>
      <c r="BX113" s="926"/>
      <c r="BY113" s="926"/>
      <c r="BZ113" s="926"/>
      <c r="CA113" s="926">
        <v>291065</v>
      </c>
      <c r="CB113" s="926"/>
      <c r="CC113" s="926"/>
      <c r="CD113" s="926"/>
      <c r="CE113" s="926"/>
      <c r="CF113" s="920">
        <v>8.9</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6"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15536</v>
      </c>
      <c r="AB114" s="959"/>
      <c r="AC114" s="959"/>
      <c r="AD114" s="959"/>
      <c r="AE114" s="960"/>
      <c r="AF114" s="961">
        <v>16867</v>
      </c>
      <c r="AG114" s="959"/>
      <c r="AH114" s="959"/>
      <c r="AI114" s="959"/>
      <c r="AJ114" s="960"/>
      <c r="AK114" s="961">
        <v>14016</v>
      </c>
      <c r="AL114" s="959"/>
      <c r="AM114" s="959"/>
      <c r="AN114" s="959"/>
      <c r="AO114" s="960"/>
      <c r="AP114" s="962">
        <v>0.4</v>
      </c>
      <c r="AQ114" s="963"/>
      <c r="AR114" s="963"/>
      <c r="AS114" s="963"/>
      <c r="AT114" s="964"/>
      <c r="AU114" s="909"/>
      <c r="AV114" s="910"/>
      <c r="AW114" s="910"/>
      <c r="AX114" s="910"/>
      <c r="AY114" s="910"/>
      <c r="AZ114" s="922" t="s">
        <v>429</v>
      </c>
      <c r="BA114" s="923"/>
      <c r="BB114" s="923"/>
      <c r="BC114" s="923"/>
      <c r="BD114" s="923"/>
      <c r="BE114" s="923"/>
      <c r="BF114" s="923"/>
      <c r="BG114" s="923"/>
      <c r="BH114" s="923"/>
      <c r="BI114" s="923"/>
      <c r="BJ114" s="923"/>
      <c r="BK114" s="923"/>
      <c r="BL114" s="923"/>
      <c r="BM114" s="923"/>
      <c r="BN114" s="923"/>
      <c r="BO114" s="923"/>
      <c r="BP114" s="924"/>
      <c r="BQ114" s="925">
        <v>829402</v>
      </c>
      <c r="BR114" s="926"/>
      <c r="BS114" s="926"/>
      <c r="BT114" s="926"/>
      <c r="BU114" s="926"/>
      <c r="BV114" s="926">
        <v>801495</v>
      </c>
      <c r="BW114" s="926"/>
      <c r="BX114" s="926"/>
      <c r="BY114" s="926"/>
      <c r="BZ114" s="926"/>
      <c r="CA114" s="926">
        <v>777886</v>
      </c>
      <c r="CB114" s="926"/>
      <c r="CC114" s="926"/>
      <c r="CD114" s="926"/>
      <c r="CE114" s="926"/>
      <c r="CF114" s="920">
        <v>23.7</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6"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9"/>
      <c r="AV115" s="910"/>
      <c r="AW115" s="910"/>
      <c r="AX115" s="910"/>
      <c r="AY115" s="910"/>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6"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9"/>
      <c r="AV116" s="910"/>
      <c r="AW116" s="910"/>
      <c r="AX116" s="910"/>
      <c r="AY116" s="910"/>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6" customFormat="1" ht="26.25" customHeight="1" x14ac:dyDescent="0.15">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7" t="s">
        <v>437</v>
      </c>
      <c r="Z117" s="895"/>
      <c r="AA117" s="978">
        <v>1135173</v>
      </c>
      <c r="AB117" s="979"/>
      <c r="AC117" s="979"/>
      <c r="AD117" s="979"/>
      <c r="AE117" s="980"/>
      <c r="AF117" s="981">
        <v>1125421</v>
      </c>
      <c r="AG117" s="979"/>
      <c r="AH117" s="979"/>
      <c r="AI117" s="979"/>
      <c r="AJ117" s="980"/>
      <c r="AK117" s="981">
        <v>985927</v>
      </c>
      <c r="AL117" s="979"/>
      <c r="AM117" s="979"/>
      <c r="AN117" s="979"/>
      <c r="AO117" s="980"/>
      <c r="AP117" s="982"/>
      <c r="AQ117" s="983"/>
      <c r="AR117" s="983"/>
      <c r="AS117" s="983"/>
      <c r="AT117" s="984"/>
      <c r="AU117" s="909"/>
      <c r="AV117" s="910"/>
      <c r="AW117" s="910"/>
      <c r="AX117" s="910"/>
      <c r="AY117" s="910"/>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6" customFormat="1" ht="26.25" customHeight="1" x14ac:dyDescent="0.15">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410</v>
      </c>
      <c r="AB118" s="894"/>
      <c r="AC118" s="894"/>
      <c r="AD118" s="894"/>
      <c r="AE118" s="895"/>
      <c r="AF118" s="893" t="s">
        <v>411</v>
      </c>
      <c r="AG118" s="894"/>
      <c r="AH118" s="894"/>
      <c r="AI118" s="894"/>
      <c r="AJ118" s="895"/>
      <c r="AK118" s="893" t="s">
        <v>295</v>
      </c>
      <c r="AL118" s="894"/>
      <c r="AM118" s="894"/>
      <c r="AN118" s="894"/>
      <c r="AO118" s="895"/>
      <c r="AP118" s="970" t="s">
        <v>412</v>
      </c>
      <c r="AQ118" s="971"/>
      <c r="AR118" s="971"/>
      <c r="AS118" s="971"/>
      <c r="AT118" s="972"/>
      <c r="AU118" s="909"/>
      <c r="AV118" s="910"/>
      <c r="AW118" s="910"/>
      <c r="AX118" s="910"/>
      <c r="AY118" s="910"/>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6" customFormat="1" ht="26.25" customHeight="1" x14ac:dyDescent="0.15">
      <c r="A119" s="1056" t="s">
        <v>416</v>
      </c>
      <c r="B119" s="947"/>
      <c r="C119" s="929" t="s">
        <v>417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47" t="s">
        <v>178</v>
      </c>
      <c r="BA119" s="247"/>
      <c r="BB119" s="247"/>
      <c r="BC119" s="247"/>
      <c r="BD119" s="247"/>
      <c r="BE119" s="247"/>
      <c r="BF119" s="247"/>
      <c r="BG119" s="247"/>
      <c r="BH119" s="247"/>
      <c r="BI119" s="247"/>
      <c r="BJ119" s="247"/>
      <c r="BK119" s="247"/>
      <c r="BL119" s="247"/>
      <c r="BM119" s="247"/>
      <c r="BN119" s="247"/>
      <c r="BO119" s="977" t="s">
        <v>442</v>
      </c>
      <c r="BP119" s="1005"/>
      <c r="BQ119" s="999">
        <v>9482397</v>
      </c>
      <c r="BR119" s="1000"/>
      <c r="BS119" s="1000"/>
      <c r="BT119" s="1000"/>
      <c r="BU119" s="1000"/>
      <c r="BV119" s="1000">
        <v>8680249</v>
      </c>
      <c r="BW119" s="1000"/>
      <c r="BX119" s="1000"/>
      <c r="BY119" s="1000"/>
      <c r="BZ119" s="1000"/>
      <c r="CA119" s="1000">
        <v>8152093</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26"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8"/>
      <c r="BB120" s="898"/>
      <c r="BC120" s="898"/>
      <c r="BD120" s="898"/>
      <c r="BE120" s="898"/>
      <c r="BF120" s="898"/>
      <c r="BG120" s="898"/>
      <c r="BH120" s="898"/>
      <c r="BI120" s="898"/>
      <c r="BJ120" s="898"/>
      <c r="BK120" s="898"/>
      <c r="BL120" s="898"/>
      <c r="BM120" s="898"/>
      <c r="BN120" s="898"/>
      <c r="BO120" s="898"/>
      <c r="BP120" s="899"/>
      <c r="BQ120" s="930">
        <v>2515073</v>
      </c>
      <c r="BR120" s="931"/>
      <c r="BS120" s="931"/>
      <c r="BT120" s="931"/>
      <c r="BU120" s="931"/>
      <c r="BV120" s="931">
        <v>2637360</v>
      </c>
      <c r="BW120" s="931"/>
      <c r="BX120" s="931"/>
      <c r="BY120" s="931"/>
      <c r="BZ120" s="931"/>
      <c r="CA120" s="931">
        <v>2604612</v>
      </c>
      <c r="CB120" s="931"/>
      <c r="CC120" s="931"/>
      <c r="CD120" s="931"/>
      <c r="CE120" s="931"/>
      <c r="CF120" s="944">
        <v>79.2</v>
      </c>
      <c r="CG120" s="945"/>
      <c r="CH120" s="945"/>
      <c r="CI120" s="945"/>
      <c r="CJ120" s="945"/>
      <c r="CK120" s="1006" t="s">
        <v>446</v>
      </c>
      <c r="CL120" s="1007"/>
      <c r="CM120" s="1007"/>
      <c r="CN120" s="1007"/>
      <c r="CO120" s="1008"/>
      <c r="CP120" s="1014" t="s">
        <v>447</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1858819</v>
      </c>
      <c r="DR120" s="931"/>
      <c r="DS120" s="931"/>
      <c r="DT120" s="931"/>
      <c r="DU120" s="931"/>
      <c r="DV120" s="932">
        <v>56.5</v>
      </c>
      <c r="DW120" s="932"/>
      <c r="DX120" s="932"/>
      <c r="DY120" s="932"/>
      <c r="DZ120" s="933"/>
    </row>
    <row r="121" spans="1:130" s="226"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257727</v>
      </c>
      <c r="BR121" s="926"/>
      <c r="BS121" s="926"/>
      <c r="BT121" s="926"/>
      <c r="BU121" s="926"/>
      <c r="BV121" s="926">
        <v>242743</v>
      </c>
      <c r="BW121" s="926"/>
      <c r="BX121" s="926"/>
      <c r="BY121" s="926"/>
      <c r="BZ121" s="926"/>
      <c r="CA121" s="926">
        <v>217099</v>
      </c>
      <c r="CB121" s="926"/>
      <c r="CC121" s="926"/>
      <c r="CD121" s="926"/>
      <c r="CE121" s="926"/>
      <c r="CF121" s="920">
        <v>6.6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454071</v>
      </c>
      <c r="DH121" s="926"/>
      <c r="DI121" s="926"/>
      <c r="DJ121" s="926"/>
      <c r="DK121" s="926"/>
      <c r="DL121" s="926">
        <v>481610</v>
      </c>
      <c r="DM121" s="926"/>
      <c r="DN121" s="926"/>
      <c r="DO121" s="926"/>
      <c r="DP121" s="926"/>
      <c r="DQ121" s="926">
        <v>484658</v>
      </c>
      <c r="DR121" s="926"/>
      <c r="DS121" s="926"/>
      <c r="DT121" s="926"/>
      <c r="DU121" s="926"/>
      <c r="DV121" s="927">
        <v>14.7</v>
      </c>
      <c r="DW121" s="927"/>
      <c r="DX121" s="927"/>
      <c r="DY121" s="927"/>
      <c r="DZ121" s="928"/>
    </row>
    <row r="122" spans="1:130" s="226"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5682819</v>
      </c>
      <c r="BR122" s="1000"/>
      <c r="BS122" s="1000"/>
      <c r="BT122" s="1000"/>
      <c r="BU122" s="1000"/>
      <c r="BV122" s="1000">
        <v>5235286</v>
      </c>
      <c r="BW122" s="1000"/>
      <c r="BX122" s="1000"/>
      <c r="BY122" s="1000"/>
      <c r="BZ122" s="1000"/>
      <c r="CA122" s="1000">
        <v>5173865</v>
      </c>
      <c r="CB122" s="1000"/>
      <c r="CC122" s="1000"/>
      <c r="CD122" s="1000"/>
      <c r="CE122" s="1000"/>
      <c r="CF122" s="1017">
        <v>157.30000000000001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54988</v>
      </c>
      <c r="DH122" s="926"/>
      <c r="DI122" s="926"/>
      <c r="DJ122" s="926"/>
      <c r="DK122" s="926"/>
      <c r="DL122" s="926">
        <v>45354</v>
      </c>
      <c r="DM122" s="926"/>
      <c r="DN122" s="926"/>
      <c r="DO122" s="926"/>
      <c r="DP122" s="926"/>
      <c r="DQ122" s="926">
        <v>60274</v>
      </c>
      <c r="DR122" s="926"/>
      <c r="DS122" s="926"/>
      <c r="DT122" s="926"/>
      <c r="DU122" s="926"/>
      <c r="DV122" s="927">
        <v>1.8</v>
      </c>
      <c r="DW122" s="927"/>
      <c r="DX122" s="927"/>
      <c r="DY122" s="927"/>
      <c r="DZ122" s="928"/>
    </row>
    <row r="123" spans="1:130" s="226"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7" t="s">
        <v>178</v>
      </c>
      <c r="BA123" s="247"/>
      <c r="BB123" s="247"/>
      <c r="BC123" s="247"/>
      <c r="BD123" s="247"/>
      <c r="BE123" s="247"/>
      <c r="BF123" s="247"/>
      <c r="BG123" s="247"/>
      <c r="BH123" s="247"/>
      <c r="BI123" s="247"/>
      <c r="BJ123" s="247"/>
      <c r="BK123" s="247"/>
      <c r="BL123" s="247"/>
      <c r="BM123" s="247"/>
      <c r="BN123" s="247"/>
      <c r="BO123" s="977" t="s">
        <v>451</v>
      </c>
      <c r="BP123" s="1005"/>
      <c r="BQ123" s="1063">
        <v>8455619</v>
      </c>
      <c r="BR123" s="1064"/>
      <c r="BS123" s="1064"/>
      <c r="BT123" s="1064"/>
      <c r="BU123" s="1064"/>
      <c r="BV123" s="1064">
        <v>8115389</v>
      </c>
      <c r="BW123" s="1064"/>
      <c r="BX123" s="1064"/>
      <c r="BY123" s="1064"/>
      <c r="BZ123" s="1064"/>
      <c r="CA123" s="1064">
        <v>7995576</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6"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30.5</v>
      </c>
      <c r="BR124" s="1027"/>
      <c r="BS124" s="1027"/>
      <c r="BT124" s="1027"/>
      <c r="BU124" s="1027"/>
      <c r="BV124" s="1027">
        <v>17.100000000000001</v>
      </c>
      <c r="BW124" s="1027"/>
      <c r="BX124" s="1027"/>
      <c r="BY124" s="1027"/>
      <c r="BZ124" s="1027"/>
      <c r="CA124" s="1027">
        <v>4.7</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2001654</v>
      </c>
      <c r="DH124" s="986"/>
      <c r="DI124" s="986"/>
      <c r="DJ124" s="986"/>
      <c r="DK124" s="987"/>
      <c r="DL124" s="985">
        <v>1940784</v>
      </c>
      <c r="DM124" s="986"/>
      <c r="DN124" s="986"/>
      <c r="DO124" s="986"/>
      <c r="DP124" s="987"/>
      <c r="DQ124" s="985" t="s">
        <v>122</v>
      </c>
      <c r="DR124" s="986"/>
      <c r="DS124" s="986"/>
      <c r="DT124" s="986"/>
      <c r="DU124" s="987"/>
      <c r="DV124" s="988" t="s">
        <v>122</v>
      </c>
      <c r="DW124" s="989"/>
      <c r="DX124" s="989"/>
      <c r="DY124" s="989"/>
      <c r="DZ124" s="990"/>
    </row>
    <row r="125" spans="1:130" s="226"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454</v>
      </c>
      <c r="CL125" s="1007"/>
      <c r="CM125" s="1007"/>
      <c r="CN125" s="1007"/>
      <c r="CO125" s="1008"/>
      <c r="CP125" s="929" t="s">
        <v>455</v>
      </c>
      <c r="CQ125" s="898"/>
      <c r="CR125" s="898"/>
      <c r="CS125" s="898"/>
      <c r="CT125" s="898"/>
      <c r="CU125" s="898"/>
      <c r="CV125" s="898"/>
      <c r="CW125" s="898"/>
      <c r="CX125" s="898"/>
      <c r="CY125" s="898"/>
      <c r="CZ125" s="898"/>
      <c r="DA125" s="898"/>
      <c r="DB125" s="898"/>
      <c r="DC125" s="898"/>
      <c r="DD125" s="898"/>
      <c r="DE125" s="898"/>
      <c r="DF125" s="899"/>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6"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6"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8"/>
      <c r="AV127" s="228"/>
      <c r="AW127" s="228"/>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6"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42236</v>
      </c>
      <c r="AB128" s="1046"/>
      <c r="AC128" s="1046"/>
      <c r="AD128" s="1046"/>
      <c r="AE128" s="1047"/>
      <c r="AF128" s="1048">
        <v>40820</v>
      </c>
      <c r="AG128" s="1046"/>
      <c r="AH128" s="1046"/>
      <c r="AI128" s="1046"/>
      <c r="AJ128" s="1047"/>
      <c r="AK128" s="1048">
        <v>31005</v>
      </c>
      <c r="AL128" s="1046"/>
      <c r="AM128" s="1046"/>
      <c r="AN128" s="1046"/>
      <c r="AO128" s="1047"/>
      <c r="AP128" s="1049"/>
      <c r="AQ128" s="1050"/>
      <c r="AR128" s="1050"/>
      <c r="AS128" s="1050"/>
      <c r="AT128" s="1051"/>
      <c r="AU128" s="228"/>
      <c r="AV128" s="228"/>
      <c r="AW128" s="228"/>
      <c r="AX128" s="897" t="s">
        <v>465</v>
      </c>
      <c r="AY128" s="898"/>
      <c r="AZ128" s="898"/>
      <c r="BA128" s="898"/>
      <c r="BB128" s="898"/>
      <c r="BC128" s="898"/>
      <c r="BD128" s="898"/>
      <c r="BE128" s="899"/>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26"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4075926</v>
      </c>
      <c r="AB129" s="959"/>
      <c r="AC129" s="959"/>
      <c r="AD129" s="959"/>
      <c r="AE129" s="960"/>
      <c r="AF129" s="961">
        <v>4005342</v>
      </c>
      <c r="AG129" s="959"/>
      <c r="AH129" s="959"/>
      <c r="AI129" s="959"/>
      <c r="AJ129" s="960"/>
      <c r="AK129" s="961">
        <v>3953686</v>
      </c>
      <c r="AL129" s="959"/>
      <c r="AM129" s="959"/>
      <c r="AN129" s="959"/>
      <c r="AO129" s="960"/>
      <c r="AP129" s="1073"/>
      <c r="AQ129" s="1074"/>
      <c r="AR129" s="1074"/>
      <c r="AS129" s="1074"/>
      <c r="AT129" s="1075"/>
      <c r="AU129" s="229"/>
      <c r="AV129" s="229"/>
      <c r="AW129" s="229"/>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713101</v>
      </c>
      <c r="AB130" s="959"/>
      <c r="AC130" s="959"/>
      <c r="AD130" s="959"/>
      <c r="AE130" s="960"/>
      <c r="AF130" s="961">
        <v>710578</v>
      </c>
      <c r="AG130" s="959"/>
      <c r="AH130" s="959"/>
      <c r="AI130" s="959"/>
      <c r="AJ130" s="960"/>
      <c r="AK130" s="961">
        <v>665331</v>
      </c>
      <c r="AL130" s="959"/>
      <c r="AM130" s="959"/>
      <c r="AN130" s="959"/>
      <c r="AO130" s="960"/>
      <c r="AP130" s="1073"/>
      <c r="AQ130" s="1074"/>
      <c r="AR130" s="1074"/>
      <c r="AS130" s="1074"/>
      <c r="AT130" s="1075"/>
      <c r="AU130" s="229"/>
      <c r="AV130" s="229"/>
      <c r="AW130" s="229"/>
      <c r="AX130" s="1065" t="s">
        <v>471</v>
      </c>
      <c r="AY130" s="923"/>
      <c r="AZ130" s="923"/>
      <c r="BA130" s="923"/>
      <c r="BB130" s="923"/>
      <c r="BC130" s="923"/>
      <c r="BD130" s="923"/>
      <c r="BE130" s="924"/>
      <c r="BF130" s="1101">
        <v>10.4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3362825</v>
      </c>
      <c r="AB131" s="986"/>
      <c r="AC131" s="986"/>
      <c r="AD131" s="986"/>
      <c r="AE131" s="987"/>
      <c r="AF131" s="985">
        <v>3294764</v>
      </c>
      <c r="AG131" s="986"/>
      <c r="AH131" s="986"/>
      <c r="AI131" s="986"/>
      <c r="AJ131" s="987"/>
      <c r="AK131" s="985">
        <v>3288355</v>
      </c>
      <c r="AL131" s="986"/>
      <c r="AM131" s="986"/>
      <c r="AN131" s="986"/>
      <c r="AO131" s="987"/>
      <c r="AP131" s="1110"/>
      <c r="AQ131" s="1111"/>
      <c r="AR131" s="1111"/>
      <c r="AS131" s="1111"/>
      <c r="AT131" s="1112"/>
      <c r="AU131" s="229"/>
      <c r="AV131" s="229"/>
      <c r="AW131" s="229"/>
      <c r="AX131" s="1083" t="s">
        <v>473</v>
      </c>
      <c r="AY131" s="726"/>
      <c r="AZ131" s="726"/>
      <c r="BA131" s="726"/>
      <c r="BB131" s="726"/>
      <c r="BC131" s="726"/>
      <c r="BD131" s="726"/>
      <c r="BE131" s="1036"/>
      <c r="BF131" s="1084">
        <v>4.7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11.295146190000001</v>
      </c>
      <c r="AB132" s="1097"/>
      <c r="AC132" s="1097"/>
      <c r="AD132" s="1097"/>
      <c r="AE132" s="1098"/>
      <c r="AF132" s="1099">
        <v>11.35204221</v>
      </c>
      <c r="AG132" s="1097"/>
      <c r="AH132" s="1097"/>
      <c r="AI132" s="1097"/>
      <c r="AJ132" s="1098"/>
      <c r="AK132" s="1099">
        <v>8.8065613349999996</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11.2</v>
      </c>
      <c r="AB133" s="1080"/>
      <c r="AC133" s="1080"/>
      <c r="AD133" s="1080"/>
      <c r="AE133" s="1081"/>
      <c r="AF133" s="1079">
        <v>11.5</v>
      </c>
      <c r="AG133" s="1080"/>
      <c r="AH133" s="1080"/>
      <c r="AI133" s="1080"/>
      <c r="AJ133" s="1081"/>
      <c r="AK133" s="1079">
        <v>10.4</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LFLCoqnvyfWNn76V8b0pE/0ik3l1zAxWbJTBuST8PTnMIwf0g+zGsypuCkc1j0prQue9Qtu5rmJ4NKEM5z19w==" saltValue="mUBY49ciJ0u3ipa3qZNV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5DMqy8U3AOCFr4Nh2ToISU4e///LL/MejqncgSNxI+YOAoEzMigCU/DlINrcqsJAn0zdIteM7JjbOdnA6WIlsQ==" saltValue="x+QZW1chd6F0RAggrTJu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e7dGnNVHtUBKG6MaOcUoJdMJinO6eZvzExBGXXMDw8oVJ+VU5h7Dpun24HyFTYlwX0uWJ1cuI/uOiVt+Wtw==" saltValue="1OEEVJ4JNNL3lFjZzFig4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480</v>
      </c>
      <c r="AP7" s="268"/>
      <c r="AQ7" s="269" t="s">
        <v>481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482</v>
      </c>
      <c r="AQ8" s="275" t="s">
        <v>483</v>
      </c>
      <c r="AR8" s="276" t="s">
        <v>484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485</v>
      </c>
      <c r="AL9" s="1117"/>
      <c r="AM9" s="1117"/>
      <c r="AN9" s="1118"/>
      <c r="AO9" s="277">
        <v>805891</v>
      </c>
      <c r="AP9" s="277">
        <v>156423</v>
      </c>
      <c r="AQ9" s="278">
        <v>171003</v>
      </c>
      <c r="AR9" s="279">
        <v>-8.5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486</v>
      </c>
      <c r="AL10" s="1117"/>
      <c r="AM10" s="1117"/>
      <c r="AN10" s="1118"/>
      <c r="AO10" s="280">
        <v>226730</v>
      </c>
      <c r="AP10" s="280">
        <v>44008</v>
      </c>
      <c r="AQ10" s="281">
        <v>27322</v>
      </c>
      <c r="AR10" s="282">
        <v>61.1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487</v>
      </c>
      <c r="AL11" s="1117"/>
      <c r="AM11" s="1117"/>
      <c r="AN11" s="1118"/>
      <c r="AO11" s="280" t="s">
        <v>488</v>
      </c>
      <c r="AP11" s="280" t="s">
        <v>488</v>
      </c>
      <c r="AQ11" s="281">
        <v>5560</v>
      </c>
      <c r="AR11" s="282" t="s">
        <v>488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489</v>
      </c>
      <c r="AL12" s="1117"/>
      <c r="AM12" s="1117"/>
      <c r="AN12" s="1118"/>
      <c r="AO12" s="280" t="s">
        <v>488</v>
      </c>
      <c r="AP12" s="280" t="s">
        <v>488</v>
      </c>
      <c r="AQ12" s="281">
        <v>49</v>
      </c>
      <c r="AR12" s="282" t="s">
        <v>488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490</v>
      </c>
      <c r="AL13" s="1117"/>
      <c r="AM13" s="1117"/>
      <c r="AN13" s="1118"/>
      <c r="AO13" s="280" t="s">
        <v>488</v>
      </c>
      <c r="AP13" s="280" t="s">
        <v>488</v>
      </c>
      <c r="AQ13" s="281">
        <v>6397</v>
      </c>
      <c r="AR13" s="282" t="s">
        <v>488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491</v>
      </c>
      <c r="AL14" s="1117"/>
      <c r="AM14" s="1117"/>
      <c r="AN14" s="1118"/>
      <c r="AO14" s="280">
        <v>25479</v>
      </c>
      <c r="AP14" s="280">
        <v>4945</v>
      </c>
      <c r="AQ14" s="281">
        <v>3603</v>
      </c>
      <c r="AR14" s="282">
        <v>37.200000000000003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492</v>
      </c>
      <c r="AL15" s="1120"/>
      <c r="AM15" s="1120"/>
      <c r="AN15" s="1121"/>
      <c r="AO15" s="280">
        <v>-48555</v>
      </c>
      <c r="AP15" s="280">
        <v>-9424</v>
      </c>
      <c r="AQ15" s="281">
        <v>-9266</v>
      </c>
      <c r="AR15" s="282">
        <v>1.7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178</v>
      </c>
      <c r="AL16" s="1120"/>
      <c r="AM16" s="1120"/>
      <c r="AN16" s="1121"/>
      <c r="AO16" s="280">
        <v>1009545</v>
      </c>
      <c r="AP16" s="280">
        <v>195952</v>
      </c>
      <c r="AQ16" s="281">
        <v>204668</v>
      </c>
      <c r="AR16" s="282">
        <v>-4.3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494</v>
      </c>
      <c r="AP20" s="289" t="s">
        <v>495</v>
      </c>
      <c r="AQ20" s="290" t="s">
        <v>496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497</v>
      </c>
      <c r="AL21" s="1123"/>
      <c r="AM21" s="1123"/>
      <c r="AN21" s="1124"/>
      <c r="AO21" s="293">
        <v>16.89</v>
      </c>
      <c r="AP21" s="294">
        <v>17.07</v>
      </c>
      <c r="AQ21" s="295">
        <v>-0.18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498</v>
      </c>
      <c r="AL22" s="1123"/>
      <c r="AM22" s="1123"/>
      <c r="AN22" s="1124"/>
      <c r="AO22" s="298">
        <v>96.9</v>
      </c>
      <c r="AP22" s="299">
        <v>95.6</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500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480</v>
      </c>
      <c r="AP30" s="268"/>
      <c r="AQ30" s="269" t="s">
        <v>481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482</v>
      </c>
      <c r="AQ31" s="275" t="s">
        <v>483</v>
      </c>
      <c r="AR31" s="276" t="s">
        <v>484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502</v>
      </c>
      <c r="AL32" s="1131"/>
      <c r="AM32" s="1131"/>
      <c r="AN32" s="1132"/>
      <c r="AO32" s="308">
        <v>787234</v>
      </c>
      <c r="AP32" s="308">
        <v>152802</v>
      </c>
      <c r="AQ32" s="309">
        <v>121688</v>
      </c>
      <c r="AR32" s="310">
        <v>25.6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503</v>
      </c>
      <c r="AL33" s="1131"/>
      <c r="AM33" s="1131"/>
      <c r="AN33" s="1132"/>
      <c r="AO33" s="308" t="s">
        <v>488</v>
      </c>
      <c r="AP33" s="308" t="s">
        <v>488</v>
      </c>
      <c r="AQ33" s="309">
        <v>42</v>
      </c>
      <c r="AR33" s="310" t="s">
        <v>488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504</v>
      </c>
      <c r="AL34" s="1131"/>
      <c r="AM34" s="1131"/>
      <c r="AN34" s="1132"/>
      <c r="AO34" s="308" t="s">
        <v>488</v>
      </c>
      <c r="AP34" s="308" t="s">
        <v>488</v>
      </c>
      <c r="AQ34" s="309">
        <v>167</v>
      </c>
      <c r="AR34" s="310" t="s">
        <v>488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505</v>
      </c>
      <c r="AL35" s="1131"/>
      <c r="AM35" s="1131"/>
      <c r="AN35" s="1132"/>
      <c r="AO35" s="308">
        <v>184677</v>
      </c>
      <c r="AP35" s="308">
        <v>35846</v>
      </c>
      <c r="AQ35" s="309">
        <v>24481</v>
      </c>
      <c r="AR35" s="310">
        <v>46.4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506</v>
      </c>
      <c r="AL36" s="1131"/>
      <c r="AM36" s="1131"/>
      <c r="AN36" s="1132"/>
      <c r="AO36" s="308">
        <v>14016</v>
      </c>
      <c r="AP36" s="308">
        <v>2720</v>
      </c>
      <c r="AQ36" s="309">
        <v>4187</v>
      </c>
      <c r="AR36" s="310">
        <v>-35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507</v>
      </c>
      <c r="AL37" s="1131"/>
      <c r="AM37" s="1131"/>
      <c r="AN37" s="1132"/>
      <c r="AO37" s="308" t="s">
        <v>488</v>
      </c>
      <c r="AP37" s="308" t="s">
        <v>488</v>
      </c>
      <c r="AQ37" s="309">
        <v>813</v>
      </c>
      <c r="AR37" s="310" t="s">
        <v>488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508</v>
      </c>
      <c r="AL38" s="1134"/>
      <c r="AM38" s="1134"/>
      <c r="AN38" s="1135"/>
      <c r="AO38" s="311" t="s">
        <v>488</v>
      </c>
      <c r="AP38" s="311" t="s">
        <v>488</v>
      </c>
      <c r="AQ38" s="312">
        <v>19</v>
      </c>
      <c r="AR38" s="300" t="s">
        <v>488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509</v>
      </c>
      <c r="AL39" s="1134"/>
      <c r="AM39" s="1134"/>
      <c r="AN39" s="1135"/>
      <c r="AO39" s="308">
        <v>-31005</v>
      </c>
      <c r="AP39" s="308">
        <v>-6018</v>
      </c>
      <c r="AQ39" s="309">
        <v>-4925</v>
      </c>
      <c r="AR39" s="310">
        <v>22.2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510</v>
      </c>
      <c r="AL40" s="1131"/>
      <c r="AM40" s="1131"/>
      <c r="AN40" s="1132"/>
      <c r="AO40" s="308">
        <v>-665331</v>
      </c>
      <c r="AP40" s="308">
        <v>-129140</v>
      </c>
      <c r="AQ40" s="309">
        <v>-96916</v>
      </c>
      <c r="AR40" s="310">
        <v>33.200000000000003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288</v>
      </c>
      <c r="AL41" s="1137"/>
      <c r="AM41" s="1137"/>
      <c r="AN41" s="1138"/>
      <c r="AO41" s="308">
        <v>289591</v>
      </c>
      <c r="AP41" s="308">
        <v>56209</v>
      </c>
      <c r="AQ41" s="309">
        <v>49555</v>
      </c>
      <c r="AR41" s="310">
        <v>13.4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480</v>
      </c>
      <c r="AN49" s="1127" t="s">
        <v>513</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514</v>
      </c>
      <c r="AO50" s="325" t="s">
        <v>515</v>
      </c>
      <c r="AP50" s="326" t="s">
        <v>516</v>
      </c>
      <c r="AQ50" s="327" t="s">
        <v>517</v>
      </c>
      <c r="AR50" s="328" t="s">
        <v>518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519</v>
      </c>
      <c r="AL51" s="321"/>
      <c r="AM51" s="329">
        <v>426385</v>
      </c>
      <c r="AN51" s="330">
        <v>72256</v>
      </c>
      <c r="AO51" s="331">
        <v>22.1</v>
      </c>
      <c r="AP51" s="332">
        <v>190274</v>
      </c>
      <c r="AQ51" s="333">
        <v>13.6</v>
      </c>
      <c r="AR51" s="334">
        <v>8.5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520</v>
      </c>
      <c r="AM52" s="337">
        <v>240036</v>
      </c>
      <c r="AN52" s="338">
        <v>40677</v>
      </c>
      <c r="AO52" s="339">
        <v>89.2</v>
      </c>
      <c r="AP52" s="340">
        <v>88584</v>
      </c>
      <c r="AQ52" s="341">
        <v>7.3</v>
      </c>
      <c r="AR52" s="342">
        <v>81.900000000000006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521</v>
      </c>
      <c r="AL53" s="321"/>
      <c r="AM53" s="329">
        <v>304123</v>
      </c>
      <c r="AN53" s="330">
        <v>53039</v>
      </c>
      <c r="AO53" s="331">
        <v>-26.6</v>
      </c>
      <c r="AP53" s="332">
        <v>200194</v>
      </c>
      <c r="AQ53" s="333">
        <v>5.2</v>
      </c>
      <c r="AR53" s="334">
        <v>-31.8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520</v>
      </c>
      <c r="AM54" s="337">
        <v>167608</v>
      </c>
      <c r="AN54" s="338">
        <v>29231</v>
      </c>
      <c r="AO54" s="339">
        <v>-28.1</v>
      </c>
      <c r="AP54" s="340">
        <v>106422</v>
      </c>
      <c r="AQ54" s="341">
        <v>20.100000000000001</v>
      </c>
      <c r="AR54" s="342">
        <v>-48.2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522</v>
      </c>
      <c r="AL55" s="321"/>
      <c r="AM55" s="329">
        <v>298713</v>
      </c>
      <c r="AN55" s="330">
        <v>54105</v>
      </c>
      <c r="AO55" s="331">
        <v>2</v>
      </c>
      <c r="AP55" s="332">
        <v>196914</v>
      </c>
      <c r="AQ55" s="333">
        <v>-1.6</v>
      </c>
      <c r="AR55" s="334">
        <v>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520</v>
      </c>
      <c r="AM56" s="337">
        <v>134360</v>
      </c>
      <c r="AN56" s="338">
        <v>24336</v>
      </c>
      <c r="AO56" s="339">
        <v>-16.7</v>
      </c>
      <c r="AP56" s="340">
        <v>98966</v>
      </c>
      <c r="AQ56" s="341">
        <v>-7</v>
      </c>
      <c r="AR56" s="342">
        <v>-9.6999999999999993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523</v>
      </c>
      <c r="AL57" s="321"/>
      <c r="AM57" s="329">
        <v>328959</v>
      </c>
      <c r="AN57" s="330">
        <v>61396</v>
      </c>
      <c r="AO57" s="331">
        <v>13.5</v>
      </c>
      <c r="AP57" s="332">
        <v>204757</v>
      </c>
      <c r="AQ57" s="333">
        <v>4</v>
      </c>
      <c r="AR57" s="334">
        <v>9.5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520</v>
      </c>
      <c r="AM58" s="337">
        <v>197587</v>
      </c>
      <c r="AN58" s="338">
        <v>36877</v>
      </c>
      <c r="AO58" s="339">
        <v>51.5</v>
      </c>
      <c r="AP58" s="340">
        <v>106071</v>
      </c>
      <c r="AQ58" s="341">
        <v>7.2</v>
      </c>
      <c r="AR58" s="342">
        <v>44.3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524</v>
      </c>
      <c r="AL59" s="321"/>
      <c r="AM59" s="329">
        <v>771685</v>
      </c>
      <c r="AN59" s="330">
        <v>149784</v>
      </c>
      <c r="AO59" s="331">
        <v>144</v>
      </c>
      <c r="AP59" s="332">
        <v>194971</v>
      </c>
      <c r="AQ59" s="333">
        <v>-4.8</v>
      </c>
      <c r="AR59" s="334">
        <v>148.80000000000001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520</v>
      </c>
      <c r="AM60" s="337">
        <v>334904</v>
      </c>
      <c r="AN60" s="338">
        <v>65005</v>
      </c>
      <c r="AO60" s="339">
        <v>76.3</v>
      </c>
      <c r="AP60" s="340">
        <v>105966</v>
      </c>
      <c r="AQ60" s="341">
        <v>-0.1</v>
      </c>
      <c r="AR60" s="342">
        <v>76.400000000000006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525</v>
      </c>
      <c r="AL61" s="343"/>
      <c r="AM61" s="344">
        <v>425973</v>
      </c>
      <c r="AN61" s="345">
        <v>78116</v>
      </c>
      <c r="AO61" s="346">
        <v>31</v>
      </c>
      <c r="AP61" s="347">
        <v>197422</v>
      </c>
      <c r="AQ61" s="348">
        <v>3.3</v>
      </c>
      <c r="AR61" s="334">
        <v>27.7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520</v>
      </c>
      <c r="AM62" s="337">
        <v>214899</v>
      </c>
      <c r="AN62" s="338">
        <v>39225</v>
      </c>
      <c r="AO62" s="339">
        <v>34.4</v>
      </c>
      <c r="AP62" s="340">
        <v>101202</v>
      </c>
      <c r="AQ62" s="341">
        <v>5.5</v>
      </c>
      <c r="AR62" s="342">
        <v>28.9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GDo/FlTfZSlePs1oEgk/f5dAe1khOAA/9PJ9MJdmzvocn12DadZk1EOffjz3/fi2ZcOnLppuQpt/gmSvpin5Q==" saltValue="GX9f9N0TQFaKr6m+6YWA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477</v>
      </c>
    </row>
    <row r="121" spans="125:125" ht="13.5" hidden="1" customHeight="1" x14ac:dyDescent="0.15">
      <c r="DU121" s="255"/>
    </row>
  </sheetData>
  <sheetProtection algorithmName="SHA-512" hashValue="1Ujd+e6dZNET79NUmC4LPJU8hLiwMQ58nFEJAGsmTQHbMarEhnd1zK79uCVnlVN6cjC9NBkKPc36SHszquI5fw==" saltValue="EjtpCeG93bCuc/tpvPB6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477</v>
      </c>
    </row>
  </sheetData>
  <sheetProtection algorithmName="SHA-512" hashValue="141EE7E8vyvircXpvG+HaHRa7E+MbSIgb0me2yoTcTPBZnjaYO57DyCgIr8mQ8FMxxmhEJhpjayvpjkntZRsnQ==" saltValue="HIOoXAeZ5H5vi065zoHz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33.57</v>
      </c>
      <c r="G47" s="12">
        <v>36.4</v>
      </c>
      <c r="H47" s="12">
        <v>35.159999999999997</v>
      </c>
      <c r="I47" s="12">
        <v>36.21</v>
      </c>
      <c r="J47" s="13">
        <v>36.549999999999997</v>
      </c>
    </row>
    <row r="48" spans="2:10" ht="57.75" customHeight="1" x14ac:dyDescent="0.15">
      <c r="B48" s="14"/>
      <c r="C48" s="1141" t="s">
        <v>4</v>
      </c>
      <c r="D48" s="1141"/>
      <c r="E48" s="1142"/>
      <c r="F48" s="15">
        <v>3.84</v>
      </c>
      <c r="G48" s="16">
        <v>2.35</v>
      </c>
      <c r="H48" s="16">
        <v>2.88</v>
      </c>
      <c r="I48" s="16">
        <v>3.04</v>
      </c>
      <c r="J48" s="17">
        <v>3.97</v>
      </c>
    </row>
    <row r="49" spans="2:10" ht="57.75" customHeight="1" thickBot="1" x14ac:dyDescent="0.2">
      <c r="B49" s="18"/>
      <c r="C49" s="1143" t="s">
        <v>5</v>
      </c>
      <c r="D49" s="1143"/>
      <c r="E49" s="1144"/>
      <c r="F49" s="19" t="s">
        <v>532</v>
      </c>
      <c r="G49" s="20">
        <v>2.88</v>
      </c>
      <c r="H49" s="20">
        <v>0.09</v>
      </c>
      <c r="I49" s="20">
        <v>2.13</v>
      </c>
      <c r="J49" s="21">
        <v>3.38</v>
      </c>
    </row>
    <row r="50" spans="2:10" x14ac:dyDescent="0.15"/>
  </sheetData>
  <sheetProtection algorithmName="SHA-512" hashValue="XKobR1YQDkHxS/u9D341ahKujKC82Bb6mOPr8tBEk7avx9ZMIms25Ulmctnd1D9KaR7K5qzwcR26CCRq0tLsuw==" saltValue="Zm/QT3sXotgmSsziEFW4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9.33</v>
      </c>
      <c r="G34" s="33">
        <v>10.24</v>
      </c>
      <c r="H34" s="33">
        <v>10.62</v>
      </c>
      <c r="I34" s="33">
        <v>11.84</v>
      </c>
      <c r="J34" s="34">
        <v>12.33</v>
      </c>
      <c r="K34" s="22"/>
      <c r="L34" s="22"/>
      <c r="M34" s="22"/>
      <c r="N34" s="22"/>
      <c r="O34" s="22"/>
      <c r="P34" s="22"/>
    </row>
    <row r="35" spans="1:16" ht="39" customHeight="1" x14ac:dyDescent="0.15">
      <c r="A35" s="22"/>
      <c r="B35" s="35"/>
      <c r="C35" s="1145" t="s">
        <v>534</v>
      </c>
      <c r="D35" s="1146"/>
      <c r="E35" s="1147"/>
      <c r="F35" s="36">
        <v>3.84</v>
      </c>
      <c r="G35" s="37">
        <v>2.34</v>
      </c>
      <c r="H35" s="37">
        <v>2.87</v>
      </c>
      <c r="I35" s="37">
        <v>3.03</v>
      </c>
      <c r="J35" s="38">
        <v>3.96</v>
      </c>
      <c r="K35" s="22"/>
      <c r="L35" s="22"/>
      <c r="M35" s="22"/>
      <c r="N35" s="22"/>
      <c r="O35" s="22"/>
      <c r="P35" s="22"/>
    </row>
    <row r="36" spans="1:16" ht="39" customHeight="1" x14ac:dyDescent="0.15">
      <c r="A36" s="22"/>
      <c r="B36" s="35"/>
      <c r="C36" s="1145" t="s">
        <v>535</v>
      </c>
      <c r="D36" s="1146"/>
      <c r="E36" s="1147"/>
      <c r="F36" s="36">
        <v>2.63</v>
      </c>
      <c r="G36" s="37">
        <v>2.71</v>
      </c>
      <c r="H36" s="37">
        <v>2.38</v>
      </c>
      <c r="I36" s="37">
        <v>2.0299999999999998</v>
      </c>
      <c r="J36" s="38">
        <v>1.78</v>
      </c>
      <c r="K36" s="22"/>
      <c r="L36" s="22"/>
      <c r="M36" s="22"/>
      <c r="N36" s="22"/>
      <c r="O36" s="22"/>
      <c r="P36" s="22"/>
    </row>
    <row r="37" spans="1:16" ht="39" customHeight="1" x14ac:dyDescent="0.15">
      <c r="A37" s="22"/>
      <c r="B37" s="35"/>
      <c r="C37" s="1145" t="s">
        <v>536</v>
      </c>
      <c r="D37" s="1146"/>
      <c r="E37" s="1147"/>
      <c r="F37" s="36">
        <v>0.45</v>
      </c>
      <c r="G37" s="37">
        <v>0.33</v>
      </c>
      <c r="H37" s="37">
        <v>0.31</v>
      </c>
      <c r="I37" s="37">
        <v>0.41</v>
      </c>
      <c r="J37" s="38">
        <v>1.2</v>
      </c>
      <c r="K37" s="22"/>
      <c r="L37" s="22"/>
      <c r="M37" s="22"/>
      <c r="N37" s="22"/>
      <c r="O37" s="22"/>
      <c r="P37" s="22"/>
    </row>
    <row r="38" spans="1:16" ht="39" customHeight="1" x14ac:dyDescent="0.15">
      <c r="A38" s="22"/>
      <c r="B38" s="35"/>
      <c r="C38" s="1145" t="s">
        <v>537</v>
      </c>
      <c r="D38" s="1146"/>
      <c r="E38" s="1147"/>
      <c r="F38" s="36">
        <v>0.01</v>
      </c>
      <c r="G38" s="37">
        <v>0.01</v>
      </c>
      <c r="H38" s="37">
        <v>0</v>
      </c>
      <c r="I38" s="37">
        <v>0.05</v>
      </c>
      <c r="J38" s="38">
        <v>0.25</v>
      </c>
      <c r="K38" s="22"/>
      <c r="L38" s="22"/>
      <c r="M38" s="22"/>
      <c r="N38" s="22"/>
      <c r="O38" s="22"/>
      <c r="P38" s="22"/>
    </row>
    <row r="39" spans="1:16" ht="39" customHeight="1" x14ac:dyDescent="0.15">
      <c r="A39" s="22"/>
      <c r="B39" s="35"/>
      <c r="C39" s="1145" t="s">
        <v>538</v>
      </c>
      <c r="D39" s="1146"/>
      <c r="E39" s="1147"/>
      <c r="F39" s="36">
        <v>0.08</v>
      </c>
      <c r="G39" s="37">
        <v>0.05</v>
      </c>
      <c r="H39" s="37">
        <v>0.04</v>
      </c>
      <c r="I39" s="37">
        <v>0.12</v>
      </c>
      <c r="J39" s="38">
        <v>0.04</v>
      </c>
      <c r="K39" s="22"/>
      <c r="L39" s="22"/>
      <c r="M39" s="22"/>
      <c r="N39" s="22"/>
      <c r="O39" s="22"/>
      <c r="P39" s="22"/>
    </row>
    <row r="40" spans="1:16" ht="39" customHeight="1" x14ac:dyDescent="0.15">
      <c r="A40" s="22"/>
      <c r="B40" s="35"/>
      <c r="C40" s="1145" t="s">
        <v>539</v>
      </c>
      <c r="D40" s="1146"/>
      <c r="E40" s="1147"/>
      <c r="F40" s="36">
        <v>0.01</v>
      </c>
      <c r="G40" s="37">
        <v>0.01</v>
      </c>
      <c r="H40" s="37">
        <v>0.01</v>
      </c>
      <c r="I40" s="37">
        <v>0.05</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zjlCGY9a99O53UZ7BEKa6kYyy1jWNpWcpdiD0RKeh5Gpo5cO1pVgiVhYcsy30TCTi7omQoJH65lvrxiA7A4Mw==" saltValue="wxWPKgLYvUNx1wU/C2wR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866</v>
      </c>
      <c r="L45" s="60">
        <v>897</v>
      </c>
      <c r="M45" s="60">
        <v>901</v>
      </c>
      <c r="N45" s="60">
        <v>900</v>
      </c>
      <c r="O45" s="61">
        <v>787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183</v>
      </c>
      <c r="L48" s="64">
        <v>213</v>
      </c>
      <c r="M48" s="64">
        <v>218</v>
      </c>
      <c r="N48" s="64">
        <v>209</v>
      </c>
      <c r="O48" s="65">
        <v>185</v>
      </c>
      <c r="P48" s="48"/>
      <c r="Q48" s="48"/>
      <c r="R48" s="48"/>
      <c r="S48" s="48"/>
      <c r="T48" s="48"/>
      <c r="U48" s="48"/>
    </row>
    <row r="49" spans="1:21" ht="30.75" customHeight="1" x14ac:dyDescent="0.15">
      <c r="A49" s="48"/>
      <c r="B49" s="1155"/>
      <c r="C49" s="1156"/>
      <c r="D49" s="62"/>
      <c r="E49" s="1161" t="s">
        <v>14</v>
      </c>
      <c r="F49" s="1161"/>
      <c r="G49" s="1161"/>
      <c r="H49" s="1161"/>
      <c r="I49" s="1161"/>
      <c r="J49" s="1162"/>
      <c r="K49" s="63">
        <v>14</v>
      </c>
      <c r="L49" s="64">
        <v>15</v>
      </c>
      <c r="M49" s="64">
        <v>16</v>
      </c>
      <c r="N49" s="64">
        <v>17</v>
      </c>
      <c r="O49" s="65">
        <v>14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745</v>
      </c>
      <c r="L52" s="64">
        <v>749</v>
      </c>
      <c r="M52" s="64">
        <v>755</v>
      </c>
      <c r="N52" s="64">
        <v>752</v>
      </c>
      <c r="O52" s="65">
        <v>696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318</v>
      </c>
      <c r="L53" s="69">
        <v>376</v>
      </c>
      <c r="M53" s="69">
        <v>380</v>
      </c>
      <c r="N53" s="69">
        <v>374</v>
      </c>
      <c r="O53" s="70">
        <v>290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LpQ3fBQJaen4/BqpvemQccDTZVkUY0P+qD5WVnQ3BFR662fjJkmmyKnN1anSs6KBGELQ4bNpG8X1DGD5fWh/A==" saltValue="ejydQYeOciObxjPOQHje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1">
        <v>7186</v>
      </c>
      <c r="J41" s="352">
        <v>6481</v>
      </c>
      <c r="K41" s="352">
        <v>5815</v>
      </c>
      <c r="L41" s="352">
        <v>5104</v>
      </c>
      <c r="M41" s="353">
        <v>4679</v>
      </c>
    </row>
    <row r="42" spans="2:13" ht="27.75" customHeight="1" x14ac:dyDescent="0.15">
      <c r="B42" s="1186"/>
      <c r="C42" s="1187"/>
      <c r="D42" s="106"/>
      <c r="E42" s="1192" t="s">
        <v>32</v>
      </c>
      <c r="F42" s="1192"/>
      <c r="G42" s="1192"/>
      <c r="H42" s="1193"/>
      <c r="I42" s="354" t="s">
        <v>488</v>
      </c>
      <c r="J42" s="355" t="s">
        <v>488</v>
      </c>
      <c r="K42" s="355" t="s">
        <v>488</v>
      </c>
      <c r="L42" s="355" t="s">
        <v>488</v>
      </c>
      <c r="M42" s="356" t="s">
        <v>488</v>
      </c>
    </row>
    <row r="43" spans="2:13" ht="27.75" customHeight="1" x14ac:dyDescent="0.15">
      <c r="B43" s="1186"/>
      <c r="C43" s="1187"/>
      <c r="D43" s="106"/>
      <c r="E43" s="1192" t="s">
        <v>33</v>
      </c>
      <c r="F43" s="1192"/>
      <c r="G43" s="1192"/>
      <c r="H43" s="1193"/>
      <c r="I43" s="354">
        <v>2711</v>
      </c>
      <c r="J43" s="355">
        <v>2602</v>
      </c>
      <c r="K43" s="355">
        <v>2511</v>
      </c>
      <c r="L43" s="355">
        <v>2468</v>
      </c>
      <c r="M43" s="356">
        <v>2404</v>
      </c>
    </row>
    <row r="44" spans="2:13" ht="27.75" customHeight="1" x14ac:dyDescent="0.15">
      <c r="B44" s="1186"/>
      <c r="C44" s="1187"/>
      <c r="D44" s="106"/>
      <c r="E44" s="1192" t="s">
        <v>34</v>
      </c>
      <c r="F44" s="1192"/>
      <c r="G44" s="1192"/>
      <c r="H44" s="1193"/>
      <c r="I44" s="354">
        <v>157</v>
      </c>
      <c r="J44" s="355">
        <v>311</v>
      </c>
      <c r="K44" s="355">
        <v>327</v>
      </c>
      <c r="L44" s="355">
        <v>307</v>
      </c>
      <c r="M44" s="356">
        <v>291</v>
      </c>
    </row>
    <row r="45" spans="2:13" ht="27.75" customHeight="1" x14ac:dyDescent="0.15">
      <c r="B45" s="1186"/>
      <c r="C45" s="1187"/>
      <c r="D45" s="106"/>
      <c r="E45" s="1192" t="s">
        <v>35</v>
      </c>
      <c r="F45" s="1192"/>
      <c r="G45" s="1192"/>
      <c r="H45" s="1193"/>
      <c r="I45" s="354">
        <v>854</v>
      </c>
      <c r="J45" s="355">
        <v>808</v>
      </c>
      <c r="K45" s="355">
        <v>829</v>
      </c>
      <c r="L45" s="355">
        <v>801</v>
      </c>
      <c r="M45" s="356">
        <v>778</v>
      </c>
    </row>
    <row r="46" spans="2:13" ht="27.75" customHeight="1" x14ac:dyDescent="0.15">
      <c r="B46" s="1186"/>
      <c r="C46" s="1187"/>
      <c r="D46" s="107"/>
      <c r="E46" s="1192" t="s">
        <v>36</v>
      </c>
      <c r="F46" s="1192"/>
      <c r="G46" s="1192"/>
      <c r="H46" s="1193"/>
      <c r="I46" s="354" t="s">
        <v>488</v>
      </c>
      <c r="J46" s="355" t="s">
        <v>488</v>
      </c>
      <c r="K46" s="355" t="s">
        <v>488</v>
      </c>
      <c r="L46" s="355" t="s">
        <v>488</v>
      </c>
      <c r="M46" s="356" t="s">
        <v>488</v>
      </c>
    </row>
    <row r="47" spans="2:13" ht="27.75" customHeight="1" x14ac:dyDescent="0.15">
      <c r="B47" s="1186"/>
      <c r="C47" s="1187"/>
      <c r="D47" s="108"/>
      <c r="E47" s="1194" t="s">
        <v>37</v>
      </c>
      <c r="F47" s="1195"/>
      <c r="G47" s="1195"/>
      <c r="H47" s="1196"/>
      <c r="I47" s="354" t="s">
        <v>488</v>
      </c>
      <c r="J47" s="355" t="s">
        <v>488</v>
      </c>
      <c r="K47" s="355" t="s">
        <v>488</v>
      </c>
      <c r="L47" s="355" t="s">
        <v>488</v>
      </c>
      <c r="M47" s="356" t="s">
        <v>488</v>
      </c>
    </row>
    <row r="48" spans="2:13" ht="27.75" customHeight="1" x14ac:dyDescent="0.15">
      <c r="B48" s="1186"/>
      <c r="C48" s="1187"/>
      <c r="D48" s="106"/>
      <c r="E48" s="1192" t="s">
        <v>38</v>
      </c>
      <c r="F48" s="1192"/>
      <c r="G48" s="1192"/>
      <c r="H48" s="1193"/>
      <c r="I48" s="354" t="s">
        <v>488</v>
      </c>
      <c r="J48" s="355" t="s">
        <v>488</v>
      </c>
      <c r="K48" s="355" t="s">
        <v>488</v>
      </c>
      <c r="L48" s="355" t="s">
        <v>488</v>
      </c>
      <c r="M48" s="356" t="s">
        <v>488</v>
      </c>
    </row>
    <row r="49" spans="2:13" ht="27.75" customHeight="1" x14ac:dyDescent="0.15">
      <c r="B49" s="1188"/>
      <c r="C49" s="1189"/>
      <c r="D49" s="106"/>
      <c r="E49" s="1192" t="s">
        <v>39</v>
      </c>
      <c r="F49" s="1192"/>
      <c r="G49" s="1192"/>
      <c r="H49" s="1193"/>
      <c r="I49" s="354" t="s">
        <v>488</v>
      </c>
      <c r="J49" s="355" t="s">
        <v>488</v>
      </c>
      <c r="K49" s="355" t="s">
        <v>488</v>
      </c>
      <c r="L49" s="355" t="s">
        <v>488</v>
      </c>
      <c r="M49" s="356" t="s">
        <v>488</v>
      </c>
    </row>
    <row r="50" spans="2:13" ht="27.75" customHeight="1" x14ac:dyDescent="0.15">
      <c r="B50" s="1197" t="s">
        <v>40</v>
      </c>
      <c r="C50" s="1198"/>
      <c r="D50" s="109"/>
      <c r="E50" s="1192" t="s">
        <v>41</v>
      </c>
      <c r="F50" s="1192"/>
      <c r="G50" s="1192"/>
      <c r="H50" s="1193"/>
      <c r="I50" s="354">
        <v>2158</v>
      </c>
      <c r="J50" s="355">
        <v>2347</v>
      </c>
      <c r="K50" s="355">
        <v>2515</v>
      </c>
      <c r="L50" s="355">
        <v>2637</v>
      </c>
      <c r="M50" s="356">
        <v>2605</v>
      </c>
    </row>
    <row r="51" spans="2:13" ht="27.75" customHeight="1" x14ac:dyDescent="0.15">
      <c r="B51" s="1186"/>
      <c r="C51" s="1187"/>
      <c r="D51" s="106"/>
      <c r="E51" s="1192" t="s">
        <v>42</v>
      </c>
      <c r="F51" s="1192"/>
      <c r="G51" s="1192"/>
      <c r="H51" s="1193"/>
      <c r="I51" s="354">
        <v>329</v>
      </c>
      <c r="J51" s="355">
        <v>292</v>
      </c>
      <c r="K51" s="355">
        <v>258</v>
      </c>
      <c r="L51" s="355">
        <v>243</v>
      </c>
      <c r="M51" s="356">
        <v>217</v>
      </c>
    </row>
    <row r="52" spans="2:13" ht="27.75" customHeight="1" x14ac:dyDescent="0.15">
      <c r="B52" s="1188"/>
      <c r="C52" s="1189"/>
      <c r="D52" s="106"/>
      <c r="E52" s="1192" t="s">
        <v>43</v>
      </c>
      <c r="F52" s="1192"/>
      <c r="G52" s="1192"/>
      <c r="H52" s="1193"/>
      <c r="I52" s="354">
        <v>6519</v>
      </c>
      <c r="J52" s="355">
        <v>6197</v>
      </c>
      <c r="K52" s="355">
        <v>5683</v>
      </c>
      <c r="L52" s="355">
        <v>5235</v>
      </c>
      <c r="M52" s="356">
        <v>5174</v>
      </c>
    </row>
    <row r="53" spans="2:13" ht="27.75" customHeight="1" thickBot="1" x14ac:dyDescent="0.2">
      <c r="B53" s="1199" t="s">
        <v>19</v>
      </c>
      <c r="C53" s="1200"/>
      <c r="D53" s="110"/>
      <c r="E53" s="1201" t="s">
        <v>44</v>
      </c>
      <c r="F53" s="1201"/>
      <c r="G53" s="1201"/>
      <c r="H53" s="1202"/>
      <c r="I53" s="357">
        <v>1902</v>
      </c>
      <c r="J53" s="358">
        <v>1366</v>
      </c>
      <c r="K53" s="358">
        <v>1027</v>
      </c>
      <c r="L53" s="358">
        <v>565</v>
      </c>
      <c r="M53" s="359">
        <v>157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Td6iQpyMczX89vizwiOMqfOQ30bNeYzcRmkzCZE6e4DtSIeEkReivcNiZAEDNDDIqz1bGU0ILcH8oZyEcrNqw==" saltValue="nYvU5TyZLX2/vFDrTL7x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08" t="s">
        <v>46</v>
      </c>
      <c r="D55" s="1208"/>
      <c r="E55" s="1209"/>
      <c r="F55" s="122">
        <v>1433</v>
      </c>
      <c r="G55" s="122">
        <v>1450</v>
      </c>
      <c r="H55" s="123">
        <v>1445</v>
      </c>
    </row>
    <row r="56" spans="2:8" ht="52.5" customHeight="1" x14ac:dyDescent="0.15">
      <c r="B56" s="124"/>
      <c r="C56" s="1210" t="s">
        <v>47</v>
      </c>
      <c r="D56" s="1210"/>
      <c r="E56" s="1211"/>
      <c r="F56" s="125">
        <v>791</v>
      </c>
      <c r="G56" s="125">
        <v>878</v>
      </c>
      <c r="H56" s="126">
        <v>826</v>
      </c>
    </row>
    <row r="57" spans="2:8" ht="53.25" customHeight="1" x14ac:dyDescent="0.15">
      <c r="B57" s="124"/>
      <c r="C57" s="1212" t="s">
        <v>48</v>
      </c>
      <c r="D57" s="1212"/>
      <c r="E57" s="1213"/>
      <c r="F57" s="127">
        <v>2199</v>
      </c>
      <c r="G57" s="127">
        <v>2352</v>
      </c>
      <c r="H57" s="128">
        <v>2457</v>
      </c>
    </row>
    <row r="58" spans="2:8" ht="45.75" customHeight="1" x14ac:dyDescent="0.15">
      <c r="B58" s="129"/>
      <c r="C58" s="1203" t="s">
        <v>556</v>
      </c>
      <c r="D58" s="1204"/>
      <c r="E58" s="1205"/>
      <c r="F58" s="360">
        <v>1624</v>
      </c>
      <c r="G58" s="360">
        <v>1627</v>
      </c>
      <c r="H58" s="361">
        <v>1629</v>
      </c>
    </row>
    <row r="59" spans="2:8" ht="45.75" customHeight="1" x14ac:dyDescent="0.15">
      <c r="B59" s="129"/>
      <c r="C59" s="1203" t="s">
        <v>557</v>
      </c>
      <c r="D59" s="1204"/>
      <c r="E59" s="1205"/>
      <c r="F59" s="360">
        <v>88</v>
      </c>
      <c r="G59" s="360">
        <v>174</v>
      </c>
      <c r="H59" s="361">
        <v>234</v>
      </c>
    </row>
    <row r="60" spans="2:8" ht="45.75" customHeight="1" x14ac:dyDescent="0.15">
      <c r="B60" s="129"/>
      <c r="C60" s="1203" t="s">
        <v>558</v>
      </c>
      <c r="D60" s="1204"/>
      <c r="E60" s="1205"/>
      <c r="F60" s="360">
        <v>233</v>
      </c>
      <c r="G60" s="360">
        <v>244</v>
      </c>
      <c r="H60" s="361">
        <v>222</v>
      </c>
    </row>
    <row r="61" spans="2:8" ht="45.75" customHeight="1" x14ac:dyDescent="0.15">
      <c r="B61" s="129"/>
      <c r="C61" s="1203" t="s">
        <v>559</v>
      </c>
      <c r="D61" s="1204"/>
      <c r="E61" s="1205"/>
      <c r="F61" s="360">
        <v>140</v>
      </c>
      <c r="G61" s="360">
        <v>173</v>
      </c>
      <c r="H61" s="361">
        <v>195</v>
      </c>
    </row>
    <row r="62" spans="2:8" ht="45.75" customHeight="1" thickBot="1" x14ac:dyDescent="0.2">
      <c r="B62" s="130"/>
      <c r="C62" s="1214" t="s">
        <v>560</v>
      </c>
      <c r="D62" s="1215"/>
      <c r="E62" s="1216"/>
      <c r="F62" s="362">
        <v>95</v>
      </c>
      <c r="G62" s="362">
        <v>103</v>
      </c>
      <c r="H62" s="363">
        <v>105</v>
      </c>
    </row>
    <row r="63" spans="2:8" ht="52.5" customHeight="1" thickBot="1" x14ac:dyDescent="0.2">
      <c r="B63" s="131"/>
      <c r="C63" s="1206" t="s">
        <v>49</v>
      </c>
      <c r="D63" s="1206"/>
      <c r="E63" s="1207"/>
      <c r="F63" s="132">
        <v>4423</v>
      </c>
      <c r="G63" s="132">
        <v>4680</v>
      </c>
      <c r="H63" s="133">
        <v>4728</v>
      </c>
    </row>
    <row r="64" spans="2:8" x14ac:dyDescent="0.15"/>
  </sheetData>
  <sheetProtection algorithmName="SHA-512" hashValue="qYoicKNE725FKzKkjA4xsAiGo2gVWULn84BNclev7b2zbYgeAXwbfMrBTVyfKqIcwcYMuysBfx6r7n3t/zA/gw==" saltValue="lbrloM8ZfH7GEW31MPsUs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526</v>
      </c>
      <c r="G2" s="147"/>
      <c r="H2" s="148"/>
    </row>
    <row r="3" spans="1:8" x14ac:dyDescent="0.15">
      <c r="A3" s="144" t="s">
        <v>519</v>
      </c>
      <c r="B3" s="149"/>
      <c r="C3" s="150"/>
      <c r="D3" s="151">
        <v>72256</v>
      </c>
      <c r="E3" s="152"/>
      <c r="F3" s="153">
        <v>190274</v>
      </c>
      <c r="G3" s="154"/>
      <c r="H3" s="155"/>
    </row>
    <row r="4" spans="1:8" x14ac:dyDescent="0.15">
      <c r="A4" s="156"/>
      <c r="B4" s="157"/>
      <c r="C4" s="158"/>
      <c r="D4" s="159">
        <v>40677</v>
      </c>
      <c r="E4" s="160"/>
      <c r="F4" s="161">
        <v>88584</v>
      </c>
      <c r="G4" s="162"/>
      <c r="H4" s="163"/>
    </row>
    <row r="5" spans="1:8" x14ac:dyDescent="0.15">
      <c r="A5" s="144" t="s">
        <v>521</v>
      </c>
      <c r="B5" s="149"/>
      <c r="C5" s="150"/>
      <c r="D5" s="151">
        <v>53039</v>
      </c>
      <c r="E5" s="152"/>
      <c r="F5" s="153">
        <v>200194</v>
      </c>
      <c r="G5" s="154"/>
      <c r="H5" s="155"/>
    </row>
    <row r="6" spans="1:8" x14ac:dyDescent="0.15">
      <c r="A6" s="156"/>
      <c r="B6" s="157"/>
      <c r="C6" s="158"/>
      <c r="D6" s="159">
        <v>29231</v>
      </c>
      <c r="E6" s="160"/>
      <c r="F6" s="161">
        <v>106422</v>
      </c>
      <c r="G6" s="162"/>
      <c r="H6" s="163"/>
    </row>
    <row r="7" spans="1:8" x14ac:dyDescent="0.15">
      <c r="A7" s="144" t="s">
        <v>522</v>
      </c>
      <c r="B7" s="149"/>
      <c r="C7" s="150"/>
      <c r="D7" s="151">
        <v>54105</v>
      </c>
      <c r="E7" s="152"/>
      <c r="F7" s="153">
        <v>196914</v>
      </c>
      <c r="G7" s="154"/>
      <c r="H7" s="155"/>
    </row>
    <row r="8" spans="1:8" x14ac:dyDescent="0.15">
      <c r="A8" s="156"/>
      <c r="B8" s="157"/>
      <c r="C8" s="158"/>
      <c r="D8" s="159">
        <v>24336</v>
      </c>
      <c r="E8" s="160"/>
      <c r="F8" s="161">
        <v>98966</v>
      </c>
      <c r="G8" s="162"/>
      <c r="H8" s="163"/>
    </row>
    <row r="9" spans="1:8" x14ac:dyDescent="0.15">
      <c r="A9" s="144" t="s">
        <v>523</v>
      </c>
      <c r="B9" s="149"/>
      <c r="C9" s="150"/>
      <c r="D9" s="151">
        <v>61396</v>
      </c>
      <c r="E9" s="152"/>
      <c r="F9" s="153">
        <v>204757</v>
      </c>
      <c r="G9" s="154"/>
      <c r="H9" s="155"/>
    </row>
    <row r="10" spans="1:8" x14ac:dyDescent="0.15">
      <c r="A10" s="156"/>
      <c r="B10" s="157"/>
      <c r="C10" s="158"/>
      <c r="D10" s="159">
        <v>36877</v>
      </c>
      <c r="E10" s="160"/>
      <c r="F10" s="161">
        <v>106071</v>
      </c>
      <c r="G10" s="162"/>
      <c r="H10" s="163"/>
    </row>
    <row r="11" spans="1:8" x14ac:dyDescent="0.15">
      <c r="A11" s="144" t="s">
        <v>524</v>
      </c>
      <c r="B11" s="149"/>
      <c r="C11" s="150"/>
      <c r="D11" s="151">
        <v>149784</v>
      </c>
      <c r="E11" s="152"/>
      <c r="F11" s="153">
        <v>194971</v>
      </c>
      <c r="G11" s="154"/>
      <c r="H11" s="155"/>
    </row>
    <row r="12" spans="1:8" x14ac:dyDescent="0.15">
      <c r="A12" s="156"/>
      <c r="B12" s="157"/>
      <c r="C12" s="164"/>
      <c r="D12" s="159">
        <v>65005</v>
      </c>
      <c r="E12" s="160"/>
      <c r="F12" s="161">
        <v>105966</v>
      </c>
      <c r="G12" s="162"/>
      <c r="H12" s="163"/>
    </row>
    <row r="13" spans="1:8" x14ac:dyDescent="0.15">
      <c r="A13" s="144"/>
      <c r="B13" s="149"/>
      <c r="C13" s="165"/>
      <c r="D13" s="166">
        <v>78116</v>
      </c>
      <c r="E13" s="167"/>
      <c r="F13" s="168">
        <v>197422</v>
      </c>
      <c r="G13" s="169"/>
      <c r="H13" s="155"/>
    </row>
    <row r="14" spans="1:8" x14ac:dyDescent="0.15">
      <c r="A14" s="156"/>
      <c r="B14" s="157"/>
      <c r="C14" s="158"/>
      <c r="D14" s="159">
        <v>39225</v>
      </c>
      <c r="E14" s="160"/>
      <c r="F14" s="161">
        <v>101202</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3.84</v>
      </c>
      <c r="C19" s="170">
        <f>ROUND(VALUE(SUBSTITUTE(実質収支比率等に係る経年分析!G$48,"▲","-")),2)</f>
        <v>2.35</v>
      </c>
      <c r="D19" s="170">
        <f>ROUND(VALUE(SUBSTITUTE(実質収支比率等に係る経年分析!H$48,"▲","-")),2)</f>
        <v>2.88</v>
      </c>
      <c r="E19" s="170">
        <f>ROUND(VALUE(SUBSTITUTE(実質収支比率等に係る経年分析!I$48,"▲","-")),2)</f>
        <v>3.04</v>
      </c>
      <c r="F19" s="170">
        <f>ROUND(VALUE(SUBSTITUTE(実質収支比率等に係る経年分析!J$48,"▲","-")),2)</f>
        <v>3.97</v>
      </c>
    </row>
    <row r="20" spans="1:11" x14ac:dyDescent="0.15">
      <c r="A20" s="170" t="s">
        <v>53</v>
      </c>
      <c r="B20" s="170">
        <f>ROUND(VALUE(SUBSTITUTE(実質収支比率等に係る経年分析!F$47,"▲","-")),2)</f>
        <v>33.57</v>
      </c>
      <c r="C20" s="170">
        <f>ROUND(VALUE(SUBSTITUTE(実質収支比率等に係る経年分析!G$47,"▲","-")),2)</f>
        <v>36.4</v>
      </c>
      <c r="D20" s="170">
        <f>ROUND(VALUE(SUBSTITUTE(実質収支比率等に係る経年分析!H$47,"▲","-")),2)</f>
        <v>35.159999999999997</v>
      </c>
      <c r="E20" s="170">
        <f>ROUND(VALUE(SUBSTITUTE(実質収支比率等に係る経年分析!I$47,"▲","-")),2)</f>
        <v>36.21</v>
      </c>
      <c r="F20" s="170">
        <f>ROUND(VALUE(SUBSTITUTE(実質収支比率等に係る経年分析!J$47,"▲","-")),2)</f>
        <v>36.549999999999997</v>
      </c>
    </row>
    <row r="21" spans="1:11" x14ac:dyDescent="0.15">
      <c r="A21" s="170" t="s">
        <v>54</v>
      </c>
      <c r="B21" s="170">
        <f>IF(ISNUMBER(VALUE(SUBSTITUTE(実質収支比率等に係る経年分析!F$49,"▲","-"))),ROUND(VALUE(SUBSTITUTE(実質収支比率等に係る経年分析!F$49,"▲","-")),2),NA())</f>
        <v>-0.74</v>
      </c>
      <c r="C21" s="170">
        <f>IF(ISNUMBER(VALUE(SUBSTITUTE(実質収支比率等に係る経年分析!G$49,"▲","-"))),ROUND(VALUE(SUBSTITUTE(実質収支比率等に係る経年分析!G$49,"▲","-")),2),NA())</f>
        <v>2.88</v>
      </c>
      <c r="D21" s="170">
        <f>IF(ISNUMBER(VALUE(SUBSTITUTE(実質収支比率等に係る経年分析!H$49,"▲","-"))),ROUND(VALUE(SUBSTITUTE(実質収支比率等に係る経年分析!H$49,"▲","-")),2),NA())</f>
        <v>0.09</v>
      </c>
      <c r="E21" s="170">
        <f>IF(ISNUMBER(VALUE(SUBSTITUTE(実質収支比率等に係る経年分析!I$49,"▲","-"))),ROUND(VALUE(SUBSTITUTE(実質収支比率等に係る経年分析!I$49,"▲","-")),2),NA())</f>
        <v>2.13</v>
      </c>
      <c r="F21" s="170">
        <f>IF(ISNUMBER(VALUE(SUBSTITUTE(実質収支比率等に係る経年分析!J$49,"▲","-"))),ROUND(VALUE(SUBSTITUTE(実質収支比率等に係る経年分析!J$49,"▲","-")),2),NA())</f>
        <v>3.38</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0.05</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0.02</v>
      </c>
    </row>
    <row r="31" spans="1:11" x14ac:dyDescent="0.15">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0.04</v>
      </c>
    </row>
    <row r="32" spans="1:11" x14ac:dyDescent="0.15">
      <c r="A32" s="171" t="str">
        <f>IF(連結実質赤字比率に係る赤字・黒字の構成分析!C$38="",NA(),連結実質赤字比率に係る赤字・黒字の構成分析!C$38)</f>
        <v>下水道特別会計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0.01</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0.25</v>
      </c>
    </row>
    <row r="33" spans="1:16" x14ac:dyDescent="0.15">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0.45</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0.33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0.41</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1.2</v>
      </c>
    </row>
    <row r="34" spans="1:16" x14ac:dyDescent="0.15">
      <c r="A34" s="171" t="str">
        <f>IF(連結実質赤字比率に係る赤字・黒字の構成分析!C$36="",NA(),連結実質赤字比率に係る赤字・黒字の構成分析!C$36)</f>
        <v>簡易水道事業会計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2.63</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2.71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2.38</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2.0299999999999998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1.78</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3.84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2.34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2.87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3.03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3.96</v>
      </c>
    </row>
    <row r="36" spans="1:16" x14ac:dyDescent="0.15">
      <c r="A36" s="171" t="str">
        <f>IF(連結実質赤字比率に係る赤字・黒字の構成分析!C$34="",NA(),連結実質赤字比率に係る赤字・黒字の構成分析!C$34)</f>
        <v>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9.33</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10.24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10.62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11.84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12.33</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745</v>
      </c>
      <c r="E42" s="172"/>
      <c r="F42" s="172"/>
      <c r="G42" s="172">
        <f>'実質公債費比率（分子）の構造'!L$52</f>
        <v>749</v>
      </c>
      <c r="H42" s="172"/>
      <c r="I42" s="172"/>
      <c r="J42" s="172">
        <f>'実質公債費比率（分子）の構造'!M$52</f>
        <v>755</v>
      </c>
      <c r="K42" s="172"/>
      <c r="L42" s="172"/>
      <c r="M42" s="172">
        <f>'実質公債費比率（分子）の構造'!N$52</f>
        <v>752</v>
      </c>
      <c r="N42" s="172"/>
      <c r="O42" s="172"/>
      <c r="P42" s="172">
        <f>'実質公債費比率（分子）の構造'!O$52</f>
        <v>696</v>
      </c>
    </row>
    <row r="43" spans="1:16" x14ac:dyDescent="0.15">
      <c r="A43" s="172" t="s">
        <v>16</v>
      </c>
      <c r="B43" s="172">
        <f>'実質公債費比率（分子）の構造'!K$51</f>
        <v>0</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63</v>
      </c>
      <c r="B45" s="172">
        <f>'実質公債費比率（分子）の構造'!K$49</f>
        <v>14</v>
      </c>
      <c r="C45" s="172"/>
      <c r="D45" s="172"/>
      <c r="E45" s="172">
        <f>'実質公債費比率（分子）の構造'!L$49</f>
        <v>15</v>
      </c>
      <c r="F45" s="172"/>
      <c r="G45" s="172"/>
      <c r="H45" s="172">
        <f>'実質公債費比率（分子）の構造'!M$49</f>
        <v>16</v>
      </c>
      <c r="I45" s="172"/>
      <c r="J45" s="172"/>
      <c r="K45" s="172">
        <f>'実質公債費比率（分子）の構造'!N$49</f>
        <v>17</v>
      </c>
      <c r="L45" s="172"/>
      <c r="M45" s="172"/>
      <c r="N45" s="172">
        <f>'実質公債費比率（分子）の構造'!O$49</f>
        <v>14</v>
      </c>
      <c r="O45" s="172"/>
      <c r="P45" s="172"/>
    </row>
    <row r="46" spans="1:16" x14ac:dyDescent="0.15">
      <c r="A46" s="172" t="s">
        <v>64</v>
      </c>
      <c r="B46" s="172">
        <f>'実質公債費比率（分子）の構造'!K$48</f>
        <v>183</v>
      </c>
      <c r="C46" s="172"/>
      <c r="D46" s="172"/>
      <c r="E46" s="172">
        <f>'実質公債費比率（分子）の構造'!L$48</f>
        <v>213</v>
      </c>
      <c r="F46" s="172"/>
      <c r="G46" s="172"/>
      <c r="H46" s="172">
        <f>'実質公債費比率（分子）の構造'!M$48</f>
        <v>218</v>
      </c>
      <c r="I46" s="172"/>
      <c r="J46" s="172"/>
      <c r="K46" s="172">
        <f>'実質公債費比率（分子）の構造'!N$48</f>
        <v>209</v>
      </c>
      <c r="L46" s="172"/>
      <c r="M46" s="172"/>
      <c r="N46" s="172">
        <f>'実質公債費比率（分子）の構造'!O$48</f>
        <v>185</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866</v>
      </c>
      <c r="C49" s="172"/>
      <c r="D49" s="172"/>
      <c r="E49" s="172">
        <f>'実質公債費比率（分子）の構造'!L$45</f>
        <v>897</v>
      </c>
      <c r="F49" s="172"/>
      <c r="G49" s="172"/>
      <c r="H49" s="172">
        <f>'実質公債費比率（分子）の構造'!M$45</f>
        <v>901</v>
      </c>
      <c r="I49" s="172"/>
      <c r="J49" s="172"/>
      <c r="K49" s="172">
        <f>'実質公債費比率（分子）の構造'!N$45</f>
        <v>900</v>
      </c>
      <c r="L49" s="172"/>
      <c r="M49" s="172"/>
      <c r="N49" s="172">
        <f>'実質公債費比率（分子）の構造'!O$45</f>
        <v>787</v>
      </c>
      <c r="O49" s="172"/>
      <c r="P49" s="172"/>
    </row>
    <row r="50" spans="1:16" x14ac:dyDescent="0.15">
      <c r="A50" s="172" t="s">
        <v>67</v>
      </c>
      <c r="B50" s="172" t="e">
        <f>NA()</f>
        <v>#N/A</v>
      </c>
      <c r="C50" s="172">
        <f>IF(ISNUMBER('実質公債費比率（分子）の構造'!K$53),'実質公債費比率（分子）の構造'!K$53,NA())</f>
        <v>318</v>
      </c>
      <c r="D50" s="172" t="e">
        <f>NA()</f>
        <v>#N/A</v>
      </c>
      <c r="E50" s="172" t="e">
        <f>NA()</f>
        <v>#N/A</v>
      </c>
      <c r="F50" s="172">
        <f>IF(ISNUMBER('実質公債費比率（分子）の構造'!L$53),'実質公債費比率（分子）の構造'!L$53,NA())</f>
        <v>376</v>
      </c>
      <c r="G50" s="172" t="e">
        <f>NA()</f>
        <v>#N/A</v>
      </c>
      <c r="H50" s="172" t="e">
        <f>NA()</f>
        <v>#N/A</v>
      </c>
      <c r="I50" s="172">
        <f>IF(ISNUMBER('実質公債費比率（分子）の構造'!M$53),'実質公債費比率（分子）の構造'!M$53,NA())</f>
        <v>380</v>
      </c>
      <c r="J50" s="172" t="e">
        <f>NA()</f>
        <v>#N/A</v>
      </c>
      <c r="K50" s="172" t="e">
        <f>NA()</f>
        <v>#N/A</v>
      </c>
      <c r="L50" s="172">
        <f>IF(ISNUMBER('実質公債費比率（分子）の構造'!N$53),'実質公債費比率（分子）の構造'!N$53,NA())</f>
        <v>374</v>
      </c>
      <c r="M50" s="172" t="e">
        <f>NA()</f>
        <v>#N/A</v>
      </c>
      <c r="N50" s="172" t="e">
        <f>NA()</f>
        <v>#N/A</v>
      </c>
      <c r="O50" s="172">
        <f>IF(ISNUMBER('実質公債費比率（分子）の構造'!O$53),'実質公債費比率（分子）の構造'!O$53,NA())</f>
        <v>290</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6519</v>
      </c>
      <c r="E56" s="171"/>
      <c r="F56" s="171"/>
      <c r="G56" s="171">
        <f>'将来負担比率（分子）の構造'!J$52</f>
        <v>6197</v>
      </c>
      <c r="H56" s="171"/>
      <c r="I56" s="171"/>
      <c r="J56" s="171">
        <f>'将来負担比率（分子）の構造'!K$52</f>
        <v>5683</v>
      </c>
      <c r="K56" s="171"/>
      <c r="L56" s="171"/>
      <c r="M56" s="171">
        <f>'将来負担比率（分子）の構造'!L$52</f>
        <v>5235</v>
      </c>
      <c r="N56" s="171"/>
      <c r="O56" s="171"/>
      <c r="P56" s="171">
        <f>'将来負担比率（分子）の構造'!M$52</f>
        <v>5174</v>
      </c>
    </row>
    <row r="57" spans="1:16" x14ac:dyDescent="0.15">
      <c r="A57" s="171" t="s">
        <v>42</v>
      </c>
      <c r="B57" s="171"/>
      <c r="C57" s="171"/>
      <c r="D57" s="171">
        <f>'将来負担比率（分子）の構造'!I$51</f>
        <v>329</v>
      </c>
      <c r="E57" s="171"/>
      <c r="F57" s="171"/>
      <c r="G57" s="171">
        <f>'将来負担比率（分子）の構造'!J$51</f>
        <v>292</v>
      </c>
      <c r="H57" s="171"/>
      <c r="I57" s="171"/>
      <c r="J57" s="171">
        <f>'将来負担比率（分子）の構造'!K$51</f>
        <v>258</v>
      </c>
      <c r="K57" s="171"/>
      <c r="L57" s="171"/>
      <c r="M57" s="171">
        <f>'将来負担比率（分子）の構造'!L$51</f>
        <v>243</v>
      </c>
      <c r="N57" s="171"/>
      <c r="O57" s="171"/>
      <c r="P57" s="171">
        <f>'将来負担比率（分子）の構造'!M$51</f>
        <v>217</v>
      </c>
    </row>
    <row r="58" spans="1:16" x14ac:dyDescent="0.15">
      <c r="A58" s="171" t="s">
        <v>41</v>
      </c>
      <c r="B58" s="171"/>
      <c r="C58" s="171"/>
      <c r="D58" s="171">
        <f>'将来負担比率（分子）の構造'!I$50</f>
        <v>2158</v>
      </c>
      <c r="E58" s="171"/>
      <c r="F58" s="171"/>
      <c r="G58" s="171">
        <f>'将来負担比率（分子）の構造'!J$50</f>
        <v>2347</v>
      </c>
      <c r="H58" s="171"/>
      <c r="I58" s="171"/>
      <c r="J58" s="171">
        <f>'将来負担比率（分子）の構造'!K$50</f>
        <v>2515</v>
      </c>
      <c r="K58" s="171"/>
      <c r="L58" s="171"/>
      <c r="M58" s="171">
        <f>'将来負担比率（分子）の構造'!L$50</f>
        <v>2637</v>
      </c>
      <c r="N58" s="171"/>
      <c r="O58" s="171"/>
      <c r="P58" s="171">
        <f>'将来負担比率（分子）の構造'!M$50</f>
        <v>2605</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854</v>
      </c>
      <c r="C62" s="171"/>
      <c r="D62" s="171"/>
      <c r="E62" s="171">
        <f>'将来負担比率（分子）の構造'!J$45</f>
        <v>808</v>
      </c>
      <c r="F62" s="171"/>
      <c r="G62" s="171"/>
      <c r="H62" s="171">
        <f>'将来負担比率（分子）の構造'!K$45</f>
        <v>829</v>
      </c>
      <c r="I62" s="171"/>
      <c r="J62" s="171"/>
      <c r="K62" s="171">
        <f>'将来負担比率（分子）の構造'!L$45</f>
        <v>801</v>
      </c>
      <c r="L62" s="171"/>
      <c r="M62" s="171"/>
      <c r="N62" s="171">
        <f>'将来負担比率（分子）の構造'!M$45</f>
        <v>778</v>
      </c>
      <c r="O62" s="171"/>
      <c r="P62" s="171"/>
    </row>
    <row r="63" spans="1:16" x14ac:dyDescent="0.15">
      <c r="A63" s="171" t="s">
        <v>34</v>
      </c>
      <c r="B63" s="171">
        <f>'将来負担比率（分子）の構造'!I$44</f>
        <v>157</v>
      </c>
      <c r="C63" s="171"/>
      <c r="D63" s="171"/>
      <c r="E63" s="171">
        <f>'将来負担比率（分子）の構造'!J$44</f>
        <v>311</v>
      </c>
      <c r="F63" s="171"/>
      <c r="G63" s="171"/>
      <c r="H63" s="171">
        <f>'将来負担比率（分子）の構造'!K$44</f>
        <v>327</v>
      </c>
      <c r="I63" s="171"/>
      <c r="J63" s="171"/>
      <c r="K63" s="171">
        <f>'将来負担比率（分子）の構造'!L$44</f>
        <v>307</v>
      </c>
      <c r="L63" s="171"/>
      <c r="M63" s="171"/>
      <c r="N63" s="171">
        <f>'将来負担比率（分子）の構造'!M$44</f>
        <v>291</v>
      </c>
      <c r="O63" s="171"/>
      <c r="P63" s="171"/>
    </row>
    <row r="64" spans="1:16" x14ac:dyDescent="0.15">
      <c r="A64" s="171" t="s">
        <v>33</v>
      </c>
      <c r="B64" s="171">
        <f>'将来負担比率（分子）の構造'!I$43</f>
        <v>2711</v>
      </c>
      <c r="C64" s="171"/>
      <c r="D64" s="171"/>
      <c r="E64" s="171">
        <f>'将来負担比率（分子）の構造'!J$43</f>
        <v>2602</v>
      </c>
      <c r="F64" s="171"/>
      <c r="G64" s="171"/>
      <c r="H64" s="171">
        <f>'将来負担比率（分子）の構造'!K$43</f>
        <v>2511</v>
      </c>
      <c r="I64" s="171"/>
      <c r="J64" s="171"/>
      <c r="K64" s="171">
        <f>'将来負担比率（分子）の構造'!L$43</f>
        <v>2468</v>
      </c>
      <c r="L64" s="171"/>
      <c r="M64" s="171"/>
      <c r="N64" s="171">
        <f>'将来負担比率（分子）の構造'!M$43</f>
        <v>2404</v>
      </c>
      <c r="O64" s="171"/>
      <c r="P64" s="171"/>
    </row>
    <row r="65" spans="1:16" x14ac:dyDescent="0.15">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7186</v>
      </c>
      <c r="C66" s="171"/>
      <c r="D66" s="171"/>
      <c r="E66" s="171">
        <f>'将来負担比率（分子）の構造'!J$41</f>
        <v>6481</v>
      </c>
      <c r="F66" s="171"/>
      <c r="G66" s="171"/>
      <c r="H66" s="171">
        <f>'将来負担比率（分子）の構造'!K$41</f>
        <v>5815</v>
      </c>
      <c r="I66" s="171"/>
      <c r="J66" s="171"/>
      <c r="K66" s="171">
        <f>'将来負担比率（分子）の構造'!L$41</f>
        <v>5104</v>
      </c>
      <c r="L66" s="171"/>
      <c r="M66" s="171"/>
      <c r="N66" s="171">
        <f>'将来負担比率（分子）の構造'!M$41</f>
        <v>4679</v>
      </c>
      <c r="O66" s="171"/>
      <c r="P66" s="171"/>
    </row>
    <row r="67" spans="1:16" x14ac:dyDescent="0.15">
      <c r="A67" s="171" t="s">
        <v>71</v>
      </c>
      <c r="B67" s="171" t="e">
        <f>NA()</f>
        <v>#N/A</v>
      </c>
      <c r="C67" s="171">
        <f>IF(ISNUMBER('将来負担比率（分子）の構造'!I$53), IF('将来負担比率（分子）の構造'!I$53 &lt; 0, 0, '将来負担比率（分子）の構造'!I$53), NA())</f>
        <v>1902</v>
      </c>
      <c r="D67" s="171" t="e">
        <f>NA()</f>
        <v>#N/A</v>
      </c>
      <c r="E67" s="171" t="e">
        <f>NA()</f>
        <v>#N/A</v>
      </c>
      <c r="F67" s="171">
        <f>IF(ISNUMBER('将来負担比率（分子）の構造'!J$53), IF('将来負担比率（分子）の構造'!J$53 &lt; 0, 0, '将来負担比率（分子）の構造'!J$53), NA())</f>
        <v>1366</v>
      </c>
      <c r="G67" s="171" t="e">
        <f>NA()</f>
        <v>#N/A</v>
      </c>
      <c r="H67" s="171" t="e">
        <f>NA()</f>
        <v>#N/A</v>
      </c>
      <c r="I67" s="171">
        <f>IF(ISNUMBER('将来負担比率（分子）の構造'!K$53), IF('将来負担比率（分子）の構造'!K$53 &lt; 0, 0, '将来負担比率（分子）の構造'!K$53), NA())</f>
        <v>1027</v>
      </c>
      <c r="J67" s="171" t="e">
        <f>NA()</f>
        <v>#N/A</v>
      </c>
      <c r="K67" s="171" t="e">
        <f>NA()</f>
        <v>#N/A</v>
      </c>
      <c r="L67" s="171">
        <f>IF(ISNUMBER('将来負担比率（分子）の構造'!L$53), IF('将来負担比率（分子）の構造'!L$53 &lt; 0, 0, '将来負担比率（分子）の構造'!L$53), NA())</f>
        <v>565</v>
      </c>
      <c r="M67" s="171" t="e">
        <f>NA()</f>
        <v>#N/A</v>
      </c>
      <c r="N67" s="171" t="e">
        <f>NA()</f>
        <v>#N/A</v>
      </c>
      <c r="O67" s="171">
        <f>IF(ISNUMBER('将来負担比率（分子）の構造'!M$53), IF('将来負担比率（分子）の構造'!M$53 &lt; 0, 0, '将来負担比率（分子）の構造'!M$53), NA())</f>
        <v>157</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1433</v>
      </c>
      <c r="C72" s="175">
        <f>基金残高に係る経年分析!G55</f>
        <v>1450</v>
      </c>
      <c r="D72" s="175">
        <f>基金残高に係る経年分析!H55</f>
        <v>1445</v>
      </c>
    </row>
    <row r="73" spans="1:16" x14ac:dyDescent="0.15">
      <c r="A73" s="174" t="s">
        <v>74</v>
      </c>
      <c r="B73" s="175">
        <f>基金残高に係る経年分析!F56</f>
        <v>791</v>
      </c>
      <c r="C73" s="175">
        <f>基金残高に係る経年分析!G56</f>
        <v>878</v>
      </c>
      <c r="D73" s="175">
        <f>基金残高に係る経年分析!H56</f>
        <v>826</v>
      </c>
    </row>
    <row r="74" spans="1:16" x14ac:dyDescent="0.15">
      <c r="A74" s="174" t="s">
        <v>75</v>
      </c>
      <c r="B74" s="175">
        <f>基金残高に係る経年分析!F57</f>
        <v>2199</v>
      </c>
      <c r="C74" s="175">
        <f>基金残高に係る経年分析!G57</f>
        <v>2352</v>
      </c>
      <c r="D74" s="175">
        <f>基金残高に係る経年分析!H57</f>
        <v>2457</v>
      </c>
    </row>
  </sheetData>
  <sheetProtection algorithmName="SHA-512" hashValue="3LMIYSoHLTIy/qBbtUOs3lc9+h5yiN0PFccsCl5SuzOKPtQjUxe1dw6tC0DYACY1SfYzlh4G9Bo3QWM3h3uDOg==" saltValue="sE4SStZz8aFmKn3DJDMU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2025-03-12T05:23:39Z</cp:lastPrinted>
  <dcterms:created xsi:type="dcterms:W3CDTF">2025-02-19T00:27:58Z</dcterms:created>
  <dcterms:modified xsi:type="dcterms:W3CDTF">2025-03-24T00:14:44Z</dcterms:modified>
  <cp:category/>
</cp:coreProperties>
</file>