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01" sheetId="1" r:id="rId1"/>
    <sheet name="02" sheetId="2" r:id="rId2"/>
    <sheet name="03" sheetId="3" r:id="rId3"/>
    <sheet name="04-1" sheetId="4" r:id="rId4"/>
    <sheet name="04-2" sheetId="5" r:id="rId5"/>
    <sheet name="04-3" sheetId="6" r:id="rId6"/>
    <sheet name="05-1" sheetId="7" r:id="rId7"/>
    <sheet name="05-2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-1" sheetId="14" r:id="rId14"/>
    <sheet name="11-2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</sheets>
  <externalReferences>
    <externalReference r:id="rId26"/>
    <externalReference r:id="rId27"/>
  </externalReferences>
  <definedNames>
    <definedName name="KOUFUGAKU">'06'!$F$10:$U$49</definedName>
    <definedName name="KOUFUKIJUN1">'06'!$C$10:$D$49</definedName>
    <definedName name="_xlnm.Print_Area" localSheetId="0">'01'!$A$1:$S$49</definedName>
    <definedName name="_xlnm.Print_Area" localSheetId="1">'02'!$A$1:$X$37</definedName>
    <definedName name="_xlnm.Print_Area" localSheetId="2">'03'!$A$1:$CZ$48</definedName>
    <definedName name="_xlnm.Print_Area" localSheetId="3">'04-1'!$A$1:$T$38</definedName>
    <definedName name="_xlnm.Print_Area" localSheetId="4">'04-2'!$A$1:$T$38</definedName>
    <definedName name="_xlnm.Print_Area" localSheetId="5">'04-3'!$A$1:$T$38</definedName>
    <definedName name="_xlnm.Print_Area" localSheetId="6">'05-1'!$A$1:$AG$39</definedName>
    <definedName name="_xlnm.Print_Area" localSheetId="7">'05-2'!$A$1:$O$44</definedName>
    <definedName name="_xlnm.Print_Area" localSheetId="8">'06'!$A$1:$U$49</definedName>
    <definedName name="_xlnm.Print_Area" localSheetId="9">'07'!$A$1:$AS$49</definedName>
    <definedName name="_xlnm.Print_Area" localSheetId="10">'08'!$A$1:$BL$49</definedName>
    <definedName name="_xlnm.Print_Area" localSheetId="11">'09'!$A$1:$Y$49</definedName>
    <definedName name="_xlnm.Print_Area" localSheetId="12">'10'!$A$1:$AA$48</definedName>
    <definedName name="_xlnm.Print_Area" localSheetId="13">'11-1'!$A$1:$Y$49</definedName>
    <definedName name="_xlnm.Print_Area" localSheetId="14">'11-2'!$A$1:$O$48</definedName>
    <definedName name="_xlnm.Print_Area" localSheetId="15">'12'!$A$1:$AC$48</definedName>
    <definedName name="_xlnm.Print_Area" localSheetId="16">'13'!$A$1:$L$45</definedName>
    <definedName name="_xlnm.Print_Area" localSheetId="17">'14'!$A$1:$K$30</definedName>
    <definedName name="_xlnm.Print_Area" localSheetId="18">'15'!$A$1:$M$49</definedName>
    <definedName name="_xlnm.Print_Area" localSheetId="19">'16'!$A$1:$V$43</definedName>
    <definedName name="_xlnm.Print_Area" localSheetId="20">'17'!$A$1:$G$28</definedName>
    <definedName name="_xlnm.Print_Area" localSheetId="21">'18'!$A$1:$L$16</definedName>
    <definedName name="_xlnm.Print_Area" localSheetId="22">'19'!$A$1:$H$57</definedName>
    <definedName name="_xlnm.Print_Titles" localSheetId="0">'01'!$2:$6</definedName>
    <definedName name="_xlnm.Print_Titles" localSheetId="2">'03'!$1:$5</definedName>
    <definedName name="_xlnm.Print_Titles" localSheetId="8">'06'!$1:$6</definedName>
    <definedName name="_xlnm.Print_Titles" localSheetId="9">'07'!$1:$6</definedName>
    <definedName name="_xlnm.Print_Titles" localSheetId="10">'08'!$1:$6</definedName>
    <definedName name="_xlnm.Print_Titles" localSheetId="13">'11-1'!$1:$6</definedName>
    <definedName name="_xlnm.Print_Titles" localSheetId="14">'11-2'!$1:$5</definedName>
    <definedName name="_xlnm.Print_Titles" localSheetId="15">'12'!$1:$5</definedName>
    <definedName name="_xlnm.Print_Titles" localSheetId="18">'15'!$1:$6</definedName>
    <definedName name="ﾀｲﾄﾙ行" localSheetId="2">'03'!$A$1:$CZ$5</definedName>
    <definedName name="ﾀｲﾄﾙ行" localSheetId="11">'09'!#REF!</definedName>
    <definedName name="ﾀｲﾄﾙ行" localSheetId="12">'10'!#REF!</definedName>
    <definedName name="ﾀｲﾄﾙ行" localSheetId="15">'12'!$A$1:$AC$5</definedName>
    <definedName name="ﾀｲﾄﾙ行">'01'!$A$1:$Q$6</definedName>
    <definedName name="印刷範囲" localSheetId="2">'03'!$A$6:$CZ$48</definedName>
    <definedName name="印刷範囲" localSheetId="3">'04-1'!$A$1:$T$38</definedName>
    <definedName name="印刷範囲" localSheetId="4">'04-2'!$A$1:$T$37</definedName>
    <definedName name="印刷範囲" localSheetId="5">'04-3'!$A$1:$T$37</definedName>
    <definedName name="印刷範囲" localSheetId="8">'06'!$A$1:$U$49</definedName>
    <definedName name="印刷範囲" localSheetId="9">'07'!$A$1:$AS$49</definedName>
    <definedName name="印刷範囲" localSheetId="10">'08'!$C$1:$BL$49</definedName>
    <definedName name="印刷範囲" localSheetId="11">'09'!#REF!</definedName>
    <definedName name="印刷範囲" localSheetId="12">'10'!#REF!</definedName>
    <definedName name="印刷範囲" localSheetId="13">'11-1'!$A$1:$Z$42</definedName>
    <definedName name="印刷範囲" localSheetId="14">'11-2'!$C$1:$O$41</definedName>
    <definedName name="印刷範囲" localSheetId="15">'12'!$A$6:$AC$48</definedName>
    <definedName name="印刷範囲" localSheetId="16">'13'!$B$1:$M$3</definedName>
    <definedName name="印刷範囲" localSheetId="17">'14'!$A$1:$K$30</definedName>
    <definedName name="印刷範囲" localSheetId="18">'15'!$A$2:$M$42</definedName>
    <definedName name="印刷範囲" localSheetId="19">'16'!#REF!</definedName>
    <definedName name="印刷範囲" localSheetId="20">'17'!$A$1:$G$28</definedName>
    <definedName name="印刷範囲" localSheetId="21">'18'!$A$1:$L$2</definedName>
    <definedName name="印刷範囲" localSheetId="22">'19'!$C$1:$H$57</definedName>
    <definedName name="印刷範囲">'01'!$A$7:$Q$49</definedName>
  </definedNames>
  <calcPr fullCalcOnLoad="1"/>
</workbook>
</file>

<file path=xl/comments18.xml><?xml version="1.0" encoding="utf-8"?>
<comments xmlns="http://schemas.openxmlformats.org/spreadsheetml/2006/main">
  <authors>
    <author> </author>
  </authors>
  <commentList>
    <comment ref="K7" authorId="0">
      <text>
        <r>
          <rPr>
            <sz val="11"/>
            <color indexed="9"/>
            <rFont val="ＭＳ Ｐゴシック"/>
            <family val="3"/>
          </rPr>
          <t>地方譲与税+地方特例交付金+地方交付税の額と一致</t>
        </r>
      </text>
    </comment>
    <comment ref="K8" authorId="0">
      <text>
        <r>
          <rPr>
            <sz val="11"/>
            <color indexed="9"/>
            <rFont val="ＭＳ Ｐゴシック"/>
            <family val="3"/>
          </rPr>
          <t>国庫支出金+交通安全対策交付金+国有施設等所在市町村助成交付金の額と一致</t>
        </r>
      </text>
    </comment>
    <comment ref="K9" authorId="0">
      <text>
        <r>
          <rPr>
            <sz val="11"/>
            <color indexed="9"/>
            <rFont val="ＭＳ Ｐゴシック"/>
            <family val="3"/>
          </rPr>
          <t>県支出金+利子割交付金+配当割交付金＋株式等譲渡所得割交付金＋地方消費税交付金+ゴルフ場利用税交付金+特別地方消費税交付金+自動車取得税交付金+軽油引取税交付金の額と一致</t>
        </r>
      </text>
    </comment>
  </commentList>
</comments>
</file>

<file path=xl/sharedStrings.xml><?xml version="1.0" encoding="utf-8"?>
<sst xmlns="http://schemas.openxmlformats.org/spreadsheetml/2006/main" count="3213" uniqueCount="985">
  <si>
    <t>第１表  決算収支の状況（市町村別）</t>
  </si>
  <si>
    <t xml:space="preserve">    区  分</t>
  </si>
  <si>
    <t>(F)+(G)+(H)</t>
  </si>
  <si>
    <t>市町村名</t>
  </si>
  <si>
    <t>（Ａ）</t>
  </si>
  <si>
    <t>（Ｂ）</t>
  </si>
  <si>
    <t>(A)-(B)=(C)</t>
  </si>
  <si>
    <t>（Ｄ）</t>
  </si>
  <si>
    <t>(C)-(D)=(E)</t>
  </si>
  <si>
    <t>（Ｆ）</t>
  </si>
  <si>
    <t>（Ｇ）</t>
  </si>
  <si>
    <t>（Ｈ）</t>
  </si>
  <si>
    <t>（Ｉ）</t>
  </si>
  <si>
    <t xml:space="preserve">   -(I)=(J)</t>
  </si>
  <si>
    <t>五所川原市</t>
  </si>
  <si>
    <t>（単位：千円、％（財政力指数を除く））</t>
  </si>
  <si>
    <t>(K)</t>
  </si>
  <si>
    <t>市町村計</t>
  </si>
  <si>
    <t>市　　計</t>
  </si>
  <si>
    <t>町 村 計</t>
  </si>
  <si>
    <r>
      <t>実質
収支
比率</t>
    </r>
  </si>
  <si>
    <t>経常
収支
比率</t>
  </si>
  <si>
    <t>積立金</t>
  </si>
  <si>
    <t>実質収支</t>
  </si>
  <si>
    <t>歳出総額</t>
  </si>
  <si>
    <t>歳入総額</t>
  </si>
  <si>
    <t>歳入歳出
差引</t>
  </si>
  <si>
    <t>単年度
収支</t>
  </si>
  <si>
    <t>繰上
償還額</t>
  </si>
  <si>
    <t>実質
単年度
収支</t>
  </si>
  <si>
    <t>財政力
指数</t>
  </si>
  <si>
    <t>青森市</t>
  </si>
  <si>
    <t>弘前市</t>
  </si>
  <si>
    <t>八戸市</t>
  </si>
  <si>
    <t>黒石市</t>
  </si>
  <si>
    <t>十和田市</t>
  </si>
  <si>
    <t>三沢市</t>
  </si>
  <si>
    <t>むつ市</t>
  </si>
  <si>
    <t>つがる市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</si>
  <si>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</si>
  <si>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</si>
  <si>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</si>
  <si>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</si>
  <si>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</si>
  <si>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</si>
  <si>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</si>
  <si>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</si>
  <si>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</si>
  <si>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</si>
  <si>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</si>
  <si>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</si>
  <si>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</si>
  <si>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</si>
  <si>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</si>
  <si>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</si>
  <si>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</si>
  <si>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</si>
  <si>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</si>
  <si>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</si>
  <si>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</si>
  <si>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</si>
  <si>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</si>
  <si>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</si>
  <si>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</si>
  <si>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</si>
  <si>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</si>
  <si>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増減率
※</t>
  </si>
  <si>
    <t>増減率
※</t>
  </si>
  <si>
    <t>市</t>
  </si>
  <si>
    <t>東郡</t>
  </si>
  <si>
    <t>西郡</t>
  </si>
  <si>
    <t>中郡</t>
  </si>
  <si>
    <t>南郡</t>
  </si>
  <si>
    <t>北郡</t>
  </si>
  <si>
    <t>上　北　郡</t>
  </si>
  <si>
    <t>下北郡</t>
  </si>
  <si>
    <t>三　戸　郡</t>
  </si>
  <si>
    <t>平川市</t>
  </si>
  <si>
    <t>鰺ケ沢町</t>
  </si>
  <si>
    <t>六ケ所村</t>
  </si>
  <si>
    <t>おいらせ町</t>
  </si>
  <si>
    <t xml:space="preserve"> </t>
  </si>
  <si>
    <t>翌年度に
繰り越すべ
き財源　</t>
  </si>
  <si>
    <t>積立金
取崩し額</t>
  </si>
  <si>
    <t>(L)</t>
  </si>
  <si>
    <t>令和
2年度末
地方債
現在高</t>
  </si>
  <si>
    <t>令和
2年度末
積立金
現在高</t>
  </si>
  <si>
    <t xml:space="preserve">(３ヶ年
度平均)
(H30～R2)  </t>
  </si>
  <si>
    <t>第２表  歳入決算額</t>
  </si>
  <si>
    <t>（単位：千円、％）</t>
  </si>
  <si>
    <t>区              分</t>
  </si>
  <si>
    <t>市　　　町　　　村　　　計</t>
  </si>
  <si>
    <t>市　　　　　　　　　　計</t>
  </si>
  <si>
    <t>町　　　　　　村　　　　　　計</t>
  </si>
  <si>
    <t>令和2年度</t>
  </si>
  <si>
    <t>令和元年度</t>
  </si>
  <si>
    <t>増  減  額</t>
  </si>
  <si>
    <t>増  減  率</t>
  </si>
  <si>
    <t>決算額（Ａ）</t>
  </si>
  <si>
    <t>構成比</t>
  </si>
  <si>
    <t>決算額（B）</t>
  </si>
  <si>
    <t>(A)-(B)</t>
  </si>
  <si>
    <t>R2</t>
  </si>
  <si>
    <t>R1</t>
  </si>
  <si>
    <t>構成比</t>
  </si>
  <si>
    <t>決算額（Ｂ）</t>
  </si>
  <si>
    <t>地方税</t>
  </si>
  <si>
    <t>地方譲与税</t>
  </si>
  <si>
    <t>利子割交付金</t>
  </si>
  <si>
    <t>配当割交付金</t>
  </si>
  <si>
    <t>株式等譲渡所得割
交付金</t>
  </si>
  <si>
    <t>地方消費税交付金</t>
  </si>
  <si>
    <t>ゴルフ場利用税交付金</t>
  </si>
  <si>
    <t>特別地方消費税交付金</t>
  </si>
  <si>
    <t>軽油引取税交付金</t>
  </si>
  <si>
    <t>自動車取得税交付金</t>
  </si>
  <si>
    <t>自動車税環境性能割                 交付金</t>
  </si>
  <si>
    <t>皆増</t>
  </si>
  <si>
    <t>皆増</t>
  </si>
  <si>
    <t>法人事業税交付金</t>
  </si>
  <si>
    <t>－</t>
  </si>
  <si>
    <t>－</t>
  </si>
  <si>
    <t>地方特例交付金</t>
  </si>
  <si>
    <t>地方交付税</t>
  </si>
  <si>
    <t>普通交付税</t>
  </si>
  <si>
    <t>特別交付税</t>
  </si>
  <si>
    <t>震災復興特別交付税</t>
  </si>
  <si>
    <t>小計</t>
  </si>
  <si>
    <t>分担金及び負担金</t>
  </si>
  <si>
    <t>使用料</t>
  </si>
  <si>
    <t>手数料</t>
  </si>
  <si>
    <t>国庫支出金</t>
  </si>
  <si>
    <t>交通安全対策
特別交付金</t>
  </si>
  <si>
    <t>国有提供施設等所在
市町村助成交付金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</si>
  <si>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</si>
  <si>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</si>
  <si>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</si>
  <si>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</si>
  <si>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</si>
  <si>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</si>
  <si>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</si>
  <si>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小計</t>
  </si>
  <si>
    <t>合計</t>
  </si>
  <si>
    <t>第３表  歳入決算額の内訳（市町村別）</t>
  </si>
  <si>
    <t>（単位：千円）</t>
  </si>
  <si>
    <t>番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</si>
  <si>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</si>
  <si>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</si>
  <si>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</si>
  <si>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</si>
  <si>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</si>
  <si>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</si>
  <si>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</si>
  <si>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</si>
  <si>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</si>
  <si>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</si>
  <si>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</si>
  <si>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</si>
  <si>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</si>
  <si>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</si>
  <si>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 地  方  交  付  税</t>
  </si>
  <si>
    <t>１６．</t>
  </si>
  <si>
    <t>１７．</t>
  </si>
  <si>
    <t>１８． 使  用  料</t>
  </si>
  <si>
    <t>１９．</t>
  </si>
  <si>
    <t>２０．国庫支出金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</si>
  <si>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</si>
  <si>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</si>
  <si>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</si>
  <si>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</si>
  <si>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</si>
  <si>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</si>
  <si>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</si>
  <si>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</si>
  <si>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歳入合計</t>
  </si>
  <si>
    <t>地方税</t>
  </si>
  <si>
    <t>地方譲与税</t>
  </si>
  <si>
    <t>利子割
交付金</t>
  </si>
  <si>
    <t>配当割
交付金</t>
  </si>
  <si>
    <t>株式等譲渡所得割交付金</t>
  </si>
  <si>
    <t>分離課税所得割   交付金</t>
  </si>
  <si>
    <t>地方消費税
交付金</t>
  </si>
  <si>
    <t>ゴルフ場
利用税
交付金</t>
  </si>
  <si>
    <t>特別地方
消費税
交付金</t>
  </si>
  <si>
    <t>軽  　油引 取 税交 付 金</t>
  </si>
  <si>
    <t>自動車
取得税
交付金</t>
  </si>
  <si>
    <t>自動車税    環境性能割     交付金</t>
  </si>
  <si>
    <t>法人事業税交付金</t>
  </si>
  <si>
    <t>地方特例
交付金</t>
  </si>
  <si>
    <t>(1)</t>
  </si>
  <si>
    <t>(2)</t>
  </si>
  <si>
    <t>(3)</t>
  </si>
  <si>
    <t>交通安全
対策特別
交付金</t>
  </si>
  <si>
    <t>分担金
及び
負担金</t>
  </si>
  <si>
    <t>(4)</t>
  </si>
  <si>
    <t>手数料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</si>
  <si>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</si>
  <si>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</si>
  <si>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</si>
  <si>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</si>
  <si>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</si>
  <si>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</si>
  <si>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</si>
  <si>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</si>
  <si>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</si>
  <si>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</si>
  <si>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</si>
  <si>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</si>
  <si>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</si>
  <si>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</si>
  <si>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</si>
  <si>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</si>
  <si>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（18）</t>
  </si>
  <si>
    <t>（19）</t>
  </si>
  <si>
    <t>(20)</t>
  </si>
  <si>
    <t>国有提供
施設等所在
市町村助成
交付金</t>
  </si>
  <si>
    <t>県支出金</t>
  </si>
  <si>
    <t>(1)国庫財源</t>
  </si>
  <si>
    <t>を伴うもの</t>
  </si>
  <si>
    <t>(2)県費のみのもの</t>
  </si>
  <si>
    <t>財産収入</t>
  </si>
  <si>
    <t>寄附金</t>
  </si>
  <si>
    <t>繰入金</t>
  </si>
  <si>
    <t>繰越金</t>
  </si>
  <si>
    <t>諸収入</t>
  </si>
  <si>
    <t>地方債</t>
  </si>
  <si>
    <t>うち
臨時財政
対策債</t>
  </si>
  <si>
    <t>1～28</t>
  </si>
  <si>
    <t>普通交付税</t>
  </si>
  <si>
    <t>特別交付税</t>
  </si>
  <si>
    <t>震災復興</t>
  </si>
  <si>
    <t>授業料</t>
  </si>
  <si>
    <t>保育所
使用料</t>
  </si>
  <si>
    <t>公営住宅
使用料</t>
  </si>
  <si>
    <t>その他</t>
  </si>
  <si>
    <t>義務教育費負担金</t>
  </si>
  <si>
    <t>生活保護費
負担金</t>
  </si>
  <si>
    <t>児童保護費
等負担金</t>
  </si>
  <si>
    <t>障害者自立
支援給付費
等負担金</t>
  </si>
  <si>
    <t>児童手当等交付金</t>
  </si>
  <si>
    <t>公立高等学校授業料不徴収交付金</t>
  </si>
  <si>
    <t>普通建設事
業費支出金</t>
  </si>
  <si>
    <t>災害復旧事
業費支出金</t>
  </si>
  <si>
    <t>失業対策事業費支出金</t>
  </si>
  <si>
    <t>委託金</t>
  </si>
  <si>
    <t>財政補給金</t>
  </si>
  <si>
    <r>
      <t xml:space="preserve">社会資本整備
</t>
    </r>
    <r>
      <rPr>
        <sz val="9"/>
        <rFont val="ＭＳ 明朝"/>
        <family val="1"/>
      </rPr>
      <t>総合交付金</t>
    </r>
  </si>
  <si>
    <r>
      <t>特定防衛施設</t>
    </r>
    <r>
      <rPr>
        <sz val="9"/>
        <rFont val="ＭＳ 明朝"/>
        <family val="1"/>
      </rPr>
      <t xml:space="preserve">
調整交付金</t>
    </r>
  </si>
  <si>
    <r>
      <t xml:space="preserve">電源立地地域
</t>
    </r>
    <r>
      <rPr>
        <sz val="9"/>
        <rFont val="ＭＳ 明朝"/>
        <family val="1"/>
      </rPr>
      <t>対策交付金</t>
    </r>
  </si>
  <si>
    <t>地方創生関係
交付金</t>
  </si>
  <si>
    <t>東日本大震災
復興交付金</t>
  </si>
  <si>
    <t>新型コロナウイルス感染症対応地方創生臨時交付金</t>
  </si>
  <si>
    <t>特別定額給付金給付事業費・事務費補助金</t>
  </si>
  <si>
    <t>その他新型コロナウイルス感染症対策関係交付金等</t>
  </si>
  <si>
    <t>①児童保護</t>
  </si>
  <si>
    <t>②障害者自立支援</t>
  </si>
  <si>
    <t>③児童手当</t>
  </si>
  <si>
    <t>④普通建設事</t>
  </si>
  <si>
    <t>⑤災害復旧</t>
  </si>
  <si>
    <t>⑥委託金</t>
  </si>
  <si>
    <t>⑦電源立地地域</t>
  </si>
  <si>
    <t>⑧石油貯蔵施設</t>
  </si>
  <si>
    <t>⑨新型コロナウイルス</t>
  </si>
  <si>
    <t>⑩その他</t>
  </si>
  <si>
    <t>①普通建設事</t>
  </si>
  <si>
    <t>②災害復旧</t>
  </si>
  <si>
    <t>③新型コロナウイルス</t>
  </si>
  <si>
    <t>④その他</t>
  </si>
  <si>
    <t>財産
運用収入</t>
  </si>
  <si>
    <t>財産
売払収入</t>
  </si>
  <si>
    <t>特 定 財 源</t>
  </si>
  <si>
    <t>一般財源等</t>
  </si>
  <si>
    <t>うち経常</t>
  </si>
  <si>
    <t>号</t>
  </si>
  <si>
    <t>特別交付税</t>
  </si>
  <si>
    <t>費等負担金</t>
  </si>
  <si>
    <t>給付費等負担金</t>
  </si>
  <si>
    <t>等交付金</t>
  </si>
  <si>
    <t>業費支出金</t>
  </si>
  <si>
    <t>事業費支出金</t>
  </si>
  <si>
    <t>対策交付金</t>
  </si>
  <si>
    <t>立地対策交付金</t>
  </si>
  <si>
    <t>対策に係るもの</t>
  </si>
  <si>
    <t>事業費支出金</t>
  </si>
  <si>
    <t>（％）</t>
  </si>
  <si>
    <t>一般財源等</t>
  </si>
  <si>
    <t>市町村計</t>
  </si>
  <si>
    <t>市計</t>
  </si>
  <si>
    <t>町村計</t>
  </si>
  <si>
    <t>第４－１表  歳出決算額（市町村計）</t>
  </si>
  <si>
    <t>区          分</t>
  </si>
  <si>
    <t>決　　　算　　　額</t>
  </si>
  <si>
    <t>左のうち　　一般財源等</t>
  </si>
  <si>
    <t>増　　　減　　　額</t>
  </si>
  <si>
    <t>増　　減　　率</t>
  </si>
  <si>
    <t>令和2年度</t>
  </si>
  <si>
    <t>令和元年度</t>
  </si>
  <si>
    <t>決算額</t>
  </si>
  <si>
    <t>決算額</t>
  </si>
  <si>
    <t>（B）</t>
  </si>
  <si>
    <t>（Ｃ）</t>
  </si>
  <si>
    <t>（Ｄ）</t>
  </si>
  <si>
    <t>(A)-(B)</t>
  </si>
  <si>
    <t>(C)-(D)</t>
  </si>
  <si>
    <t>R2</t>
  </si>
  <si>
    <t>R1</t>
  </si>
  <si>
    <t>R2</t>
  </si>
  <si>
    <t>目　　的　　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</si>
  <si>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</si>
  <si>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</si>
  <si>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</si>
  <si>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</si>
  <si>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</si>
  <si>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</si>
  <si>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</si>
  <si>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</si>
  <si>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</si>
  <si>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</si>
  <si>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</si>
  <si>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</si>
  <si>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</si>
  <si>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</si>
  <si>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－</t>
  </si>
  <si>
    <t>歳出合計</t>
  </si>
  <si>
    <t>性　　質　　別</t>
  </si>
  <si>
    <t>義務的経費</t>
  </si>
  <si>
    <t>人件費</t>
  </si>
  <si>
    <t>扶助費</t>
  </si>
  <si>
    <t>計</t>
  </si>
  <si>
    <t>投資的経費</t>
  </si>
  <si>
    <t>普通建設事業費</t>
  </si>
  <si>
    <t>補 助 事 業 費</t>
  </si>
  <si>
    <t>単 独 事 業 費</t>
  </si>
  <si>
    <t>災害復旧事業費</t>
  </si>
  <si>
    <t>失業対策事業費</t>
  </si>
  <si>
    <t>皆増</t>
  </si>
  <si>
    <t>その他の経費</t>
  </si>
  <si>
    <t>物件費</t>
  </si>
  <si>
    <t>維持補修費</t>
  </si>
  <si>
    <t>補助費等</t>
  </si>
  <si>
    <t>積立金</t>
  </si>
  <si>
    <t>投資・出資・貸付金</t>
  </si>
  <si>
    <t>繰出金</t>
  </si>
  <si>
    <t>前年度繰上充用金</t>
  </si>
  <si>
    <t>目　　的　　別</t>
  </si>
  <si>
    <t>第４－２表  歳出決算額（市計）</t>
  </si>
  <si>
    <t>R1</t>
  </si>
  <si>
    <t>性　　質　　別</t>
  </si>
  <si>
    <t>義務的経費</t>
  </si>
  <si>
    <t>投資的経費</t>
  </si>
  <si>
    <t>第４－３表  歳出決算額（町村計）</t>
  </si>
  <si>
    <t>第５－１表  目的別歳出の性質別構成及び財源内訳（市町村計）</t>
  </si>
  <si>
    <t>（単位：千円、％）</t>
  </si>
  <si>
    <t>目的別</t>
  </si>
  <si>
    <t>１．議会費</t>
  </si>
  <si>
    <t>２．総務費</t>
  </si>
  <si>
    <t>３．民生費</t>
  </si>
  <si>
    <t>４．衛生費</t>
  </si>
  <si>
    <t>５．労働費</t>
  </si>
  <si>
    <r>
      <t>６</t>
    </r>
    <r>
      <rPr>
        <sz val="7"/>
        <rFont val="ＭＳ 明朝"/>
        <family val="1"/>
      </rPr>
      <t>．農林水産業費</t>
    </r>
  </si>
  <si>
    <t>７．商工費</t>
  </si>
  <si>
    <t>８．土木費</t>
  </si>
  <si>
    <t>９．消防費</t>
  </si>
  <si>
    <t>10．教育費</t>
  </si>
  <si>
    <r>
      <t>11．</t>
    </r>
    <r>
      <rPr>
        <sz val="7"/>
        <rFont val="ＭＳ 明朝"/>
        <family val="1"/>
      </rPr>
      <t>災害復旧費</t>
    </r>
  </si>
  <si>
    <t>12．公債費</t>
  </si>
  <si>
    <t>13．諸支出金</t>
  </si>
  <si>
    <r>
      <t>14．</t>
    </r>
    <r>
      <rPr>
        <sz val="7"/>
        <rFont val="ＭＳ 明朝"/>
        <family val="1"/>
      </rPr>
      <t>前年度繰上</t>
    </r>
  </si>
  <si>
    <t>歳出合計</t>
  </si>
  <si>
    <t>性 質 別
構成及び
財源内訳</t>
  </si>
  <si>
    <t>構成比</t>
  </si>
  <si>
    <t>　　充用金</t>
  </si>
  <si>
    <t>(1)～(14)</t>
  </si>
  <si>
    <t>一</t>
  </si>
  <si>
    <t>人件費</t>
  </si>
  <si>
    <t>うち職員給</t>
  </si>
  <si>
    <t>二</t>
  </si>
  <si>
    <t>物件費</t>
  </si>
  <si>
    <t>三</t>
  </si>
  <si>
    <t>維持補修費</t>
  </si>
  <si>
    <t>四</t>
  </si>
  <si>
    <t>扶助費</t>
  </si>
  <si>
    <t>五</t>
  </si>
  <si>
    <t>補助費等</t>
  </si>
  <si>
    <t>1.</t>
  </si>
  <si>
    <t>国に対する
もの</t>
  </si>
  <si>
    <t>2.</t>
  </si>
  <si>
    <t>県に対する
もの</t>
  </si>
  <si>
    <t>3.</t>
  </si>
  <si>
    <t>同級他団体に
対するもの</t>
  </si>
  <si>
    <t>4.</t>
  </si>
  <si>
    <t>一部事務組合
に対するもの</t>
  </si>
  <si>
    <t>5.</t>
  </si>
  <si>
    <t>その他に
対するもの</t>
  </si>
  <si>
    <t>六</t>
  </si>
  <si>
    <t>補助</t>
  </si>
  <si>
    <t>単独</t>
  </si>
  <si>
    <t>七</t>
  </si>
  <si>
    <t>八</t>
  </si>
  <si>
    <t>九</t>
  </si>
  <si>
    <t>公債費</t>
  </si>
  <si>
    <t>十</t>
  </si>
  <si>
    <t>積立金</t>
  </si>
  <si>
    <t>十
一</t>
  </si>
  <si>
    <t>投資及び出資金</t>
  </si>
  <si>
    <t>十
二</t>
  </si>
  <si>
    <t>貸付金</t>
  </si>
  <si>
    <t>十
三</t>
  </si>
  <si>
    <t>繰出金</t>
  </si>
  <si>
    <t>十
四</t>
  </si>
  <si>
    <t>国庫支出金</t>
  </si>
  <si>
    <t>財</t>
  </si>
  <si>
    <t>使用料・手数料</t>
  </si>
  <si>
    <t>分担金・負担金・寄附金</t>
  </si>
  <si>
    <t>源</t>
  </si>
  <si>
    <t>繰入金</t>
  </si>
  <si>
    <t>内</t>
  </si>
  <si>
    <t>諸収入</t>
  </si>
  <si>
    <t>繰越金</t>
  </si>
  <si>
    <t>訳</t>
  </si>
  <si>
    <t>地方債</t>
  </si>
  <si>
    <t>うち投資的経費充
当の一般財源等</t>
  </si>
  <si>
    <t>普通建設事業費</t>
  </si>
  <si>
    <t>物件費</t>
  </si>
  <si>
    <t>維持補修費</t>
  </si>
  <si>
    <t>扶助費</t>
  </si>
  <si>
    <t>歳出合計</t>
  </si>
  <si>
    <t>第５－２表  性質別歳出の財源内訳（市町村計）</t>
  </si>
  <si>
    <t>区                      分</t>
  </si>
  <si>
    <t>県支出金</t>
  </si>
  <si>
    <t>使用料
手数料</t>
  </si>
  <si>
    <t>分担金
負担金
寄附金</t>
  </si>
  <si>
    <t>一</t>
  </si>
  <si>
    <t>、</t>
  </si>
  <si>
    <t>うち職員給</t>
  </si>
  <si>
    <t>二</t>
  </si>
  <si>
    <t>三</t>
  </si>
  <si>
    <t>四</t>
  </si>
  <si>
    <t>五</t>
  </si>
  <si>
    <t>補助費等</t>
  </si>
  <si>
    <t>国に対するもの</t>
  </si>
  <si>
    <t>県に対するもの</t>
  </si>
  <si>
    <t>同級他団体に対するもの</t>
  </si>
  <si>
    <t>一部事務組合に対するもの</t>
  </si>
  <si>
    <t>その他に対するもの</t>
  </si>
  <si>
    <t>六</t>
  </si>
  <si>
    <t>補助事業費</t>
  </si>
  <si>
    <t>単独事業費</t>
  </si>
  <si>
    <t>国直轄事業負担金</t>
  </si>
  <si>
    <t>県営事業負担金</t>
  </si>
  <si>
    <t>同級他団体施行事業負担金</t>
  </si>
  <si>
    <t>6.</t>
  </si>
  <si>
    <t>受託事業</t>
  </si>
  <si>
    <t>七</t>
  </si>
  <si>
    <t>災害復旧事業費</t>
  </si>
  <si>
    <t>八</t>
  </si>
  <si>
    <t>失業対策事業費</t>
  </si>
  <si>
    <t>九</t>
  </si>
  <si>
    <t>十</t>
  </si>
  <si>
    <t>投資及び出資金</t>
  </si>
  <si>
    <t>貸付金</t>
  </si>
  <si>
    <t>繰出金</t>
  </si>
  <si>
    <t>歳入振替項目</t>
  </si>
  <si>
    <t>歳計剰余金又は翌年度繰上充用金</t>
  </si>
  <si>
    <t>歳入合計</t>
  </si>
  <si>
    <t>第６表　財政構造の弾力性（市町村別）</t>
  </si>
  <si>
    <t xml:space="preserve">     区 分</t>
  </si>
  <si>
    <t>経　　常　　収　　支　　比　　率　　（％）</t>
  </si>
  <si>
    <t>財政力</t>
  </si>
  <si>
    <t>実質収支比率（％）</t>
  </si>
  <si>
    <t>実質公債費比率（％）</t>
  </si>
  <si>
    <t>維　持
補修費</t>
  </si>
  <si>
    <t>補  助
費　等</t>
  </si>
  <si>
    <t>投資及び
出資金・
貸付金</t>
  </si>
  <si>
    <t>R2年度</t>
  </si>
  <si>
    <t>R1年度</t>
  </si>
  <si>
    <t>H30年度</t>
  </si>
  <si>
    <t>指　数</t>
  </si>
  <si>
    <t>(３ヶ年</t>
  </si>
  <si>
    <t>人　件　費</t>
  </si>
  <si>
    <t>物　件　費</t>
  </si>
  <si>
    <t>繰　出　金</t>
  </si>
  <si>
    <t xml:space="preserve"> 度平均)</t>
  </si>
  <si>
    <t>(H30～R2)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</si>
  <si>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</si>
  <si>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</si>
  <si>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</si>
  <si>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</si>
  <si>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</si>
  <si>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</si>
  <si>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</si>
  <si>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</si>
  <si>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</si>
  <si>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平川市</t>
  </si>
  <si>
    <t>蓬田村</t>
  </si>
  <si>
    <t>鰺ヶ沢町</t>
  </si>
  <si>
    <t>六ヶ所村</t>
  </si>
  <si>
    <t>おいらせ町</t>
  </si>
  <si>
    <t>南部町</t>
  </si>
  <si>
    <t>第７表　目的別歳出決算額（市町村別）</t>
  </si>
  <si>
    <t>（単位：千円)</t>
  </si>
  <si>
    <t>区　分</t>
  </si>
  <si>
    <t>１２．</t>
  </si>
  <si>
    <t>１３．</t>
  </si>
  <si>
    <t>１４．</t>
  </si>
  <si>
    <t>うち徴税費</t>
  </si>
  <si>
    <t>うち選挙費</t>
  </si>
  <si>
    <t>労　働　費</t>
  </si>
  <si>
    <t>農林
水産業費</t>
  </si>
  <si>
    <t>（１）</t>
  </si>
  <si>
    <t>（２）</t>
  </si>
  <si>
    <t>（３）</t>
  </si>
  <si>
    <t>（４）</t>
  </si>
  <si>
    <t>（５）</t>
  </si>
  <si>
    <t>商　工　費</t>
  </si>
  <si>
    <t>土　木　費</t>
  </si>
  <si>
    <t>消　防　費</t>
  </si>
  <si>
    <t>教　育　費</t>
  </si>
  <si>
    <t>災害
復旧費</t>
  </si>
  <si>
    <t>諸支出費</t>
  </si>
  <si>
    <t>前年度
繰上
充用金</t>
  </si>
  <si>
    <t>歳出合計
(1)～(14)</t>
  </si>
  <si>
    <t>うち</t>
  </si>
  <si>
    <t>うち</t>
  </si>
  <si>
    <t>農業費</t>
  </si>
  <si>
    <t>畜産業費</t>
  </si>
  <si>
    <t>農地費</t>
  </si>
  <si>
    <t>林業費</t>
  </si>
  <si>
    <t>水産業費</t>
  </si>
  <si>
    <t>社会福祉費</t>
  </si>
  <si>
    <t>老人福祉費</t>
  </si>
  <si>
    <t>児童福祉費</t>
  </si>
  <si>
    <t>生活保護費</t>
  </si>
  <si>
    <t>保健衛生費</t>
  </si>
  <si>
    <t>清　掃　費</t>
  </si>
  <si>
    <t>道路橋りょう費</t>
  </si>
  <si>
    <t>河　川　費</t>
  </si>
  <si>
    <t>港　湾　費</t>
  </si>
  <si>
    <t>都市計画費</t>
  </si>
  <si>
    <t>住　宅　費</t>
  </si>
  <si>
    <t>小学校費</t>
  </si>
  <si>
    <t>中学校費</t>
  </si>
  <si>
    <t>高等学校費</t>
  </si>
  <si>
    <t>幼稚園費</t>
  </si>
  <si>
    <t>社会教育費</t>
  </si>
  <si>
    <t>保健体育費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</si>
  <si>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</si>
  <si>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</si>
  <si>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</si>
  <si>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</si>
  <si>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</si>
  <si>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</si>
  <si>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</si>
  <si>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</si>
  <si>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</si>
  <si>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</si>
  <si>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</si>
  <si>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</si>
  <si>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</si>
  <si>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</si>
  <si>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</si>
  <si>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</si>
  <si>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</si>
  <si>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</si>
  <si>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</si>
  <si>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</si>
  <si>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</si>
  <si>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</si>
  <si>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</si>
  <si>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</si>
  <si>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</si>
  <si>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</si>
  <si>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</si>
  <si>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</si>
  <si>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</si>
  <si>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</si>
  <si>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</si>
  <si>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第８表　性質別歳出決算額（市町村別）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</si>
  <si>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</si>
  <si>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</si>
  <si>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</si>
  <si>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</si>
  <si>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</si>
  <si>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</si>
  <si>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</si>
  <si>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</si>
  <si>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議員報酬</t>
  </si>
  <si>
    <t>委員等</t>
  </si>
  <si>
    <t>市町村長</t>
  </si>
  <si>
    <t>任期の定め</t>
  </si>
  <si>
    <t>①</t>
  </si>
  <si>
    <t>②</t>
  </si>
  <si>
    <t>任期付</t>
  </si>
  <si>
    <t>会計年度</t>
  </si>
  <si>
    <t>地方公務員</t>
  </si>
  <si>
    <t>恩給</t>
  </si>
  <si>
    <t>災害</t>
  </si>
  <si>
    <t>職　員</t>
  </si>
  <si>
    <t>負担金</t>
  </si>
  <si>
    <t>普通建設</t>
  </si>
  <si>
    <t>国直轄</t>
  </si>
  <si>
    <t>県　　　営</t>
  </si>
  <si>
    <t>同級他団体</t>
  </si>
  <si>
    <t>災害復旧</t>
  </si>
  <si>
    <t>失業対策</t>
  </si>
  <si>
    <t>一時借入金</t>
  </si>
  <si>
    <t>投資及び</t>
  </si>
  <si>
    <t>貸　付　金</t>
  </si>
  <si>
    <t>前年度</t>
  </si>
  <si>
    <t>等特別職</t>
  </si>
  <si>
    <t>のない</t>
  </si>
  <si>
    <t>基本給</t>
  </si>
  <si>
    <t>うち給料</t>
  </si>
  <si>
    <t>その他の</t>
  </si>
  <si>
    <t>再任用職員</t>
  </si>
  <si>
    <t>任用職員</t>
  </si>
  <si>
    <t>共済組合等</t>
  </si>
  <si>
    <t>退職金</t>
  </si>
  <si>
    <t>及び</t>
  </si>
  <si>
    <t>互助会</t>
  </si>
  <si>
    <t>その他</t>
  </si>
  <si>
    <t>旅費</t>
  </si>
  <si>
    <t>交際費</t>
  </si>
  <si>
    <t>需用費</t>
  </si>
  <si>
    <t>役務費</t>
  </si>
  <si>
    <t>備品購入費</t>
  </si>
  <si>
    <t>委託料</t>
  </si>
  <si>
    <t>補助交付金</t>
  </si>
  <si>
    <t>補助事業費</t>
  </si>
  <si>
    <t>単独事業費</t>
  </si>
  <si>
    <t>事業</t>
  </si>
  <si>
    <t>施行事業</t>
  </si>
  <si>
    <t>受託事業費</t>
  </si>
  <si>
    <t>事業費</t>
  </si>
  <si>
    <t>元利償還金</t>
  </si>
  <si>
    <t>繰上</t>
  </si>
  <si>
    <t>経常一般財源等</t>
  </si>
  <si>
    <t>手当</t>
  </si>
  <si>
    <t>報酬</t>
  </si>
  <si>
    <t>の給与</t>
  </si>
  <si>
    <t>常勤職員</t>
  </si>
  <si>
    <t>職員</t>
  </si>
  <si>
    <t>（フルタイム）</t>
  </si>
  <si>
    <t>退職年金</t>
  </si>
  <si>
    <t>補償費</t>
  </si>
  <si>
    <t>補助金</t>
  </si>
  <si>
    <t>寄附金</t>
  </si>
  <si>
    <t>負担金</t>
  </si>
  <si>
    <t>事業負担金</t>
  </si>
  <si>
    <t>負　担　金</t>
  </si>
  <si>
    <t>利子</t>
  </si>
  <si>
    <t>出資金</t>
  </si>
  <si>
    <t>充用金</t>
  </si>
  <si>
    <t>充当額</t>
  </si>
  <si>
    <t>１．議　会　費</t>
  </si>
  <si>
    <t>２．総　務　費</t>
  </si>
  <si>
    <t>３．民　生　費</t>
  </si>
  <si>
    <t>４．衛　生　費</t>
  </si>
  <si>
    <t>５．労　働　費</t>
  </si>
  <si>
    <t>６．農林水産</t>
  </si>
  <si>
    <t>７．商　工　費</t>
  </si>
  <si>
    <t>８．土　木　費</t>
  </si>
  <si>
    <t>９．消　防　費</t>
  </si>
  <si>
    <t>10.教　育　費</t>
  </si>
  <si>
    <t>　人件費合計</t>
  </si>
  <si>
    <t>構</t>
  </si>
  <si>
    <t>　　業費</t>
  </si>
  <si>
    <t>うち一般</t>
  </si>
  <si>
    <t>成</t>
  </si>
  <si>
    <t>比</t>
  </si>
  <si>
    <t>財源等</t>
  </si>
  <si>
    <t>第９表　人件費の目的別内訳（市町村別）</t>
  </si>
  <si>
    <t>（単位：千円、％）</t>
  </si>
  <si>
    <t>第10表　普通建設事業費の目的別内訳（市町村別）</t>
  </si>
  <si>
    <t>番　号</t>
  </si>
  <si>
    <t>10．教　育　費</t>
  </si>
  <si>
    <t>11．諸支出金</t>
  </si>
  <si>
    <t>普通建設事業費合計</t>
  </si>
  <si>
    <t>(1)～(11)</t>
  </si>
  <si>
    <t>１．議 会 費</t>
  </si>
  <si>
    <t>５．労 働 費</t>
  </si>
  <si>
    <t>６．農林水産業費</t>
  </si>
  <si>
    <t>うち一般
財源等</t>
  </si>
  <si>
    <t>第11－１表　繰出金の状況（法非適用事業等に対するもの）</t>
  </si>
  <si>
    <t>（単位：千円）</t>
  </si>
  <si>
    <t>番　　号</t>
  </si>
  <si>
    <t>区分</t>
  </si>
  <si>
    <t>左</t>
  </si>
  <si>
    <t>の</t>
  </si>
  <si>
    <t>1.　公　　営　　企　　業　　会　　計</t>
  </si>
  <si>
    <t>2.  国民健康保険事業会計</t>
  </si>
  <si>
    <t>4.  介護保険事業会計</t>
  </si>
  <si>
    <t>7.</t>
  </si>
  <si>
    <t>8.</t>
  </si>
  <si>
    <t>(1)</t>
  </si>
  <si>
    <t>(6)</t>
  </si>
  <si>
    <t>小　　計</t>
  </si>
  <si>
    <t>後期高齢者</t>
  </si>
  <si>
    <t>農業共済</t>
  </si>
  <si>
    <t>交通災害</t>
  </si>
  <si>
    <t>合　　　計</t>
  </si>
  <si>
    <t>簡易水道</t>
  </si>
  <si>
    <t>市場事業</t>
  </si>
  <si>
    <t>と畜場</t>
  </si>
  <si>
    <t>観光施設</t>
  </si>
  <si>
    <t>宅地造成</t>
  </si>
  <si>
    <t>下水道事業</t>
  </si>
  <si>
    <t>駐車場</t>
  </si>
  <si>
    <t>介護サービス</t>
  </si>
  <si>
    <t>その他の</t>
  </si>
  <si>
    <t>事業勘定</t>
  </si>
  <si>
    <t>直診勘定</t>
  </si>
  <si>
    <t>医療事業</t>
  </si>
  <si>
    <t>保険事業</t>
  </si>
  <si>
    <t>介護ｻｰﾋﾞｽ</t>
  </si>
  <si>
    <t>共済事業</t>
  </si>
  <si>
    <t>基金</t>
  </si>
  <si>
    <t>財産区</t>
  </si>
  <si>
    <t>事業</t>
  </si>
  <si>
    <t>整備事業</t>
  </si>
  <si>
    <t>企業</t>
  </si>
  <si>
    <t>(1)～(9)</t>
  </si>
  <si>
    <t>(1)+(2)</t>
  </si>
  <si>
    <t>会　　計</t>
  </si>
  <si>
    <t>勘定</t>
  </si>
  <si>
    <t>事業勘定</t>
  </si>
  <si>
    <t>事業会計</t>
  </si>
  <si>
    <t>会計</t>
  </si>
  <si>
    <t>第11－２表　繰出金の状況（法適用事業に対するもの）</t>
  </si>
  <si>
    <t>番　　号</t>
  </si>
  <si>
    <t>区分</t>
  </si>
  <si>
    <t>繰 出 金
合　　計</t>
  </si>
  <si>
    <t>公　　　　　　営　　　　　　企　　　　　　業　　　　　　会　　　　　　計</t>
  </si>
  <si>
    <t>上水道事業</t>
  </si>
  <si>
    <t>工 業 用</t>
  </si>
  <si>
    <t>交通事業</t>
  </si>
  <si>
    <t>簡　　易</t>
  </si>
  <si>
    <t>病院事業</t>
  </si>
  <si>
    <t>と畜場事業</t>
  </si>
  <si>
    <t>その他の事業</t>
  </si>
  <si>
    <t>水道事業</t>
  </si>
  <si>
    <t>事　　業</t>
  </si>
  <si>
    <t>第12表　積立金の状況（市町村別）</t>
  </si>
  <si>
    <t>令　和　元　年　度　末　現　在　高</t>
  </si>
  <si>
    <t>令　和　2　年　度　歳　出　決　算　額</t>
  </si>
  <si>
    <t>基金区分変更等　調整額</t>
  </si>
  <si>
    <t>令　和　2　年　度　末　現　在　高</t>
  </si>
  <si>
    <t>歳　出　決　算　額</t>
  </si>
  <si>
    <t>取　崩　し　額</t>
  </si>
  <si>
    <t>歳計余剰金処分によるもの</t>
  </si>
  <si>
    <t>財政調整</t>
  </si>
  <si>
    <t>減債</t>
  </si>
  <si>
    <t>その他特定</t>
  </si>
  <si>
    <t>目的基金</t>
  </si>
  <si>
    <t>第13表　投資・出資・貸付金の状況（市町村計）</t>
  </si>
  <si>
    <t>(1)投資・出資金</t>
  </si>
  <si>
    <t>商工関係</t>
  </si>
  <si>
    <t>農林水産
関係</t>
  </si>
  <si>
    <t>住宅関係</t>
  </si>
  <si>
    <t>観光・交通関係</t>
  </si>
  <si>
    <t>開発関係</t>
  </si>
  <si>
    <t>電力関係</t>
  </si>
  <si>
    <t>合計</t>
  </si>
  <si>
    <t>令和元年度末現在高(A)</t>
  </si>
  <si>
    <t>令和2年度歳出決算額(B)</t>
  </si>
  <si>
    <r>
      <t>の投資先別内訳</t>
    </r>
    <r>
      <rPr>
        <sz val="9"/>
        <rFont val="ＭＳ 明朝"/>
        <family val="1"/>
      </rPr>
      <t xml:space="preserve">  </t>
    </r>
  </si>
  <si>
    <t>公社・協会等</t>
  </si>
  <si>
    <t>地方開発事業団</t>
  </si>
  <si>
    <t>公営企業</t>
  </si>
  <si>
    <t>回収元金(C)</t>
  </si>
  <si>
    <t>調整額(D)</t>
  </si>
  <si>
    <t>令和2年度末現在高
(A)+(B)-(C)+(D)</t>
  </si>
  <si>
    <t>(2)貸付金</t>
  </si>
  <si>
    <t>区　　　　　分</t>
  </si>
  <si>
    <t>1.転貸債に
  係るもの</t>
  </si>
  <si>
    <t>2.その他</t>
  </si>
  <si>
    <t>(1)商工関係</t>
  </si>
  <si>
    <t>(2)農林水産関係</t>
  </si>
  <si>
    <t>(3)民生労働関係</t>
  </si>
  <si>
    <t>(4)住宅関係</t>
  </si>
  <si>
    <t>(5)観光・交通関係</t>
  </si>
  <si>
    <t>の貸付先別内訳</t>
  </si>
  <si>
    <t>の貸付期
間別内訳</t>
  </si>
  <si>
    <t>年度内回収分</t>
  </si>
  <si>
    <t>年度を超えるもの</t>
  </si>
  <si>
    <t>(6)開発関係</t>
  </si>
  <si>
    <t>(7)教育関係</t>
  </si>
  <si>
    <t>(8)その他</t>
  </si>
  <si>
    <t>第14表　資金収支の状況（市町村計）</t>
  </si>
  <si>
    <t>区　　　　　　　　 分</t>
  </si>
  <si>
    <t>第　１　・　四　半　期</t>
  </si>
  <si>
    <t>第　２　・　四　半　期</t>
  </si>
  <si>
    <t>第　３　・　四　半　期</t>
  </si>
  <si>
    <t>第　４　・　四　半　期</t>
  </si>
  <si>
    <t>出　納　整　理　期　間</t>
  </si>
  <si>
    <t>合　　　　　計</t>
  </si>
  <si>
    <t>（令和２年４月～６月）</t>
  </si>
  <si>
    <t>（令和２年７月～９月）</t>
  </si>
  <si>
    <t>（令和２年10月～12月）</t>
  </si>
  <si>
    <t>（令和３年１月～３月）</t>
  </si>
  <si>
    <t>（令和３年４月～５月）</t>
  </si>
  <si>
    <t>前　期　末　残　高(A)</t>
  </si>
  <si>
    <t>地方税</t>
  </si>
  <si>
    <t>歳</t>
  </si>
  <si>
    <t>地方特例交付金、地方交付税
及び地方譲与税</t>
  </si>
  <si>
    <t>国庫支出金等</t>
  </si>
  <si>
    <t>収</t>
  </si>
  <si>
    <t>都道府県支出金等</t>
  </si>
  <si>
    <t>地方債（起債前借を含む。）</t>
  </si>
  <si>
    <t>公営事業会計からの繰入れ</t>
  </si>
  <si>
    <t>入</t>
  </si>
  <si>
    <t>小　　　計　(1)～(7)　　　(a)</t>
  </si>
  <si>
    <t>上記のうち普通会計内の会計間繰入れ　(b)</t>
  </si>
  <si>
    <t>歳計現金貸付金回収金又は他会計借入金　(c)</t>
  </si>
  <si>
    <t>一時借入金借入額(d)</t>
  </si>
  <si>
    <t>合　　　　計　　(a)-(b)+(c)+(d)      (B)　</t>
  </si>
  <si>
    <t>歳                                  出  (e)</t>
  </si>
  <si>
    <t>支</t>
  </si>
  <si>
    <t>上記のうち普通会計内の会計間繰出し　(f)</t>
  </si>
  <si>
    <t>歳計現金貸付金又は他会計借入金返済金　(g)</t>
  </si>
  <si>
    <t>歳計剰余金処分としての積立金　(h)</t>
  </si>
  <si>
    <t>出</t>
  </si>
  <si>
    <t>一時借入金返済額(i)</t>
  </si>
  <si>
    <t>合　　　　　計　　  (e)-(f)+(g)+(h)+(i) 　 (C)　</t>
  </si>
  <si>
    <t>令和元年度又は令和3年度</t>
  </si>
  <si>
    <t>収　　入(D)</t>
  </si>
  <si>
    <t>にかかる収支</t>
  </si>
  <si>
    <t>支　　出(E)</t>
  </si>
  <si>
    <t>期　末　残　高(A)+(B)-(C)+(D)-(E)</t>
  </si>
  <si>
    <t>(d)　　　－　　　(i)</t>
  </si>
  <si>
    <t>一時借入金残高(F)</t>
  </si>
  <si>
    <t>(F)の
内訳</t>
  </si>
  <si>
    <t>財政融資資金・旧郵政公社資金</t>
  </si>
  <si>
    <t>小計</t>
  </si>
  <si>
    <t>第15表　債務負担行為（令和３年度以降支出予定額）の内訳（市町村別）</t>
  </si>
  <si>
    <t>番</t>
  </si>
  <si>
    <t>物件の購入等</t>
  </si>
  <si>
    <t>債務保証</t>
  </si>
  <si>
    <t>そ の 他</t>
  </si>
  <si>
    <t>合　　計</t>
  </si>
  <si>
    <t>その他実質的な</t>
  </si>
  <si>
    <t>再　　計</t>
  </si>
  <si>
    <t>左の内訳</t>
  </si>
  <si>
    <t>損失補償</t>
  </si>
  <si>
    <t>債務負担に</t>
  </si>
  <si>
    <t>国・県支出金</t>
  </si>
  <si>
    <t>一般財源</t>
  </si>
  <si>
    <t>③</t>
  </si>
  <si>
    <t>①+②+③　④</t>
  </si>
  <si>
    <t>係るもの　⑤</t>
  </si>
  <si>
    <t>④ ＋ ⑤</t>
  </si>
  <si>
    <t>市町村計</t>
  </si>
  <si>
    <t>市　　計</t>
  </si>
  <si>
    <t>町 村 計</t>
  </si>
  <si>
    <t>経費区分</t>
  </si>
  <si>
    <t>年　　間　　所　　要　　経　　常　　経　　費</t>
  </si>
  <si>
    <t>（Ａ）　　の　　財　　源　　内　　訳</t>
  </si>
  <si>
    <t>そ　の　他</t>
  </si>
  <si>
    <t>計　（Ａ）</t>
  </si>
  <si>
    <t>国・県支出金</t>
  </si>
  <si>
    <t>使　用　料</t>
  </si>
  <si>
    <t>そ の 他 の</t>
  </si>
  <si>
    <t>手　数　料</t>
  </si>
  <si>
    <t>特 定 財 源</t>
  </si>
  <si>
    <t>施設区分</t>
  </si>
  <si>
    <t>公園</t>
  </si>
  <si>
    <t>市</t>
  </si>
  <si>
    <t>町　村</t>
  </si>
  <si>
    <t>公営住宅等</t>
  </si>
  <si>
    <t>し尿処理施設</t>
  </si>
  <si>
    <t>ごみ処理施設</t>
  </si>
  <si>
    <t>保育所</t>
  </si>
  <si>
    <t>養護老人ホーム</t>
  </si>
  <si>
    <t>児童遊園</t>
  </si>
  <si>
    <t>老人憩の家</t>
  </si>
  <si>
    <t>幼稚園</t>
  </si>
  <si>
    <t>本庁舎</t>
  </si>
  <si>
    <t>児童館</t>
  </si>
  <si>
    <t>公会堂
市民会館</t>
  </si>
  <si>
    <t>公民館</t>
  </si>
  <si>
    <t>図書館</t>
  </si>
  <si>
    <t>博物館</t>
  </si>
  <si>
    <t>市町村</t>
  </si>
  <si>
    <t>第16表　施設の管理費等の状況（市町村計）</t>
  </si>
  <si>
    <t>老人福祉
センター</t>
  </si>
  <si>
    <t>支所・出張所</t>
  </si>
  <si>
    <t>第17表　道路交通安全対策の状況（市町村計）</t>
  </si>
  <si>
    <t>区　　　　　　　　分</t>
  </si>
  <si>
    <t>補助事業</t>
  </si>
  <si>
    <t>単独事業</t>
  </si>
  <si>
    <t>交 通 安 全 の た め の 施 設 設 置</t>
  </si>
  <si>
    <t>道　路　管　理　者　分</t>
  </si>
  <si>
    <t>一　　種</t>
  </si>
  <si>
    <t>歩道</t>
  </si>
  <si>
    <t>歩道橋</t>
  </si>
  <si>
    <t>二　　種</t>
  </si>
  <si>
    <t>さく</t>
  </si>
  <si>
    <t>合計(A)</t>
  </si>
  <si>
    <t>その他(B)</t>
  </si>
  <si>
    <t>踏  切     (C)</t>
  </si>
  <si>
    <t>救急自動車  (D)</t>
  </si>
  <si>
    <t>そ  の  他  (E)</t>
  </si>
  <si>
    <t>施　設　補　修</t>
  </si>
  <si>
    <t>道路管理者分</t>
  </si>
  <si>
    <t>道路反射鏡等</t>
  </si>
  <si>
    <t>そ 　の 　他</t>
  </si>
  <si>
    <t>小  計   (F)</t>
  </si>
  <si>
    <t>そ  の  他   (G)</t>
  </si>
  <si>
    <t>そ　　の　　他</t>
  </si>
  <si>
    <t>交通安全運動</t>
  </si>
  <si>
    <t>交通整理隊</t>
  </si>
  <si>
    <t>交通事故相談</t>
  </si>
  <si>
    <t>救急業務</t>
  </si>
  <si>
    <t>そ  の  他</t>
  </si>
  <si>
    <t>小計(H)</t>
  </si>
  <si>
    <t>人 件 費(I)</t>
  </si>
  <si>
    <t xml:space="preserve"> (　専　任　職　員　数　)  (人)</t>
  </si>
  <si>
    <t>合　　　　　　　　計　（(A)～(I)）</t>
  </si>
  <si>
    <t>第18表　用地取得費の状況（市町村計）</t>
  </si>
  <si>
    <t>令和2年度
決算額</t>
  </si>
  <si>
    <t>令和元年度
決算額</t>
  </si>
  <si>
    <t>増減率
(％)</t>
  </si>
  <si>
    <t>令和2年度決算額の財源内訳</t>
  </si>
  <si>
    <t>令和2年度決算額のうち
補償費</t>
  </si>
  <si>
    <r>
      <rPr>
        <sz val="9"/>
        <rFont val="ＭＳ 明朝"/>
        <family val="1"/>
      </rPr>
      <t>令和2年度決算額による用地
取得面積</t>
    </r>
    <r>
      <rPr>
        <sz val="10"/>
        <rFont val="ＭＳ 明朝"/>
        <family val="1"/>
      </rPr>
      <t>(㎡)</t>
    </r>
  </si>
  <si>
    <t>国庫支出金</t>
  </si>
  <si>
    <t>県支出金</t>
  </si>
  <si>
    <t>その他の
特定財源</t>
  </si>
  <si>
    <t>社会福祉施設</t>
  </si>
  <si>
    <t>清掃施設</t>
  </si>
  <si>
    <t>道路・橋りょう</t>
  </si>
  <si>
    <t>街路</t>
  </si>
  <si>
    <t>皆減</t>
  </si>
  <si>
    <t>公営住宅</t>
  </si>
  <si>
    <t>小学校</t>
  </si>
  <si>
    <t>中学校</t>
  </si>
  <si>
    <t>皆増</t>
  </si>
  <si>
    <t>社会教育施設</t>
  </si>
  <si>
    <t>社会体育施設</t>
  </si>
  <si>
    <t>第19表　維持補修費及び受託事業費の目的別状況（市町村計）</t>
  </si>
  <si>
    <t>区　　　　分</t>
  </si>
  <si>
    <t>維 持 補 修 費</t>
  </si>
  <si>
    <t>県からの受託事業</t>
  </si>
  <si>
    <t>市町村間の受託事業費</t>
  </si>
  <si>
    <t>うち国費</t>
  </si>
  <si>
    <t>うち庁舎等</t>
  </si>
  <si>
    <t>うち保育所</t>
  </si>
  <si>
    <t>清掃費</t>
  </si>
  <si>
    <t>うちごみ処理</t>
  </si>
  <si>
    <t>うちし尿処理</t>
  </si>
  <si>
    <t>環境衛生費</t>
  </si>
  <si>
    <t>造林</t>
  </si>
  <si>
    <t>林道</t>
  </si>
  <si>
    <t>治山</t>
  </si>
  <si>
    <t>砂防</t>
  </si>
  <si>
    <t>(5)</t>
  </si>
  <si>
    <t>漁港</t>
  </si>
  <si>
    <t>農業農村整備</t>
  </si>
  <si>
    <t>(7)</t>
  </si>
  <si>
    <t>海岸保全</t>
  </si>
  <si>
    <t>(8)</t>
  </si>
  <si>
    <t>うち国立公園等</t>
  </si>
  <si>
    <t>うち観光</t>
  </si>
  <si>
    <t>道路</t>
  </si>
  <si>
    <t>橋りょう</t>
  </si>
  <si>
    <t>河川</t>
  </si>
  <si>
    <t>港湾</t>
  </si>
  <si>
    <t>都市計画</t>
  </si>
  <si>
    <t>うち街路</t>
  </si>
  <si>
    <t>うち都市下水路</t>
  </si>
  <si>
    <t>うち区画整理</t>
  </si>
  <si>
    <t>うち公園</t>
  </si>
  <si>
    <t>住宅</t>
  </si>
  <si>
    <t>(9)</t>
  </si>
  <si>
    <t>空港</t>
  </si>
  <si>
    <t>(10)</t>
  </si>
  <si>
    <t>うち庁舎</t>
  </si>
  <si>
    <t>9.</t>
  </si>
  <si>
    <t>高等学校</t>
  </si>
  <si>
    <t>特別支援学級</t>
  </si>
  <si>
    <t>大学</t>
  </si>
  <si>
    <t>各種学校</t>
  </si>
  <si>
    <t>社会教育</t>
  </si>
  <si>
    <t>10.</t>
  </si>
  <si>
    <t/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</si>
</sst>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▲&quot;#,##0"/>
    <numFmt numFmtId="179" formatCode="#,##0.0"/>
    <numFmt numFmtId="180" formatCode="#,##0.000;&quot;▲&quot;#,##0.000"/>
    <numFmt numFmtId="181" formatCode="#,##0.0;\-#,##0.0"/>
    <numFmt numFmtId="182" formatCode="#,##0.000;\-#,##0.000"/>
    <numFmt numFmtId="183" formatCode="#,##0.000"/>
    <numFmt numFmtId="184" formatCode="#,##0.0;&quot;△&quot;#,##0.0"/>
    <numFmt numFmtId="185" formatCode="#,##0;&quot;△&quot;#,##0"/>
    <numFmt numFmtId="186" formatCode="#,##0;&quot;△&quot;#,##0;&quot;&quot;"/>
    <numFmt numFmtId="187" formatCode="0.0"/>
    <numFmt numFmtId="188" formatCode="#,##0.0;&quot;▲&quot;#,##0.0"/>
    <numFmt numFmtId="189" formatCode="0.0;&quot;▲ &quot;0.0"/>
    <numFmt numFmtId="190" formatCode="#,##0.0;&quot;▲ &quot;#,##0.0"/>
    <numFmt numFmtId="191" formatCode="#,##0.000;&quot;▲ &quot;#,##0.000"/>
    <numFmt numFmtId="192" formatCode="0.000_);[Red]\(0.000\)"/>
    <numFmt numFmtId="193" formatCode="#,##0;&quot;△ &quot;#,##0"/>
    <numFmt numFmtId="194" formatCode="0.000"/>
    <numFmt numFmtId="195" formatCode="0.0000"/>
    <numFmt numFmtId="196" formatCode="0.00000"/>
    <numFmt numFmtId="197" formatCode="0.000000"/>
    <numFmt numFmtId="198" formatCode="#,##0;&quot;▲ &quot;#,##0"/>
    <numFmt numFmtId="199" formatCode="#,##0.0000;\-#,##0.0000"/>
    <numFmt numFmtId="200" formatCode="0.0_ "/>
    <numFmt numFmtId="201" formatCode="0.0;&quot;△ &quot;0.0"/>
    <numFmt numFmtId="202" formatCode="#,##0;\-#,##0;&quot;&quot;"/>
    <numFmt numFmtId="203" formatCode="0.0_);[Red]\(0.0\)"/>
    <numFmt numFmtId="204" formatCode="0.0000_);[Red]\(0.0000\)"/>
    <numFmt numFmtId="205" formatCode="#,##0.0;&quot;△ &quot;#,##0.0"/>
    <numFmt numFmtId="206" formatCode="0.0;[Red]0.0"/>
    <numFmt numFmtId="207" formatCode="#,##0.0;[Red]\-#,##0.0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0.75"/>
      <color indexed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0.75"/>
      <name val="ＭＳ 明朝"/>
      <family val="1"/>
    </font>
    <font>
      <sz val="6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sz val="9.55"/>
      <color indexed="8"/>
      <name val="ＭＳ 明朝"/>
      <family val="1"/>
    </font>
    <font>
      <sz val="9.55"/>
      <name val="ＭＳ 明朝"/>
      <family val="1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184" fontId="5" fillId="0" borderId="13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38" fontId="5" fillId="0" borderId="15" xfId="49" applyFont="1" applyBorder="1" applyAlignment="1">
      <alignment horizontal="distributed" vertical="center"/>
    </xf>
    <xf numFmtId="186" fontId="5" fillId="0" borderId="0" xfId="0" applyNumberFormat="1" applyFont="1" applyAlignment="1">
      <alignment/>
    </xf>
    <xf numFmtId="0" fontId="5" fillId="0" borderId="16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>
      <alignment horizontal="center" vertical="center" textRotation="255" shrinkToFit="1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38" fontId="5" fillId="0" borderId="14" xfId="49" applyFont="1" applyBorder="1" applyAlignment="1">
      <alignment horizontal="distributed" vertical="center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186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86" fontId="5" fillId="0" borderId="11" xfId="0" applyNumberFormat="1" applyFont="1" applyFill="1" applyBorder="1" applyAlignment="1" applyProtection="1">
      <alignment horizontal="center" vertical="center"/>
      <protection locked="0"/>
    </xf>
    <xf numFmtId="186" fontId="5" fillId="0" borderId="25" xfId="0" applyNumberFormat="1" applyFont="1" applyFill="1" applyBorder="1" applyAlignment="1" applyProtection="1">
      <alignment horizontal="center" vertical="center"/>
      <protection locked="0"/>
    </xf>
    <xf numFmtId="186" fontId="5" fillId="0" borderId="19" xfId="0" applyNumberFormat="1" applyFont="1" applyFill="1" applyBorder="1" applyAlignment="1" applyProtection="1">
      <alignment horizontal="center" vertical="center"/>
      <protection locked="0"/>
    </xf>
    <xf numFmtId="186" fontId="5" fillId="0" borderId="19" xfId="0" applyNumberFormat="1" applyFont="1" applyFill="1" applyBorder="1" applyAlignment="1">
      <alignment horizontal="center" vertical="center"/>
    </xf>
    <xf numFmtId="183" fontId="5" fillId="0" borderId="26" xfId="0" applyNumberFormat="1" applyFont="1" applyFill="1" applyBorder="1" applyAlignment="1">
      <alignment vertical="center"/>
    </xf>
    <xf numFmtId="183" fontId="5" fillId="0" borderId="27" xfId="0" applyNumberFormat="1" applyFont="1" applyFill="1" applyBorder="1" applyAlignment="1">
      <alignment vertical="center"/>
    </xf>
    <xf numFmtId="183" fontId="5" fillId="0" borderId="28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86" fontId="5" fillId="0" borderId="18" xfId="0" applyNumberFormat="1" applyFont="1" applyFill="1" applyBorder="1" applyAlignment="1" applyProtection="1">
      <alignment horizontal="right" vertical="center"/>
      <protection locked="0"/>
    </xf>
    <xf numFmtId="186" fontId="5" fillId="0" borderId="20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29" xfId="0" applyNumberFormat="1" applyFont="1" applyFill="1" applyBorder="1" applyAlignment="1">
      <alignment vertical="center"/>
    </xf>
    <xf numFmtId="186" fontId="5" fillId="0" borderId="25" xfId="0" applyNumberFormat="1" applyFont="1" applyFill="1" applyBorder="1" applyAlignment="1">
      <alignment vertical="center"/>
    </xf>
    <xf numFmtId="37" fontId="5" fillId="0" borderId="10" xfId="0" applyNumberFormat="1" applyFont="1" applyBorder="1" applyAlignment="1" applyProtection="1">
      <alignment vertical="center"/>
      <protection locked="0"/>
    </xf>
    <xf numFmtId="37" fontId="5" fillId="0" borderId="30" xfId="0" applyNumberFormat="1" applyFont="1" applyBorder="1" applyAlignment="1" applyProtection="1">
      <alignment vertical="center"/>
      <protection locked="0"/>
    </xf>
    <xf numFmtId="37" fontId="5" fillId="0" borderId="18" xfId="0" applyNumberFormat="1" applyFont="1" applyBorder="1" applyAlignment="1" applyProtection="1">
      <alignment vertical="center"/>
      <protection locked="0"/>
    </xf>
    <xf numFmtId="186" fontId="5" fillId="0" borderId="18" xfId="0" applyNumberFormat="1" applyFont="1" applyBorder="1" applyAlignment="1" applyProtection="1">
      <alignment vertical="center"/>
      <protection locked="0"/>
    </xf>
    <xf numFmtId="193" fontId="5" fillId="0" borderId="25" xfId="0" applyNumberFormat="1" applyFont="1" applyBorder="1" applyAlignment="1" applyProtection="1">
      <alignment vertical="center"/>
      <protection locked="0"/>
    </xf>
    <xf numFmtId="37" fontId="5" fillId="0" borderId="10" xfId="0" applyNumberFormat="1" applyFont="1" applyFill="1" applyBorder="1" applyAlignment="1">
      <alignment vertical="center"/>
    </xf>
    <xf numFmtId="37" fontId="5" fillId="0" borderId="11" xfId="0" applyNumberFormat="1" applyFont="1" applyFill="1" applyBorder="1" applyAlignment="1">
      <alignment vertical="center"/>
    </xf>
    <xf numFmtId="37" fontId="5" fillId="0" borderId="21" xfId="0" applyNumberFormat="1" applyFont="1" applyFill="1" applyBorder="1" applyAlignment="1">
      <alignment vertical="center"/>
    </xf>
    <xf numFmtId="37" fontId="5" fillId="0" borderId="31" xfId="0" applyNumberFormat="1" applyFont="1" applyFill="1" applyBorder="1" applyAlignment="1">
      <alignment vertical="center"/>
    </xf>
    <xf numFmtId="37" fontId="5" fillId="0" borderId="32" xfId="0" applyNumberFormat="1" applyFont="1" applyFill="1" applyBorder="1" applyAlignment="1">
      <alignment vertical="center"/>
    </xf>
    <xf numFmtId="37" fontId="5" fillId="0" borderId="18" xfId="0" applyNumberFormat="1" applyFont="1" applyFill="1" applyBorder="1" applyAlignment="1">
      <alignment vertical="center"/>
    </xf>
    <xf numFmtId="37" fontId="5" fillId="0" borderId="12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vertical="center"/>
    </xf>
    <xf numFmtId="186" fontId="5" fillId="0" borderId="33" xfId="0" applyNumberFormat="1" applyFont="1" applyFill="1" applyBorder="1" applyAlignment="1">
      <alignment vertical="center"/>
    </xf>
    <xf numFmtId="186" fontId="5" fillId="0" borderId="24" xfId="0" applyNumberFormat="1" applyFont="1" applyFill="1" applyBorder="1" applyAlignment="1">
      <alignment vertical="center"/>
    </xf>
    <xf numFmtId="186" fontId="5" fillId="0" borderId="34" xfId="0" applyNumberFormat="1" applyFont="1" applyFill="1" applyBorder="1" applyAlignment="1">
      <alignment vertical="center"/>
    </xf>
    <xf numFmtId="186" fontId="5" fillId="0" borderId="35" xfId="0" applyNumberFormat="1" applyFont="1" applyFill="1" applyBorder="1" applyAlignment="1">
      <alignment vertical="center"/>
    </xf>
    <xf numFmtId="186" fontId="5" fillId="0" borderId="36" xfId="0" applyNumberFormat="1" applyFont="1" applyFill="1" applyBorder="1" applyAlignment="1">
      <alignment vertical="center"/>
    </xf>
    <xf numFmtId="186" fontId="5" fillId="0" borderId="37" xfId="0" applyNumberFormat="1" applyFont="1" applyFill="1" applyBorder="1" applyAlignment="1">
      <alignment vertical="center"/>
    </xf>
    <xf numFmtId="186" fontId="5" fillId="0" borderId="26" xfId="0" applyNumberFormat="1" applyFont="1" applyFill="1" applyBorder="1" applyAlignment="1">
      <alignment vertical="center"/>
    </xf>
    <xf numFmtId="186" fontId="5" fillId="0" borderId="27" xfId="0" applyNumberFormat="1" applyFont="1" applyFill="1" applyBorder="1" applyAlignment="1">
      <alignment vertical="center"/>
    </xf>
    <xf numFmtId="186" fontId="5" fillId="0" borderId="28" xfId="0" applyNumberFormat="1" applyFont="1" applyFill="1" applyBorder="1" applyAlignment="1">
      <alignment vertical="center"/>
    </xf>
    <xf numFmtId="186" fontId="5" fillId="0" borderId="38" xfId="0" applyNumberFormat="1" applyFont="1" applyFill="1" applyBorder="1" applyAlignment="1">
      <alignment vertical="center"/>
    </xf>
    <xf numFmtId="186" fontId="5" fillId="0" borderId="39" xfId="0" applyNumberFormat="1" applyFont="1" applyFill="1" applyBorder="1" applyAlignment="1">
      <alignment vertical="center"/>
    </xf>
    <xf numFmtId="184" fontId="5" fillId="0" borderId="30" xfId="0" applyNumberFormat="1" applyFont="1" applyFill="1" applyBorder="1" applyAlignment="1" applyProtection="1">
      <alignment vertical="center"/>
      <protection locked="0"/>
    </xf>
    <xf numFmtId="184" fontId="5" fillId="0" borderId="18" xfId="0" applyNumberFormat="1" applyFont="1" applyFill="1" applyBorder="1" applyAlignment="1" applyProtection="1">
      <alignment vertical="center"/>
      <protection locked="0"/>
    </xf>
    <xf numFmtId="184" fontId="5" fillId="0" borderId="25" xfId="0" applyNumberFormat="1" applyFont="1" applyFill="1" applyBorder="1" applyAlignment="1" applyProtection="1">
      <alignment vertical="center"/>
      <protection locked="0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horizontal="right" vertical="center"/>
    </xf>
    <xf numFmtId="184" fontId="5" fillId="0" borderId="32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37" fontId="5" fillId="0" borderId="30" xfId="0" applyNumberFormat="1" applyFont="1" applyFill="1" applyBorder="1" applyAlignment="1" applyProtection="1">
      <alignment vertical="center"/>
      <protection locked="0"/>
    </xf>
    <xf numFmtId="37" fontId="5" fillId="0" borderId="18" xfId="0" applyNumberFormat="1" applyFont="1" applyFill="1" applyBorder="1" applyAlignment="1" applyProtection="1">
      <alignment vertical="center"/>
      <protection locked="0"/>
    </xf>
    <xf numFmtId="179" fontId="5" fillId="0" borderId="13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 shrinkToFit="1"/>
    </xf>
    <xf numFmtId="184" fontId="5" fillId="0" borderId="14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33" xfId="0" applyNumberFormat="1" applyFont="1" applyFill="1" applyBorder="1" applyAlignment="1">
      <alignment vertical="center"/>
    </xf>
    <xf numFmtId="183" fontId="5" fillId="0" borderId="38" xfId="0" applyNumberFormat="1" applyFont="1" applyFill="1" applyBorder="1" applyAlignment="1">
      <alignment vertical="center"/>
    </xf>
    <xf numFmtId="183" fontId="5" fillId="0" borderId="39" xfId="0" applyNumberFormat="1" applyFont="1" applyFill="1" applyBorder="1" applyAlignment="1">
      <alignment vertical="center"/>
    </xf>
    <xf numFmtId="186" fontId="5" fillId="0" borderId="24" xfId="0" applyNumberFormat="1" applyFont="1" applyBorder="1" applyAlignment="1">
      <alignment vertical="center"/>
    </xf>
    <xf numFmtId="186" fontId="5" fillId="0" borderId="30" xfId="0" applyNumberFormat="1" applyFont="1" applyBorder="1" applyAlignment="1" applyProtection="1">
      <alignment vertical="center"/>
      <protection locked="0"/>
    </xf>
    <xf numFmtId="0" fontId="59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 shrinkToFit="1"/>
      <protection locked="0"/>
    </xf>
    <xf numFmtId="0" fontId="59" fillId="0" borderId="0" xfId="0" applyFont="1" applyFill="1" applyAlignment="1" applyProtection="1">
      <alignment horizontal="right" shrinkToFit="1"/>
      <protection locked="0"/>
    </xf>
    <xf numFmtId="0" fontId="59" fillId="0" borderId="0" xfId="0" applyFont="1" applyFill="1" applyAlignment="1" applyProtection="1">
      <alignment horizontal="right"/>
      <protection locked="0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37" fontId="5" fillId="0" borderId="10" xfId="0" applyNumberFormat="1" applyFont="1" applyFill="1" applyBorder="1" applyAlignment="1" applyProtection="1">
      <alignment vertical="center" shrinkToFit="1"/>
      <protection locked="0"/>
    </xf>
    <xf numFmtId="181" fontId="5" fillId="0" borderId="10" xfId="0" applyNumberFormat="1" applyFont="1" applyFill="1" applyBorder="1" applyAlignment="1" applyProtection="1">
      <alignment vertical="center" shrinkToFit="1"/>
      <protection locked="0"/>
    </xf>
    <xf numFmtId="185" fontId="5" fillId="0" borderId="10" xfId="0" applyNumberFormat="1" applyFont="1" applyFill="1" applyBorder="1" applyAlignment="1" applyProtection="1">
      <alignment vertical="center" shrinkToFit="1"/>
      <protection locked="0"/>
    </xf>
    <xf numFmtId="184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84" fontId="5" fillId="0" borderId="10" xfId="0" applyNumberFormat="1" applyFont="1" applyFill="1" applyBorder="1" applyAlignment="1">
      <alignment horizontal="right" vertical="center" shrinkToFit="1"/>
    </xf>
    <xf numFmtId="181" fontId="5" fillId="0" borderId="30" xfId="0" applyNumberFormat="1" applyFont="1" applyFill="1" applyBorder="1" applyAlignment="1" applyProtection="1">
      <alignment vertical="center" shrinkToFit="1"/>
      <protection locked="0"/>
    </xf>
    <xf numFmtId="181" fontId="5" fillId="33" borderId="10" xfId="0" applyNumberFormat="1" applyFont="1" applyFill="1" applyBorder="1" applyAlignment="1" applyProtection="1">
      <alignment vertical="center" shrinkToFit="1"/>
      <protection locked="0"/>
    </xf>
    <xf numFmtId="184" fontId="5" fillId="0" borderId="42" xfId="0" applyNumberFormat="1" applyFont="1" applyFill="1" applyBorder="1" applyAlignment="1" applyProtection="1">
      <alignment horizontal="right" vertical="center" shrinkToFit="1"/>
      <protection locked="0"/>
    </xf>
    <xf numFmtId="184" fontId="5" fillId="0" borderId="43" xfId="0" applyNumberFormat="1" applyFont="1" applyFill="1" applyBorder="1" applyAlignment="1">
      <alignment horizontal="right" vertical="center" shrinkToFit="1"/>
    </xf>
    <xf numFmtId="184" fontId="5" fillId="0" borderId="44" xfId="0" applyNumberFormat="1" applyFont="1" applyFill="1" applyBorder="1" applyAlignment="1">
      <alignment horizontal="right" vertical="center" shrinkToFit="1"/>
    </xf>
    <xf numFmtId="37" fontId="59" fillId="0" borderId="0" xfId="0" applyNumberFormat="1" applyFont="1" applyFill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 shrinkToFit="1"/>
    </xf>
    <xf numFmtId="184" fontId="5" fillId="0" borderId="44" xfId="0" applyNumberFormat="1" applyFont="1" applyFill="1" applyBorder="1" applyAlignment="1">
      <alignment horizontal="center" vertical="center" shrinkToFit="1"/>
    </xf>
    <xf numFmtId="37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horizontal="distributed" vertical="center"/>
      <protection locked="0"/>
    </xf>
    <xf numFmtId="0" fontId="60" fillId="0" borderId="45" xfId="0" applyFont="1" applyFill="1" applyBorder="1" applyAlignment="1" applyProtection="1">
      <alignment horizontal="distributed" vertical="center"/>
      <protection locked="0"/>
    </xf>
    <xf numFmtId="37" fontId="5" fillId="0" borderId="46" xfId="0" applyNumberFormat="1" applyFont="1" applyFill="1" applyBorder="1" applyAlignment="1" applyProtection="1">
      <alignment vertical="center" shrinkToFit="1"/>
      <protection locked="0"/>
    </xf>
    <xf numFmtId="181" fontId="5" fillId="0" borderId="46" xfId="0" applyNumberFormat="1" applyFont="1" applyFill="1" applyBorder="1" applyAlignment="1" applyProtection="1">
      <alignment vertical="center" shrinkToFit="1"/>
      <protection locked="0"/>
    </xf>
    <xf numFmtId="185" fontId="5" fillId="0" borderId="46" xfId="0" applyNumberFormat="1" applyFont="1" applyFill="1" applyBorder="1" applyAlignment="1" applyProtection="1">
      <alignment vertical="center" shrinkToFit="1"/>
      <protection locked="0"/>
    </xf>
    <xf numFmtId="184" fontId="5" fillId="0" borderId="46" xfId="0" applyNumberFormat="1" applyFont="1" applyFill="1" applyBorder="1" applyAlignment="1" applyProtection="1">
      <alignment horizontal="right" vertical="center" shrinkToFit="1"/>
      <protection locked="0"/>
    </xf>
    <xf numFmtId="184" fontId="5" fillId="0" borderId="47" xfId="0" applyNumberFormat="1" applyFont="1" applyFill="1" applyBorder="1" applyAlignment="1">
      <alignment horizontal="right" vertical="center" shrinkToFit="1"/>
    </xf>
    <xf numFmtId="181" fontId="5" fillId="0" borderId="47" xfId="0" applyNumberFormat="1" applyFont="1" applyFill="1" applyBorder="1" applyAlignment="1" applyProtection="1">
      <alignment vertical="center" shrinkToFit="1"/>
      <protection locked="0"/>
    </xf>
    <xf numFmtId="181" fontId="5" fillId="33" borderId="46" xfId="0" applyNumberFormat="1" applyFont="1" applyFill="1" applyBorder="1" applyAlignment="1" applyProtection="1">
      <alignment vertical="center" shrinkToFit="1"/>
      <protection locked="0"/>
    </xf>
    <xf numFmtId="184" fontId="5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5" fillId="0" borderId="49" xfId="0" applyNumberFormat="1" applyFont="1" applyFill="1" applyBorder="1" applyAlignment="1">
      <alignment horizontal="right" vertical="center" shrinkToFit="1"/>
    </xf>
    <xf numFmtId="0" fontId="59" fillId="0" borderId="0" xfId="0" applyFont="1" applyFill="1" applyAlignment="1">
      <alignment shrinkToFit="1"/>
    </xf>
    <xf numFmtId="0" fontId="5" fillId="0" borderId="0" xfId="61" applyFont="1" applyFill="1" applyProtection="1">
      <alignment/>
      <protection locked="0"/>
    </xf>
    <xf numFmtId="0" fontId="5" fillId="0" borderId="0" xfId="61" applyFont="1" applyFill="1">
      <alignment/>
      <protection/>
    </xf>
    <xf numFmtId="0" fontId="5" fillId="0" borderId="0" xfId="61" applyFont="1" applyFill="1" applyAlignment="1" applyProtection="1">
      <alignment horizontal="right"/>
      <protection locked="0"/>
    </xf>
    <xf numFmtId="0" fontId="5" fillId="0" borderId="50" xfId="61" applyFont="1" applyFill="1" applyBorder="1" applyProtection="1">
      <alignment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13" xfId="61" applyFont="1" applyFill="1" applyBorder="1" applyAlignment="1" applyProtection="1">
      <alignment horizontal="center" vertical="center"/>
      <protection locked="0"/>
    </xf>
    <xf numFmtId="0" fontId="5" fillId="0" borderId="31" xfId="61" applyFont="1" applyFill="1" applyBorder="1" applyAlignment="1" applyProtection="1">
      <alignment horizontal="right"/>
      <protection locked="0"/>
    </xf>
    <xf numFmtId="0" fontId="5" fillId="0" borderId="31" xfId="61" applyFont="1" applyFill="1" applyBorder="1" applyProtection="1">
      <alignment/>
      <protection locked="0"/>
    </xf>
    <xf numFmtId="0" fontId="5" fillId="0" borderId="30" xfId="61" applyFont="1" applyFill="1" applyBorder="1" applyProtection="1">
      <alignment/>
      <protection locked="0"/>
    </xf>
    <xf numFmtId="0" fontId="5" fillId="0" borderId="26" xfId="61" applyFont="1" applyFill="1" applyBorder="1" applyProtection="1">
      <alignment/>
      <protection locked="0"/>
    </xf>
    <xf numFmtId="0" fontId="5" fillId="0" borderId="51" xfId="61" applyFont="1" applyFill="1" applyBorder="1" applyProtection="1">
      <alignment/>
      <protection locked="0"/>
    </xf>
    <xf numFmtId="49" fontId="5" fillId="0" borderId="31" xfId="61" applyNumberFormat="1" applyFont="1" applyFill="1" applyBorder="1" applyProtection="1">
      <alignment/>
      <protection locked="0"/>
    </xf>
    <xf numFmtId="49" fontId="5" fillId="0" borderId="20" xfId="61" applyNumberFormat="1" applyFont="1" applyFill="1" applyBorder="1" applyProtection="1">
      <alignment/>
      <protection locked="0"/>
    </xf>
    <xf numFmtId="0" fontId="5" fillId="0" borderId="52" xfId="61" applyFont="1" applyFill="1" applyBorder="1" applyProtection="1">
      <alignment/>
      <protection locked="0"/>
    </xf>
    <xf numFmtId="0" fontId="5" fillId="0" borderId="53" xfId="61" applyFont="1" applyFill="1" applyBorder="1" applyProtection="1">
      <alignment/>
      <protection locked="0"/>
    </xf>
    <xf numFmtId="0" fontId="5" fillId="0" borderId="54" xfId="61" applyFont="1" applyFill="1" applyBorder="1" applyProtection="1">
      <alignment/>
      <protection locked="0"/>
    </xf>
    <xf numFmtId="49" fontId="5" fillId="0" borderId="31" xfId="61" applyNumberFormat="1" applyFont="1" applyFill="1" applyBorder="1" applyAlignment="1" applyProtection="1">
      <alignment horizontal="left"/>
      <protection locked="0"/>
    </xf>
    <xf numFmtId="0" fontId="5" fillId="0" borderId="15" xfId="61" applyFont="1" applyFill="1" applyBorder="1" applyAlignment="1" applyProtection="1">
      <alignment horizontal="center" vertical="center"/>
      <protection locked="0"/>
    </xf>
    <xf numFmtId="0" fontId="5" fillId="0" borderId="55" xfId="61" applyFont="1" applyFill="1" applyBorder="1" applyProtection="1">
      <alignment/>
      <protection locked="0"/>
    </xf>
    <xf numFmtId="49" fontId="5" fillId="0" borderId="35" xfId="61" applyNumberFormat="1" applyFont="1" applyFill="1" applyBorder="1" applyProtection="1">
      <alignment/>
      <protection locked="0"/>
    </xf>
    <xf numFmtId="0" fontId="5" fillId="0" borderId="22" xfId="61" applyFont="1" applyFill="1" applyBorder="1" applyProtection="1">
      <alignment/>
      <protection locked="0"/>
    </xf>
    <xf numFmtId="0" fontId="5" fillId="0" borderId="56" xfId="6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0" fontId="5" fillId="0" borderId="0" xfId="61" applyFont="1" applyFill="1" applyBorder="1">
      <alignment/>
      <protection/>
    </xf>
    <xf numFmtId="0" fontId="5" fillId="0" borderId="52" xfId="61" applyFont="1" applyFill="1" applyBorder="1">
      <alignment/>
      <protection/>
    </xf>
    <xf numFmtId="0" fontId="5" fillId="0" borderId="16" xfId="61" applyFont="1" applyFill="1" applyBorder="1" applyProtection="1">
      <alignment/>
      <protection locked="0"/>
    </xf>
    <xf numFmtId="0" fontId="5" fillId="0" borderId="57" xfId="61" applyFont="1" applyFill="1" applyBorder="1" applyAlignment="1" applyProtection="1">
      <alignment horizontal="center" vertical="center"/>
      <protection locked="0"/>
    </xf>
    <xf numFmtId="0" fontId="5" fillId="0" borderId="58" xfId="61" applyFont="1" applyFill="1" applyBorder="1" applyProtection="1">
      <alignment/>
      <protection locked="0"/>
    </xf>
    <xf numFmtId="0" fontId="5" fillId="0" borderId="59" xfId="61" applyFont="1" applyFill="1" applyBorder="1" applyProtection="1">
      <alignment/>
      <protection locked="0"/>
    </xf>
    <xf numFmtId="49" fontId="5" fillId="0" borderId="26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60" xfId="61" applyNumberFormat="1" applyFont="1" applyFill="1" applyBorder="1" applyProtection="1">
      <alignment/>
      <protection locked="0"/>
    </xf>
    <xf numFmtId="0" fontId="5" fillId="0" borderId="31" xfId="61" applyFont="1" applyFill="1" applyBorder="1" applyAlignment="1" applyProtection="1">
      <alignment horizontal="distributed"/>
      <protection locked="0"/>
    </xf>
    <xf numFmtId="0" fontId="5" fillId="0" borderId="26" xfId="6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Protection="1">
      <alignment/>
      <protection locked="0"/>
    </xf>
    <xf numFmtId="0" fontId="5" fillId="0" borderId="18" xfId="61" applyFont="1" applyFill="1" applyBorder="1" applyAlignment="1" applyProtection="1">
      <alignment horizontal="distributed" vertical="center"/>
      <protection locked="0"/>
    </xf>
    <xf numFmtId="0" fontId="5" fillId="0" borderId="0" xfId="61" applyFont="1" applyFill="1" applyBorder="1" applyAlignment="1" applyProtection="1">
      <alignment horizontal="distributed" vertical="center" wrapText="1"/>
      <protection locked="0"/>
    </xf>
    <xf numFmtId="49" fontId="5" fillId="0" borderId="11" xfId="61" applyNumberFormat="1" applyFont="1" applyFill="1" applyBorder="1" applyProtection="1">
      <alignment/>
      <protection locked="0"/>
    </xf>
    <xf numFmtId="49" fontId="5" fillId="0" borderId="18" xfId="61" applyNumberFormat="1" applyFont="1" applyFill="1" applyBorder="1" applyProtection="1">
      <alignment/>
      <protection locked="0"/>
    </xf>
    <xf numFmtId="49" fontId="5" fillId="0" borderId="57" xfId="61" applyNumberFormat="1" applyFont="1" applyFill="1" applyBorder="1" applyProtection="1">
      <alignment/>
      <protection locked="0"/>
    </xf>
    <xf numFmtId="0" fontId="5" fillId="0" borderId="42" xfId="61" applyFont="1" applyFill="1" applyBorder="1" applyProtection="1">
      <alignment/>
      <protection locked="0"/>
    </xf>
    <xf numFmtId="0" fontId="5" fillId="0" borderId="16" xfId="61" applyFont="1" applyFill="1" applyBorder="1" applyAlignment="1" applyProtection="1">
      <alignment horizontal="distributed" vertical="center"/>
      <protection locked="0"/>
    </xf>
    <xf numFmtId="0" fontId="5" fillId="0" borderId="58" xfId="61" applyFont="1" applyFill="1" applyBorder="1" applyAlignment="1" applyProtection="1">
      <alignment horizontal="distributed" vertical="center"/>
      <protection locked="0"/>
    </xf>
    <xf numFmtId="0" fontId="5" fillId="0" borderId="40" xfId="61" applyFont="1" applyFill="1" applyBorder="1" applyAlignment="1" applyProtection="1">
      <alignment vertical="center"/>
      <protection locked="0"/>
    </xf>
    <xf numFmtId="0" fontId="5" fillId="0" borderId="61" xfId="61" applyFont="1" applyFill="1" applyBorder="1" applyAlignment="1" applyProtection="1">
      <alignment vertical="center"/>
      <protection locked="0"/>
    </xf>
    <xf numFmtId="0" fontId="5" fillId="0" borderId="57" xfId="61" applyFont="1" applyFill="1" applyBorder="1" applyAlignment="1" applyProtection="1">
      <alignment horizontal="distributed" vertical="center"/>
      <protection locked="0"/>
    </xf>
    <xf numFmtId="0" fontId="5" fillId="0" borderId="0" xfId="61" applyFont="1" applyFill="1" applyBorder="1" applyAlignment="1" applyProtection="1">
      <alignment horizontal="distributed" vertical="center"/>
      <protection locked="0"/>
    </xf>
    <xf numFmtId="0" fontId="5" fillId="0" borderId="11" xfId="61" applyFont="1" applyFill="1" applyBorder="1" applyAlignment="1" applyProtection="1">
      <alignment horizontal="distributed" vertical="center"/>
      <protection locked="0"/>
    </xf>
    <xf numFmtId="0" fontId="5" fillId="0" borderId="11" xfId="61" applyFont="1" applyFill="1" applyBorder="1" applyAlignment="1" applyProtection="1">
      <alignment horizontal="center"/>
      <protection locked="0"/>
    </xf>
    <xf numFmtId="0" fontId="5" fillId="0" borderId="62" xfId="61" applyFont="1" applyFill="1" applyBorder="1" applyProtection="1">
      <alignment/>
      <protection locked="0"/>
    </xf>
    <xf numFmtId="0" fontId="5" fillId="0" borderId="27" xfId="61" applyFont="1" applyFill="1" applyBorder="1" applyAlignment="1" applyProtection="1">
      <alignment horizontal="center" vertical="center"/>
      <protection locked="0"/>
    </xf>
    <xf numFmtId="0" fontId="5" fillId="0" borderId="15" xfId="61" applyFont="1" applyFill="1" applyBorder="1" applyAlignment="1" applyProtection="1">
      <alignment horizontal="distributed" vertical="center"/>
      <protection locked="0"/>
    </xf>
    <xf numFmtId="0" fontId="5" fillId="0" borderId="57" xfId="61" applyFont="1" applyFill="1" applyBorder="1" applyAlignment="1" applyProtection="1">
      <alignment horizontal="distributed" vertical="center" wrapText="1"/>
      <protection locked="0"/>
    </xf>
    <xf numFmtId="0" fontId="5" fillId="0" borderId="30" xfId="61" applyFont="1" applyFill="1" applyBorder="1" applyAlignment="1" applyProtection="1">
      <alignment horizontal="center" vertical="center"/>
      <protection locked="0"/>
    </xf>
    <xf numFmtId="0" fontId="11" fillId="0" borderId="57" xfId="61" applyFont="1" applyFill="1" applyBorder="1" applyAlignment="1" applyProtection="1">
      <alignment horizontal="center" vertical="center"/>
      <protection locked="0"/>
    </xf>
    <xf numFmtId="0" fontId="11" fillId="0" borderId="0" xfId="61" applyFont="1" applyFill="1" applyBorder="1" applyAlignment="1" applyProtection="1">
      <alignment horizontal="center" vertical="center"/>
      <protection locked="0"/>
    </xf>
    <xf numFmtId="0" fontId="11" fillId="0" borderId="10" xfId="61" applyFont="1" applyFill="1" applyBorder="1" applyAlignment="1" applyProtection="1">
      <alignment horizontal="center" vertical="center"/>
      <protection locked="0"/>
    </xf>
    <xf numFmtId="0" fontId="5" fillId="0" borderId="30" xfId="61" applyFont="1" applyFill="1" applyBorder="1" applyAlignment="1" applyProtection="1">
      <alignment horizontal="center" vertical="center" shrinkToFit="1"/>
      <protection locked="0"/>
    </xf>
    <xf numFmtId="0" fontId="11" fillId="0" borderId="30" xfId="61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0" fontId="5" fillId="0" borderId="57" xfId="61" applyFont="1" applyFill="1" applyBorder="1" applyProtection="1">
      <alignment/>
      <protection locked="0"/>
    </xf>
    <xf numFmtId="0" fontId="5" fillId="0" borderId="63" xfId="61" applyFont="1" applyFill="1" applyBorder="1" applyAlignment="1" applyProtection="1">
      <alignment horizontal="center" vertical="center" shrinkToFit="1"/>
      <protection locked="0"/>
    </xf>
    <xf numFmtId="0" fontId="5" fillId="0" borderId="44" xfId="61" applyFont="1" applyFill="1" applyBorder="1" applyAlignment="1" applyProtection="1">
      <alignment horizontal="center" vertical="center"/>
      <protection locked="0"/>
    </xf>
    <xf numFmtId="0" fontId="5" fillId="0" borderId="24" xfId="61" applyFont="1" applyFill="1" applyBorder="1">
      <alignment/>
      <protection/>
    </xf>
    <xf numFmtId="0" fontId="5" fillId="0" borderId="14" xfId="61" applyFont="1" applyFill="1" applyBorder="1" applyAlignment="1" applyProtection="1">
      <alignment horizontal="center" vertical="center"/>
      <protection locked="0"/>
    </xf>
    <xf numFmtId="0" fontId="5" fillId="0" borderId="25" xfId="61" applyFont="1" applyFill="1" applyBorder="1" applyAlignment="1" applyProtection="1">
      <alignment horizontal="distributed" vertical="center"/>
      <protection locked="0"/>
    </xf>
    <xf numFmtId="0" fontId="5" fillId="0" borderId="19" xfId="61" applyFont="1" applyFill="1" applyBorder="1" applyAlignment="1" applyProtection="1">
      <alignment horizontal="center" vertical="center"/>
      <protection locked="0"/>
    </xf>
    <xf numFmtId="0" fontId="11" fillId="0" borderId="21" xfId="61" applyFont="1" applyFill="1" applyBorder="1" applyAlignment="1" applyProtection="1">
      <alignment horizontal="center" vertical="center"/>
      <protection locked="0"/>
    </xf>
    <xf numFmtId="0" fontId="5" fillId="0" borderId="19" xfId="61" applyFont="1" applyFill="1" applyBorder="1" applyAlignment="1" applyProtection="1">
      <alignment horizontal="center" vertical="center" shrinkToFit="1"/>
      <protection locked="0"/>
    </xf>
    <xf numFmtId="0" fontId="5" fillId="0" borderId="19" xfId="61" applyFont="1" applyFill="1" applyBorder="1" applyProtection="1">
      <alignment/>
      <protection locked="0"/>
    </xf>
    <xf numFmtId="0" fontId="5" fillId="0" borderId="21" xfId="61" applyFont="1" applyFill="1" applyBorder="1" applyProtection="1">
      <alignment/>
      <protection locked="0"/>
    </xf>
    <xf numFmtId="0" fontId="5" fillId="0" borderId="23" xfId="61" applyFont="1" applyFill="1" applyBorder="1" applyProtection="1">
      <alignment/>
      <protection locked="0"/>
    </xf>
    <xf numFmtId="0" fontId="5" fillId="0" borderId="64" xfId="61" applyFont="1" applyFill="1" applyBorder="1" applyAlignment="1" applyProtection="1">
      <alignment horizontal="center" vertical="center" shrinkToFit="1"/>
      <protection locked="0"/>
    </xf>
    <xf numFmtId="0" fontId="5" fillId="0" borderId="28" xfId="61" applyFont="1" applyFill="1" applyBorder="1" applyProtection="1">
      <alignment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3" fontId="5" fillId="0" borderId="10" xfId="61" applyNumberFormat="1" applyFont="1" applyFill="1" applyBorder="1" applyAlignment="1" applyProtection="1">
      <alignment vertical="center"/>
      <protection locked="0"/>
    </xf>
    <xf numFmtId="3" fontId="5" fillId="0" borderId="13" xfId="61" applyNumberFormat="1" applyFont="1" applyFill="1" applyBorder="1" applyAlignment="1" applyProtection="1">
      <alignment vertical="center"/>
      <protection locked="0"/>
    </xf>
    <xf numFmtId="3" fontId="5" fillId="0" borderId="51" xfId="61" applyNumberFormat="1" applyFont="1" applyFill="1" applyBorder="1" applyAlignment="1" applyProtection="1">
      <alignment vertical="center"/>
      <protection locked="0"/>
    </xf>
    <xf numFmtId="3" fontId="5" fillId="0" borderId="65" xfId="61" applyNumberFormat="1" applyFont="1" applyFill="1" applyBorder="1" applyAlignment="1" applyProtection="1">
      <alignment vertical="center"/>
      <protection locked="0"/>
    </xf>
    <xf numFmtId="3" fontId="5" fillId="0" borderId="0" xfId="61" applyNumberFormat="1" applyFont="1" applyFill="1" applyBorder="1" applyAlignment="1" applyProtection="1">
      <alignment vertical="center"/>
      <protection locked="0"/>
    </xf>
    <xf numFmtId="3" fontId="5" fillId="0" borderId="16" xfId="61" applyNumberFormat="1" applyFont="1" applyFill="1" applyBorder="1" applyAlignment="1" applyProtection="1">
      <alignment vertical="center"/>
      <protection locked="0"/>
    </xf>
    <xf numFmtId="3" fontId="5" fillId="0" borderId="44" xfId="61" applyNumberFormat="1" applyFont="1" applyFill="1" applyBorder="1" applyAlignment="1" applyProtection="1">
      <alignment vertical="center"/>
      <protection locked="0"/>
    </xf>
    <xf numFmtId="3" fontId="5" fillId="0" borderId="15" xfId="61" applyNumberFormat="1" applyFont="1" applyFill="1" applyBorder="1" applyAlignment="1" applyProtection="1">
      <alignment vertical="center"/>
      <protection locked="0"/>
    </xf>
    <xf numFmtId="3" fontId="5" fillId="0" borderId="57" xfId="61" applyNumberFormat="1" applyFont="1" applyFill="1" applyBorder="1" applyAlignment="1" applyProtection="1">
      <alignment vertical="center"/>
      <protection locked="0"/>
    </xf>
    <xf numFmtId="3" fontId="5" fillId="0" borderId="66" xfId="61" applyNumberFormat="1" applyFont="1" applyFill="1" applyBorder="1" applyAlignment="1" applyProtection="1">
      <alignment vertical="center"/>
      <protection locked="0"/>
    </xf>
    <xf numFmtId="3" fontId="5" fillId="0" borderId="30" xfId="61" applyNumberFormat="1" applyFont="1" applyFill="1" applyBorder="1" applyAlignment="1" applyProtection="1">
      <alignment vertical="center"/>
      <protection locked="0"/>
    </xf>
    <xf numFmtId="3" fontId="5" fillId="0" borderId="26" xfId="61" applyNumberFormat="1" applyFont="1" applyFill="1" applyBorder="1" applyAlignment="1" applyProtection="1">
      <alignment vertical="center"/>
      <protection locked="0"/>
    </xf>
    <xf numFmtId="3" fontId="5" fillId="0" borderId="11" xfId="61" applyNumberFormat="1" applyFont="1" applyFill="1" applyBorder="1" applyAlignment="1" applyProtection="1">
      <alignment vertical="center"/>
      <protection locked="0"/>
    </xf>
    <xf numFmtId="187" fontId="5" fillId="0" borderId="11" xfId="61" applyNumberFormat="1" applyFont="1" applyFill="1" applyBorder="1" applyAlignment="1" applyProtection="1">
      <alignment vertical="center"/>
      <protection locked="0"/>
    </xf>
    <xf numFmtId="187" fontId="5" fillId="0" borderId="10" xfId="61" applyNumberFormat="1" applyFont="1" applyFill="1" applyBorder="1" applyAlignment="1" applyProtection="1">
      <alignment vertical="center"/>
      <protection locked="0"/>
    </xf>
    <xf numFmtId="187" fontId="5" fillId="0" borderId="44" xfId="61" applyNumberFormat="1" applyFont="1" applyFill="1" applyBorder="1" applyAlignment="1" applyProtection="1">
      <alignment vertical="center"/>
      <protection locked="0"/>
    </xf>
    <xf numFmtId="0" fontId="5" fillId="0" borderId="44" xfId="61" applyFont="1" applyFill="1" applyBorder="1" applyAlignment="1" applyProtection="1">
      <alignment vertical="center"/>
      <protection locked="0"/>
    </xf>
    <xf numFmtId="0" fontId="5" fillId="0" borderId="0" xfId="61" applyFont="1" applyFill="1" applyAlignment="1">
      <alignment vertical="center"/>
      <protection/>
    </xf>
    <xf numFmtId="3" fontId="5" fillId="0" borderId="17" xfId="61" applyNumberFormat="1" applyFont="1" applyFill="1" applyBorder="1" applyAlignment="1" applyProtection="1">
      <alignment vertical="center"/>
      <protection locked="0"/>
    </xf>
    <xf numFmtId="3" fontId="5" fillId="0" borderId="27" xfId="61" applyNumberFormat="1" applyFont="1" applyFill="1" applyBorder="1" applyAlignment="1" applyProtection="1">
      <alignment vertical="center"/>
      <protection locked="0"/>
    </xf>
    <xf numFmtId="3" fontId="5" fillId="0" borderId="24" xfId="61" applyNumberFormat="1" applyFont="1" applyFill="1" applyBorder="1" applyAlignment="1" applyProtection="1">
      <alignment vertical="center"/>
      <protection locked="0"/>
    </xf>
    <xf numFmtId="3" fontId="5" fillId="0" borderId="18" xfId="61" applyNumberFormat="1" applyFont="1" applyFill="1" applyBorder="1" applyAlignment="1" applyProtection="1">
      <alignment vertical="center"/>
      <protection locked="0"/>
    </xf>
    <xf numFmtId="187" fontId="5" fillId="0" borderId="27" xfId="61" applyNumberFormat="1" applyFont="1" applyFill="1" applyBorder="1" applyAlignment="1" applyProtection="1">
      <alignment vertical="center"/>
      <protection locked="0"/>
    </xf>
    <xf numFmtId="0" fontId="5" fillId="0" borderId="27" xfId="61" applyFont="1" applyFill="1" applyBorder="1" applyAlignment="1" applyProtection="1">
      <alignment vertical="center"/>
      <protection locked="0"/>
    </xf>
    <xf numFmtId="3" fontId="5" fillId="0" borderId="14" xfId="61" applyNumberFormat="1" applyFont="1" applyFill="1" applyBorder="1" applyAlignment="1" applyProtection="1">
      <alignment vertical="center"/>
      <protection locked="0"/>
    </xf>
    <xf numFmtId="3" fontId="5" fillId="0" borderId="23" xfId="61" applyNumberFormat="1" applyFont="1" applyFill="1" applyBorder="1" applyAlignment="1" applyProtection="1">
      <alignment vertical="center"/>
      <protection locked="0"/>
    </xf>
    <xf numFmtId="3" fontId="5" fillId="0" borderId="33" xfId="61" applyNumberFormat="1" applyFont="1" applyFill="1" applyBorder="1" applyAlignment="1" applyProtection="1">
      <alignment vertical="center"/>
      <protection locked="0"/>
    </xf>
    <xf numFmtId="3" fontId="5" fillId="0" borderId="28" xfId="61" applyNumberFormat="1" applyFont="1" applyFill="1" applyBorder="1" applyAlignment="1" applyProtection="1">
      <alignment vertical="center"/>
      <protection locked="0"/>
    </xf>
    <xf numFmtId="0" fontId="5" fillId="0" borderId="42" xfId="61" applyFont="1" applyFill="1" applyBorder="1" applyAlignment="1" applyProtection="1">
      <alignment vertical="center"/>
      <protection locked="0"/>
    </xf>
    <xf numFmtId="0" fontId="5" fillId="0" borderId="10" xfId="61" applyFont="1" applyFill="1" applyBorder="1" applyAlignment="1" applyProtection="1">
      <alignment horizontal="distributed" vertical="center"/>
      <protection locked="0"/>
    </xf>
    <xf numFmtId="178" fontId="5" fillId="0" borderId="10" xfId="61" applyNumberFormat="1" applyFont="1" applyFill="1" applyBorder="1" applyAlignment="1">
      <alignment vertical="center"/>
      <protection/>
    </xf>
    <xf numFmtId="3" fontId="5" fillId="0" borderId="10" xfId="61" applyNumberFormat="1" applyFont="1" applyFill="1" applyBorder="1" applyAlignment="1">
      <alignment vertical="center"/>
      <protection/>
    </xf>
    <xf numFmtId="3" fontId="5" fillId="0" borderId="30" xfId="61" applyNumberFormat="1" applyFont="1" applyFill="1" applyBorder="1" applyAlignment="1">
      <alignment vertical="center"/>
      <protection/>
    </xf>
    <xf numFmtId="3" fontId="5" fillId="0" borderId="18" xfId="61" applyNumberFormat="1" applyFont="1" applyFill="1" applyBorder="1" applyAlignment="1">
      <alignment vertical="center"/>
      <protection/>
    </xf>
    <xf numFmtId="178" fontId="5" fillId="0" borderId="11" xfId="61" applyNumberFormat="1" applyFont="1" applyFill="1" applyBorder="1" applyAlignment="1">
      <alignment vertical="center"/>
      <protection/>
    </xf>
    <xf numFmtId="178" fontId="5" fillId="0" borderId="65" xfId="61" applyNumberFormat="1" applyFont="1" applyFill="1" applyBorder="1" applyAlignment="1">
      <alignment vertical="center"/>
      <protection/>
    </xf>
    <xf numFmtId="178" fontId="5" fillId="0" borderId="0" xfId="61" applyNumberFormat="1" applyFont="1" applyFill="1" applyBorder="1" applyAlignment="1">
      <alignment vertical="center"/>
      <protection/>
    </xf>
    <xf numFmtId="178" fontId="5" fillId="0" borderId="16" xfId="61" applyNumberFormat="1" applyFont="1" applyFill="1" applyBorder="1" applyAlignment="1">
      <alignment vertical="center"/>
      <protection/>
    </xf>
    <xf numFmtId="3" fontId="5" fillId="0" borderId="11" xfId="61" applyNumberFormat="1" applyFont="1" applyFill="1" applyBorder="1" applyAlignment="1">
      <alignment vertical="center"/>
      <protection/>
    </xf>
    <xf numFmtId="3" fontId="5" fillId="0" borderId="57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3" fontId="5" fillId="0" borderId="66" xfId="61" applyNumberFormat="1" applyFont="1" applyFill="1" applyBorder="1" applyAlignment="1">
      <alignment vertical="center"/>
      <protection/>
    </xf>
    <xf numFmtId="38" fontId="5" fillId="0" borderId="10" xfId="61" applyNumberFormat="1" applyFont="1" applyFill="1" applyBorder="1" applyAlignment="1">
      <alignment vertical="center"/>
      <protection/>
    </xf>
    <xf numFmtId="0" fontId="5" fillId="0" borderId="57" xfId="61" applyFont="1" applyFill="1" applyBorder="1" applyAlignment="1" applyProtection="1">
      <alignment vertical="center"/>
      <protection locked="0"/>
    </xf>
    <xf numFmtId="178" fontId="5" fillId="0" borderId="18" xfId="61" applyNumberFormat="1" applyFont="1" applyFill="1" applyBorder="1" applyAlignment="1">
      <alignment vertical="center"/>
      <protection/>
    </xf>
    <xf numFmtId="178" fontId="5" fillId="0" borderId="15" xfId="61" applyNumberFormat="1" applyFont="1" applyFill="1" applyBorder="1" applyAlignment="1">
      <alignment vertical="center"/>
      <protection/>
    </xf>
    <xf numFmtId="3" fontId="5" fillId="0" borderId="24" xfId="61" applyNumberFormat="1" applyFont="1" applyFill="1" applyBorder="1" applyAlignment="1">
      <alignment vertical="center"/>
      <protection/>
    </xf>
    <xf numFmtId="38" fontId="5" fillId="0" borderId="11" xfId="61" applyNumberFormat="1" applyFont="1" applyFill="1" applyBorder="1" applyAlignment="1">
      <alignment vertical="center"/>
      <protection/>
    </xf>
    <xf numFmtId="38" fontId="5" fillId="0" borderId="11" xfId="49" applyNumberFormat="1" applyFont="1" applyFill="1" applyBorder="1" applyAlignment="1">
      <alignment vertical="center"/>
    </xf>
    <xf numFmtId="0" fontId="5" fillId="0" borderId="24" xfId="61" applyFont="1" applyFill="1" applyBorder="1" applyAlignment="1" applyProtection="1">
      <alignment vertical="center"/>
      <protection locked="0"/>
    </xf>
    <xf numFmtId="0" fontId="5" fillId="0" borderId="23" xfId="61" applyFont="1" applyFill="1" applyBorder="1" applyAlignment="1" applyProtection="1">
      <alignment vertical="center"/>
      <protection locked="0"/>
    </xf>
    <xf numFmtId="0" fontId="5" fillId="0" borderId="21" xfId="61" applyFont="1" applyFill="1" applyBorder="1" applyAlignment="1" applyProtection="1">
      <alignment horizontal="distributed" vertical="center"/>
      <protection locked="0"/>
    </xf>
    <xf numFmtId="178" fontId="5" fillId="0" borderId="21" xfId="61" applyNumberFormat="1" applyFont="1" applyFill="1" applyBorder="1" applyAlignment="1">
      <alignment vertical="center"/>
      <protection/>
    </xf>
    <xf numFmtId="3" fontId="5" fillId="0" borderId="21" xfId="61" applyNumberFormat="1" applyFont="1" applyFill="1" applyBorder="1" applyAlignment="1">
      <alignment vertical="center"/>
      <protection/>
    </xf>
    <xf numFmtId="3" fontId="5" fillId="0" borderId="19" xfId="61" applyNumberFormat="1" applyFont="1" applyFill="1" applyBorder="1" applyAlignment="1">
      <alignment vertical="center"/>
      <protection/>
    </xf>
    <xf numFmtId="178" fontId="5" fillId="0" borderId="14" xfId="61" applyNumberFormat="1" applyFont="1" applyFill="1" applyBorder="1" applyAlignment="1">
      <alignment vertical="center"/>
      <protection/>
    </xf>
    <xf numFmtId="178" fontId="5" fillId="0" borderId="50" xfId="61" applyNumberFormat="1" applyFont="1" applyFill="1" applyBorder="1" applyAlignment="1">
      <alignment vertical="center"/>
      <protection/>
    </xf>
    <xf numFmtId="3" fontId="5" fillId="0" borderId="21" xfId="61" applyNumberFormat="1" applyFont="1" applyFill="1" applyBorder="1" applyAlignment="1" applyProtection="1">
      <alignment vertical="center"/>
      <protection locked="0"/>
    </xf>
    <xf numFmtId="3" fontId="5" fillId="0" borderId="34" xfId="61" applyNumberFormat="1" applyFont="1" applyFill="1" applyBorder="1" applyAlignment="1">
      <alignment vertical="center"/>
      <protection/>
    </xf>
    <xf numFmtId="38" fontId="5" fillId="0" borderId="21" xfId="61" applyNumberFormat="1" applyFont="1" applyFill="1" applyBorder="1" applyAlignment="1">
      <alignment vertical="center"/>
      <protection/>
    </xf>
    <xf numFmtId="178" fontId="5" fillId="0" borderId="19" xfId="61" applyNumberFormat="1" applyFont="1" applyFill="1" applyBorder="1" applyAlignment="1">
      <alignment vertical="center"/>
      <protection/>
    </xf>
    <xf numFmtId="187" fontId="5" fillId="0" borderId="21" xfId="61" applyNumberFormat="1" applyFont="1" applyFill="1" applyBorder="1" applyAlignment="1" applyProtection="1">
      <alignment vertical="center"/>
      <protection locked="0"/>
    </xf>
    <xf numFmtId="187" fontId="5" fillId="0" borderId="28" xfId="61" applyNumberFormat="1" applyFont="1" applyFill="1" applyBorder="1" applyAlignment="1" applyProtection="1">
      <alignment vertical="center"/>
      <protection locked="0"/>
    </xf>
    <xf numFmtId="0" fontId="5" fillId="0" borderId="28" xfId="61" applyFont="1" applyFill="1" applyBorder="1" applyAlignment="1" applyProtection="1">
      <alignment vertical="center"/>
      <protection locked="0"/>
    </xf>
    <xf numFmtId="38" fontId="5" fillId="0" borderId="15" xfId="49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3" fontId="5" fillId="0" borderId="25" xfId="61" applyNumberFormat="1" applyFont="1" applyFill="1" applyBorder="1" applyAlignment="1" applyProtection="1">
      <alignment vertical="center"/>
      <protection locked="0"/>
    </xf>
    <xf numFmtId="0" fontId="5" fillId="0" borderId="34" xfId="61" applyFont="1" applyFill="1" applyBorder="1" applyAlignment="1" applyProtection="1">
      <alignment vertical="center"/>
      <protection locked="0"/>
    </xf>
    <xf numFmtId="3" fontId="5" fillId="0" borderId="41" xfId="61" applyNumberFormat="1" applyFont="1" applyFill="1" applyBorder="1" applyAlignment="1" applyProtection="1">
      <alignment vertical="center"/>
      <protection locked="0"/>
    </xf>
    <xf numFmtId="0" fontId="5" fillId="34" borderId="0" xfId="61" applyFont="1" applyFill="1" applyProtection="1">
      <alignment/>
      <protection locked="0"/>
    </xf>
    <xf numFmtId="0" fontId="5" fillId="34" borderId="0" xfId="61" applyFont="1" applyFill="1" applyAlignment="1" applyProtection="1">
      <alignment horizontal="right"/>
      <protection locked="0"/>
    </xf>
    <xf numFmtId="0" fontId="5" fillId="34" borderId="0" xfId="61" applyFont="1" applyFill="1">
      <alignment/>
      <protection/>
    </xf>
    <xf numFmtId="0" fontId="5" fillId="34" borderId="0" xfId="61" applyFont="1" applyFill="1" applyAlignment="1">
      <alignment vertical="center"/>
      <protection/>
    </xf>
    <xf numFmtId="0" fontId="5" fillId="34" borderId="10" xfId="61" applyFont="1" applyFill="1" applyBorder="1" applyAlignment="1" applyProtection="1">
      <alignment horizontal="center" vertical="center"/>
      <protection locked="0"/>
    </xf>
    <xf numFmtId="0" fontId="5" fillId="34" borderId="16" xfId="61" applyFont="1" applyFill="1" applyBorder="1" applyAlignment="1" applyProtection="1">
      <alignment horizontal="center" vertical="center"/>
      <protection locked="0"/>
    </xf>
    <xf numFmtId="0" fontId="5" fillId="34" borderId="16" xfId="61" applyFont="1" applyFill="1" applyBorder="1" applyAlignment="1" applyProtection="1">
      <alignment vertical="center"/>
      <protection locked="0"/>
    </xf>
    <xf numFmtId="0" fontId="5" fillId="34" borderId="59" xfId="61" applyFont="1" applyFill="1" applyBorder="1" applyAlignment="1" applyProtection="1">
      <alignment horizontal="center" vertical="center"/>
      <protection locked="0"/>
    </xf>
    <xf numFmtId="0" fontId="5" fillId="34" borderId="11" xfId="61" applyFont="1" applyFill="1" applyBorder="1" applyAlignment="1" applyProtection="1">
      <alignment horizontal="center" vertical="center"/>
      <protection locked="0"/>
    </xf>
    <xf numFmtId="0" fontId="5" fillId="34" borderId="57" xfId="61" applyFont="1" applyFill="1" applyBorder="1" applyAlignment="1" applyProtection="1">
      <alignment horizontal="center" vertical="center"/>
      <protection locked="0"/>
    </xf>
    <xf numFmtId="0" fontId="5" fillId="34" borderId="30" xfId="61" applyFont="1" applyFill="1" applyBorder="1" applyAlignment="1" applyProtection="1">
      <alignment horizontal="center" vertical="center"/>
      <protection locked="0"/>
    </xf>
    <xf numFmtId="0" fontId="5" fillId="34" borderId="42" xfId="61" applyFont="1" applyFill="1" applyBorder="1" applyAlignment="1" applyProtection="1">
      <alignment horizontal="center" vertical="center"/>
      <protection locked="0"/>
    </xf>
    <xf numFmtId="0" fontId="5" fillId="34" borderId="67" xfId="61" applyFont="1" applyFill="1" applyBorder="1" applyAlignment="1" applyProtection="1">
      <alignment horizontal="center" vertical="center"/>
      <protection locked="0"/>
    </xf>
    <xf numFmtId="37" fontId="5" fillId="0" borderId="10" xfId="61" applyNumberFormat="1" applyFont="1" applyFill="1" applyBorder="1" applyAlignment="1" applyProtection="1">
      <alignment vertical="center"/>
      <protection locked="0"/>
    </xf>
    <xf numFmtId="181" fontId="5" fillId="0" borderId="10" xfId="61" applyNumberFormat="1" applyFont="1" applyFill="1" applyBorder="1" applyAlignment="1" applyProtection="1">
      <alignment vertical="center"/>
      <protection locked="0"/>
    </xf>
    <xf numFmtId="37" fontId="5" fillId="0" borderId="42" xfId="61" applyNumberFormat="1" applyFont="1" applyFill="1" applyBorder="1" applyAlignment="1" applyProtection="1">
      <alignment vertical="center"/>
      <protection locked="0"/>
    </xf>
    <xf numFmtId="181" fontId="5" fillId="0" borderId="30" xfId="61" applyNumberFormat="1" applyFont="1" applyFill="1" applyBorder="1" applyAlignment="1" applyProtection="1">
      <alignment vertical="center"/>
      <protection locked="0"/>
    </xf>
    <xf numFmtId="37" fontId="5" fillId="0" borderId="30" xfId="61" applyNumberFormat="1" applyFont="1" applyFill="1" applyBorder="1" applyAlignment="1" applyProtection="1">
      <alignment vertical="center"/>
      <protection locked="0"/>
    </xf>
    <xf numFmtId="185" fontId="5" fillId="0" borderId="10" xfId="61" applyNumberFormat="1" applyFont="1" applyFill="1" applyBorder="1" applyAlignment="1" applyProtection="1">
      <alignment vertical="center"/>
      <protection locked="0"/>
    </xf>
    <xf numFmtId="184" fontId="5" fillId="0" borderId="10" xfId="61" applyNumberFormat="1" applyFont="1" applyFill="1" applyBorder="1" applyAlignment="1" applyProtection="1">
      <alignment vertical="center"/>
      <protection locked="0"/>
    </xf>
    <xf numFmtId="184" fontId="5" fillId="0" borderId="42" xfId="61" applyNumberFormat="1" applyFont="1" applyFill="1" applyBorder="1" applyAlignment="1" applyProtection="1">
      <alignment horizontal="right" vertical="center"/>
      <protection locked="0"/>
    </xf>
    <xf numFmtId="184" fontId="5" fillId="0" borderId="10" xfId="61" applyNumberFormat="1" applyFont="1" applyFill="1" applyBorder="1" applyAlignment="1" applyProtection="1">
      <alignment horizontal="right" vertical="center"/>
      <protection locked="0"/>
    </xf>
    <xf numFmtId="184" fontId="5" fillId="0" borderId="27" xfId="61" applyNumberFormat="1" applyFont="1" applyFill="1" applyBorder="1" applyAlignment="1" applyProtection="1">
      <alignment horizontal="right" vertical="center"/>
      <protection locked="0"/>
    </xf>
    <xf numFmtId="184" fontId="5" fillId="0" borderId="44" xfId="61" applyNumberFormat="1" applyFont="1" applyFill="1" applyBorder="1" applyAlignment="1" applyProtection="1">
      <alignment horizontal="right" vertical="center"/>
      <protection locked="0"/>
    </xf>
    <xf numFmtId="184" fontId="5" fillId="0" borderId="30" xfId="61" applyNumberFormat="1" applyFont="1" applyFill="1" applyBorder="1" applyAlignment="1" applyProtection="1">
      <alignment horizontal="right" vertical="center"/>
      <protection locked="0"/>
    </xf>
    <xf numFmtId="184" fontId="5" fillId="0" borderId="42" xfId="61" applyNumberFormat="1" applyFont="1" applyFill="1" applyBorder="1" applyAlignment="1" applyProtection="1">
      <alignment horizontal="center" vertical="center"/>
      <protection locked="0"/>
    </xf>
    <xf numFmtId="184" fontId="5" fillId="0" borderId="66" xfId="61" applyNumberFormat="1" applyFont="1" applyFill="1" applyBorder="1" applyAlignment="1" applyProtection="1">
      <alignment horizontal="center" vertical="center"/>
      <protection locked="0"/>
    </xf>
    <xf numFmtId="181" fontId="5" fillId="0" borderId="46" xfId="61" applyNumberFormat="1" applyFont="1" applyFill="1" applyBorder="1" applyAlignment="1" applyProtection="1">
      <alignment vertical="center"/>
      <protection locked="0"/>
    </xf>
    <xf numFmtId="37" fontId="5" fillId="0" borderId="47" xfId="61" applyNumberFormat="1" applyFont="1" applyFill="1" applyBorder="1" applyAlignment="1" applyProtection="1">
      <alignment vertical="center"/>
      <protection locked="0"/>
    </xf>
    <xf numFmtId="184" fontId="5" fillId="0" borderId="46" xfId="61" applyNumberFormat="1" applyFont="1" applyFill="1" applyBorder="1" applyAlignment="1" applyProtection="1">
      <alignment horizontal="right" vertical="center"/>
      <protection locked="0"/>
    </xf>
    <xf numFmtId="184" fontId="5" fillId="0" borderId="47" xfId="61" applyNumberFormat="1" applyFont="1" applyFill="1" applyBorder="1" applyAlignment="1" applyProtection="1">
      <alignment horizontal="right" vertical="center"/>
      <protection locked="0"/>
    </xf>
    <xf numFmtId="37" fontId="5" fillId="0" borderId="46" xfId="61" applyNumberFormat="1" applyFont="1" applyFill="1" applyBorder="1" applyAlignment="1" applyProtection="1">
      <alignment vertical="center"/>
      <protection locked="0"/>
    </xf>
    <xf numFmtId="37" fontId="5" fillId="0" borderId="48" xfId="61" applyNumberFormat="1" applyFont="1" applyFill="1" applyBorder="1" applyAlignment="1" applyProtection="1">
      <alignment vertical="center"/>
      <protection locked="0"/>
    </xf>
    <xf numFmtId="181" fontId="5" fillId="0" borderId="47" xfId="61" applyNumberFormat="1" applyFont="1" applyFill="1" applyBorder="1" applyAlignment="1" applyProtection="1">
      <alignment vertical="center"/>
      <protection locked="0"/>
    </xf>
    <xf numFmtId="185" fontId="5" fillId="0" borderId="46" xfId="61" applyNumberFormat="1" applyFont="1" applyFill="1" applyBorder="1" applyAlignment="1" applyProtection="1">
      <alignment vertical="center"/>
      <protection locked="0"/>
    </xf>
    <xf numFmtId="184" fontId="5" fillId="0" borderId="46" xfId="61" applyNumberFormat="1" applyFont="1" applyFill="1" applyBorder="1" applyAlignment="1" applyProtection="1">
      <alignment vertical="center"/>
      <protection locked="0"/>
    </xf>
    <xf numFmtId="184" fontId="5" fillId="0" borderId="48" xfId="61" applyNumberFormat="1" applyFont="1" applyFill="1" applyBorder="1" applyAlignment="1" applyProtection="1">
      <alignment horizontal="right" vertical="center"/>
      <protection locked="0"/>
    </xf>
    <xf numFmtId="0" fontId="5" fillId="34" borderId="11" xfId="61" applyFont="1" applyFill="1" applyBorder="1" applyAlignment="1" applyProtection="1">
      <alignment horizontal="distributed" vertical="center"/>
      <protection locked="0"/>
    </xf>
    <xf numFmtId="0" fontId="5" fillId="34" borderId="10" xfId="61" applyFont="1" applyFill="1" applyBorder="1" applyAlignment="1" applyProtection="1">
      <alignment horizontal="distributed" vertical="center"/>
      <protection locked="0"/>
    </xf>
    <xf numFmtId="0" fontId="5" fillId="0" borderId="59" xfId="61" applyFont="1" applyFill="1" applyBorder="1" applyAlignment="1" applyProtection="1">
      <alignment horizontal="center" vertical="center"/>
      <protection locked="0"/>
    </xf>
    <xf numFmtId="0" fontId="5" fillId="0" borderId="16" xfId="61" applyFont="1" applyFill="1" applyBorder="1" applyAlignment="1" applyProtection="1">
      <alignment horizontal="center" vertical="center"/>
      <protection locked="0"/>
    </xf>
    <xf numFmtId="0" fontId="5" fillId="0" borderId="42" xfId="61" applyFont="1" applyFill="1" applyBorder="1" applyAlignment="1" applyProtection="1">
      <alignment horizontal="center" vertical="center"/>
      <protection locked="0"/>
    </xf>
    <xf numFmtId="0" fontId="5" fillId="0" borderId="68" xfId="61" applyFont="1" applyFill="1" applyBorder="1" applyAlignment="1" applyProtection="1">
      <alignment horizontal="center" vertical="center"/>
      <protection locked="0"/>
    </xf>
    <xf numFmtId="37" fontId="5" fillId="0" borderId="17" xfId="61" applyNumberFormat="1" applyFont="1" applyFill="1" applyBorder="1" applyAlignment="1">
      <alignment vertical="center"/>
      <protection/>
    </xf>
    <xf numFmtId="181" fontId="5" fillId="0" borderId="67" xfId="61" applyNumberFormat="1" applyFont="1" applyFill="1" applyBorder="1" applyAlignment="1" applyProtection="1">
      <alignment vertical="center"/>
      <protection locked="0"/>
    </xf>
    <xf numFmtId="181" fontId="5" fillId="0" borderId="17" xfId="61" applyNumberFormat="1" applyFont="1" applyFill="1" applyBorder="1" applyAlignment="1" applyProtection="1">
      <alignment vertical="center"/>
      <protection locked="0"/>
    </xf>
    <xf numFmtId="37" fontId="5" fillId="0" borderId="38" xfId="61" applyNumberFormat="1" applyFont="1" applyFill="1" applyBorder="1" applyAlignment="1">
      <alignment vertical="center"/>
      <protection/>
    </xf>
    <xf numFmtId="181" fontId="5" fillId="0" borderId="36" xfId="61" applyNumberFormat="1" applyFont="1" applyFill="1" applyBorder="1" applyAlignment="1">
      <alignment vertical="center"/>
      <protection/>
    </xf>
    <xf numFmtId="184" fontId="5" fillId="0" borderId="17" xfId="61" applyNumberFormat="1" applyFont="1" applyFill="1" applyBorder="1" applyAlignment="1" applyProtection="1">
      <alignment horizontal="right" vertical="center"/>
      <protection locked="0"/>
    </xf>
    <xf numFmtId="201" fontId="5" fillId="0" borderId="36" xfId="61" applyNumberFormat="1" applyFont="1" applyFill="1" applyBorder="1" applyAlignment="1">
      <alignment vertical="center"/>
      <protection/>
    </xf>
    <xf numFmtId="0" fontId="5" fillId="34" borderId="0" xfId="61" applyFont="1" applyFill="1" applyBorder="1" applyAlignment="1">
      <alignment vertical="center"/>
      <protection/>
    </xf>
    <xf numFmtId="0" fontId="5" fillId="34" borderId="0" xfId="61" applyFont="1" applyFill="1" applyBorder="1" applyAlignment="1" applyProtection="1">
      <alignment horizontal="distributed" vertical="center"/>
      <protection locked="0"/>
    </xf>
    <xf numFmtId="0" fontId="5" fillId="34" borderId="0" xfId="61" applyFont="1" applyFill="1" applyAlignment="1">
      <alignment/>
      <protection/>
    </xf>
    <xf numFmtId="0" fontId="5" fillId="0" borderId="66" xfId="61" applyFont="1" applyFill="1" applyBorder="1" applyAlignment="1" applyProtection="1">
      <alignment horizontal="center" vertical="center"/>
      <protection locked="0"/>
    </xf>
    <xf numFmtId="184" fontId="5" fillId="0" borderId="69" xfId="61" applyNumberFormat="1" applyFont="1" applyFill="1" applyBorder="1" applyAlignment="1" applyProtection="1">
      <alignment horizontal="right" vertical="center"/>
      <protection locked="0"/>
    </xf>
    <xf numFmtId="184" fontId="5" fillId="0" borderId="41" xfId="61" applyNumberFormat="1" applyFont="1" applyFill="1" applyBorder="1" applyAlignment="1" applyProtection="1">
      <alignment horizontal="right" vertical="center"/>
      <protection locked="0"/>
    </xf>
    <xf numFmtId="181" fontId="5" fillId="0" borderId="17" xfId="61" applyNumberFormat="1" applyFont="1" applyFill="1" applyBorder="1" applyAlignment="1">
      <alignment vertical="center"/>
      <protection/>
    </xf>
    <xf numFmtId="201" fontId="5" fillId="0" borderId="17" xfId="61" applyNumberFormat="1" applyFont="1" applyFill="1" applyBorder="1" applyAlignment="1">
      <alignment vertical="center"/>
      <protection/>
    </xf>
    <xf numFmtId="0" fontId="5" fillId="0" borderId="0" xfId="62" applyFont="1" applyFill="1" applyAlignment="1" applyProtection="1">
      <alignment/>
      <protection locked="0"/>
    </xf>
    <xf numFmtId="49" fontId="5" fillId="0" borderId="0" xfId="62" applyNumberFormat="1" applyFont="1" applyFill="1" applyAlignment="1" applyProtection="1">
      <alignment/>
      <protection locked="0"/>
    </xf>
    <xf numFmtId="0" fontId="5" fillId="0" borderId="0" xfId="62" applyFont="1" applyFill="1" applyAlignment="1" applyProtection="1">
      <alignment shrinkToFit="1"/>
      <protection locked="0"/>
    </xf>
    <xf numFmtId="0" fontId="5" fillId="0" borderId="0" xfId="62" applyFont="1" applyFill="1" applyAlignment="1" applyProtection="1">
      <alignment horizontal="right"/>
      <protection locked="0"/>
    </xf>
    <xf numFmtId="0" fontId="5" fillId="0" borderId="0" xfId="62" applyFont="1" applyFill="1" applyAlignment="1">
      <alignment/>
      <protection/>
    </xf>
    <xf numFmtId="0" fontId="7" fillId="0" borderId="51" xfId="62" applyFont="1" applyFill="1" applyBorder="1" applyAlignment="1" applyProtection="1">
      <alignment vertical="center"/>
      <protection locked="0"/>
    </xf>
    <xf numFmtId="49" fontId="7" fillId="0" borderId="52" xfId="62" applyNumberFormat="1" applyFont="1" applyFill="1" applyBorder="1" applyAlignment="1" applyProtection="1">
      <alignment vertical="center"/>
      <protection locked="0"/>
    </xf>
    <xf numFmtId="0" fontId="7" fillId="0" borderId="52" xfId="62" applyFont="1" applyFill="1" applyBorder="1" applyAlignment="1" applyProtection="1">
      <alignment horizontal="right" vertical="center"/>
      <protection locked="0"/>
    </xf>
    <xf numFmtId="0" fontId="7" fillId="0" borderId="31" xfId="62" applyFont="1" applyFill="1" applyBorder="1" applyAlignment="1" applyProtection="1">
      <alignment vertical="center"/>
      <protection locked="0"/>
    </xf>
    <xf numFmtId="0" fontId="7" fillId="0" borderId="52" xfId="62" applyFont="1" applyFill="1" applyBorder="1" applyAlignment="1" applyProtection="1">
      <alignment vertical="center" shrinkToFit="1"/>
      <protection locked="0"/>
    </xf>
    <xf numFmtId="0" fontId="7" fillId="0" borderId="70" xfId="62" applyFont="1" applyFill="1" applyBorder="1" applyAlignment="1" applyProtection="1">
      <alignment vertical="center" shrinkToFit="1"/>
      <protection locked="0"/>
    </xf>
    <xf numFmtId="0" fontId="7" fillId="0" borderId="0" xfId="62" applyFont="1" applyFill="1" applyAlignment="1">
      <alignment vertical="center"/>
      <protection/>
    </xf>
    <xf numFmtId="0" fontId="7" fillId="0" borderId="11" xfId="62" applyFont="1" applyFill="1" applyBorder="1" applyAlignment="1" applyProtection="1">
      <alignment/>
      <protection locked="0"/>
    </xf>
    <xf numFmtId="0" fontId="7" fillId="0" borderId="11" xfId="62" applyFont="1" applyFill="1" applyBorder="1" applyAlignment="1" applyProtection="1">
      <alignment horizontal="right"/>
      <protection locked="0"/>
    </xf>
    <xf numFmtId="0" fontId="7" fillId="0" borderId="57" xfId="62" applyFont="1" applyFill="1" applyBorder="1" applyAlignment="1" applyProtection="1">
      <alignment/>
      <protection locked="0"/>
    </xf>
    <xf numFmtId="0" fontId="11" fillId="0" borderId="11" xfId="62" applyFont="1" applyFill="1" applyBorder="1" applyAlignment="1" applyProtection="1">
      <alignment vertical="center"/>
      <protection locked="0"/>
    </xf>
    <xf numFmtId="0" fontId="11" fillId="0" borderId="11" xfId="62" applyFont="1" applyFill="1" applyBorder="1" applyAlignment="1" applyProtection="1">
      <alignment horizontal="center" vertical="center"/>
      <protection locked="0"/>
    </xf>
    <xf numFmtId="0" fontId="7" fillId="0" borderId="0" xfId="62" applyFont="1" applyFill="1" applyAlignment="1">
      <alignment/>
      <protection/>
    </xf>
    <xf numFmtId="0" fontId="7" fillId="0" borderId="51" xfId="62" applyFont="1" applyFill="1" applyBorder="1" applyAlignment="1" applyProtection="1">
      <alignment horizontal="center" vertical="center"/>
      <protection locked="0"/>
    </xf>
    <xf numFmtId="202" fontId="11" fillId="0" borderId="31" xfId="62" applyNumberFormat="1" applyFont="1" applyFill="1" applyBorder="1" applyAlignment="1">
      <alignment vertical="center" shrinkToFit="1"/>
      <protection/>
    </xf>
    <xf numFmtId="179" fontId="11" fillId="0" borderId="10" xfId="62" applyNumberFormat="1" applyFont="1" applyFill="1" applyBorder="1" applyAlignment="1" applyProtection="1">
      <alignment horizontal="right" vertical="center" shrinkToFit="1"/>
      <protection locked="0"/>
    </xf>
    <xf numFmtId="179" fontId="11" fillId="0" borderId="44" xfId="62" applyNumberFormat="1" applyFont="1" applyFill="1" applyBorder="1" applyAlignment="1" applyProtection="1">
      <alignment horizontal="right" vertical="center" shrinkToFit="1"/>
      <protection locked="0"/>
    </xf>
    <xf numFmtId="202" fontId="11" fillId="0" borderId="51" xfId="62" applyNumberFormat="1" applyFont="1" applyFill="1" applyBorder="1" applyAlignment="1">
      <alignment vertical="center" shrinkToFit="1"/>
      <protection/>
    </xf>
    <xf numFmtId="179" fontId="11" fillId="0" borderId="26" xfId="62" applyNumberFormat="1" applyFont="1" applyFill="1" applyBorder="1" applyAlignment="1" applyProtection="1">
      <alignment horizontal="right" vertical="center" shrinkToFit="1"/>
      <protection locked="0"/>
    </xf>
    <xf numFmtId="0" fontId="7" fillId="0" borderId="57" xfId="62" applyFont="1" applyFill="1" applyBorder="1" applyAlignment="1" applyProtection="1">
      <alignment horizontal="center" vertical="center"/>
      <protection locked="0"/>
    </xf>
    <xf numFmtId="0" fontId="7" fillId="0" borderId="42" xfId="62" applyFont="1" applyFill="1" applyBorder="1" applyAlignment="1" applyProtection="1">
      <alignment horizontal="center" vertical="center"/>
      <protection locked="0"/>
    </xf>
    <xf numFmtId="202" fontId="11" fillId="0" borderId="10" xfId="62" applyNumberFormat="1" applyFont="1" applyFill="1" applyBorder="1" applyAlignment="1" applyProtection="1">
      <alignment vertical="center" shrinkToFit="1"/>
      <protection locked="0"/>
    </xf>
    <xf numFmtId="202" fontId="11" fillId="0" borderId="42" xfId="62" applyNumberFormat="1" applyFont="1" applyFill="1" applyBorder="1" applyAlignment="1" applyProtection="1">
      <alignment vertical="center" shrinkToFit="1"/>
      <protection locked="0"/>
    </xf>
    <xf numFmtId="49" fontId="7" fillId="0" borderId="22" xfId="62" applyNumberFormat="1" applyFont="1" applyFill="1" applyBorder="1" applyAlignment="1" applyProtection="1">
      <alignment horizontal="center" vertical="center"/>
      <protection locked="0"/>
    </xf>
    <xf numFmtId="0" fontId="11" fillId="0" borderId="55" xfId="62" applyFont="1" applyFill="1" applyBorder="1" applyAlignment="1" applyProtection="1">
      <alignment horizontal="distributed" vertical="center" wrapText="1"/>
      <protection locked="0"/>
    </xf>
    <xf numFmtId="202" fontId="11" fillId="0" borderId="17" xfId="62" applyNumberFormat="1" applyFont="1" applyFill="1" applyBorder="1" applyAlignment="1">
      <alignment vertical="center" shrinkToFit="1"/>
      <protection/>
    </xf>
    <xf numFmtId="179" fontId="11" fillId="0" borderId="17" xfId="62" applyNumberFormat="1" applyFont="1" applyFill="1" applyBorder="1" applyAlignment="1" applyProtection="1">
      <alignment horizontal="right" vertical="center" shrinkToFit="1"/>
      <protection locked="0"/>
    </xf>
    <xf numFmtId="179" fontId="11" fillId="0" borderId="71" xfId="62" applyNumberFormat="1" applyFont="1" applyFill="1" applyBorder="1" applyAlignment="1" applyProtection="1">
      <alignment horizontal="right" vertical="center" shrinkToFit="1"/>
      <protection locked="0"/>
    </xf>
    <xf numFmtId="202" fontId="11" fillId="0" borderId="11" xfId="62" applyNumberFormat="1" applyFont="1" applyFill="1" applyBorder="1" applyAlignment="1">
      <alignment vertical="center" shrinkToFit="1"/>
      <protection/>
    </xf>
    <xf numFmtId="179" fontId="11" fillId="0" borderId="11" xfId="62" applyNumberFormat="1" applyFont="1" applyFill="1" applyBorder="1" applyAlignment="1" applyProtection="1">
      <alignment horizontal="right" vertical="center" shrinkToFit="1"/>
      <protection locked="0"/>
    </xf>
    <xf numFmtId="179" fontId="11" fillId="0" borderId="27" xfId="62" applyNumberFormat="1" applyFont="1" applyFill="1" applyBorder="1" applyAlignment="1" applyProtection="1">
      <alignment horizontal="right" vertical="center" shrinkToFit="1"/>
      <protection locked="0"/>
    </xf>
    <xf numFmtId="202" fontId="11" fillId="0" borderId="57" xfId="62" applyNumberFormat="1" applyFont="1" applyFill="1" applyBorder="1" applyAlignment="1">
      <alignment vertical="center" shrinkToFit="1"/>
      <protection/>
    </xf>
    <xf numFmtId="0" fontId="7" fillId="0" borderId="55" xfId="62" applyFont="1" applyFill="1" applyBorder="1" applyAlignment="1" applyProtection="1">
      <alignment horizontal="distributed" vertical="center"/>
      <protection locked="0"/>
    </xf>
    <xf numFmtId="202" fontId="11" fillId="0" borderId="17" xfId="62" applyNumberFormat="1" applyFont="1" applyFill="1" applyBorder="1" applyAlignment="1" applyProtection="1">
      <alignment vertical="center" shrinkToFit="1"/>
      <protection locked="0"/>
    </xf>
    <xf numFmtId="179" fontId="11" fillId="0" borderId="46" xfId="62" applyNumberFormat="1" applyFont="1" applyFill="1" applyBorder="1" applyAlignment="1" applyProtection="1">
      <alignment horizontal="right" vertical="center" shrinkToFit="1"/>
      <protection locked="0"/>
    </xf>
    <xf numFmtId="179" fontId="11" fillId="0" borderId="49" xfId="62" applyNumberFormat="1" applyFont="1" applyFill="1" applyBorder="1" applyAlignment="1" applyProtection="1">
      <alignment horizontal="right" vertical="center" shrinkToFit="1"/>
      <protection locked="0"/>
    </xf>
    <xf numFmtId="202" fontId="11" fillId="0" borderId="11" xfId="62" applyNumberFormat="1" applyFont="1" applyFill="1" applyBorder="1" applyAlignment="1" applyProtection="1">
      <alignment vertical="center" shrinkToFit="1"/>
      <protection locked="0"/>
    </xf>
    <xf numFmtId="202" fontId="11" fillId="0" borderId="57" xfId="62" applyNumberFormat="1" applyFont="1" applyFill="1" applyBorder="1" applyAlignment="1" applyProtection="1">
      <alignment vertical="center" shrinkToFit="1"/>
      <protection locked="0"/>
    </xf>
    <xf numFmtId="0" fontId="7" fillId="0" borderId="42" xfId="62" applyFont="1" applyFill="1" applyBorder="1" applyAlignment="1" applyProtection="1">
      <alignment horizontal="center" vertical="center" wrapText="1"/>
      <protection locked="0"/>
    </xf>
    <xf numFmtId="202" fontId="11" fillId="0" borderId="72" xfId="62" applyNumberFormat="1" applyFont="1" applyFill="1" applyBorder="1" applyAlignment="1" applyProtection="1">
      <alignment vertical="center" shrinkToFit="1"/>
      <protection locked="0"/>
    </xf>
    <xf numFmtId="187" fontId="11" fillId="0" borderId="72" xfId="62" applyNumberFormat="1" applyFont="1" applyFill="1" applyBorder="1" applyAlignment="1" applyProtection="1">
      <alignment horizontal="right" vertical="center" shrinkToFit="1"/>
      <protection locked="0"/>
    </xf>
    <xf numFmtId="187" fontId="11" fillId="0" borderId="73" xfId="62" applyNumberFormat="1" applyFont="1" applyFill="1" applyBorder="1" applyAlignment="1" applyProtection="1">
      <alignment horizontal="right" vertical="center" shrinkToFit="1"/>
      <protection locked="0"/>
    </xf>
    <xf numFmtId="202" fontId="11" fillId="0" borderId="74" xfId="62" applyNumberFormat="1" applyFont="1" applyFill="1" applyBorder="1" applyAlignment="1" applyProtection="1">
      <alignment vertical="center" shrinkToFit="1"/>
      <protection locked="0"/>
    </xf>
    <xf numFmtId="187" fontId="11" fillId="0" borderId="11" xfId="62" applyNumberFormat="1" applyFont="1" applyFill="1" applyBorder="1" applyAlignment="1" applyProtection="1">
      <alignment horizontal="right" vertical="center" shrinkToFit="1"/>
      <protection locked="0"/>
    </xf>
    <xf numFmtId="187" fontId="11" fillId="0" borderId="27" xfId="62" applyNumberFormat="1" applyFont="1" applyFill="1" applyBorder="1" applyAlignment="1" applyProtection="1">
      <alignment horizontal="right" vertical="center" shrinkToFit="1"/>
      <protection locked="0"/>
    </xf>
    <xf numFmtId="187" fontId="11" fillId="0" borderId="10" xfId="62" applyNumberFormat="1" applyFont="1" applyFill="1" applyBorder="1" applyAlignment="1" applyProtection="1">
      <alignment horizontal="right" vertical="center" shrinkToFit="1"/>
      <protection locked="0"/>
    </xf>
    <xf numFmtId="187" fontId="11" fillId="0" borderId="44" xfId="62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62" applyFont="1" applyFill="1" applyBorder="1" applyAlignment="1" applyProtection="1">
      <alignment horizontal="center" vertical="center"/>
      <protection locked="0"/>
    </xf>
    <xf numFmtId="187" fontId="11" fillId="0" borderId="17" xfId="62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62" applyNumberFormat="1" applyFont="1" applyFill="1" applyAlignment="1">
      <alignment/>
      <protection/>
    </xf>
    <xf numFmtId="0" fontId="5" fillId="0" borderId="0" xfId="62" applyFont="1" applyFill="1" applyAlignment="1">
      <alignment shrinkToFit="1"/>
      <protection/>
    </xf>
    <xf numFmtId="0" fontId="5" fillId="0" borderId="0" xfId="67" applyFont="1" applyAlignment="1" applyProtection="1">
      <alignment horizontal="left"/>
      <protection locked="0"/>
    </xf>
    <xf numFmtId="0" fontId="5" fillId="0" borderId="0" xfId="67" applyFont="1" applyProtection="1">
      <alignment/>
      <protection locked="0"/>
    </xf>
    <xf numFmtId="0" fontId="5" fillId="0" borderId="0" xfId="67" applyFont="1" applyAlignment="1" applyProtection="1">
      <alignment horizontal="right"/>
      <protection locked="0"/>
    </xf>
    <xf numFmtId="0" fontId="5" fillId="0" borderId="0" xfId="67" applyFont="1">
      <alignment/>
      <protection/>
    </xf>
    <xf numFmtId="0" fontId="5" fillId="0" borderId="51" xfId="67" applyFont="1" applyBorder="1" applyAlignment="1" applyProtection="1">
      <alignment horizontal="center" vertical="center"/>
      <protection locked="0"/>
    </xf>
    <xf numFmtId="0" fontId="5" fillId="0" borderId="0" xfId="67" applyFont="1" applyAlignment="1">
      <alignment vertical="center"/>
      <protection/>
    </xf>
    <xf numFmtId="0" fontId="5" fillId="0" borderId="57" xfId="67" applyFont="1" applyBorder="1" applyAlignment="1" applyProtection="1">
      <alignment horizontal="center" vertical="center"/>
      <protection locked="0"/>
    </xf>
    <xf numFmtId="0" fontId="5" fillId="0" borderId="52" xfId="67" applyFont="1" applyBorder="1" applyAlignment="1" applyProtection="1">
      <alignment vertical="center"/>
      <protection locked="0"/>
    </xf>
    <xf numFmtId="3" fontId="5" fillId="0" borderId="20" xfId="62" applyNumberFormat="1" applyFont="1" applyFill="1" applyBorder="1" applyAlignment="1">
      <alignment vertical="center" shrinkToFit="1"/>
      <protection/>
    </xf>
    <xf numFmtId="0" fontId="5" fillId="0" borderId="10" xfId="67" applyFont="1" applyBorder="1" applyAlignment="1" applyProtection="1">
      <alignment vertical="center"/>
      <protection locked="0"/>
    </xf>
    <xf numFmtId="0" fontId="5" fillId="0" borderId="42" xfId="67" applyFont="1" applyBorder="1" applyAlignment="1" applyProtection="1">
      <alignment horizontal="center" vertical="center"/>
      <protection locked="0"/>
    </xf>
    <xf numFmtId="0" fontId="5" fillId="0" borderId="16" xfId="67" applyFont="1" applyBorder="1" applyAlignment="1" applyProtection="1">
      <alignment vertical="center"/>
      <protection locked="0"/>
    </xf>
    <xf numFmtId="49" fontId="5" fillId="0" borderId="10" xfId="67" applyNumberFormat="1" applyFont="1" applyBorder="1" applyAlignment="1" applyProtection="1">
      <alignment vertical="center"/>
      <protection locked="0"/>
    </xf>
    <xf numFmtId="49" fontId="5" fillId="0" borderId="16" xfId="67" applyNumberFormat="1" applyFont="1" applyBorder="1" applyAlignment="1" applyProtection="1">
      <alignment vertical="center"/>
      <protection locked="0"/>
    </xf>
    <xf numFmtId="0" fontId="5" fillId="0" borderId="11" xfId="67" applyFont="1" applyBorder="1" applyAlignment="1" applyProtection="1">
      <alignment vertical="center"/>
      <protection locked="0"/>
    </xf>
    <xf numFmtId="49" fontId="5" fillId="0" borderId="69" xfId="67" applyNumberFormat="1" applyFont="1" applyBorder="1" applyAlignment="1" applyProtection="1">
      <alignment vertical="center"/>
      <protection locked="0"/>
    </xf>
    <xf numFmtId="0" fontId="5" fillId="0" borderId="16" xfId="67" applyFont="1" applyBorder="1" applyAlignment="1" applyProtection="1">
      <alignment horizontal="distributed" vertical="center"/>
      <protection locked="0"/>
    </xf>
    <xf numFmtId="0" fontId="5" fillId="0" borderId="57" xfId="67" applyFont="1" applyBorder="1" applyAlignment="1">
      <alignment horizontal="center" vertical="center"/>
      <protection/>
    </xf>
    <xf numFmtId="0" fontId="7" fillId="0" borderId="42" xfId="67" applyFont="1" applyBorder="1" applyAlignment="1" applyProtection="1">
      <alignment horizontal="center" vertical="center" wrapText="1"/>
      <protection locked="0"/>
    </xf>
    <xf numFmtId="185" fontId="5" fillId="0" borderId="20" xfId="62" applyNumberFormat="1" applyFont="1" applyFill="1" applyBorder="1" applyAlignment="1">
      <alignment vertical="center" shrinkToFit="1"/>
      <protection/>
    </xf>
    <xf numFmtId="3" fontId="5" fillId="0" borderId="75" xfId="62" applyNumberFormat="1" applyFont="1" applyFill="1" applyBorder="1" applyAlignment="1">
      <alignment vertical="center" shrinkToFit="1"/>
      <protection/>
    </xf>
    <xf numFmtId="0" fontId="5" fillId="0" borderId="0" xfId="67" applyFont="1" applyAlignment="1">
      <alignment horizontal="center"/>
      <protection/>
    </xf>
    <xf numFmtId="0" fontId="5" fillId="0" borderId="0" xfId="63" applyFont="1">
      <alignment/>
      <protection/>
    </xf>
    <xf numFmtId="0" fontId="5" fillId="0" borderId="0" xfId="63" applyFont="1" applyProtection="1">
      <alignment/>
      <protection locked="0"/>
    </xf>
    <xf numFmtId="0" fontId="5" fillId="0" borderId="0" xfId="63" applyFont="1" applyFill="1">
      <alignment/>
      <protection/>
    </xf>
    <xf numFmtId="0" fontId="5" fillId="0" borderId="50" xfId="63" applyFont="1" applyFill="1" applyBorder="1">
      <alignment/>
      <protection/>
    </xf>
    <xf numFmtId="0" fontId="5" fillId="0" borderId="0" xfId="63" applyFont="1" applyBorder="1">
      <alignment/>
      <protection/>
    </xf>
    <xf numFmtId="0" fontId="5" fillId="0" borderId="51" xfId="63" applyFont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3" xfId="63" applyFont="1" applyBorder="1" applyAlignment="1" applyProtection="1">
      <alignment vertical="center"/>
      <protection locked="0"/>
    </xf>
    <xf numFmtId="0" fontId="5" fillId="0" borderId="0" xfId="63" applyFont="1" applyBorder="1" applyAlignment="1">
      <alignment vertical="center"/>
      <protection/>
    </xf>
    <xf numFmtId="0" fontId="5" fillId="0" borderId="15" xfId="63" applyFont="1" applyBorder="1" applyAlignment="1">
      <alignment vertical="center"/>
      <protection/>
    </xf>
    <xf numFmtId="0" fontId="5" fillId="0" borderId="57" xfId="63" applyFont="1" applyFill="1" applyBorder="1" applyAlignment="1">
      <alignment vertical="center"/>
      <protection/>
    </xf>
    <xf numFmtId="0" fontId="5" fillId="0" borderId="27" xfId="63" applyFont="1" applyFill="1" applyBorder="1" applyAlignment="1">
      <alignment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5" xfId="63" applyFont="1" applyFill="1" applyBorder="1" applyAlignment="1" applyProtection="1">
      <alignment horizontal="center" vertical="center"/>
      <protection locked="0"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 applyProtection="1">
      <alignment horizontal="center" vertical="center"/>
      <protection locked="0"/>
    </xf>
    <xf numFmtId="0" fontId="5" fillId="0" borderId="23" xfId="63" applyFont="1" applyFill="1" applyBorder="1" applyAlignment="1">
      <alignment vertical="center"/>
      <protection/>
    </xf>
    <xf numFmtId="0" fontId="5" fillId="0" borderId="28" xfId="63" applyFont="1" applyFill="1" applyBorder="1" applyAlignment="1">
      <alignment horizontal="left" vertical="center"/>
      <protection/>
    </xf>
    <xf numFmtId="0" fontId="5" fillId="0" borderId="14" xfId="63" applyFont="1" applyFill="1" applyBorder="1" applyAlignment="1">
      <alignment horizontal="center" vertical="center" shrinkToFit="1"/>
      <protection/>
    </xf>
    <xf numFmtId="187" fontId="5" fillId="0" borderId="51" xfId="63" applyNumberFormat="1" applyFont="1" applyBorder="1" applyAlignment="1">
      <alignment vertical="center"/>
      <protection/>
    </xf>
    <xf numFmtId="187" fontId="5" fillId="0" borderId="31" xfId="63" applyNumberFormat="1" applyFont="1" applyBorder="1" applyAlignment="1">
      <alignment vertical="center"/>
      <protection/>
    </xf>
    <xf numFmtId="187" fontId="5" fillId="0" borderId="31" xfId="63" applyNumberFormat="1" applyFont="1" applyBorder="1" applyAlignment="1" applyProtection="1">
      <alignment vertical="center"/>
      <protection locked="0"/>
    </xf>
    <xf numFmtId="187" fontId="5" fillId="0" borderId="31" xfId="63" applyNumberFormat="1" applyFont="1" applyFill="1" applyBorder="1" applyAlignment="1">
      <alignment vertical="center"/>
      <protection/>
    </xf>
    <xf numFmtId="187" fontId="5" fillId="0" borderId="31" xfId="63" applyNumberFormat="1" applyFont="1" applyFill="1" applyBorder="1" applyAlignment="1" applyProtection="1">
      <alignment vertical="center"/>
      <protection locked="0"/>
    </xf>
    <xf numFmtId="187" fontId="5" fillId="0" borderId="20" xfId="63" applyNumberFormat="1" applyFont="1" applyFill="1" applyBorder="1" applyAlignment="1" applyProtection="1">
      <alignment vertical="center"/>
      <protection locked="0"/>
    </xf>
    <xf numFmtId="194" fontId="5" fillId="0" borderId="26" xfId="63" applyNumberFormat="1" applyFont="1" applyFill="1" applyBorder="1" applyAlignment="1">
      <alignment vertical="center"/>
      <protection/>
    </xf>
    <xf numFmtId="205" fontId="5" fillId="0" borderId="35" xfId="63" applyNumberFormat="1" applyFont="1" applyFill="1" applyBorder="1" applyAlignment="1">
      <alignment vertical="center"/>
      <protection/>
    </xf>
    <xf numFmtId="205" fontId="5" fillId="0" borderId="31" xfId="63" applyNumberFormat="1" applyFont="1" applyFill="1" applyBorder="1" applyAlignment="1" applyProtection="1">
      <alignment vertical="center"/>
      <protection locked="0"/>
    </xf>
    <xf numFmtId="3" fontId="5" fillId="0" borderId="26" xfId="63" applyNumberFormat="1" applyFont="1" applyBorder="1" applyAlignment="1" applyProtection="1">
      <alignment vertical="center"/>
      <protection locked="0"/>
    </xf>
    <xf numFmtId="0" fontId="5" fillId="0" borderId="57" xfId="63" applyFont="1" applyBorder="1" applyAlignment="1">
      <alignment vertical="center"/>
      <protection/>
    </xf>
    <xf numFmtId="187" fontId="5" fillId="0" borderId="57" xfId="63" applyNumberFormat="1" applyFont="1" applyBorder="1" applyAlignment="1">
      <alignment vertical="center"/>
      <protection/>
    </xf>
    <xf numFmtId="187" fontId="5" fillId="0" borderId="11" xfId="63" applyNumberFormat="1" applyFont="1" applyBorder="1" applyAlignment="1">
      <alignment vertical="center"/>
      <protection/>
    </xf>
    <xf numFmtId="187" fontId="5" fillId="0" borderId="11" xfId="63" applyNumberFormat="1" applyFont="1" applyBorder="1" applyAlignment="1" applyProtection="1">
      <alignment vertical="center"/>
      <protection locked="0"/>
    </xf>
    <xf numFmtId="187" fontId="5" fillId="0" borderId="11" xfId="63" applyNumberFormat="1" applyFont="1" applyFill="1" applyBorder="1" applyAlignment="1">
      <alignment vertical="center"/>
      <protection/>
    </xf>
    <xf numFmtId="187" fontId="5" fillId="0" borderId="11" xfId="63" applyNumberFormat="1" applyFont="1" applyFill="1" applyBorder="1" applyAlignment="1" applyProtection="1">
      <alignment vertical="center"/>
      <protection locked="0"/>
    </xf>
    <xf numFmtId="187" fontId="5" fillId="0" borderId="18" xfId="63" applyNumberFormat="1" applyFont="1" applyFill="1" applyBorder="1" applyAlignment="1" applyProtection="1">
      <alignment vertical="center"/>
      <protection locked="0"/>
    </xf>
    <xf numFmtId="194" fontId="5" fillId="0" borderId="27" xfId="63" applyNumberFormat="1" applyFont="1" applyFill="1" applyBorder="1" applyAlignment="1">
      <alignment vertical="center"/>
      <protection/>
    </xf>
    <xf numFmtId="205" fontId="5" fillId="0" borderId="24" xfId="63" applyNumberFormat="1" applyFont="1" applyFill="1" applyBorder="1" applyAlignment="1">
      <alignment vertical="center"/>
      <protection/>
    </xf>
    <xf numFmtId="205" fontId="5" fillId="0" borderId="11" xfId="63" applyNumberFormat="1" applyFont="1" applyFill="1" applyBorder="1" applyAlignment="1" applyProtection="1">
      <alignment vertical="center"/>
      <protection locked="0"/>
    </xf>
    <xf numFmtId="3" fontId="5" fillId="0" borderId="27" xfId="63" applyNumberFormat="1" applyFont="1" applyBorder="1" applyAlignment="1" applyProtection="1">
      <alignment vertical="center"/>
      <protection locked="0"/>
    </xf>
    <xf numFmtId="3" fontId="5" fillId="0" borderId="15" xfId="63" applyNumberFormat="1" applyFont="1" applyBorder="1" applyAlignment="1">
      <alignment vertical="center"/>
      <protection/>
    </xf>
    <xf numFmtId="206" fontId="5" fillId="0" borderId="11" xfId="63" applyNumberFormat="1" applyFont="1" applyFill="1" applyBorder="1" applyAlignment="1">
      <alignment vertical="center"/>
      <protection/>
    </xf>
    <xf numFmtId="0" fontId="5" fillId="0" borderId="51" xfId="63" applyFont="1" applyBorder="1" applyAlignment="1">
      <alignment horizontal="right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26" xfId="63" applyFont="1" applyBorder="1" applyAlignment="1">
      <alignment horizontal="right" vertical="center"/>
      <protection/>
    </xf>
    <xf numFmtId="0" fontId="5" fillId="0" borderId="57" xfId="63" applyFont="1" applyBorder="1" applyAlignment="1">
      <alignment horizontal="right" vertical="center"/>
      <protection/>
    </xf>
    <xf numFmtId="0" fontId="5" fillId="0" borderId="27" xfId="63" applyFont="1" applyFill="1" applyBorder="1" applyAlignment="1">
      <alignment horizontal="distributed" vertical="center"/>
      <protection/>
    </xf>
    <xf numFmtId="187" fontId="5" fillId="0" borderId="57" xfId="63" applyNumberFormat="1" applyFont="1" applyFill="1" applyBorder="1" applyAlignment="1">
      <alignment vertical="center"/>
      <protection/>
    </xf>
    <xf numFmtId="0" fontId="5" fillId="0" borderId="27" xfId="63" applyFont="1" applyBorder="1" applyAlignment="1">
      <alignment horizontal="right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right" vertical="center"/>
      <protection/>
    </xf>
    <xf numFmtId="0" fontId="5" fillId="0" borderId="34" xfId="63" applyFont="1" applyBorder="1" applyAlignment="1">
      <alignment horizontal="right" vertical="center"/>
      <protection/>
    </xf>
    <xf numFmtId="0" fontId="5" fillId="0" borderId="28" xfId="63" applyFont="1" applyFill="1" applyBorder="1" applyAlignment="1">
      <alignment horizontal="distributed" vertical="center"/>
      <protection/>
    </xf>
    <xf numFmtId="187" fontId="5" fillId="0" borderId="23" xfId="63" applyNumberFormat="1" applyFont="1" applyFill="1" applyBorder="1" applyAlignment="1">
      <alignment vertical="center"/>
      <protection/>
    </xf>
    <xf numFmtId="187" fontId="5" fillId="0" borderId="21" xfId="63" applyNumberFormat="1" applyFont="1" applyFill="1" applyBorder="1" applyAlignment="1">
      <alignment vertical="center"/>
      <protection/>
    </xf>
    <xf numFmtId="187" fontId="5" fillId="0" borderId="21" xfId="63" applyNumberFormat="1" applyFont="1" applyFill="1" applyBorder="1" applyAlignment="1" applyProtection="1">
      <alignment vertical="center"/>
      <protection locked="0"/>
    </xf>
    <xf numFmtId="187" fontId="5" fillId="0" borderId="19" xfId="63" applyNumberFormat="1" applyFont="1" applyFill="1" applyBorder="1" applyAlignment="1" applyProtection="1">
      <alignment vertical="center"/>
      <protection locked="0"/>
    </xf>
    <xf numFmtId="194" fontId="5" fillId="0" borderId="28" xfId="63" applyNumberFormat="1" applyFont="1" applyFill="1" applyBorder="1" applyAlignment="1">
      <alignment vertical="center"/>
      <protection/>
    </xf>
    <xf numFmtId="205" fontId="5" fillId="0" borderId="34" xfId="63" applyNumberFormat="1" applyFont="1" applyFill="1" applyBorder="1" applyAlignment="1">
      <alignment vertical="center"/>
      <protection/>
    </xf>
    <xf numFmtId="205" fontId="5" fillId="0" borderId="21" xfId="63" applyNumberFormat="1" applyFont="1" applyFill="1" applyBorder="1" applyAlignment="1" applyProtection="1">
      <alignment vertical="center"/>
      <protection locked="0"/>
    </xf>
    <xf numFmtId="0" fontId="5" fillId="0" borderId="28" xfId="63" applyFont="1" applyBorder="1" applyAlignment="1">
      <alignment horizontal="right" vertical="center"/>
      <protection/>
    </xf>
    <xf numFmtId="0" fontId="5" fillId="0" borderId="23" xfId="63" applyFont="1" applyBorder="1" applyAlignment="1">
      <alignment horizontal="right" vertical="center"/>
      <protection/>
    </xf>
    <xf numFmtId="0" fontId="5" fillId="0" borderId="26" xfId="63" applyFont="1" applyFill="1" applyBorder="1" applyAlignment="1">
      <alignment horizontal="distributed" vertical="center"/>
      <protection/>
    </xf>
    <xf numFmtId="187" fontId="5" fillId="0" borderId="51" xfId="63" applyNumberFormat="1" applyFont="1" applyFill="1" applyBorder="1" applyAlignment="1">
      <alignment vertical="center"/>
      <protection/>
    </xf>
    <xf numFmtId="0" fontId="5" fillId="0" borderId="57" xfId="63" applyFont="1" applyBorder="1" applyAlignment="1">
      <alignment horizontal="center" vertical="center"/>
      <protection/>
    </xf>
    <xf numFmtId="38" fontId="5" fillId="0" borderId="27" xfId="49" applyFont="1" applyFill="1" applyBorder="1" applyAlignment="1">
      <alignment horizontal="distributed" vertical="center"/>
    </xf>
    <xf numFmtId="0" fontId="5" fillId="0" borderId="28" xfId="63" applyFont="1" applyFill="1" applyBorder="1" applyAlignment="1" applyProtection="1">
      <alignment horizontal="distributed" vertical="center"/>
      <protection locked="0"/>
    </xf>
    <xf numFmtId="38" fontId="5" fillId="0" borderId="26" xfId="49" applyFont="1" applyFill="1" applyBorder="1" applyAlignment="1">
      <alignment horizontal="distributed" vertical="center"/>
    </xf>
    <xf numFmtId="0" fontId="5" fillId="0" borderId="22" xfId="63" applyFont="1" applyBorder="1" applyAlignment="1">
      <alignment horizontal="right" vertical="center"/>
      <protection/>
    </xf>
    <xf numFmtId="0" fontId="5" fillId="0" borderId="38" xfId="63" applyFont="1" applyFill="1" applyBorder="1" applyAlignment="1">
      <alignment horizontal="distributed" vertical="center"/>
      <protection/>
    </xf>
    <xf numFmtId="187" fontId="5" fillId="0" borderId="22" xfId="63" applyNumberFormat="1" applyFont="1" applyFill="1" applyBorder="1" applyAlignment="1">
      <alignment vertical="center"/>
      <protection/>
    </xf>
    <xf numFmtId="187" fontId="5" fillId="0" borderId="32" xfId="63" applyNumberFormat="1" applyFont="1" applyFill="1" applyBorder="1" applyAlignment="1">
      <alignment vertical="center"/>
      <protection/>
    </xf>
    <xf numFmtId="187" fontId="5" fillId="0" borderId="32" xfId="63" applyNumberFormat="1" applyFont="1" applyFill="1" applyBorder="1" applyAlignment="1" applyProtection="1">
      <alignment vertical="center"/>
      <protection locked="0"/>
    </xf>
    <xf numFmtId="187" fontId="5" fillId="0" borderId="29" xfId="63" applyNumberFormat="1" applyFont="1" applyFill="1" applyBorder="1" applyAlignment="1">
      <alignment vertical="center"/>
      <protection/>
    </xf>
    <xf numFmtId="187" fontId="5" fillId="0" borderId="29" xfId="63" applyNumberFormat="1" applyFont="1" applyFill="1" applyBorder="1" applyAlignment="1" applyProtection="1">
      <alignment vertical="center"/>
      <protection locked="0"/>
    </xf>
    <xf numFmtId="194" fontId="5" fillId="0" borderId="38" xfId="63" applyNumberFormat="1" applyFont="1" applyFill="1" applyBorder="1" applyAlignment="1">
      <alignment vertical="center"/>
      <protection/>
    </xf>
    <xf numFmtId="205" fontId="5" fillId="0" borderId="36" xfId="63" applyNumberFormat="1" applyFont="1" applyFill="1" applyBorder="1" applyAlignment="1">
      <alignment vertical="center"/>
      <protection/>
    </xf>
    <xf numFmtId="205" fontId="5" fillId="0" borderId="32" xfId="63" applyNumberFormat="1" applyFont="1" applyFill="1" applyBorder="1" applyAlignment="1" applyProtection="1">
      <alignment vertical="center"/>
      <protection locked="0"/>
    </xf>
    <xf numFmtId="0" fontId="5" fillId="0" borderId="38" xfId="63" applyFont="1" applyBorder="1" applyAlignment="1">
      <alignment horizontal="right" vertical="center"/>
      <protection/>
    </xf>
    <xf numFmtId="3" fontId="5" fillId="0" borderId="17" xfId="63" applyNumberFormat="1" applyFont="1" applyBorder="1" applyAlignment="1">
      <alignment vertical="center"/>
      <protection/>
    </xf>
    <xf numFmtId="187" fontId="5" fillId="0" borderId="19" xfId="63" applyNumberFormat="1" applyFont="1" applyFill="1" applyBorder="1" applyAlignment="1">
      <alignment vertical="center"/>
      <protection/>
    </xf>
    <xf numFmtId="3" fontId="5" fillId="0" borderId="14" xfId="63" applyNumberFormat="1" applyFont="1" applyBorder="1" applyAlignment="1">
      <alignment vertical="center"/>
      <protection/>
    </xf>
    <xf numFmtId="0" fontId="5" fillId="0" borderId="35" xfId="63" applyFont="1" applyBorder="1" applyAlignment="1">
      <alignment horizontal="right" vertical="center"/>
      <protection/>
    </xf>
    <xf numFmtId="0" fontId="5" fillId="0" borderId="15" xfId="63" applyFont="1" applyBorder="1" applyAlignment="1">
      <alignment horizontal="center" vertical="center"/>
      <protection/>
    </xf>
    <xf numFmtId="194" fontId="5" fillId="33" borderId="0" xfId="63" applyNumberFormat="1" applyFont="1" applyFill="1">
      <alignment/>
      <protection/>
    </xf>
    <xf numFmtId="187" fontId="5" fillId="0" borderId="0" xfId="63" applyNumberFormat="1" applyFont="1" applyFill="1">
      <alignment/>
      <protection/>
    </xf>
    <xf numFmtId="0" fontId="5" fillId="33" borderId="0" xfId="63" applyFont="1" applyFill="1">
      <alignment/>
      <protection/>
    </xf>
    <xf numFmtId="0" fontId="5" fillId="34" borderId="0" xfId="64" applyFont="1" applyFill="1">
      <alignment/>
      <protection/>
    </xf>
    <xf numFmtId="0" fontId="5" fillId="34" borderId="0" xfId="64" applyFont="1" applyFill="1" applyProtection="1">
      <alignment/>
      <protection locked="0"/>
    </xf>
    <xf numFmtId="0" fontId="7" fillId="34" borderId="0" xfId="64" applyFont="1" applyFill="1" applyProtection="1">
      <alignment/>
      <protection locked="0"/>
    </xf>
    <xf numFmtId="0" fontId="7" fillId="34" borderId="0" xfId="64" applyFont="1" applyFill="1">
      <alignment/>
      <protection/>
    </xf>
    <xf numFmtId="0" fontId="5" fillId="0" borderId="0" xfId="64" applyFont="1" applyFill="1" applyAlignment="1" applyProtection="1">
      <alignment horizontal="right"/>
      <protection locked="0"/>
    </xf>
    <xf numFmtId="0" fontId="7" fillId="0" borderId="0" xfId="64" applyFont="1" applyFill="1">
      <alignment/>
      <protection/>
    </xf>
    <xf numFmtId="0" fontId="7" fillId="0" borderId="0" xfId="64" applyFont="1" applyFill="1" applyProtection="1">
      <alignment/>
      <protection locked="0"/>
    </xf>
    <xf numFmtId="0" fontId="5" fillId="34" borderId="0" xfId="64" applyFont="1" applyFill="1" applyAlignment="1" applyProtection="1">
      <alignment horizontal="right"/>
      <protection locked="0"/>
    </xf>
    <xf numFmtId="0" fontId="5" fillId="34" borderId="51" xfId="64" applyFont="1" applyFill="1" applyBorder="1">
      <alignment/>
      <protection/>
    </xf>
    <xf numFmtId="0" fontId="5" fillId="34" borderId="26" xfId="64" applyFont="1" applyFill="1" applyBorder="1" applyAlignment="1">
      <alignment horizontal="right"/>
      <protection/>
    </xf>
    <xf numFmtId="0" fontId="5" fillId="34" borderId="52" xfId="64" applyFont="1" applyFill="1" applyBorder="1">
      <alignment/>
      <protection/>
    </xf>
    <xf numFmtId="0" fontId="5" fillId="34" borderId="31" xfId="64" applyFont="1" applyFill="1" applyBorder="1">
      <alignment/>
      <protection/>
    </xf>
    <xf numFmtId="0" fontId="5" fillId="34" borderId="52" xfId="64" applyFont="1" applyFill="1" applyBorder="1" applyProtection="1">
      <alignment/>
      <protection locked="0"/>
    </xf>
    <xf numFmtId="0" fontId="5" fillId="34" borderId="76" xfId="64" applyFont="1" applyFill="1" applyBorder="1" applyProtection="1">
      <alignment/>
      <protection locked="0"/>
    </xf>
    <xf numFmtId="0" fontId="5" fillId="34" borderId="53" xfId="64" applyFont="1" applyFill="1" applyBorder="1" applyProtection="1">
      <alignment/>
      <protection locked="0"/>
    </xf>
    <xf numFmtId="0" fontId="5" fillId="34" borderId="70" xfId="64" applyFont="1" applyFill="1" applyBorder="1" applyProtection="1">
      <alignment/>
      <protection locked="0"/>
    </xf>
    <xf numFmtId="0" fontId="5" fillId="0" borderId="13" xfId="64" applyFont="1" applyFill="1" applyBorder="1" applyAlignment="1" applyProtection="1">
      <alignment horizontal="right"/>
      <protection locked="0"/>
    </xf>
    <xf numFmtId="0" fontId="5" fillId="0" borderId="13" xfId="64" applyFont="1" applyFill="1" applyBorder="1">
      <alignment/>
      <protection/>
    </xf>
    <xf numFmtId="0" fontId="5" fillId="0" borderId="70" xfId="64" applyFont="1" applyFill="1" applyBorder="1" applyAlignment="1">
      <alignment horizontal="right"/>
      <protection/>
    </xf>
    <xf numFmtId="0" fontId="5" fillId="34" borderId="13" xfId="64" applyFont="1" applyFill="1" applyBorder="1">
      <alignment/>
      <protection/>
    </xf>
    <xf numFmtId="0" fontId="5" fillId="34" borderId="51" xfId="64" applyFont="1" applyFill="1" applyBorder="1" applyProtection="1">
      <alignment/>
      <protection locked="0"/>
    </xf>
    <xf numFmtId="0" fontId="7" fillId="0" borderId="13" xfId="64" applyFont="1" applyFill="1" applyBorder="1">
      <alignment/>
      <protection/>
    </xf>
    <xf numFmtId="0" fontId="5" fillId="34" borderId="70" xfId="64" applyFont="1" applyFill="1" applyBorder="1">
      <alignment/>
      <protection/>
    </xf>
    <xf numFmtId="0" fontId="5" fillId="34" borderId="0" xfId="64" applyFont="1" applyFill="1" applyBorder="1">
      <alignment/>
      <protection/>
    </xf>
    <xf numFmtId="0" fontId="5" fillId="34" borderId="57" xfId="64" applyFont="1" applyFill="1" applyBorder="1">
      <alignment/>
      <protection/>
    </xf>
    <xf numFmtId="0" fontId="5" fillId="34" borderId="27" xfId="64" applyFont="1" applyFill="1" applyBorder="1">
      <alignment/>
      <protection/>
    </xf>
    <xf numFmtId="0" fontId="5" fillId="34" borderId="10" xfId="64" applyFont="1" applyFill="1" applyBorder="1">
      <alignment/>
      <protection/>
    </xf>
    <xf numFmtId="0" fontId="5" fillId="34" borderId="30" xfId="64" applyFont="1" applyFill="1" applyBorder="1">
      <alignment/>
      <protection/>
    </xf>
    <xf numFmtId="0" fontId="5" fillId="34" borderId="63" xfId="64" applyFont="1" applyFill="1" applyBorder="1">
      <alignment/>
      <protection/>
    </xf>
    <xf numFmtId="0" fontId="5" fillId="34" borderId="11" xfId="64" applyFont="1" applyFill="1" applyBorder="1">
      <alignment/>
      <protection/>
    </xf>
    <xf numFmtId="0" fontId="5" fillId="0" borderId="15" xfId="64" applyFont="1" applyFill="1" applyBorder="1" applyAlignment="1">
      <alignment horizontal="center"/>
      <protection/>
    </xf>
    <xf numFmtId="0" fontId="5" fillId="0" borderId="15" xfId="64" applyFont="1" applyFill="1" applyBorder="1">
      <alignment/>
      <protection/>
    </xf>
    <xf numFmtId="0" fontId="5" fillId="0" borderId="62" xfId="64" applyFont="1" applyFill="1" applyBorder="1">
      <alignment/>
      <protection/>
    </xf>
    <xf numFmtId="0" fontId="5" fillId="34" borderId="16" xfId="64" applyFont="1" applyFill="1" applyBorder="1">
      <alignment/>
      <protection/>
    </xf>
    <xf numFmtId="0" fontId="5" fillId="34" borderId="11" xfId="64" applyFont="1" applyFill="1" applyBorder="1" applyAlignment="1">
      <alignment vertical="center"/>
      <protection/>
    </xf>
    <xf numFmtId="0" fontId="5" fillId="34" borderId="18" xfId="64" applyFont="1" applyFill="1" applyBorder="1" applyAlignment="1">
      <alignment horizontal="left" vertical="center"/>
      <protection/>
    </xf>
    <xf numFmtId="0" fontId="5" fillId="34" borderId="15" xfId="64" applyFont="1" applyFill="1" applyBorder="1" applyAlignment="1">
      <alignment vertical="center"/>
      <protection/>
    </xf>
    <xf numFmtId="0" fontId="5" fillId="34" borderId="77" xfId="64" applyFont="1" applyFill="1" applyBorder="1" applyAlignment="1">
      <alignment vertical="center"/>
      <protection/>
    </xf>
    <xf numFmtId="0" fontId="5" fillId="0" borderId="15" xfId="64" applyFont="1" applyFill="1" applyBorder="1" applyAlignment="1" applyProtection="1">
      <alignment horizontal="center"/>
      <protection locked="0"/>
    </xf>
    <xf numFmtId="0" fontId="5" fillId="34" borderId="18" xfId="64" applyFont="1" applyFill="1" applyBorder="1" applyAlignment="1">
      <alignment vertical="center"/>
      <protection/>
    </xf>
    <xf numFmtId="0" fontId="5" fillId="34" borderId="0" xfId="64" applyFont="1" applyFill="1" applyBorder="1" applyAlignment="1">
      <alignment vertical="center"/>
      <protection/>
    </xf>
    <xf numFmtId="0" fontId="5" fillId="34" borderId="11" xfId="64" applyFont="1" applyFill="1" applyBorder="1" applyAlignment="1">
      <alignment horizontal="center" vertical="center" shrinkToFit="1"/>
      <protection/>
    </xf>
    <xf numFmtId="0" fontId="5" fillId="34" borderId="18" xfId="64" applyFont="1" applyFill="1" applyBorder="1" applyAlignment="1">
      <alignment horizontal="center" vertical="center" shrinkToFit="1"/>
      <protection/>
    </xf>
    <xf numFmtId="0" fontId="5" fillId="34" borderId="15" xfId="64" applyFont="1" applyFill="1" applyBorder="1" applyAlignment="1">
      <alignment horizontal="distributed" vertical="center"/>
      <protection/>
    </xf>
    <xf numFmtId="0" fontId="5" fillId="34" borderId="0" xfId="64" applyFont="1" applyFill="1" applyBorder="1" applyAlignment="1">
      <alignment horizontal="distributed" vertical="center"/>
      <protection/>
    </xf>
    <xf numFmtId="0" fontId="5" fillId="34" borderId="11" xfId="64" applyFont="1" applyFill="1" applyBorder="1" applyAlignment="1">
      <alignment horizontal="distributed" vertical="center"/>
      <protection/>
    </xf>
    <xf numFmtId="0" fontId="5" fillId="34" borderId="23" xfId="64" applyFont="1" applyFill="1" applyBorder="1">
      <alignment/>
      <protection/>
    </xf>
    <xf numFmtId="0" fontId="5" fillId="34" borderId="28" xfId="64" applyFont="1" applyFill="1" applyBorder="1" applyAlignment="1">
      <alignment horizontal="left"/>
      <protection/>
    </xf>
    <xf numFmtId="0" fontId="5" fillId="34" borderId="21" xfId="64" applyFont="1" applyFill="1" applyBorder="1" applyAlignment="1" applyProtection="1">
      <alignment horizontal="center"/>
      <protection locked="0"/>
    </xf>
    <xf numFmtId="0" fontId="5" fillId="34" borderId="19" xfId="64" applyFont="1" applyFill="1" applyBorder="1" applyAlignment="1" applyProtection="1">
      <alignment horizontal="center"/>
      <protection locked="0"/>
    </xf>
    <xf numFmtId="0" fontId="5" fillId="34" borderId="14" xfId="64" applyFont="1" applyFill="1" applyBorder="1" applyAlignment="1" applyProtection="1">
      <alignment horizontal="center"/>
      <protection locked="0"/>
    </xf>
    <xf numFmtId="0" fontId="5" fillId="34" borderId="64" xfId="64" applyFont="1" applyFill="1" applyBorder="1" applyAlignment="1" applyProtection="1">
      <alignment horizontal="center"/>
      <protection locked="0"/>
    </xf>
    <xf numFmtId="0" fontId="5" fillId="0" borderId="14" xfId="64" applyFont="1" applyFill="1" applyBorder="1" applyAlignment="1" applyProtection="1">
      <alignment horizontal="right"/>
      <protection locked="0"/>
    </xf>
    <xf numFmtId="0" fontId="5" fillId="0" borderId="14" xfId="64" applyFont="1" applyFill="1" applyBorder="1">
      <alignment/>
      <protection/>
    </xf>
    <xf numFmtId="0" fontId="5" fillId="0" borderId="78" xfId="64" applyFont="1" applyFill="1" applyBorder="1" applyAlignment="1">
      <alignment horizontal="left"/>
      <protection/>
    </xf>
    <xf numFmtId="0" fontId="5" fillId="34" borderId="21" xfId="64" applyFont="1" applyFill="1" applyBorder="1">
      <alignment/>
      <protection/>
    </xf>
    <xf numFmtId="0" fontId="5" fillId="34" borderId="50" xfId="64" applyFont="1" applyFill="1" applyBorder="1" applyAlignment="1" applyProtection="1">
      <alignment horizontal="center"/>
      <protection locked="0"/>
    </xf>
    <xf numFmtId="0" fontId="5" fillId="34" borderId="28" xfId="64" applyFont="1" applyFill="1" applyBorder="1">
      <alignment/>
      <protection/>
    </xf>
    <xf numFmtId="3" fontId="5" fillId="0" borderId="13" xfId="64" applyNumberFormat="1" applyFont="1" applyFill="1" applyBorder="1" applyAlignment="1">
      <alignment vertical="center" shrinkToFit="1"/>
      <protection/>
    </xf>
    <xf numFmtId="3" fontId="5" fillId="0" borderId="27" xfId="64" applyNumberFormat="1" applyFont="1" applyFill="1" applyBorder="1" applyAlignment="1" applyProtection="1">
      <alignment horizontal="right" vertical="center" shrinkToFit="1"/>
      <protection locked="0"/>
    </xf>
    <xf numFmtId="3" fontId="5" fillId="34" borderId="27" xfId="64" applyNumberFormat="1" applyFont="1" applyFill="1" applyBorder="1" applyAlignment="1" applyProtection="1">
      <alignment vertical="center"/>
      <protection locked="0"/>
    </xf>
    <xf numFmtId="0" fontId="5" fillId="34" borderId="0" xfId="64" applyFont="1" applyFill="1" applyAlignment="1">
      <alignment vertical="center"/>
      <protection/>
    </xf>
    <xf numFmtId="3" fontId="5" fillId="0" borderId="15" xfId="64" applyNumberFormat="1" applyFont="1" applyFill="1" applyBorder="1" applyAlignment="1">
      <alignment vertical="center" shrinkToFit="1"/>
      <protection/>
    </xf>
    <xf numFmtId="3" fontId="5" fillId="0" borderId="14" xfId="64" applyNumberFormat="1" applyFont="1" applyFill="1" applyBorder="1" applyAlignment="1">
      <alignment vertical="center" shrinkToFit="1"/>
      <protection/>
    </xf>
    <xf numFmtId="0" fontId="5" fillId="34" borderId="42" xfId="64" applyFont="1" applyFill="1" applyBorder="1" applyAlignment="1">
      <alignment horizontal="right" vertical="center"/>
      <protection/>
    </xf>
    <xf numFmtId="0" fontId="5" fillId="34" borderId="44" xfId="64" applyFont="1" applyFill="1" applyBorder="1" applyAlignment="1">
      <alignment horizontal="distributed" vertical="center"/>
      <protection/>
    </xf>
    <xf numFmtId="38" fontId="5" fillId="0" borderId="27" xfId="49" applyFont="1" applyFill="1" applyBorder="1" applyAlignment="1">
      <alignment horizontal="right" vertical="center" shrinkToFit="1"/>
    </xf>
    <xf numFmtId="38" fontId="5" fillId="0" borderId="44" xfId="49" applyFont="1" applyFill="1" applyBorder="1" applyAlignment="1">
      <alignment horizontal="right" vertical="center" shrinkToFit="1"/>
    </xf>
    <xf numFmtId="3" fontId="5" fillId="0" borderId="44" xfId="64" applyNumberFormat="1" applyFont="1" applyFill="1" applyBorder="1" applyAlignment="1">
      <alignment horizontal="right" vertical="center" shrinkToFit="1"/>
      <protection/>
    </xf>
    <xf numFmtId="38" fontId="5" fillId="0" borderId="44" xfId="49" applyFont="1" applyFill="1" applyBorder="1" applyAlignment="1">
      <alignment horizontal="distributed" vertical="center" shrinkToFit="1"/>
    </xf>
    <xf numFmtId="38" fontId="5" fillId="0" borderId="0" xfId="49" applyFont="1" applyAlignment="1">
      <alignment vertical="center"/>
    </xf>
    <xf numFmtId="3" fontId="5" fillId="0" borderId="10" xfId="64" applyNumberFormat="1" applyFont="1" applyFill="1" applyBorder="1" applyAlignment="1">
      <alignment vertical="center" shrinkToFit="1"/>
      <protection/>
    </xf>
    <xf numFmtId="3" fontId="5" fillId="34" borderId="44" xfId="64" applyNumberFormat="1" applyFont="1" applyFill="1" applyBorder="1" applyAlignment="1">
      <alignment horizontal="right" vertical="center"/>
      <protection/>
    </xf>
    <xf numFmtId="0" fontId="5" fillId="34" borderId="57" xfId="64" applyFont="1" applyFill="1" applyBorder="1" applyAlignment="1">
      <alignment horizontal="right" vertical="center"/>
      <protection/>
    </xf>
    <xf numFmtId="0" fontId="5" fillId="34" borderId="27" xfId="64" applyFont="1" applyFill="1" applyBorder="1" applyAlignment="1">
      <alignment horizontal="distributed" vertical="center"/>
      <protection/>
    </xf>
    <xf numFmtId="3" fontId="5" fillId="0" borderId="27" xfId="64" applyNumberFormat="1" applyFont="1" applyFill="1" applyBorder="1" applyAlignment="1">
      <alignment horizontal="right" vertical="center" shrinkToFit="1"/>
      <protection/>
    </xf>
    <xf numFmtId="38" fontId="5" fillId="0" borderId="27" xfId="49" applyFont="1" applyFill="1" applyBorder="1" applyAlignment="1">
      <alignment horizontal="distributed" vertical="center" shrinkToFit="1"/>
    </xf>
    <xf numFmtId="3" fontId="5" fillId="0" borderId="11" xfId="64" applyNumberFormat="1" applyFont="1" applyFill="1" applyBorder="1" applyAlignment="1">
      <alignment vertical="center" shrinkToFit="1"/>
      <protection/>
    </xf>
    <xf numFmtId="3" fontId="5" fillId="34" borderId="27" xfId="64" applyNumberFormat="1" applyFont="1" applyFill="1" applyBorder="1" applyAlignment="1">
      <alignment horizontal="right" vertical="center"/>
      <protection/>
    </xf>
    <xf numFmtId="0" fontId="5" fillId="34" borderId="18" xfId="64" applyFont="1" applyFill="1" applyBorder="1" applyAlignment="1">
      <alignment horizontal="distributed" vertical="center"/>
      <protection/>
    </xf>
    <xf numFmtId="0" fontId="5" fillId="34" borderId="34" xfId="64" applyFont="1" applyFill="1" applyBorder="1" applyAlignment="1">
      <alignment horizontal="right" vertical="center"/>
      <protection/>
    </xf>
    <xf numFmtId="0" fontId="5" fillId="34" borderId="28" xfId="64" applyFont="1" applyFill="1" applyBorder="1" applyAlignment="1">
      <alignment horizontal="distributed" vertical="center"/>
      <protection/>
    </xf>
    <xf numFmtId="38" fontId="5" fillId="0" borderId="28" xfId="49" applyFont="1" applyFill="1" applyBorder="1" applyAlignment="1">
      <alignment horizontal="right" vertical="center" shrinkToFit="1"/>
    </xf>
    <xf numFmtId="38" fontId="5" fillId="0" borderId="24" xfId="49" applyFont="1" applyFill="1" applyBorder="1" applyAlignment="1">
      <alignment horizontal="right" vertical="center" shrinkToFit="1"/>
    </xf>
    <xf numFmtId="3" fontId="5" fillId="0" borderId="28" xfId="64" applyNumberFormat="1" applyFont="1" applyFill="1" applyBorder="1" applyAlignment="1">
      <alignment horizontal="right" vertical="center" shrinkToFit="1"/>
      <protection/>
    </xf>
    <xf numFmtId="38" fontId="5" fillId="0" borderId="28" xfId="49" applyFont="1" applyFill="1" applyBorder="1" applyAlignment="1">
      <alignment horizontal="distributed" vertical="center" shrinkToFit="1"/>
    </xf>
    <xf numFmtId="3" fontId="5" fillId="0" borderId="21" xfId="64" applyNumberFormat="1" applyFont="1" applyFill="1" applyBorder="1" applyAlignment="1">
      <alignment vertical="center" shrinkToFit="1"/>
      <protection/>
    </xf>
    <xf numFmtId="3" fontId="5" fillId="34" borderId="28" xfId="64" applyNumberFormat="1" applyFont="1" applyFill="1" applyBorder="1" applyAlignment="1">
      <alignment horizontal="right" vertical="center"/>
      <protection/>
    </xf>
    <xf numFmtId="0" fontId="5" fillId="34" borderId="57" xfId="64" applyFont="1" applyFill="1" applyBorder="1" applyAlignment="1">
      <alignment horizontal="center" vertical="center"/>
      <protection/>
    </xf>
    <xf numFmtId="38" fontId="5" fillId="0" borderId="27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35" xfId="49" applyFont="1" applyBorder="1" applyAlignment="1">
      <alignment vertical="center"/>
    </xf>
    <xf numFmtId="3" fontId="5" fillId="34" borderId="27" xfId="64" applyNumberFormat="1" applyFont="1" applyFill="1" applyBorder="1" applyAlignment="1">
      <alignment horizontal="center" vertical="center"/>
      <protection/>
    </xf>
    <xf numFmtId="38" fontId="5" fillId="34" borderId="15" xfId="49" applyFont="1" applyFill="1" applyBorder="1" applyAlignment="1">
      <alignment horizontal="distributed" vertical="center"/>
    </xf>
    <xf numFmtId="38" fontId="5" fillId="0" borderId="24" xfId="49" applyFont="1" applyFill="1" applyBorder="1" applyAlignment="1">
      <alignment horizontal="right" vertical="center"/>
    </xf>
    <xf numFmtId="0" fontId="5" fillId="34" borderId="11" xfId="64" applyFont="1" applyFill="1" applyBorder="1" applyAlignment="1" applyProtection="1">
      <alignment horizontal="distributed" vertical="center"/>
      <protection locked="0"/>
    </xf>
    <xf numFmtId="38" fontId="5" fillId="0" borderId="18" xfId="49" applyFont="1" applyFill="1" applyBorder="1" applyAlignment="1">
      <alignment horizontal="right" vertical="center"/>
    </xf>
    <xf numFmtId="0" fontId="5" fillId="0" borderId="11" xfId="64" applyFont="1" applyFill="1" applyBorder="1" applyAlignment="1" applyProtection="1">
      <alignment horizontal="distributed" vertical="center"/>
      <protection locked="0"/>
    </xf>
    <xf numFmtId="0" fontId="5" fillId="34" borderId="14" xfId="64" applyFont="1" applyFill="1" applyBorder="1" applyAlignment="1">
      <alignment horizontal="center" vertical="center"/>
      <protection/>
    </xf>
    <xf numFmtId="38" fontId="5" fillId="34" borderId="14" xfId="49" applyFont="1" applyFill="1" applyBorder="1" applyAlignment="1">
      <alignment horizontal="distributed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3" fontId="5" fillId="34" borderId="28" xfId="64" applyNumberFormat="1" applyFont="1" applyFill="1" applyBorder="1" applyAlignment="1">
      <alignment horizontal="center" vertical="center"/>
      <protection/>
    </xf>
    <xf numFmtId="0" fontId="5" fillId="34" borderId="31" xfId="64" applyFont="1" applyFill="1" applyBorder="1" applyAlignment="1" applyProtection="1">
      <alignment horizontal="distributed" vertical="center"/>
      <protection locked="0"/>
    </xf>
    <xf numFmtId="38" fontId="5" fillId="0" borderId="26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3" fontId="5" fillId="0" borderId="26" xfId="64" applyNumberFormat="1" applyFont="1" applyFill="1" applyBorder="1" applyAlignment="1">
      <alignment horizontal="right" vertical="center" shrinkToFit="1"/>
      <protection/>
    </xf>
    <xf numFmtId="0" fontId="5" fillId="0" borderId="31" xfId="64" applyFont="1" applyFill="1" applyBorder="1" applyAlignment="1" applyProtection="1">
      <alignment horizontal="distributed" vertical="center"/>
      <protection locked="0"/>
    </xf>
    <xf numFmtId="38" fontId="5" fillId="0" borderId="26" xfId="49" applyFont="1" applyFill="1" applyBorder="1" applyAlignment="1">
      <alignment horizontal="right" vertical="center" shrinkToFit="1"/>
    </xf>
    <xf numFmtId="3" fontId="5" fillId="0" borderId="31" xfId="64" applyNumberFormat="1" applyFont="1" applyFill="1" applyBorder="1" applyAlignment="1">
      <alignment vertical="center" shrinkToFit="1"/>
      <protection/>
    </xf>
    <xf numFmtId="3" fontId="5" fillId="34" borderId="26" xfId="64" applyNumberFormat="1" applyFont="1" applyFill="1" applyBorder="1" applyAlignment="1">
      <alignment horizontal="center" vertical="center"/>
      <protection/>
    </xf>
    <xf numFmtId="0" fontId="5" fillId="34" borderId="24" xfId="64" applyFont="1" applyFill="1" applyBorder="1" applyAlignment="1">
      <alignment horizontal="center" vertical="center"/>
      <protection/>
    </xf>
    <xf numFmtId="0" fontId="5" fillId="34" borderId="22" xfId="64" applyFont="1" applyFill="1" applyBorder="1" applyAlignment="1">
      <alignment horizontal="center" vertical="center"/>
      <protection/>
    </xf>
    <xf numFmtId="0" fontId="5" fillId="34" borderId="38" xfId="64" applyFont="1" applyFill="1" applyBorder="1" applyAlignment="1">
      <alignment horizontal="distributed" vertical="center"/>
      <protection/>
    </xf>
    <xf numFmtId="38" fontId="5" fillId="0" borderId="38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" fontId="5" fillId="0" borderId="38" xfId="64" applyNumberFormat="1" applyFont="1" applyFill="1" applyBorder="1" applyAlignment="1">
      <alignment horizontal="right" vertical="center" shrinkToFit="1"/>
      <protection/>
    </xf>
    <xf numFmtId="38" fontId="5" fillId="0" borderId="38" xfId="49" applyFont="1" applyFill="1" applyBorder="1" applyAlignment="1">
      <alignment horizontal="distributed" vertical="center" shrinkToFit="1"/>
    </xf>
    <xf numFmtId="38" fontId="5" fillId="0" borderId="38" xfId="49" applyFont="1" applyFill="1" applyBorder="1" applyAlignment="1">
      <alignment horizontal="right" vertical="center" shrinkToFit="1"/>
    </xf>
    <xf numFmtId="38" fontId="5" fillId="0" borderId="36" xfId="49" applyFont="1" applyBorder="1" applyAlignment="1">
      <alignment vertical="center"/>
    </xf>
    <xf numFmtId="3" fontId="5" fillId="0" borderId="32" xfId="64" applyNumberFormat="1" applyFont="1" applyFill="1" applyBorder="1" applyAlignment="1">
      <alignment vertical="center" shrinkToFit="1"/>
      <protection/>
    </xf>
    <xf numFmtId="3" fontId="5" fillId="34" borderId="38" xfId="64" applyNumberFormat="1" applyFont="1" applyFill="1" applyBorder="1" applyAlignment="1">
      <alignment horizontal="center" vertical="center"/>
      <protection/>
    </xf>
    <xf numFmtId="0" fontId="5" fillId="34" borderId="26" xfId="64" applyFont="1" applyFill="1" applyBorder="1" applyAlignment="1">
      <alignment horizontal="distributed" vertical="center"/>
      <protection/>
    </xf>
    <xf numFmtId="38" fontId="5" fillId="0" borderId="26" xfId="49" applyFont="1" applyFill="1" applyBorder="1" applyAlignment="1">
      <alignment horizontal="distributed" vertical="center" shrinkToFit="1"/>
    </xf>
    <xf numFmtId="0" fontId="5" fillId="34" borderId="23" xfId="64" applyFont="1" applyFill="1" applyBorder="1" applyAlignment="1">
      <alignment horizontal="center" vertical="center"/>
      <protection/>
    </xf>
    <xf numFmtId="38" fontId="5" fillId="0" borderId="34" xfId="49" applyFont="1" applyBorder="1" applyAlignment="1">
      <alignment vertical="center"/>
    </xf>
    <xf numFmtId="3" fontId="5" fillId="0" borderId="19" xfId="64" applyNumberFormat="1" applyFont="1" applyFill="1" applyBorder="1" applyAlignment="1">
      <alignment vertical="center" shrinkToFit="1"/>
      <protection/>
    </xf>
    <xf numFmtId="38" fontId="5" fillId="0" borderId="34" xfId="49" applyFont="1" applyFill="1" applyBorder="1" applyAlignment="1">
      <alignment/>
    </xf>
    <xf numFmtId="0" fontId="7" fillId="0" borderId="0" xfId="64" applyFont="1" applyFill="1" applyAlignment="1">
      <alignment horizontal="right"/>
      <protection/>
    </xf>
    <xf numFmtId="0" fontId="5" fillId="0" borderId="0" xfId="64" applyFont="1" applyFill="1" applyProtection="1">
      <alignment/>
      <protection locked="0"/>
    </xf>
    <xf numFmtId="0" fontId="5" fillId="0" borderId="0" xfId="64" applyFont="1" applyFill="1">
      <alignment/>
      <protection/>
    </xf>
    <xf numFmtId="0" fontId="5" fillId="34" borderId="51" xfId="64" applyFont="1" applyFill="1" applyBorder="1" applyAlignment="1">
      <alignment vertical="center"/>
      <protection/>
    </xf>
    <xf numFmtId="0" fontId="5" fillId="34" borderId="26" xfId="64" applyFont="1" applyFill="1" applyBorder="1" applyAlignment="1">
      <alignment horizontal="right" vertical="center"/>
      <protection/>
    </xf>
    <xf numFmtId="0" fontId="5" fillId="34" borderId="52" xfId="64" applyFont="1" applyFill="1" applyBorder="1" applyAlignment="1">
      <alignment vertical="center"/>
      <protection/>
    </xf>
    <xf numFmtId="0" fontId="5" fillId="34" borderId="52" xfId="64" applyFont="1" applyFill="1" applyBorder="1" applyAlignment="1" applyProtection="1">
      <alignment vertical="center"/>
      <protection locked="0"/>
    </xf>
    <xf numFmtId="0" fontId="5" fillId="34" borderId="79" xfId="64" applyFont="1" applyFill="1" applyBorder="1" applyAlignment="1" applyProtection="1">
      <alignment vertical="center"/>
      <protection locked="0"/>
    </xf>
    <xf numFmtId="0" fontId="5" fillId="0" borderId="51" xfId="64" applyFont="1" applyFill="1" applyBorder="1" applyAlignment="1">
      <alignment vertical="center"/>
      <protection/>
    </xf>
    <xf numFmtId="0" fontId="5" fillId="0" borderId="26" xfId="64" applyFont="1" applyFill="1" applyBorder="1" applyAlignment="1">
      <alignment vertical="center"/>
      <protection/>
    </xf>
    <xf numFmtId="0" fontId="5" fillId="0" borderId="26" xfId="64" applyFont="1" applyFill="1" applyBorder="1" applyAlignment="1">
      <alignment horizontal="right" vertical="center"/>
      <protection/>
    </xf>
    <xf numFmtId="0" fontId="5" fillId="34" borderId="31" xfId="64" applyFont="1" applyFill="1" applyBorder="1" applyAlignment="1">
      <alignment vertical="center"/>
      <protection/>
    </xf>
    <xf numFmtId="0" fontId="5" fillId="0" borderId="31" xfId="64" applyFont="1" applyFill="1" applyBorder="1" applyAlignment="1">
      <alignment vertical="center"/>
      <protection/>
    </xf>
    <xf numFmtId="0" fontId="5" fillId="0" borderId="52" xfId="64" applyFont="1" applyFill="1" applyBorder="1" applyAlignment="1" applyProtection="1">
      <alignment vertical="center"/>
      <protection locked="0"/>
    </xf>
    <xf numFmtId="0" fontId="5" fillId="0" borderId="31" xfId="64" applyFont="1" applyFill="1" applyBorder="1" applyAlignment="1" applyProtection="1">
      <alignment vertical="center"/>
      <protection locked="0"/>
    </xf>
    <xf numFmtId="0" fontId="5" fillId="0" borderId="52" xfId="64" applyFont="1" applyFill="1" applyBorder="1" applyAlignment="1">
      <alignment vertical="center"/>
      <protection/>
    </xf>
    <xf numFmtId="0" fontId="5" fillId="34" borderId="26" xfId="64" applyFont="1" applyFill="1" applyBorder="1" applyAlignment="1">
      <alignment horizontal="center" vertical="center" shrinkToFit="1"/>
      <protection/>
    </xf>
    <xf numFmtId="0" fontId="5" fillId="34" borderId="57" xfId="64" applyFont="1" applyFill="1" applyBorder="1" applyAlignment="1">
      <alignment vertical="center"/>
      <protection/>
    </xf>
    <xf numFmtId="0" fontId="5" fillId="34" borderId="27" xfId="64" applyFont="1" applyFill="1" applyBorder="1" applyAlignment="1">
      <alignment vertical="center"/>
      <protection/>
    </xf>
    <xf numFmtId="0" fontId="5" fillId="34" borderId="10" xfId="64" applyFont="1" applyFill="1" applyBorder="1" applyAlignment="1">
      <alignment vertical="center"/>
      <protection/>
    </xf>
    <xf numFmtId="0" fontId="5" fillId="34" borderId="16" xfId="64" applyFont="1" applyFill="1" applyBorder="1" applyAlignment="1">
      <alignment vertical="center"/>
      <protection/>
    </xf>
    <xf numFmtId="0" fontId="5" fillId="34" borderId="16" xfId="64" applyFont="1" applyFill="1" applyBorder="1" applyAlignment="1" applyProtection="1">
      <alignment horizontal="center" vertical="center"/>
      <protection locked="0"/>
    </xf>
    <xf numFmtId="0" fontId="5" fillId="34" borderId="13" xfId="64" applyFont="1" applyFill="1" applyBorder="1" applyAlignment="1">
      <alignment vertical="center"/>
      <protection/>
    </xf>
    <xf numFmtId="0" fontId="5" fillId="34" borderId="42" xfId="64" applyFont="1" applyFill="1" applyBorder="1" applyAlignment="1">
      <alignment vertical="center"/>
      <protection/>
    </xf>
    <xf numFmtId="0" fontId="5" fillId="34" borderId="10" xfId="64" applyFont="1" applyFill="1" applyBorder="1" applyAlignment="1" quotePrefix="1">
      <alignment vertical="center"/>
      <protection/>
    </xf>
    <xf numFmtId="0" fontId="5" fillId="0" borderId="57" xfId="64" applyFont="1" applyFill="1" applyBorder="1" applyAlignment="1">
      <alignment vertical="center"/>
      <protection/>
    </xf>
    <xf numFmtId="0" fontId="5" fillId="0" borderId="27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34" borderId="10" xfId="64" applyFont="1" applyFill="1" applyBorder="1" applyAlignment="1" applyProtection="1">
      <alignment vertical="center"/>
      <protection locked="0"/>
    </xf>
    <xf numFmtId="0" fontId="5" fillId="0" borderId="13" xfId="64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34" borderId="35" xfId="64" applyFont="1" applyFill="1" applyBorder="1" applyAlignment="1">
      <alignment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vertical="center"/>
      <protection/>
    </xf>
    <xf numFmtId="0" fontId="5" fillId="0" borderId="16" xfId="64" applyFont="1" applyFill="1" applyBorder="1" applyAlignment="1" applyProtection="1">
      <alignment horizontal="center" vertical="center"/>
      <protection locked="0"/>
    </xf>
    <xf numFmtId="0" fontId="5" fillId="34" borderId="27" xfId="64" applyFont="1" applyFill="1" applyBorder="1" applyAlignment="1">
      <alignment horizontal="center" vertical="center" shrinkToFit="1"/>
      <protection/>
    </xf>
    <xf numFmtId="0" fontId="5" fillId="34" borderId="10" xfId="64" applyFont="1" applyFill="1" applyBorder="1" applyAlignment="1">
      <alignment horizontal="left" vertical="center"/>
      <protection/>
    </xf>
    <xf numFmtId="0" fontId="5" fillId="34" borderId="18" xfId="64" applyFont="1" applyFill="1" applyBorder="1" applyAlignment="1">
      <alignment horizontal="distributed" vertical="center" wrapText="1"/>
      <protection/>
    </xf>
    <xf numFmtId="0" fontId="5" fillId="0" borderId="57" xfId="64" applyFont="1" applyFill="1" applyBorder="1" applyAlignment="1">
      <alignment horizontal="distributed" vertical="center"/>
      <protection/>
    </xf>
    <xf numFmtId="0" fontId="5" fillId="0" borderId="11" xfId="64" applyFont="1" applyFill="1" applyBorder="1" applyAlignment="1">
      <alignment horizontal="distributed" vertical="center"/>
      <protection/>
    </xf>
    <xf numFmtId="0" fontId="5" fillId="0" borderId="15" xfId="64" applyFont="1" applyFill="1" applyBorder="1" applyAlignment="1">
      <alignment horizontal="distributed" vertical="center"/>
      <protection/>
    </xf>
    <xf numFmtId="0" fontId="5" fillId="0" borderId="0" xfId="64" applyFont="1" applyFill="1" applyBorder="1" applyAlignment="1">
      <alignment horizontal="distributed" vertical="center"/>
      <protection/>
    </xf>
    <xf numFmtId="0" fontId="5" fillId="34" borderId="24" xfId="64" applyFont="1" applyFill="1" applyBorder="1" applyAlignment="1">
      <alignment horizontal="distributed" vertical="center"/>
      <protection/>
    </xf>
    <xf numFmtId="0" fontId="5" fillId="0" borderId="18" xfId="64" applyFont="1" applyFill="1" applyBorder="1" applyAlignment="1">
      <alignment vertical="center"/>
      <protection/>
    </xf>
    <xf numFmtId="0" fontId="5" fillId="0" borderId="10" xfId="64" applyFont="1" applyFill="1" applyBorder="1" applyAlignment="1">
      <alignment horizontal="left" vertical="center"/>
      <protection/>
    </xf>
    <xf numFmtId="0" fontId="5" fillId="34" borderId="0" xfId="64" applyFont="1" applyFill="1" applyBorder="1" applyAlignment="1" applyProtection="1">
      <alignment horizontal="distributed" vertical="center"/>
      <protection locked="0"/>
    </xf>
    <xf numFmtId="0" fontId="5" fillId="0" borderId="57" xfId="64" applyFont="1" applyFill="1" applyBorder="1" applyAlignment="1" applyProtection="1">
      <alignment horizontal="center" vertical="center"/>
      <protection locked="0"/>
    </xf>
    <xf numFmtId="0" fontId="5" fillId="34" borderId="11" xfId="64" applyFont="1" applyFill="1" applyBorder="1" applyAlignment="1" applyProtection="1">
      <alignment horizontal="center" vertical="center"/>
      <protection locked="0"/>
    </xf>
    <xf numFmtId="0" fontId="5" fillId="0" borderId="11" xfId="64" applyFont="1" applyFill="1" applyBorder="1" applyAlignment="1">
      <alignment horizontal="center" vertical="center" shrinkToFit="1"/>
      <protection/>
    </xf>
    <xf numFmtId="0" fontId="5" fillId="34" borderId="23" xfId="64" applyFont="1" applyFill="1" applyBorder="1" applyAlignment="1">
      <alignment vertical="center"/>
      <protection/>
    </xf>
    <xf numFmtId="0" fontId="5" fillId="34" borderId="28" xfId="64" applyFont="1" applyFill="1" applyBorder="1" applyAlignment="1">
      <alignment horizontal="left" vertical="center"/>
      <protection/>
    </xf>
    <xf numFmtId="0" fontId="5" fillId="34" borderId="14" xfId="64" applyFont="1" applyFill="1" applyBorder="1" applyAlignment="1">
      <alignment horizontal="distributed" vertical="center"/>
      <protection/>
    </xf>
    <xf numFmtId="0" fontId="6" fillId="34" borderId="14" xfId="64" applyFont="1" applyFill="1" applyBorder="1" applyAlignment="1">
      <alignment horizontal="distributed" vertical="center"/>
      <protection/>
    </xf>
    <xf numFmtId="0" fontId="5" fillId="34" borderId="19" xfId="64" applyFont="1" applyFill="1" applyBorder="1" applyAlignment="1">
      <alignment horizontal="distributed" vertical="center"/>
      <protection/>
    </xf>
    <xf numFmtId="0" fontId="5" fillId="0" borderId="23" xfId="64" applyFont="1" applyFill="1" applyBorder="1" applyAlignment="1" applyProtection="1">
      <alignment horizontal="center" vertical="center"/>
      <protection locked="0"/>
    </xf>
    <xf numFmtId="0" fontId="5" fillId="0" borderId="23" xfId="64" applyFont="1" applyFill="1" applyBorder="1" applyAlignment="1">
      <alignment vertical="center"/>
      <protection/>
    </xf>
    <xf numFmtId="0" fontId="5" fillId="0" borderId="28" xfId="64" applyFont="1" applyFill="1" applyBorder="1" applyAlignment="1">
      <alignment horizontal="left" vertical="center"/>
      <protection/>
    </xf>
    <xf numFmtId="0" fontId="5" fillId="34" borderId="11" xfId="64" applyFont="1" applyFill="1" applyBorder="1" applyAlignment="1" applyProtection="1">
      <alignment horizontal="left" vertical="center"/>
      <protection locked="0"/>
    </xf>
    <xf numFmtId="0" fontId="5" fillId="34" borderId="14" xfId="64" applyFont="1" applyFill="1" applyBorder="1" applyAlignment="1" applyProtection="1">
      <alignment horizontal="distributed" vertical="center"/>
      <protection locked="0"/>
    </xf>
    <xf numFmtId="0" fontId="5" fillId="34" borderId="50" xfId="64" applyFont="1" applyFill="1" applyBorder="1" applyAlignment="1" applyProtection="1">
      <alignment horizontal="distributed" vertical="center"/>
      <protection locked="0"/>
    </xf>
    <xf numFmtId="0" fontId="5" fillId="34" borderId="21" xfId="64" applyFont="1" applyFill="1" applyBorder="1" applyAlignment="1" applyProtection="1">
      <alignment horizontal="distributed" vertical="center"/>
      <protection locked="0"/>
    </xf>
    <xf numFmtId="0" fontId="5" fillId="34" borderId="21" xfId="64" applyFont="1" applyFill="1" applyBorder="1" applyAlignment="1">
      <alignment horizontal="distributed" vertical="center"/>
      <protection/>
    </xf>
    <xf numFmtId="0" fontId="5" fillId="0" borderId="28" xfId="64" applyFont="1" applyFill="1" applyBorder="1" applyAlignment="1">
      <alignment vertical="center"/>
      <protection/>
    </xf>
    <xf numFmtId="0" fontId="5" fillId="0" borderId="21" xfId="64" applyFont="1" applyFill="1" applyBorder="1" applyAlignment="1" applyProtection="1">
      <alignment horizontal="center" vertical="center"/>
      <protection locked="0"/>
    </xf>
    <xf numFmtId="0" fontId="5" fillId="0" borderId="21" xfId="64" applyFont="1" applyFill="1" applyBorder="1" applyAlignment="1" applyProtection="1">
      <alignment horizontal="distributed" vertical="center"/>
      <protection locked="0"/>
    </xf>
    <xf numFmtId="0" fontId="5" fillId="0" borderId="14" xfId="64" applyFont="1" applyFill="1" applyBorder="1" applyAlignment="1" applyProtection="1">
      <alignment horizontal="distributed" vertical="center"/>
      <protection locked="0"/>
    </xf>
    <xf numFmtId="0" fontId="5" fillId="0" borderId="0" xfId="64" applyFont="1" applyFill="1" applyBorder="1" applyAlignment="1" applyProtection="1">
      <alignment horizontal="distributed" vertical="center"/>
      <protection locked="0"/>
    </xf>
    <xf numFmtId="0" fontId="5" fillId="34" borderId="24" xfId="64" applyFont="1" applyFill="1" applyBorder="1" applyAlignment="1" applyProtection="1">
      <alignment horizontal="distributed" vertical="center"/>
      <protection locked="0"/>
    </xf>
    <xf numFmtId="3" fontId="5" fillId="34" borderId="13" xfId="64" applyNumberFormat="1" applyFont="1" applyFill="1" applyBorder="1" applyAlignment="1">
      <alignment vertical="center"/>
      <protection/>
    </xf>
    <xf numFmtId="3" fontId="5" fillId="0" borderId="13" xfId="64" applyNumberFormat="1" applyFont="1" applyFill="1" applyBorder="1" applyAlignment="1">
      <alignment vertical="center"/>
      <protection/>
    </xf>
    <xf numFmtId="3" fontId="5" fillId="0" borderId="26" xfId="64" applyNumberFormat="1" applyFont="1" applyFill="1" applyBorder="1" applyAlignment="1" applyProtection="1">
      <alignment vertical="center"/>
      <protection locked="0"/>
    </xf>
    <xf numFmtId="3" fontId="5" fillId="34" borderId="26" xfId="64" applyNumberFormat="1" applyFont="1" applyFill="1" applyBorder="1" applyAlignment="1" applyProtection="1">
      <alignment vertical="center"/>
      <protection locked="0"/>
    </xf>
    <xf numFmtId="3" fontId="5" fillId="34" borderId="15" xfId="64" applyNumberFormat="1" applyFont="1" applyFill="1" applyBorder="1" applyAlignment="1">
      <alignment vertical="center"/>
      <protection/>
    </xf>
    <xf numFmtId="3" fontId="5" fillId="0" borderId="15" xfId="64" applyNumberFormat="1" applyFont="1" applyFill="1" applyBorder="1" applyAlignment="1">
      <alignment vertical="center"/>
      <protection/>
    </xf>
    <xf numFmtId="3" fontId="5" fillId="0" borderId="27" xfId="64" applyNumberFormat="1" applyFont="1" applyFill="1" applyBorder="1" applyAlignment="1" applyProtection="1">
      <alignment vertical="center"/>
      <protection locked="0"/>
    </xf>
    <xf numFmtId="3" fontId="5" fillId="34" borderId="14" xfId="64" applyNumberFormat="1" applyFont="1" applyFill="1" applyBorder="1" applyAlignment="1">
      <alignment vertical="center"/>
      <protection/>
    </xf>
    <xf numFmtId="3" fontId="5" fillId="0" borderId="14" xfId="64" applyNumberFormat="1" applyFont="1" applyFill="1" applyBorder="1" applyAlignment="1">
      <alignment vertical="center"/>
      <protection/>
    </xf>
    <xf numFmtId="3" fontId="5" fillId="0" borderId="34" xfId="64" applyNumberFormat="1" applyFont="1" applyFill="1" applyBorder="1" applyAlignment="1">
      <alignment vertical="center"/>
      <protection/>
    </xf>
    <xf numFmtId="3" fontId="5" fillId="0" borderId="0" xfId="64" applyNumberFormat="1" applyFont="1" applyFill="1" applyBorder="1" applyAlignment="1">
      <alignment vertical="center"/>
      <protection/>
    </xf>
    <xf numFmtId="3" fontId="5" fillId="0" borderId="44" xfId="64" applyNumberFormat="1" applyFont="1" applyFill="1" applyBorder="1" applyAlignment="1">
      <alignment horizontal="right" vertical="center"/>
      <protection/>
    </xf>
    <xf numFmtId="0" fontId="5" fillId="0" borderId="42" xfId="64" applyFont="1" applyFill="1" applyBorder="1" applyAlignment="1">
      <alignment horizontal="right" vertical="center"/>
      <protection/>
    </xf>
    <xf numFmtId="0" fontId="5" fillId="0" borderId="44" xfId="64" applyFont="1" applyFill="1" applyBorder="1" applyAlignment="1">
      <alignment horizontal="distributed" vertical="center"/>
      <protection/>
    </xf>
    <xf numFmtId="3" fontId="5" fillId="0" borderId="10" xfId="64" applyNumberFormat="1" applyFont="1" applyFill="1" applyBorder="1" applyAlignment="1" applyProtection="1">
      <alignment vertical="center"/>
      <protection locked="0"/>
    </xf>
    <xf numFmtId="3" fontId="5" fillId="0" borderId="27" xfId="64" applyNumberFormat="1" applyFont="1" applyFill="1" applyBorder="1" applyAlignment="1">
      <alignment horizontal="right" vertical="center"/>
      <protection/>
    </xf>
    <xf numFmtId="3" fontId="5" fillId="0" borderId="15" xfId="64" applyNumberFormat="1" applyFont="1" applyFill="1" applyBorder="1" applyAlignment="1">
      <alignment horizontal="right" vertical="center"/>
      <protection/>
    </xf>
    <xf numFmtId="0" fontId="5" fillId="0" borderId="57" xfId="64" applyFont="1" applyFill="1" applyBorder="1" applyAlignment="1">
      <alignment horizontal="right" vertical="center"/>
      <protection/>
    </xf>
    <xf numFmtId="0" fontId="5" fillId="0" borderId="27" xfId="64" applyFont="1" applyFill="1" applyBorder="1" applyAlignment="1">
      <alignment horizontal="distributed" vertical="center"/>
      <protection/>
    </xf>
    <xf numFmtId="3" fontId="5" fillId="0" borderId="11" xfId="64" applyNumberFormat="1" applyFont="1" applyFill="1" applyBorder="1" applyAlignment="1">
      <alignment vertical="center"/>
      <protection/>
    </xf>
    <xf numFmtId="3" fontId="5" fillId="0" borderId="24" xfId="64" applyNumberFormat="1" applyFont="1" applyFill="1" applyBorder="1" applyAlignment="1">
      <alignment horizontal="right" vertical="center"/>
      <protection/>
    </xf>
    <xf numFmtId="3" fontId="5" fillId="0" borderId="18" xfId="64" applyNumberFormat="1" applyFont="1" applyFill="1" applyBorder="1" applyAlignment="1">
      <alignment horizontal="right" vertical="center"/>
      <protection/>
    </xf>
    <xf numFmtId="3" fontId="5" fillId="0" borderId="50" xfId="64" applyNumberFormat="1" applyFont="1" applyFill="1" applyBorder="1" applyAlignment="1">
      <alignment vertical="center"/>
      <protection/>
    </xf>
    <xf numFmtId="3" fontId="5" fillId="0" borderId="28" xfId="64" applyNumberFormat="1" applyFont="1" applyFill="1" applyBorder="1" applyAlignment="1">
      <alignment horizontal="right" vertical="center"/>
      <protection/>
    </xf>
    <xf numFmtId="3" fontId="5" fillId="0" borderId="14" xfId="64" applyNumberFormat="1" applyFont="1" applyFill="1" applyBorder="1" applyAlignment="1">
      <alignment horizontal="right" vertical="center"/>
      <protection/>
    </xf>
    <xf numFmtId="0" fontId="5" fillId="0" borderId="23" xfId="64" applyFont="1" applyFill="1" applyBorder="1" applyAlignment="1">
      <alignment horizontal="right" vertical="center"/>
      <protection/>
    </xf>
    <xf numFmtId="0" fontId="5" fillId="0" borderId="28" xfId="64" applyFont="1" applyFill="1" applyBorder="1" applyAlignment="1">
      <alignment horizontal="distributed" vertical="center"/>
      <protection/>
    </xf>
    <xf numFmtId="3" fontId="5" fillId="0" borderId="21" xfId="64" applyNumberFormat="1" applyFont="1" applyFill="1" applyBorder="1" applyAlignment="1">
      <alignment vertical="center"/>
      <protection/>
    </xf>
    <xf numFmtId="0" fontId="5" fillId="0" borderId="57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distributed" vertical="center"/>
      <protection/>
    </xf>
    <xf numFmtId="38" fontId="5" fillId="34" borderId="18" xfId="49" applyFont="1" applyFill="1" applyBorder="1" applyAlignment="1">
      <alignment horizontal="distributed" vertical="center"/>
    </xf>
    <xf numFmtId="38" fontId="5" fillId="0" borderId="18" xfId="49" applyFont="1" applyFill="1" applyBorder="1" applyAlignment="1">
      <alignment horizontal="distributed" vertical="center"/>
    </xf>
    <xf numFmtId="0" fontId="5" fillId="34" borderId="18" xfId="64" applyFont="1" applyFill="1" applyBorder="1" applyAlignment="1" applyProtection="1">
      <alignment horizontal="distributed" vertical="center"/>
      <protection locked="0"/>
    </xf>
    <xf numFmtId="0" fontId="5" fillId="0" borderId="18" xfId="64" applyFont="1" applyFill="1" applyBorder="1" applyAlignment="1" applyProtection="1">
      <alignment horizontal="distributed" vertical="center"/>
      <protection locked="0"/>
    </xf>
    <xf numFmtId="0" fontId="5" fillId="34" borderId="34" xfId="64" applyFont="1" applyFill="1" applyBorder="1" applyAlignment="1">
      <alignment horizontal="center" vertical="center"/>
      <protection/>
    </xf>
    <xf numFmtId="38" fontId="5" fillId="34" borderId="19" xfId="49" applyFont="1" applyFill="1" applyBorder="1" applyAlignment="1">
      <alignment horizontal="distributed" vertical="center"/>
    </xf>
    <xf numFmtId="0" fontId="5" fillId="0" borderId="23" xfId="64" applyFont="1" applyFill="1" applyBorder="1" applyAlignment="1">
      <alignment horizontal="center" vertical="center"/>
      <protection/>
    </xf>
    <xf numFmtId="38" fontId="5" fillId="0" borderId="19" xfId="49" applyFont="1" applyFill="1" applyBorder="1" applyAlignment="1">
      <alignment horizontal="distributed" vertical="center"/>
    </xf>
    <xf numFmtId="0" fontId="5" fillId="34" borderId="35" xfId="64" applyFont="1" applyFill="1" applyBorder="1" applyAlignment="1">
      <alignment horizontal="center" vertical="center"/>
      <protection/>
    </xf>
    <xf numFmtId="3" fontId="5" fillId="0" borderId="31" xfId="64" applyNumberFormat="1" applyFont="1" applyFill="1" applyBorder="1" applyAlignment="1">
      <alignment vertical="center"/>
      <protection/>
    </xf>
    <xf numFmtId="3" fontId="5" fillId="0" borderId="26" xfId="64" applyNumberFormat="1" applyFont="1" applyFill="1" applyBorder="1" applyAlignment="1">
      <alignment horizontal="right" vertical="center"/>
      <protection/>
    </xf>
    <xf numFmtId="3" fontId="5" fillId="0" borderId="13" xfId="64" applyNumberFormat="1" applyFont="1" applyFill="1" applyBorder="1" applyAlignment="1">
      <alignment horizontal="right" vertical="center"/>
      <protection/>
    </xf>
    <xf numFmtId="0" fontId="5" fillId="0" borderId="51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 applyProtection="1">
      <alignment horizontal="distributed" vertical="center"/>
      <protection locked="0"/>
    </xf>
    <xf numFmtId="3" fontId="5" fillId="0" borderId="66" xfId="64" applyNumberFormat="1" applyFont="1" applyFill="1" applyBorder="1" applyAlignment="1">
      <alignment horizontal="right" vertical="center"/>
      <protection/>
    </xf>
    <xf numFmtId="3" fontId="5" fillId="34" borderId="26" xfId="64" applyNumberFormat="1" applyFont="1" applyFill="1" applyBorder="1" applyAlignment="1">
      <alignment horizontal="right" vertical="center"/>
      <protection/>
    </xf>
    <xf numFmtId="0" fontId="5" fillId="0" borderId="19" xfId="64" applyFont="1" applyFill="1" applyBorder="1" applyAlignment="1">
      <alignment horizontal="distributed" vertical="center"/>
      <protection/>
    </xf>
    <xf numFmtId="0" fontId="5" fillId="34" borderId="29" xfId="64" applyFont="1" applyFill="1" applyBorder="1" applyAlignment="1">
      <alignment horizontal="distributed" vertical="center"/>
      <protection/>
    </xf>
    <xf numFmtId="3" fontId="5" fillId="0" borderId="53" xfId="64" applyNumberFormat="1" applyFont="1" applyFill="1" applyBorder="1" applyAlignment="1">
      <alignment vertical="center"/>
      <protection/>
    </xf>
    <xf numFmtId="3" fontId="5" fillId="0" borderId="38" xfId="64" applyNumberFormat="1" applyFont="1" applyFill="1" applyBorder="1" applyAlignment="1">
      <alignment horizontal="right" vertical="center"/>
      <protection/>
    </xf>
    <xf numFmtId="3" fontId="5" fillId="0" borderId="17" xfId="64" applyNumberFormat="1" applyFont="1" applyFill="1" applyBorder="1" applyAlignment="1">
      <alignment horizontal="right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29" xfId="64" applyFont="1" applyFill="1" applyBorder="1" applyAlignment="1">
      <alignment horizontal="distributed" vertical="center"/>
      <protection/>
    </xf>
    <xf numFmtId="3" fontId="5" fillId="0" borderId="32" xfId="64" applyNumberFormat="1" applyFont="1" applyFill="1" applyBorder="1" applyAlignment="1">
      <alignment vertical="center"/>
      <protection/>
    </xf>
    <xf numFmtId="3" fontId="5" fillId="34" borderId="38" xfId="64" applyNumberFormat="1" applyFont="1" applyFill="1" applyBorder="1" applyAlignment="1">
      <alignment horizontal="right" vertical="center"/>
      <protection/>
    </xf>
    <xf numFmtId="3" fontId="5" fillId="0" borderId="51" xfId="64" applyNumberFormat="1" applyFont="1" applyFill="1" applyBorder="1" applyAlignment="1">
      <alignment vertical="center"/>
      <protection/>
    </xf>
    <xf numFmtId="0" fontId="5" fillId="0" borderId="20" xfId="64" applyFont="1" applyFill="1" applyBorder="1" applyAlignment="1">
      <alignment horizontal="distributed" vertical="center"/>
      <protection/>
    </xf>
    <xf numFmtId="3" fontId="5" fillId="0" borderId="57" xfId="64" applyNumberFormat="1" applyFont="1" applyFill="1" applyBorder="1" applyAlignment="1">
      <alignment vertical="center"/>
      <protection/>
    </xf>
    <xf numFmtId="3" fontId="5" fillId="0" borderId="34" xfId="64" applyNumberFormat="1" applyFont="1" applyFill="1" applyBorder="1" applyAlignment="1">
      <alignment horizontal="right" vertical="center"/>
      <protection/>
    </xf>
    <xf numFmtId="49" fontId="5" fillId="34" borderId="0" xfId="64" applyNumberFormat="1" applyFont="1" applyFill="1" applyBorder="1">
      <alignment/>
      <protection/>
    </xf>
    <xf numFmtId="49" fontId="5" fillId="34" borderId="0" xfId="64" applyNumberFormat="1" applyFont="1" applyFill="1">
      <alignment/>
      <protection/>
    </xf>
    <xf numFmtId="0" fontId="5" fillId="34" borderId="0" xfId="64" applyFont="1" applyFill="1" applyAlignment="1">
      <alignment horizontal="right"/>
      <protection/>
    </xf>
    <xf numFmtId="38" fontId="15" fillId="0" borderId="0" xfId="49" applyFont="1" applyFill="1" applyAlignment="1">
      <alignment/>
    </xf>
    <xf numFmtId="207" fontId="18" fillId="0" borderId="0" xfId="49" applyNumberFormat="1" applyFont="1" applyFill="1" applyAlignment="1">
      <alignment/>
    </xf>
    <xf numFmtId="0" fontId="5" fillId="0" borderId="0" xfId="65" applyFont="1" applyFill="1" applyAlignment="1">
      <alignment/>
      <protection/>
    </xf>
    <xf numFmtId="0" fontId="15" fillId="0" borderId="0" xfId="65" applyFont="1" applyAlignment="1">
      <alignment/>
      <protection/>
    </xf>
    <xf numFmtId="0" fontId="5" fillId="0" borderId="0" xfId="65" applyFont="1" applyAlignment="1">
      <alignment horizontal="left"/>
      <protection/>
    </xf>
    <xf numFmtId="0" fontId="5" fillId="0" borderId="0" xfId="65" applyFont="1" applyAlignment="1" applyProtection="1">
      <alignment/>
      <protection locked="0"/>
    </xf>
    <xf numFmtId="38" fontId="5" fillId="0" borderId="0" xfId="49" applyFont="1" applyFill="1" applyAlignment="1" applyProtection="1">
      <alignment/>
      <protection locked="0"/>
    </xf>
    <xf numFmtId="207" fontId="5" fillId="0" borderId="0" xfId="49" applyNumberFormat="1" applyFont="1" applyFill="1" applyAlignment="1" applyProtection="1">
      <alignment/>
      <protection locked="0"/>
    </xf>
    <xf numFmtId="38" fontId="5" fillId="0" borderId="0" xfId="49" applyFont="1" applyFill="1" applyAlignment="1">
      <alignment/>
    </xf>
    <xf numFmtId="207" fontId="5" fillId="0" borderId="0" xfId="49" applyNumberFormat="1" applyFont="1" applyFill="1" applyAlignment="1">
      <alignment/>
    </xf>
    <xf numFmtId="0" fontId="5" fillId="0" borderId="0" xfId="65" applyFont="1" applyFill="1" applyAlignment="1" applyProtection="1">
      <alignment horizontal="right"/>
      <protection locked="0"/>
    </xf>
    <xf numFmtId="0" fontId="59" fillId="0" borderId="51" xfId="65" applyFont="1" applyBorder="1" applyAlignment="1">
      <alignment horizontal="center" vertical="center"/>
      <protection/>
    </xf>
    <xf numFmtId="0" fontId="59" fillId="0" borderId="26" xfId="65" applyFont="1" applyBorder="1" applyAlignment="1">
      <alignment horizontal="right" vertical="center"/>
      <protection/>
    </xf>
    <xf numFmtId="38" fontId="59" fillId="0" borderId="51" xfId="49" applyFont="1" applyFill="1" applyBorder="1" applyAlignment="1">
      <alignment vertical="center"/>
    </xf>
    <xf numFmtId="207" fontId="59" fillId="0" borderId="52" xfId="49" applyNumberFormat="1" applyFont="1" applyFill="1" applyBorder="1" applyAlignment="1" applyProtection="1">
      <alignment vertical="center"/>
      <protection locked="0"/>
    </xf>
    <xf numFmtId="38" fontId="59" fillId="0" borderId="31" xfId="49" applyFont="1" applyFill="1" applyBorder="1" applyAlignment="1">
      <alignment vertical="center"/>
    </xf>
    <xf numFmtId="207" fontId="59" fillId="0" borderId="17" xfId="49" applyNumberFormat="1" applyFont="1" applyFill="1" applyBorder="1" applyAlignment="1" applyProtection="1">
      <alignment vertical="center"/>
      <protection locked="0"/>
    </xf>
    <xf numFmtId="38" fontId="59" fillId="0" borderId="52" xfId="49" applyFont="1" applyFill="1" applyBorder="1" applyAlignment="1" applyProtection="1">
      <alignment vertical="center"/>
      <protection locked="0"/>
    </xf>
    <xf numFmtId="0" fontId="5" fillId="0" borderId="26" xfId="65" applyFont="1" applyFill="1" applyBorder="1" applyAlignment="1">
      <alignment horizontal="right" vertical="center"/>
      <protection/>
    </xf>
    <xf numFmtId="0" fontId="59" fillId="0" borderId="57" xfId="65" applyFont="1" applyBorder="1" applyAlignment="1">
      <alignment horizontal="center" vertical="center" shrinkToFit="1"/>
      <protection/>
    </xf>
    <xf numFmtId="0" fontId="59" fillId="0" borderId="27" xfId="65" applyFont="1" applyBorder="1" applyAlignment="1">
      <alignment vertical="center"/>
      <protection/>
    </xf>
    <xf numFmtId="38" fontId="59" fillId="0" borderId="57" xfId="49" applyFont="1" applyFill="1" applyBorder="1" applyAlignment="1" applyProtection="1">
      <alignment horizontal="center" vertical="center"/>
      <protection locked="0"/>
    </xf>
    <xf numFmtId="207" fontId="59" fillId="0" borderId="10" xfId="49" applyNumberFormat="1" applyFont="1" applyFill="1" applyBorder="1" applyAlignment="1">
      <alignment horizontal="center" vertical="center"/>
    </xf>
    <xf numFmtId="38" fontId="59" fillId="0" borderId="11" xfId="49" applyFont="1" applyFill="1" applyBorder="1" applyAlignment="1">
      <alignment vertical="center"/>
    </xf>
    <xf numFmtId="207" fontId="59" fillId="0" borderId="13" xfId="49" applyNumberFormat="1" applyFont="1" applyFill="1" applyBorder="1" applyAlignment="1">
      <alignment horizontal="center" vertical="center"/>
    </xf>
    <xf numFmtId="38" fontId="59" fillId="0" borderId="57" xfId="49" applyFont="1" applyFill="1" applyBorder="1" applyAlignment="1">
      <alignment vertical="center"/>
    </xf>
    <xf numFmtId="38" fontId="59" fillId="0" borderId="10" xfId="49" applyFont="1" applyFill="1" applyBorder="1" applyAlignment="1">
      <alignment horizontal="center" vertical="center"/>
    </xf>
    <xf numFmtId="0" fontId="5" fillId="0" borderId="27" xfId="65" applyFont="1" applyFill="1" applyBorder="1" applyAlignment="1">
      <alignment horizontal="center" vertical="center" shrinkToFit="1"/>
      <protection/>
    </xf>
    <xf numFmtId="207" fontId="59" fillId="0" borderId="11" xfId="49" applyNumberFormat="1" applyFont="1" applyFill="1" applyBorder="1" applyAlignment="1">
      <alignment horizontal="center" vertical="center"/>
    </xf>
    <xf numFmtId="38" fontId="59" fillId="0" borderId="11" xfId="49" applyFont="1" applyFill="1" applyBorder="1" applyAlignment="1" applyProtection="1">
      <alignment horizontal="center" vertical="center"/>
      <protection locked="0"/>
    </xf>
    <xf numFmtId="207" fontId="59" fillId="0" borderId="15" xfId="49" applyNumberFormat="1" applyFont="1" applyFill="1" applyBorder="1" applyAlignment="1">
      <alignment horizontal="center" vertical="center"/>
    </xf>
    <xf numFmtId="38" fontId="59" fillId="0" borderId="11" xfId="49" applyFont="1" applyFill="1" applyBorder="1" applyAlignment="1">
      <alignment horizontal="center" vertical="center"/>
    </xf>
    <xf numFmtId="0" fontId="59" fillId="0" borderId="23" xfId="65" applyFont="1" applyBorder="1" applyAlignment="1">
      <alignment horizontal="center" vertical="center"/>
      <protection/>
    </xf>
    <xf numFmtId="0" fontId="59" fillId="0" borderId="28" xfId="65" applyFont="1" applyBorder="1" applyAlignment="1">
      <alignment horizontal="left" vertical="center"/>
      <protection/>
    </xf>
    <xf numFmtId="38" fontId="59" fillId="0" borderId="23" xfId="49" applyFont="1" applyFill="1" applyBorder="1" applyAlignment="1" applyProtection="1">
      <alignment horizontal="center" vertical="center"/>
      <protection locked="0"/>
    </xf>
    <xf numFmtId="207" fontId="59" fillId="0" borderId="21" xfId="49" applyNumberFormat="1" applyFont="1" applyFill="1" applyBorder="1" applyAlignment="1" applyProtection="1">
      <alignment horizontal="center" vertical="center"/>
      <protection locked="0"/>
    </xf>
    <xf numFmtId="38" fontId="59" fillId="0" borderId="21" xfId="49" applyFont="1" applyFill="1" applyBorder="1" applyAlignment="1" applyProtection="1">
      <alignment horizontal="center" vertical="center"/>
      <protection locked="0"/>
    </xf>
    <xf numFmtId="207" fontId="59" fillId="0" borderId="21" xfId="49" applyNumberFormat="1" applyFont="1" applyFill="1" applyBorder="1" applyAlignment="1" applyProtection="1">
      <alignment horizontal="left" vertical="center"/>
      <protection locked="0"/>
    </xf>
    <xf numFmtId="207" fontId="59" fillId="0" borderId="14" xfId="49" applyNumberFormat="1" applyFont="1" applyFill="1" applyBorder="1" applyAlignment="1" applyProtection="1">
      <alignment horizontal="left" vertical="center"/>
      <protection locked="0"/>
    </xf>
    <xf numFmtId="0" fontId="5" fillId="0" borderId="28" xfId="65" applyFont="1" applyFill="1" applyBorder="1" applyAlignment="1">
      <alignment horizontal="right" vertical="center"/>
      <protection/>
    </xf>
    <xf numFmtId="207" fontId="59" fillId="0" borderId="31" xfId="49" applyNumberFormat="1" applyFont="1" applyFill="1" applyBorder="1" applyAlignment="1">
      <alignment vertical="center"/>
    </xf>
    <xf numFmtId="207" fontId="59" fillId="0" borderId="11" xfId="49" applyNumberFormat="1" applyFont="1" applyFill="1" applyBorder="1" applyAlignment="1">
      <alignment vertical="center"/>
    </xf>
    <xf numFmtId="207" fontId="59" fillId="0" borderId="13" xfId="49" applyNumberFormat="1" applyFont="1" applyFill="1" applyBorder="1" applyAlignment="1">
      <alignment vertical="center"/>
    </xf>
    <xf numFmtId="3" fontId="5" fillId="0" borderId="26" xfId="65" applyNumberFormat="1" applyFont="1" applyFill="1" applyBorder="1" applyAlignment="1">
      <alignment horizontal="right" vertical="center"/>
      <protection/>
    </xf>
    <xf numFmtId="207" fontId="59" fillId="0" borderId="15" xfId="49" applyNumberFormat="1" applyFont="1" applyFill="1" applyBorder="1" applyAlignment="1">
      <alignment vertical="center"/>
    </xf>
    <xf numFmtId="207" fontId="59" fillId="0" borderId="18" xfId="49" applyNumberFormat="1" applyFont="1" applyFill="1" applyBorder="1" applyAlignment="1">
      <alignment vertical="center"/>
    </xf>
    <xf numFmtId="3" fontId="5" fillId="0" borderId="27" xfId="65" applyNumberFormat="1" applyFont="1" applyFill="1" applyBorder="1" applyAlignment="1">
      <alignment horizontal="right" vertical="center"/>
      <protection/>
    </xf>
    <xf numFmtId="0" fontId="59" fillId="0" borderId="13" xfId="65" applyFont="1" applyBorder="1" applyAlignment="1">
      <alignment horizontal="right" vertical="center"/>
      <protection/>
    </xf>
    <xf numFmtId="0" fontId="59" fillId="0" borderId="13" xfId="65" applyFont="1" applyBorder="1" applyAlignment="1">
      <alignment horizontal="distributed" vertical="center"/>
      <protection/>
    </xf>
    <xf numFmtId="38" fontId="59" fillId="0" borderId="13" xfId="49" applyFont="1" applyFill="1" applyBorder="1" applyAlignment="1">
      <alignment horizontal="right" vertical="center" shrinkToFit="1"/>
    </xf>
    <xf numFmtId="207" fontId="59" fillId="0" borderId="13" xfId="49" applyNumberFormat="1" applyFont="1" applyFill="1" applyBorder="1" applyAlignment="1">
      <alignment horizontal="right" vertical="center" shrinkToFit="1"/>
    </xf>
    <xf numFmtId="202" fontId="59" fillId="0" borderId="13" xfId="49" applyNumberFormat="1" applyFont="1" applyFill="1" applyBorder="1" applyAlignment="1">
      <alignment horizontal="right" vertical="center" shrinkToFit="1"/>
    </xf>
    <xf numFmtId="0" fontId="5" fillId="0" borderId="13" xfId="65" applyFont="1" applyFill="1" applyBorder="1" applyAlignment="1">
      <alignment horizontal="right" vertical="center" shrinkToFit="1"/>
      <protection/>
    </xf>
    <xf numFmtId="0" fontId="59" fillId="0" borderId="15" xfId="65" applyFont="1" applyBorder="1" applyAlignment="1">
      <alignment horizontal="right" vertical="center"/>
      <protection/>
    </xf>
    <xf numFmtId="0" fontId="59" fillId="0" borderId="15" xfId="65" applyFont="1" applyBorder="1" applyAlignment="1">
      <alignment horizontal="distributed" vertical="center"/>
      <protection/>
    </xf>
    <xf numFmtId="38" fontId="59" fillId="0" borderId="15" xfId="49" applyFont="1" applyFill="1" applyBorder="1" applyAlignment="1">
      <alignment horizontal="right" vertical="center" shrinkToFit="1"/>
    </xf>
    <xf numFmtId="207" fontId="59" fillId="0" borderId="15" xfId="49" applyNumberFormat="1" applyFont="1" applyFill="1" applyBorder="1" applyAlignment="1">
      <alignment horizontal="right" vertical="center" shrinkToFit="1"/>
    </xf>
    <xf numFmtId="202" fontId="59" fillId="0" borderId="15" xfId="49" applyNumberFormat="1" applyFont="1" applyFill="1" applyBorder="1" applyAlignment="1">
      <alignment horizontal="right" vertical="center" shrinkToFit="1"/>
    </xf>
    <xf numFmtId="0" fontId="5" fillId="0" borderId="15" xfId="65" applyFont="1" applyFill="1" applyBorder="1" applyAlignment="1">
      <alignment horizontal="right" vertical="center" shrinkToFit="1"/>
      <protection/>
    </xf>
    <xf numFmtId="0" fontId="59" fillId="0" borderId="14" xfId="65" applyFont="1" applyBorder="1" applyAlignment="1">
      <alignment horizontal="right" vertical="center"/>
      <protection/>
    </xf>
    <xf numFmtId="0" fontId="59" fillId="0" borderId="14" xfId="65" applyFont="1" applyBorder="1" applyAlignment="1">
      <alignment horizontal="distributed" vertical="center"/>
      <protection/>
    </xf>
    <xf numFmtId="38" fontId="59" fillId="0" borderId="14" xfId="49" applyFont="1" applyFill="1" applyBorder="1" applyAlignment="1">
      <alignment horizontal="right" vertical="center" shrinkToFit="1"/>
    </xf>
    <xf numFmtId="207" fontId="59" fillId="0" borderId="14" xfId="49" applyNumberFormat="1" applyFont="1" applyFill="1" applyBorder="1" applyAlignment="1">
      <alignment horizontal="right" vertical="center" shrinkToFit="1"/>
    </xf>
    <xf numFmtId="202" fontId="59" fillId="0" borderId="14" xfId="49" applyNumberFormat="1" applyFont="1" applyFill="1" applyBorder="1" applyAlignment="1">
      <alignment horizontal="right" vertical="center" shrinkToFit="1"/>
    </xf>
    <xf numFmtId="0" fontId="5" fillId="0" borderId="14" xfId="65" applyFont="1" applyFill="1" applyBorder="1" applyAlignment="1">
      <alignment horizontal="right" vertical="center" shrinkToFit="1"/>
      <protection/>
    </xf>
    <xf numFmtId="38" fontId="59" fillId="0" borderId="15" xfId="49" applyFont="1" applyBorder="1" applyAlignment="1">
      <alignment horizontal="distributed" vertical="center"/>
    </xf>
    <xf numFmtId="0" fontId="59" fillId="0" borderId="15" xfId="65" applyFont="1" applyBorder="1" applyAlignment="1" applyProtection="1">
      <alignment horizontal="distributed" vertical="center"/>
      <protection locked="0"/>
    </xf>
    <xf numFmtId="38" fontId="59" fillId="0" borderId="14" xfId="49" applyFont="1" applyBorder="1" applyAlignment="1">
      <alignment horizontal="distributed" vertical="center"/>
    </xf>
    <xf numFmtId="0" fontId="59" fillId="0" borderId="17" xfId="65" applyFont="1" applyBorder="1" applyAlignment="1">
      <alignment horizontal="right" vertical="center"/>
      <protection/>
    </xf>
    <xf numFmtId="0" fontId="59" fillId="0" borderId="17" xfId="65" applyFont="1" applyBorder="1" applyAlignment="1">
      <alignment horizontal="distributed" vertical="center"/>
      <protection/>
    </xf>
    <xf numFmtId="38" fontId="59" fillId="0" borderId="17" xfId="49" applyFont="1" applyFill="1" applyBorder="1" applyAlignment="1">
      <alignment horizontal="right" vertical="center" shrinkToFit="1"/>
    </xf>
    <xf numFmtId="207" fontId="59" fillId="0" borderId="17" xfId="49" applyNumberFormat="1" applyFont="1" applyFill="1" applyBorder="1" applyAlignment="1">
      <alignment horizontal="right" vertical="center" shrinkToFit="1"/>
    </xf>
    <xf numFmtId="202" fontId="59" fillId="0" borderId="17" xfId="49" applyNumberFormat="1" applyFont="1" applyFill="1" applyBorder="1" applyAlignment="1">
      <alignment horizontal="right" vertical="center" shrinkToFit="1"/>
    </xf>
    <xf numFmtId="0" fontId="5" fillId="0" borderId="17" xfId="65" applyFont="1" applyFill="1" applyBorder="1" applyAlignment="1">
      <alignment horizontal="right" vertical="center" shrinkToFit="1"/>
      <protection/>
    </xf>
    <xf numFmtId="0" fontId="5" fillId="0" borderId="62" xfId="65" applyFont="1" applyFill="1" applyBorder="1" applyAlignment="1">
      <alignment horizontal="right" vertical="center" shrinkToFit="1"/>
      <protection/>
    </xf>
    <xf numFmtId="0" fontId="5" fillId="0" borderId="78" xfId="65" applyFont="1" applyFill="1" applyBorder="1" applyAlignment="1">
      <alignment horizontal="right" vertical="center" shrinkToFit="1"/>
      <protection/>
    </xf>
    <xf numFmtId="0" fontId="15" fillId="0" borderId="0" xfId="65" applyFont="1" applyAlignment="1">
      <alignment horizontal="right"/>
      <protection/>
    </xf>
    <xf numFmtId="0" fontId="15" fillId="0" borderId="0" xfId="65" applyFont="1" applyFill="1" applyAlignment="1">
      <alignment horizontal="right"/>
      <protection/>
    </xf>
    <xf numFmtId="0" fontId="15" fillId="35" borderId="0" xfId="65" applyFont="1" applyFill="1" applyAlignment="1">
      <alignment/>
      <protection/>
    </xf>
    <xf numFmtId="187" fontId="15" fillId="35" borderId="0" xfId="65" applyNumberFormat="1" applyFont="1" applyFill="1" applyAlignment="1">
      <alignment/>
      <protection/>
    </xf>
    <xf numFmtId="0" fontId="5" fillId="35" borderId="0" xfId="65" applyFont="1" applyFill="1" applyAlignment="1">
      <alignment/>
      <protection/>
    </xf>
    <xf numFmtId="0" fontId="15" fillId="35" borderId="0" xfId="65" applyFont="1" applyFill="1" applyBorder="1" applyAlignment="1">
      <alignment vertical="center"/>
      <protection/>
    </xf>
    <xf numFmtId="0" fontId="5" fillId="35" borderId="0" xfId="65" applyFont="1" applyFill="1" applyBorder="1" applyAlignment="1">
      <alignment horizontal="center" vertical="center"/>
      <protection/>
    </xf>
    <xf numFmtId="0" fontId="15" fillId="35" borderId="0" xfId="65" applyFont="1" applyFill="1" applyAlignment="1">
      <alignment vertical="center"/>
      <protection/>
    </xf>
    <xf numFmtId="0" fontId="5" fillId="35" borderId="0" xfId="65" applyFont="1" applyFill="1" applyBorder="1" applyAlignment="1">
      <alignment vertical="center"/>
      <protection/>
    </xf>
    <xf numFmtId="0" fontId="17" fillId="35" borderId="0" xfId="65" applyFill="1" applyAlignment="1">
      <alignment/>
      <protection/>
    </xf>
    <xf numFmtId="3" fontId="15" fillId="35" borderId="0" xfId="65" applyNumberFormat="1" applyFont="1" applyFill="1" applyAlignment="1">
      <alignment vertical="center"/>
      <protection/>
    </xf>
    <xf numFmtId="0" fontId="5" fillId="35" borderId="11" xfId="65" applyFont="1" applyFill="1" applyBorder="1" applyAlignment="1" applyProtection="1">
      <alignment horizontal="distributed" vertical="center"/>
      <protection locked="0"/>
    </xf>
    <xf numFmtId="0" fontId="5" fillId="35" borderId="0" xfId="65" applyFont="1" applyFill="1" applyAlignment="1">
      <alignment horizontal="left"/>
      <protection/>
    </xf>
    <xf numFmtId="0" fontId="5" fillId="35" borderId="0" xfId="65" applyFont="1" applyFill="1" applyAlignment="1" applyProtection="1">
      <alignment/>
      <protection locked="0"/>
    </xf>
    <xf numFmtId="187" fontId="5" fillId="35" borderId="0" xfId="65" applyNumberFormat="1" applyFont="1" applyFill="1" applyAlignment="1" applyProtection="1">
      <alignment/>
      <protection locked="0"/>
    </xf>
    <xf numFmtId="187" fontId="5" fillId="35" borderId="0" xfId="65" applyNumberFormat="1" applyFont="1" applyFill="1" applyAlignment="1">
      <alignment/>
      <protection/>
    </xf>
    <xf numFmtId="0" fontId="5" fillId="35" borderId="0" xfId="65" applyFont="1" applyFill="1" applyAlignment="1" applyProtection="1">
      <alignment horizontal="right"/>
      <protection locked="0"/>
    </xf>
    <xf numFmtId="0" fontId="5" fillId="35" borderId="26" xfId="65" applyFont="1" applyFill="1" applyBorder="1" applyAlignment="1">
      <alignment horizontal="right" vertical="center"/>
      <protection/>
    </xf>
    <xf numFmtId="0" fontId="5" fillId="35" borderId="51" xfId="65" applyFont="1" applyFill="1" applyBorder="1" applyAlignment="1">
      <alignment vertical="center"/>
      <protection/>
    </xf>
    <xf numFmtId="0" fontId="5" fillId="35" borderId="52" xfId="65" applyFont="1" applyFill="1" applyBorder="1" applyAlignment="1" applyProtection="1">
      <alignment vertical="center"/>
      <protection locked="0"/>
    </xf>
    <xf numFmtId="0" fontId="5" fillId="35" borderId="31" xfId="65" applyFont="1" applyFill="1" applyBorder="1" applyAlignment="1">
      <alignment vertical="center"/>
      <protection/>
    </xf>
    <xf numFmtId="187" fontId="5" fillId="35" borderId="52" xfId="65" applyNumberFormat="1" applyFont="1" applyFill="1" applyBorder="1" applyAlignment="1" applyProtection="1">
      <alignment vertical="center"/>
      <protection locked="0"/>
    </xf>
    <xf numFmtId="187" fontId="5" fillId="35" borderId="22" xfId="65" applyNumberFormat="1" applyFont="1" applyFill="1" applyBorder="1" applyAlignment="1" applyProtection="1">
      <alignment vertical="center"/>
      <protection locked="0"/>
    </xf>
    <xf numFmtId="0" fontId="5" fillId="35" borderId="70" xfId="65" applyFont="1" applyFill="1" applyBorder="1" applyAlignment="1" applyProtection="1">
      <alignment vertical="center"/>
      <protection locked="0"/>
    </xf>
    <xf numFmtId="0" fontId="5" fillId="35" borderId="52" xfId="65" applyFont="1" applyFill="1" applyBorder="1" applyAlignment="1">
      <alignment vertical="center"/>
      <protection/>
    </xf>
    <xf numFmtId="0" fontId="5" fillId="35" borderId="27" xfId="65" applyFont="1" applyFill="1" applyBorder="1" applyAlignment="1">
      <alignment vertical="center"/>
      <protection/>
    </xf>
    <xf numFmtId="0" fontId="5" fillId="35" borderId="57" xfId="65" applyFont="1" applyFill="1" applyBorder="1" applyAlignment="1" applyProtection="1">
      <alignment horizontal="center" vertical="center"/>
      <protection locked="0"/>
    </xf>
    <xf numFmtId="0" fontId="5" fillId="35" borderId="11" xfId="65" applyFont="1" applyFill="1" applyBorder="1" applyAlignment="1">
      <alignment vertical="center"/>
      <protection/>
    </xf>
    <xf numFmtId="0" fontId="5" fillId="35" borderId="57" xfId="65" applyFont="1" applyFill="1" applyBorder="1" applyAlignment="1">
      <alignment vertical="center"/>
      <protection/>
    </xf>
    <xf numFmtId="0" fontId="5" fillId="35" borderId="11" xfId="65" applyFont="1" applyFill="1" applyBorder="1" applyAlignment="1">
      <alignment horizontal="center" vertical="center"/>
      <protection/>
    </xf>
    <xf numFmtId="0" fontId="5" fillId="35" borderId="11" xfId="65" applyFont="1" applyFill="1" applyBorder="1" applyAlignment="1" applyProtection="1">
      <alignment horizontal="center" vertical="center"/>
      <protection locked="0"/>
    </xf>
    <xf numFmtId="0" fontId="5" fillId="35" borderId="0" xfId="65" applyFont="1" applyFill="1" applyBorder="1" applyAlignment="1" applyProtection="1">
      <alignment horizontal="center" vertical="center"/>
      <protection locked="0"/>
    </xf>
    <xf numFmtId="0" fontId="5" fillId="35" borderId="28" xfId="65" applyFont="1" applyFill="1" applyBorder="1" applyAlignment="1">
      <alignment horizontal="left" vertical="center"/>
      <protection/>
    </xf>
    <xf numFmtId="0" fontId="5" fillId="35" borderId="23" xfId="65" applyFont="1" applyFill="1" applyBorder="1" applyAlignment="1" applyProtection="1">
      <alignment horizontal="center" vertical="center"/>
      <protection locked="0"/>
    </xf>
    <xf numFmtId="0" fontId="5" fillId="35" borderId="21" xfId="65" applyFont="1" applyFill="1" applyBorder="1" applyAlignment="1" applyProtection="1">
      <alignment horizontal="center" vertical="center"/>
      <protection locked="0"/>
    </xf>
    <xf numFmtId="0" fontId="5" fillId="35" borderId="50" xfId="65" applyFont="1" applyFill="1" applyBorder="1" applyAlignment="1" applyProtection="1">
      <alignment horizontal="center" vertical="center"/>
      <protection locked="0"/>
    </xf>
    <xf numFmtId="202" fontId="7" fillId="35" borderId="13" xfId="65" applyNumberFormat="1" applyFont="1" applyFill="1" applyBorder="1" applyAlignment="1">
      <alignment vertical="center"/>
      <protection/>
    </xf>
    <xf numFmtId="187" fontId="7" fillId="35" borderId="13" xfId="65" applyNumberFormat="1" applyFont="1" applyFill="1" applyBorder="1" applyAlignment="1">
      <alignment vertical="center"/>
      <protection/>
    </xf>
    <xf numFmtId="202" fontId="7" fillId="35" borderId="13" xfId="65" applyNumberFormat="1" applyFont="1" applyFill="1" applyBorder="1" applyAlignment="1">
      <alignment vertical="center" shrinkToFit="1"/>
      <protection/>
    </xf>
    <xf numFmtId="187" fontId="7" fillId="35" borderId="13" xfId="65" applyNumberFormat="1" applyFont="1" applyFill="1" applyBorder="1" applyAlignment="1">
      <alignment vertical="center" shrinkToFit="1"/>
      <protection/>
    </xf>
    <xf numFmtId="3" fontId="7" fillId="35" borderId="13" xfId="65" applyNumberFormat="1" applyFont="1" applyFill="1" applyBorder="1" applyAlignment="1">
      <alignment vertical="center" shrinkToFit="1"/>
      <protection/>
    </xf>
    <xf numFmtId="3" fontId="7" fillId="35" borderId="35" xfId="65" applyNumberFormat="1" applyFont="1" applyFill="1" applyBorder="1" applyAlignment="1">
      <alignment vertical="center"/>
      <protection/>
    </xf>
    <xf numFmtId="3" fontId="5" fillId="35" borderId="26" xfId="65" applyNumberFormat="1" applyFont="1" applyFill="1" applyBorder="1" applyAlignment="1">
      <alignment horizontal="right" vertical="center"/>
      <protection/>
    </xf>
    <xf numFmtId="199" fontId="18" fillId="35" borderId="0" xfId="65" applyNumberFormat="1" applyFont="1" applyFill="1" applyBorder="1" applyAlignment="1">
      <alignment vertical="center"/>
      <protection/>
    </xf>
    <xf numFmtId="199" fontId="19" fillId="35" borderId="0" xfId="65" applyNumberFormat="1" applyFont="1" applyFill="1" applyBorder="1" applyAlignment="1">
      <alignment vertical="center"/>
      <protection/>
    </xf>
    <xf numFmtId="202" fontId="7" fillId="35" borderId="15" xfId="65" applyNumberFormat="1" applyFont="1" applyFill="1" applyBorder="1" applyAlignment="1">
      <alignment vertical="center"/>
      <protection/>
    </xf>
    <xf numFmtId="187" fontId="7" fillId="35" borderId="15" xfId="65" applyNumberFormat="1" applyFont="1" applyFill="1" applyBorder="1" applyAlignment="1">
      <alignment vertical="center"/>
      <protection/>
    </xf>
    <xf numFmtId="202" fontId="7" fillId="35" borderId="15" xfId="65" applyNumberFormat="1" applyFont="1" applyFill="1" applyBorder="1" applyAlignment="1">
      <alignment vertical="center" shrinkToFit="1"/>
      <protection/>
    </xf>
    <xf numFmtId="187" fontId="7" fillId="35" borderId="15" xfId="65" applyNumberFormat="1" applyFont="1" applyFill="1" applyBorder="1" applyAlignment="1">
      <alignment vertical="center" shrinkToFit="1"/>
      <protection/>
    </xf>
    <xf numFmtId="3" fontId="7" fillId="35" borderId="15" xfId="65" applyNumberFormat="1" applyFont="1" applyFill="1" applyBorder="1" applyAlignment="1">
      <alignment vertical="center" shrinkToFit="1"/>
      <protection/>
    </xf>
    <xf numFmtId="3" fontId="7" fillId="35" borderId="24" xfId="65" applyNumberFormat="1" applyFont="1" applyFill="1" applyBorder="1" applyAlignment="1">
      <alignment vertical="center"/>
      <protection/>
    </xf>
    <xf numFmtId="3" fontId="5" fillId="35" borderId="27" xfId="65" applyNumberFormat="1" applyFont="1" applyFill="1" applyBorder="1" applyAlignment="1">
      <alignment horizontal="right" vertical="center"/>
      <protection/>
    </xf>
    <xf numFmtId="202" fontId="7" fillId="35" borderId="14" xfId="65" applyNumberFormat="1" applyFont="1" applyFill="1" applyBorder="1" applyAlignment="1">
      <alignment vertical="center"/>
      <protection/>
    </xf>
    <xf numFmtId="187" fontId="7" fillId="35" borderId="14" xfId="65" applyNumberFormat="1" applyFont="1" applyFill="1" applyBorder="1" applyAlignment="1">
      <alignment vertical="center"/>
      <protection/>
    </xf>
    <xf numFmtId="202" fontId="7" fillId="35" borderId="14" xfId="65" applyNumberFormat="1" applyFont="1" applyFill="1" applyBorder="1" applyAlignment="1">
      <alignment vertical="center" shrinkToFit="1"/>
      <protection/>
    </xf>
    <xf numFmtId="187" fontId="7" fillId="35" borderId="14" xfId="65" applyNumberFormat="1" applyFont="1" applyFill="1" applyBorder="1" applyAlignment="1">
      <alignment vertical="center" shrinkToFit="1"/>
      <protection/>
    </xf>
    <xf numFmtId="3" fontId="7" fillId="35" borderId="14" xfId="65" applyNumberFormat="1" applyFont="1" applyFill="1" applyBorder="1" applyAlignment="1">
      <alignment vertical="center" shrinkToFit="1"/>
      <protection/>
    </xf>
    <xf numFmtId="3" fontId="5" fillId="35" borderId="39" xfId="65" applyNumberFormat="1" applyFont="1" applyFill="1" applyBorder="1" applyAlignment="1">
      <alignment horizontal="right" vertical="center"/>
      <protection/>
    </xf>
    <xf numFmtId="0" fontId="5" fillId="35" borderId="42" xfId="65" applyFont="1" applyFill="1" applyBorder="1" applyAlignment="1">
      <alignment horizontal="right" vertical="center"/>
      <protection/>
    </xf>
    <xf numFmtId="0" fontId="5" fillId="35" borderId="27" xfId="65" applyFont="1" applyFill="1" applyBorder="1" applyAlignment="1">
      <alignment horizontal="distributed" vertical="center"/>
      <protection/>
    </xf>
    <xf numFmtId="202" fontId="7" fillId="35" borderId="13" xfId="65" applyNumberFormat="1" applyFont="1" applyFill="1" applyBorder="1" applyAlignment="1" applyProtection="1">
      <alignment vertical="center"/>
      <protection locked="0"/>
    </xf>
    <xf numFmtId="202" fontId="7" fillId="35" borderId="13" xfId="65" applyNumberFormat="1" applyFont="1" applyFill="1" applyBorder="1" applyAlignment="1" applyProtection="1">
      <alignment vertical="center" shrinkToFit="1"/>
      <protection locked="0"/>
    </xf>
    <xf numFmtId="0" fontId="5" fillId="35" borderId="27" xfId="65" applyFont="1" applyFill="1" applyBorder="1" applyAlignment="1">
      <alignment horizontal="right" vertical="center" shrinkToFit="1"/>
      <protection/>
    </xf>
    <xf numFmtId="0" fontId="5" fillId="35" borderId="57" xfId="65" applyFont="1" applyFill="1" applyBorder="1" applyAlignment="1">
      <alignment horizontal="right" vertical="center"/>
      <protection/>
    </xf>
    <xf numFmtId="202" fontId="7" fillId="35" borderId="15" xfId="65" applyNumberFormat="1" applyFont="1" applyFill="1" applyBorder="1" applyAlignment="1" applyProtection="1">
      <alignment vertical="center"/>
      <protection locked="0"/>
    </xf>
    <xf numFmtId="202" fontId="7" fillId="35" borderId="15" xfId="65" applyNumberFormat="1" applyFont="1" applyFill="1" applyBorder="1" applyAlignment="1" applyProtection="1">
      <alignment vertical="center" shrinkToFit="1"/>
      <protection locked="0"/>
    </xf>
    <xf numFmtId="0" fontId="5" fillId="35" borderId="34" xfId="65" applyFont="1" applyFill="1" applyBorder="1" applyAlignment="1">
      <alignment horizontal="right" vertical="center"/>
      <protection/>
    </xf>
    <xf numFmtId="0" fontId="5" fillId="35" borderId="28" xfId="65" applyFont="1" applyFill="1" applyBorder="1" applyAlignment="1">
      <alignment horizontal="distributed" vertical="center"/>
      <protection/>
    </xf>
    <xf numFmtId="202" fontId="7" fillId="35" borderId="14" xfId="65" applyNumberFormat="1" applyFont="1" applyFill="1" applyBorder="1" applyAlignment="1" applyProtection="1">
      <alignment vertical="center"/>
      <protection locked="0"/>
    </xf>
    <xf numFmtId="202" fontId="7" fillId="35" borderId="14" xfId="65" applyNumberFormat="1" applyFont="1" applyFill="1" applyBorder="1" applyAlignment="1" applyProtection="1">
      <alignment vertical="center" shrinkToFit="1"/>
      <protection locked="0"/>
    </xf>
    <xf numFmtId="3" fontId="7" fillId="35" borderId="34" xfId="65" applyNumberFormat="1" applyFont="1" applyFill="1" applyBorder="1" applyAlignment="1">
      <alignment vertical="center"/>
      <protection/>
    </xf>
    <xf numFmtId="0" fontId="5" fillId="35" borderId="28" xfId="65" applyFont="1" applyFill="1" applyBorder="1" applyAlignment="1">
      <alignment horizontal="right" vertical="center" shrinkToFit="1"/>
      <protection/>
    </xf>
    <xf numFmtId="0" fontId="5" fillId="35" borderId="23" xfId="65" applyFont="1" applyFill="1" applyBorder="1" applyAlignment="1">
      <alignment horizontal="right" vertical="center"/>
      <protection/>
    </xf>
    <xf numFmtId="0" fontId="5" fillId="35" borderId="22" xfId="65" applyFont="1" applyFill="1" applyBorder="1" applyAlignment="1">
      <alignment horizontal="right" vertical="center"/>
      <protection/>
    </xf>
    <xf numFmtId="0" fontId="5" fillId="35" borderId="38" xfId="65" applyFont="1" applyFill="1" applyBorder="1" applyAlignment="1">
      <alignment horizontal="distributed" vertical="center"/>
      <protection/>
    </xf>
    <xf numFmtId="202" fontId="7" fillId="35" borderId="17" xfId="65" applyNumberFormat="1" applyFont="1" applyFill="1" applyBorder="1" applyAlignment="1" applyProtection="1">
      <alignment vertical="center"/>
      <protection locked="0"/>
    </xf>
    <xf numFmtId="187" fontId="7" fillId="35" borderId="17" xfId="65" applyNumberFormat="1" applyFont="1" applyFill="1" applyBorder="1" applyAlignment="1">
      <alignment vertical="center"/>
      <protection/>
    </xf>
    <xf numFmtId="202" fontId="7" fillId="35" borderId="17" xfId="65" applyNumberFormat="1" applyFont="1" applyFill="1" applyBorder="1" applyAlignment="1">
      <alignment vertical="center" shrinkToFit="1"/>
      <protection/>
    </xf>
    <xf numFmtId="187" fontId="7" fillId="35" borderId="17" xfId="65" applyNumberFormat="1" applyFont="1" applyFill="1" applyBorder="1" applyAlignment="1">
      <alignment vertical="center" shrinkToFit="1"/>
      <protection/>
    </xf>
    <xf numFmtId="202" fontId="7" fillId="35" borderId="17" xfId="65" applyNumberFormat="1" applyFont="1" applyFill="1" applyBorder="1" applyAlignment="1" applyProtection="1">
      <alignment vertical="center" shrinkToFit="1"/>
      <protection locked="0"/>
    </xf>
    <xf numFmtId="3" fontId="7" fillId="35" borderId="17" xfId="65" applyNumberFormat="1" applyFont="1" applyFill="1" applyBorder="1" applyAlignment="1">
      <alignment vertical="center" shrinkToFit="1"/>
      <protection/>
    </xf>
    <xf numFmtId="3" fontId="7" fillId="35" borderId="36" xfId="65" applyNumberFormat="1" applyFont="1" applyFill="1" applyBorder="1" applyAlignment="1">
      <alignment vertical="center"/>
      <protection/>
    </xf>
    <xf numFmtId="0" fontId="5" fillId="35" borderId="38" xfId="65" applyFont="1" applyFill="1" applyBorder="1" applyAlignment="1">
      <alignment horizontal="right" vertical="center" shrinkToFit="1"/>
      <protection/>
    </xf>
    <xf numFmtId="0" fontId="5" fillId="35" borderId="24" xfId="65" applyFont="1" applyFill="1" applyBorder="1" applyAlignment="1">
      <alignment horizontal="right" vertical="center"/>
      <protection/>
    </xf>
    <xf numFmtId="0" fontId="15" fillId="35" borderId="0" xfId="65" applyFont="1" applyFill="1" applyAlignment="1">
      <alignment horizontal="right"/>
      <protection/>
    </xf>
    <xf numFmtId="49" fontId="5" fillId="34" borderId="0" xfId="64" applyNumberFormat="1" applyFont="1" applyFill="1" applyAlignment="1">
      <alignment horizontal="left"/>
      <protection/>
    </xf>
    <xf numFmtId="49" fontId="5" fillId="34" borderId="0" xfId="64" applyNumberFormat="1" applyFont="1" applyFill="1" applyProtection="1">
      <alignment/>
      <protection locked="0"/>
    </xf>
    <xf numFmtId="49" fontId="5" fillId="34" borderId="0" xfId="64" applyNumberFormat="1" applyFont="1" applyFill="1" applyAlignment="1">
      <alignment horizontal="right"/>
      <protection/>
    </xf>
    <xf numFmtId="49" fontId="5" fillId="34" borderId="31" xfId="64" applyNumberFormat="1" applyFont="1" applyFill="1" applyBorder="1" applyAlignment="1">
      <alignment horizontal="right" vertical="center"/>
      <protection/>
    </xf>
    <xf numFmtId="49" fontId="5" fillId="34" borderId="31" xfId="64" applyNumberFormat="1" applyFont="1" applyFill="1" applyBorder="1" applyAlignment="1" applyProtection="1">
      <alignment horizontal="center" vertical="center"/>
      <protection locked="0"/>
    </xf>
    <xf numFmtId="49" fontId="5" fillId="34" borderId="52" xfId="64" applyNumberFormat="1" applyFont="1" applyFill="1" applyBorder="1" applyAlignment="1" applyProtection="1">
      <alignment horizontal="center" vertical="center"/>
      <protection locked="0"/>
    </xf>
    <xf numFmtId="49" fontId="5" fillId="34" borderId="52" xfId="64" applyNumberFormat="1" applyFont="1" applyFill="1" applyBorder="1" applyAlignment="1">
      <alignment vertical="center"/>
      <protection/>
    </xf>
    <xf numFmtId="49" fontId="5" fillId="34" borderId="52" xfId="64" applyNumberFormat="1" applyFont="1" applyFill="1" applyBorder="1" applyAlignment="1">
      <alignment horizontal="center" vertical="center"/>
      <protection/>
    </xf>
    <xf numFmtId="49" fontId="5" fillId="34" borderId="0" xfId="64" applyNumberFormat="1" applyFont="1" applyFill="1" applyBorder="1" applyAlignment="1">
      <alignment vertical="center"/>
      <protection/>
    </xf>
    <xf numFmtId="49" fontId="5" fillId="34" borderId="0" xfId="64" applyNumberFormat="1" applyFont="1" applyFill="1" applyAlignment="1">
      <alignment vertical="center"/>
      <protection/>
    </xf>
    <xf numFmtId="49" fontId="5" fillId="34" borderId="11" xfId="64" applyNumberFormat="1" applyFont="1" applyFill="1" applyBorder="1" applyAlignment="1">
      <alignment vertical="center"/>
      <protection/>
    </xf>
    <xf numFmtId="49" fontId="5" fillId="34" borderId="11" xfId="64" applyNumberFormat="1" applyFont="1" applyFill="1" applyBorder="1" applyAlignment="1">
      <alignment horizontal="center" vertical="center"/>
      <protection/>
    </xf>
    <xf numFmtId="49" fontId="5" fillId="34" borderId="30" xfId="64" applyNumberFormat="1" applyFont="1" applyFill="1" applyBorder="1" applyAlignment="1">
      <alignment vertical="center"/>
      <protection/>
    </xf>
    <xf numFmtId="49" fontId="5" fillId="34" borderId="10" xfId="64" applyNumberFormat="1" applyFont="1" applyFill="1" applyBorder="1" applyAlignment="1">
      <alignment vertical="center"/>
      <protection/>
    </xf>
    <xf numFmtId="49" fontId="5" fillId="34" borderId="30" xfId="64" applyNumberFormat="1" applyFont="1" applyFill="1" applyBorder="1" applyAlignment="1">
      <alignment horizontal="center" vertical="center"/>
      <protection/>
    </xf>
    <xf numFmtId="49" fontId="5" fillId="34" borderId="10" xfId="64" applyNumberFormat="1" applyFont="1" applyFill="1" applyBorder="1" applyAlignment="1">
      <alignment horizontal="center" vertical="center"/>
      <protection/>
    </xf>
    <xf numFmtId="49" fontId="5" fillId="34" borderId="11" xfId="64" applyNumberFormat="1" applyFont="1" applyFill="1" applyBorder="1" applyAlignment="1">
      <alignment horizontal="center" vertical="center" shrinkToFit="1"/>
      <protection/>
    </xf>
    <xf numFmtId="49" fontId="5" fillId="34" borderId="11" xfId="64" applyNumberFormat="1" applyFont="1" applyFill="1" applyBorder="1" applyAlignment="1" applyProtection="1">
      <alignment horizontal="center" vertical="center"/>
      <protection locked="0"/>
    </xf>
    <xf numFmtId="49" fontId="5" fillId="34" borderId="11" xfId="64" applyNumberFormat="1" applyFont="1" applyFill="1" applyBorder="1" applyAlignment="1">
      <alignment horizontal="distributed" vertical="center" shrinkToFit="1"/>
      <protection/>
    </xf>
    <xf numFmtId="49" fontId="5" fillId="34" borderId="11" xfId="64" applyNumberFormat="1" applyFont="1" applyFill="1" applyBorder="1" applyAlignment="1">
      <alignment horizontal="distributed" vertical="center"/>
      <protection/>
    </xf>
    <xf numFmtId="49" fontId="5" fillId="34" borderId="11" xfId="64" applyNumberFormat="1" applyFont="1" applyFill="1" applyBorder="1" applyAlignment="1">
      <alignment vertical="center" shrinkToFit="1"/>
      <protection/>
    </xf>
    <xf numFmtId="49" fontId="5" fillId="34" borderId="18" xfId="64" applyNumberFormat="1" applyFont="1" applyFill="1" applyBorder="1" applyAlignment="1" applyProtection="1">
      <alignment horizontal="center" vertical="center"/>
      <protection locked="0"/>
    </xf>
    <xf numFmtId="49" fontId="5" fillId="34" borderId="18" xfId="64" applyNumberFormat="1" applyFont="1" applyFill="1" applyBorder="1" applyAlignment="1">
      <alignment horizontal="distributed" vertical="center"/>
      <protection/>
    </xf>
    <xf numFmtId="49" fontId="5" fillId="34" borderId="11" xfId="64" applyNumberFormat="1" applyFont="1" applyFill="1" applyBorder="1" applyAlignment="1" applyProtection="1">
      <alignment horizontal="distributed" vertical="center" shrinkToFit="1"/>
      <protection locked="0"/>
    </xf>
    <xf numFmtId="49" fontId="5" fillId="34" borderId="11" xfId="64" applyNumberFormat="1" applyFont="1" applyFill="1" applyBorder="1" applyAlignment="1">
      <alignment horizontal="distributed" vertical="distributed" shrinkToFit="1"/>
      <protection/>
    </xf>
    <xf numFmtId="49" fontId="5" fillId="34" borderId="18" xfId="64" applyNumberFormat="1" applyFont="1" applyFill="1" applyBorder="1" applyAlignment="1">
      <alignment horizontal="center" vertical="center"/>
      <protection/>
    </xf>
    <xf numFmtId="49" fontId="5" fillId="34" borderId="11" xfId="64" applyNumberFormat="1" applyFont="1" applyFill="1" applyBorder="1" applyAlignment="1" applyProtection="1">
      <alignment horizontal="distributed" vertical="center"/>
      <protection locked="0"/>
    </xf>
    <xf numFmtId="3" fontId="7" fillId="34" borderId="10" xfId="64" applyNumberFormat="1" applyFont="1" applyFill="1" applyBorder="1" applyAlignment="1">
      <alignment vertical="center"/>
      <protection/>
    </xf>
    <xf numFmtId="3" fontId="7" fillId="34" borderId="13" xfId="64" applyNumberFormat="1" applyFont="1" applyFill="1" applyBorder="1" applyAlignment="1">
      <alignment vertical="center"/>
      <protection/>
    </xf>
    <xf numFmtId="3" fontId="7" fillId="34" borderId="16" xfId="64" applyNumberFormat="1" applyFont="1" applyFill="1" applyBorder="1" applyAlignment="1">
      <alignment vertical="center"/>
      <protection/>
    </xf>
    <xf numFmtId="3" fontId="5" fillId="34" borderId="65" xfId="64" applyNumberFormat="1" applyFont="1" applyFill="1" applyBorder="1" applyAlignment="1" applyProtection="1">
      <alignment vertical="center"/>
      <protection locked="0"/>
    </xf>
    <xf numFmtId="3" fontId="7" fillId="34" borderId="11" xfId="64" applyNumberFormat="1" applyFont="1" applyFill="1" applyBorder="1" applyAlignment="1">
      <alignment vertical="center"/>
      <protection/>
    </xf>
    <xf numFmtId="3" fontId="7" fillId="34" borderId="15" xfId="64" applyNumberFormat="1" applyFont="1" applyFill="1" applyBorder="1" applyAlignment="1">
      <alignment vertical="center"/>
      <protection/>
    </xf>
    <xf numFmtId="3" fontId="7" fillId="34" borderId="0" xfId="64" applyNumberFormat="1" applyFont="1" applyFill="1" applyBorder="1" applyAlignment="1">
      <alignment vertical="center"/>
      <protection/>
    </xf>
    <xf numFmtId="3" fontId="5" fillId="34" borderId="15" xfId="64" applyNumberFormat="1" applyFont="1" applyFill="1" applyBorder="1" applyAlignment="1" applyProtection="1">
      <alignment vertical="center"/>
      <protection locked="0"/>
    </xf>
    <xf numFmtId="3" fontId="7" fillId="34" borderId="14" xfId="64" applyNumberFormat="1" applyFont="1" applyFill="1" applyBorder="1" applyAlignment="1">
      <alignment vertical="center"/>
      <protection/>
    </xf>
    <xf numFmtId="0" fontId="5" fillId="34" borderId="65" xfId="64" applyFont="1" applyFill="1" applyBorder="1" applyAlignment="1">
      <alignment horizontal="right" vertical="center"/>
      <protection/>
    </xf>
    <xf numFmtId="0" fontId="5" fillId="34" borderId="65" xfId="64" applyFont="1" applyFill="1" applyBorder="1" applyAlignment="1">
      <alignment horizontal="distributed" vertical="center"/>
      <protection/>
    </xf>
    <xf numFmtId="38" fontId="7" fillId="0" borderId="65" xfId="49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34" borderId="65" xfId="49" applyFont="1" applyFill="1" applyBorder="1" applyAlignment="1">
      <alignment horizontal="right" vertical="center"/>
    </xf>
    <xf numFmtId="0" fontId="5" fillId="34" borderId="15" xfId="64" applyFont="1" applyFill="1" applyBorder="1" applyAlignment="1">
      <alignment horizontal="right" vertical="center"/>
      <protection/>
    </xf>
    <xf numFmtId="38" fontId="7" fillId="0" borderId="15" xfId="49" applyFont="1" applyFill="1" applyBorder="1" applyAlignment="1">
      <alignment horizontal="right" vertical="center"/>
    </xf>
    <xf numFmtId="38" fontId="7" fillId="34" borderId="15" xfId="49" applyFont="1" applyFill="1" applyBorder="1" applyAlignment="1">
      <alignment horizontal="right" vertical="center"/>
    </xf>
    <xf numFmtId="0" fontId="5" fillId="34" borderId="14" xfId="64" applyFont="1" applyFill="1" applyBorder="1" applyAlignment="1">
      <alignment horizontal="right" vertical="center"/>
      <protection/>
    </xf>
    <xf numFmtId="38" fontId="7" fillId="0" borderId="14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34" borderId="14" xfId="49" applyFont="1" applyFill="1" applyBorder="1" applyAlignment="1">
      <alignment horizontal="right" vertical="center"/>
    </xf>
    <xf numFmtId="0" fontId="5" fillId="34" borderId="57" xfId="64" applyFont="1" applyFill="1" applyBorder="1" applyAlignment="1" applyProtection="1">
      <alignment horizontal="distributed" vertical="center"/>
      <protection locked="0"/>
    </xf>
    <xf numFmtId="0" fontId="5" fillId="34" borderId="17" xfId="64" applyFont="1" applyFill="1" applyBorder="1" applyAlignment="1">
      <alignment horizontal="right" vertical="center"/>
      <protection/>
    </xf>
    <xf numFmtId="0" fontId="5" fillId="34" borderId="17" xfId="64" applyFont="1" applyFill="1" applyBorder="1" applyAlignment="1">
      <alignment horizontal="distributed" vertical="center"/>
      <protection/>
    </xf>
    <xf numFmtId="38" fontId="7" fillId="0" borderId="17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7" fillId="0" borderId="38" xfId="49" applyFont="1" applyFill="1" applyBorder="1" applyAlignment="1">
      <alignment horizontal="right" vertical="center"/>
    </xf>
    <xf numFmtId="38" fontId="7" fillId="34" borderId="17" xfId="49" applyFont="1" applyFill="1" applyBorder="1" applyAlignment="1">
      <alignment horizontal="right" vertical="center"/>
    </xf>
    <xf numFmtId="3" fontId="5" fillId="34" borderId="14" xfId="64" applyNumberFormat="1" applyFont="1" applyFill="1" applyBorder="1" applyAlignment="1">
      <alignment horizontal="right" vertical="center"/>
      <protection/>
    </xf>
    <xf numFmtId="3" fontId="5" fillId="34" borderId="14" xfId="64" applyNumberFormat="1" applyFont="1" applyFill="1" applyBorder="1" applyAlignment="1">
      <alignment horizontal="distributed" vertical="center"/>
      <protection/>
    </xf>
    <xf numFmtId="3" fontId="5" fillId="34" borderId="15" xfId="64" applyNumberFormat="1" applyFont="1" applyFill="1" applyBorder="1" applyAlignment="1">
      <alignment horizontal="right" vertical="center"/>
      <protection/>
    </xf>
    <xf numFmtId="3" fontId="5" fillId="34" borderId="15" xfId="64" applyNumberFormat="1" applyFont="1" applyFill="1" applyBorder="1" applyAlignment="1">
      <alignment horizontal="distributed" vertical="center"/>
      <protection/>
    </xf>
    <xf numFmtId="49" fontId="5" fillId="34" borderId="0" xfId="68" applyNumberFormat="1" applyFont="1" applyFill="1" applyAlignment="1">
      <alignment horizontal="left"/>
      <protection/>
    </xf>
    <xf numFmtId="49" fontId="5" fillId="34" borderId="0" xfId="68" applyNumberFormat="1" applyFont="1" applyFill="1" applyProtection="1">
      <alignment/>
      <protection locked="0"/>
    </xf>
    <xf numFmtId="0" fontId="5" fillId="34" borderId="0" xfId="68" applyFont="1" applyFill="1" applyProtection="1">
      <alignment/>
      <protection locked="0"/>
    </xf>
    <xf numFmtId="0" fontId="5" fillId="34" borderId="0" xfId="68" applyFont="1" applyFill="1">
      <alignment/>
      <protection/>
    </xf>
    <xf numFmtId="0" fontId="5" fillId="34" borderId="0" xfId="68" applyFont="1" applyFill="1" applyAlignment="1">
      <alignment horizontal="right"/>
      <protection/>
    </xf>
    <xf numFmtId="49" fontId="5" fillId="34" borderId="13" xfId="68" applyNumberFormat="1" applyFont="1" applyFill="1" applyBorder="1" applyAlignment="1">
      <alignment horizontal="right" vertical="center"/>
      <protection/>
    </xf>
    <xf numFmtId="0" fontId="5" fillId="34" borderId="0" xfId="68" applyFont="1" applyFill="1" applyAlignment="1">
      <alignment vertical="center"/>
      <protection/>
    </xf>
    <xf numFmtId="49" fontId="5" fillId="34" borderId="15" xfId="68" applyNumberFormat="1" applyFont="1" applyFill="1" applyBorder="1" applyAlignment="1">
      <alignment vertical="center"/>
      <protection/>
    </xf>
    <xf numFmtId="0" fontId="5" fillId="34" borderId="10" xfId="68" applyFont="1" applyFill="1" applyBorder="1" applyAlignment="1">
      <alignment vertical="center"/>
      <protection/>
    </xf>
    <xf numFmtId="0" fontId="5" fillId="34" borderId="30" xfId="68" applyFont="1" applyFill="1" applyBorder="1" applyAlignment="1">
      <alignment vertical="center"/>
      <protection/>
    </xf>
    <xf numFmtId="0" fontId="5" fillId="34" borderId="11" xfId="68" applyFont="1" applyFill="1" applyBorder="1" applyAlignment="1">
      <alignment horizontal="center" vertical="center"/>
      <protection/>
    </xf>
    <xf numFmtId="0" fontId="5" fillId="34" borderId="18" xfId="68" applyFont="1" applyFill="1" applyBorder="1" applyAlignment="1">
      <alignment horizontal="center" vertical="center"/>
      <protection/>
    </xf>
    <xf numFmtId="0" fontId="5" fillId="34" borderId="11" xfId="68" applyFont="1" applyFill="1" applyBorder="1" applyAlignment="1" applyProtection="1">
      <alignment horizontal="center" vertical="center"/>
      <protection locked="0"/>
    </xf>
    <xf numFmtId="0" fontId="5" fillId="34" borderId="18" xfId="68" applyFont="1" applyFill="1" applyBorder="1" applyAlignment="1" applyProtection="1">
      <alignment horizontal="center" vertical="center"/>
      <protection locked="0"/>
    </xf>
    <xf numFmtId="3" fontId="5" fillId="34" borderId="31" xfId="68" applyNumberFormat="1" applyFont="1" applyFill="1" applyBorder="1" applyAlignment="1">
      <alignment vertical="center"/>
      <protection/>
    </xf>
    <xf numFmtId="3" fontId="5" fillId="34" borderId="13" xfId="68" applyNumberFormat="1" applyFont="1" applyFill="1" applyBorder="1" applyAlignment="1">
      <alignment vertical="center"/>
      <protection/>
    </xf>
    <xf numFmtId="3" fontId="5" fillId="34" borderId="52" xfId="68" applyNumberFormat="1" applyFont="1" applyFill="1" applyBorder="1" applyAlignment="1">
      <alignment vertical="center"/>
      <protection/>
    </xf>
    <xf numFmtId="3" fontId="5" fillId="34" borderId="13" xfId="68" applyNumberFormat="1" applyFont="1" applyFill="1" applyBorder="1" applyAlignment="1" applyProtection="1">
      <alignment vertical="center"/>
      <protection locked="0"/>
    </xf>
    <xf numFmtId="3" fontId="5" fillId="34" borderId="11" xfId="68" applyNumberFormat="1" applyFont="1" applyFill="1" applyBorder="1" applyAlignment="1">
      <alignment vertical="center"/>
      <protection/>
    </xf>
    <xf numFmtId="3" fontId="5" fillId="34" borderId="15" xfId="68" applyNumberFormat="1" applyFont="1" applyFill="1" applyBorder="1" applyAlignment="1">
      <alignment vertical="center"/>
      <protection/>
    </xf>
    <xf numFmtId="3" fontId="5" fillId="34" borderId="0" xfId="68" applyNumberFormat="1" applyFont="1" applyFill="1" applyBorder="1" applyAlignment="1">
      <alignment vertical="center"/>
      <protection/>
    </xf>
    <xf numFmtId="3" fontId="5" fillId="34" borderId="15" xfId="68" applyNumberFormat="1" applyFont="1" applyFill="1" applyBorder="1" applyAlignment="1" applyProtection="1">
      <alignment vertical="center"/>
      <protection locked="0"/>
    </xf>
    <xf numFmtId="3" fontId="5" fillId="34" borderId="14" xfId="68" applyNumberFormat="1" applyFont="1" applyFill="1" applyBorder="1" applyAlignment="1">
      <alignment vertical="center"/>
      <protection/>
    </xf>
    <xf numFmtId="0" fontId="5" fillId="34" borderId="42" xfId="68" applyFont="1" applyFill="1" applyBorder="1" applyAlignment="1">
      <alignment horizontal="right" vertical="center"/>
      <protection/>
    </xf>
    <xf numFmtId="0" fontId="5" fillId="34" borderId="10" xfId="68" applyFont="1" applyFill="1" applyBorder="1" applyAlignment="1">
      <alignment horizontal="distributed" vertical="center"/>
      <protection/>
    </xf>
    <xf numFmtId="3" fontId="5" fillId="34" borderId="10" xfId="68" applyNumberFormat="1" applyFont="1" applyFill="1" applyBorder="1">
      <alignment/>
      <protection/>
    </xf>
    <xf numFmtId="3" fontId="5" fillId="0" borderId="10" xfId="68" applyNumberFormat="1" applyFont="1" applyFill="1" applyBorder="1" applyProtection="1">
      <alignment/>
      <protection locked="0"/>
    </xf>
    <xf numFmtId="3" fontId="5" fillId="0" borderId="18" xfId="68" applyNumberFormat="1" applyFont="1" applyFill="1" applyBorder="1" applyProtection="1">
      <alignment/>
      <protection locked="0"/>
    </xf>
    <xf numFmtId="3" fontId="5" fillId="0" borderId="44" xfId="68" applyNumberFormat="1" applyFont="1" applyFill="1" applyBorder="1" applyProtection="1">
      <alignment/>
      <protection locked="0"/>
    </xf>
    <xf numFmtId="0" fontId="5" fillId="34" borderId="65" xfId="68" applyFont="1" applyFill="1" applyBorder="1" applyAlignment="1">
      <alignment horizontal="right" vertical="center"/>
      <protection/>
    </xf>
    <xf numFmtId="0" fontId="5" fillId="34" borderId="57" xfId="68" applyFont="1" applyFill="1" applyBorder="1" applyAlignment="1">
      <alignment horizontal="right" vertical="center"/>
      <protection/>
    </xf>
    <xf numFmtId="0" fontId="5" fillId="34" borderId="11" xfId="68" applyFont="1" applyFill="1" applyBorder="1" applyAlignment="1">
      <alignment horizontal="distributed" vertical="center"/>
      <protection/>
    </xf>
    <xf numFmtId="3" fontId="5" fillId="34" borderId="18" xfId="68" applyNumberFormat="1" applyFont="1" applyFill="1" applyBorder="1">
      <alignment/>
      <protection/>
    </xf>
    <xf numFmtId="3" fontId="5" fillId="0" borderId="11" xfId="68" applyNumberFormat="1" applyFont="1" applyFill="1" applyBorder="1" applyProtection="1">
      <alignment/>
      <protection locked="0"/>
    </xf>
    <xf numFmtId="3" fontId="5" fillId="0" borderId="27" xfId="68" applyNumberFormat="1" applyFont="1" applyFill="1" applyBorder="1" applyProtection="1">
      <alignment/>
      <protection locked="0"/>
    </xf>
    <xf numFmtId="0" fontId="5" fillId="34" borderId="15" xfId="68" applyFont="1" applyFill="1" applyBorder="1" applyAlignment="1">
      <alignment horizontal="right" vertical="center"/>
      <protection/>
    </xf>
    <xf numFmtId="3" fontId="5" fillId="34" borderId="11" xfId="68" applyNumberFormat="1" applyFont="1" applyFill="1" applyBorder="1">
      <alignment/>
      <protection/>
    </xf>
    <xf numFmtId="0" fontId="5" fillId="34" borderId="34" xfId="68" applyFont="1" applyFill="1" applyBorder="1" applyAlignment="1">
      <alignment horizontal="right" vertical="center"/>
      <protection/>
    </xf>
    <xf numFmtId="0" fontId="5" fillId="34" borderId="21" xfId="68" applyFont="1" applyFill="1" applyBorder="1" applyAlignment="1">
      <alignment horizontal="distributed" vertical="center"/>
      <protection/>
    </xf>
    <xf numFmtId="3" fontId="5" fillId="34" borderId="25" xfId="68" applyNumberFormat="1" applyFont="1" applyFill="1" applyBorder="1">
      <alignment/>
      <protection/>
    </xf>
    <xf numFmtId="3" fontId="5" fillId="0" borderId="21" xfId="68" applyNumberFormat="1" applyFont="1" applyFill="1" applyBorder="1" applyProtection="1">
      <alignment/>
      <protection locked="0"/>
    </xf>
    <xf numFmtId="3" fontId="5" fillId="0" borderId="19" xfId="68" applyNumberFormat="1" applyFont="1" applyFill="1" applyBorder="1" applyProtection="1">
      <alignment/>
      <protection locked="0"/>
    </xf>
    <xf numFmtId="3" fontId="5" fillId="0" borderId="28" xfId="68" applyNumberFormat="1" applyFont="1" applyFill="1" applyBorder="1" applyProtection="1">
      <alignment/>
      <protection locked="0"/>
    </xf>
    <xf numFmtId="3" fontId="5" fillId="34" borderId="14" xfId="68" applyNumberFormat="1" applyFont="1" applyFill="1" applyBorder="1" applyAlignment="1">
      <alignment horizontal="right"/>
      <protection/>
    </xf>
    <xf numFmtId="3" fontId="5" fillId="34" borderId="15" xfId="68" applyNumberFormat="1" applyFont="1" applyFill="1" applyBorder="1" applyAlignment="1">
      <alignment horizontal="right"/>
      <protection/>
    </xf>
    <xf numFmtId="3" fontId="5" fillId="34" borderId="24" xfId="68" applyNumberFormat="1" applyFont="1" applyFill="1" applyBorder="1">
      <alignment/>
      <protection/>
    </xf>
    <xf numFmtId="0" fontId="5" fillId="34" borderId="14" xfId="68" applyFont="1" applyFill="1" applyBorder="1" applyAlignment="1">
      <alignment horizontal="right" vertical="center"/>
      <protection/>
    </xf>
    <xf numFmtId="3" fontId="5" fillId="34" borderId="37" xfId="68" applyNumberFormat="1" applyFont="1" applyFill="1" applyBorder="1">
      <alignment/>
      <protection/>
    </xf>
    <xf numFmtId="0" fontId="5" fillId="34" borderId="24" xfId="68" applyFont="1" applyFill="1" applyBorder="1" applyAlignment="1">
      <alignment horizontal="right" vertical="center"/>
      <protection/>
    </xf>
    <xf numFmtId="3" fontId="5" fillId="34" borderId="27" xfId="68" applyNumberFormat="1" applyFont="1" applyFill="1" applyBorder="1" applyAlignment="1">
      <alignment horizontal="right"/>
      <protection/>
    </xf>
    <xf numFmtId="0" fontId="5" fillId="34" borderId="23" xfId="68" applyFont="1" applyFill="1" applyBorder="1" applyAlignment="1">
      <alignment horizontal="right" vertical="center"/>
      <protection/>
    </xf>
    <xf numFmtId="0" fontId="5" fillId="34" borderId="19" xfId="68" applyFont="1" applyFill="1" applyBorder="1" applyAlignment="1">
      <alignment horizontal="distributed" vertical="center"/>
      <protection/>
    </xf>
    <xf numFmtId="3" fontId="5" fillId="34" borderId="28" xfId="68" applyNumberFormat="1" applyFont="1" applyFill="1" applyBorder="1" applyAlignment="1">
      <alignment horizontal="right"/>
      <protection/>
    </xf>
    <xf numFmtId="0" fontId="5" fillId="34" borderId="22" xfId="68" applyFont="1" applyFill="1" applyBorder="1" applyAlignment="1">
      <alignment horizontal="right" vertical="center"/>
      <protection/>
    </xf>
    <xf numFmtId="0" fontId="5" fillId="34" borderId="32" xfId="68" applyFont="1" applyFill="1" applyBorder="1" applyAlignment="1">
      <alignment horizontal="distributed" vertical="center"/>
      <protection/>
    </xf>
    <xf numFmtId="3" fontId="5" fillId="0" borderId="29" xfId="68" applyNumberFormat="1" applyFont="1" applyFill="1" applyBorder="1" applyProtection="1">
      <alignment/>
      <protection locked="0"/>
    </xf>
    <xf numFmtId="3" fontId="5" fillId="34" borderId="38" xfId="68" applyNumberFormat="1" applyFont="1" applyFill="1" applyBorder="1" applyAlignment="1">
      <alignment horizontal="right"/>
      <protection/>
    </xf>
    <xf numFmtId="0" fontId="5" fillId="34" borderId="18" xfId="68" applyFont="1" applyFill="1" applyBorder="1" applyAlignment="1">
      <alignment horizontal="distributed" vertical="center"/>
      <protection/>
    </xf>
    <xf numFmtId="3" fontId="5" fillId="0" borderId="24" xfId="68" applyNumberFormat="1" applyFont="1" applyFill="1" applyBorder="1" applyProtection="1">
      <alignment/>
      <protection locked="0"/>
    </xf>
    <xf numFmtId="0" fontId="5" fillId="34" borderId="27" xfId="68" applyFont="1" applyFill="1" applyBorder="1" applyAlignment="1">
      <alignment horizontal="right"/>
      <protection/>
    </xf>
    <xf numFmtId="3" fontId="5" fillId="34" borderId="23" xfId="68" applyNumberFormat="1" applyFont="1" applyFill="1" applyBorder="1" applyAlignment="1">
      <alignment horizontal="right" vertical="center"/>
      <protection/>
    </xf>
    <xf numFmtId="3" fontId="5" fillId="34" borderId="21" xfId="68" applyNumberFormat="1" applyFont="1" applyFill="1" applyBorder="1" applyAlignment="1">
      <alignment horizontal="distributed" vertical="center"/>
      <protection/>
    </xf>
    <xf numFmtId="0" fontId="5" fillId="34" borderId="28" xfId="68" applyFont="1" applyFill="1" applyBorder="1" applyAlignment="1">
      <alignment horizontal="right"/>
      <protection/>
    </xf>
    <xf numFmtId="3" fontId="5" fillId="34" borderId="57" xfId="68" applyNumberFormat="1" applyFont="1" applyFill="1" applyBorder="1" applyAlignment="1">
      <alignment horizontal="right" vertical="center"/>
      <protection/>
    </xf>
    <xf numFmtId="3" fontId="5" fillId="34" borderId="11" xfId="68" applyNumberFormat="1" applyFont="1" applyFill="1" applyBorder="1" applyAlignment="1">
      <alignment horizontal="distributed" vertical="center"/>
      <protection/>
    </xf>
    <xf numFmtId="3" fontId="5" fillId="34" borderId="18" xfId="68" applyNumberFormat="1" applyFont="1" applyFill="1" applyBorder="1" applyAlignment="1">
      <alignment horizontal="distributed" vertical="center"/>
      <protection/>
    </xf>
    <xf numFmtId="3" fontId="5" fillId="34" borderId="24" xfId="68" applyNumberFormat="1" applyFont="1" applyFill="1" applyBorder="1" applyAlignment="1">
      <alignment horizontal="right" vertical="center"/>
      <protection/>
    </xf>
    <xf numFmtId="3" fontId="5" fillId="34" borderId="21" xfId="68" applyNumberFormat="1" applyFont="1" applyFill="1" applyBorder="1">
      <alignment/>
      <protection/>
    </xf>
    <xf numFmtId="0" fontId="5" fillId="35" borderId="0" xfId="61" applyFont="1" applyFill="1" applyAlignment="1" applyProtection="1">
      <alignment/>
      <protection locked="0"/>
    </xf>
    <xf numFmtId="0" fontId="5" fillId="35" borderId="13" xfId="61" applyFont="1" applyFill="1" applyBorder="1" applyAlignment="1" applyProtection="1">
      <alignment horizontal="center" vertical="center"/>
      <protection locked="0"/>
    </xf>
    <xf numFmtId="0" fontId="5" fillId="35" borderId="31" xfId="61" applyFont="1" applyFill="1" applyBorder="1" applyAlignment="1" applyProtection="1">
      <alignment horizontal="right" vertical="center"/>
      <protection locked="0"/>
    </xf>
    <xf numFmtId="0" fontId="5" fillId="35" borderId="31" xfId="61" applyFont="1" applyFill="1" applyBorder="1" applyAlignment="1" applyProtection="1">
      <alignment vertical="center"/>
      <protection locked="0"/>
    </xf>
    <xf numFmtId="0" fontId="5" fillId="35" borderId="52" xfId="61" applyFont="1" applyFill="1" applyBorder="1" applyAlignment="1" applyProtection="1">
      <alignment/>
      <protection locked="0"/>
    </xf>
    <xf numFmtId="0" fontId="5" fillId="35" borderId="79" xfId="61" applyFont="1" applyFill="1" applyBorder="1" applyAlignment="1" applyProtection="1">
      <alignment/>
      <protection locked="0"/>
    </xf>
    <xf numFmtId="0" fontId="5" fillId="35" borderId="26" xfId="61" applyFont="1" applyFill="1" applyBorder="1" applyAlignment="1" applyProtection="1">
      <alignment horizontal="right" vertical="center"/>
      <protection locked="0"/>
    </xf>
    <xf numFmtId="0" fontId="5" fillId="35" borderId="52" xfId="61" applyFont="1" applyFill="1" applyBorder="1" applyAlignment="1" applyProtection="1">
      <alignment vertical="center"/>
      <protection locked="0"/>
    </xf>
    <xf numFmtId="0" fontId="5" fillId="35" borderId="51" xfId="61" applyFont="1" applyFill="1" applyBorder="1" applyAlignment="1" applyProtection="1">
      <alignment vertical="center"/>
      <protection locked="0"/>
    </xf>
    <xf numFmtId="0" fontId="5" fillId="35" borderId="70" xfId="61" applyFont="1" applyFill="1" applyBorder="1" applyAlignment="1" applyProtection="1">
      <alignment/>
      <protection locked="0"/>
    </xf>
    <xf numFmtId="0" fontId="5" fillId="35" borderId="15" xfId="61" applyFont="1" applyFill="1" applyBorder="1" applyAlignment="1" applyProtection="1">
      <alignment horizontal="center" vertical="center"/>
      <protection locked="0"/>
    </xf>
    <xf numFmtId="0" fontId="5" fillId="35" borderId="11" xfId="61" applyFont="1" applyFill="1" applyBorder="1" applyAlignment="1" applyProtection="1">
      <alignment horizontal="right"/>
      <protection locked="0"/>
    </xf>
    <xf numFmtId="0" fontId="5" fillId="35" borderId="57" xfId="61" applyFont="1" applyFill="1" applyBorder="1" applyAlignment="1" applyProtection="1">
      <alignment/>
      <protection locked="0"/>
    </xf>
    <xf numFmtId="0" fontId="5" fillId="35" borderId="40" xfId="61" applyFont="1" applyFill="1" applyBorder="1" applyAlignment="1" applyProtection="1">
      <alignment/>
      <protection locked="0"/>
    </xf>
    <xf numFmtId="0" fontId="5" fillId="35" borderId="0" xfId="61" applyFont="1" applyFill="1" applyBorder="1" applyAlignment="1" applyProtection="1">
      <alignment/>
      <protection locked="0"/>
    </xf>
    <xf numFmtId="0" fontId="5" fillId="35" borderId="62" xfId="61" applyFont="1" applyFill="1" applyBorder="1" applyAlignment="1" applyProtection="1">
      <alignment/>
      <protection locked="0"/>
    </xf>
    <xf numFmtId="0" fontId="5" fillId="35" borderId="10" xfId="61" applyFont="1" applyFill="1" applyBorder="1" applyAlignment="1" applyProtection="1">
      <alignment vertical="center"/>
      <protection locked="0"/>
    </xf>
    <xf numFmtId="0" fontId="5" fillId="35" borderId="58" xfId="61" applyFont="1" applyFill="1" applyBorder="1" applyAlignment="1" applyProtection="1">
      <alignment/>
      <protection locked="0"/>
    </xf>
    <xf numFmtId="0" fontId="5" fillId="35" borderId="27" xfId="61" applyFont="1" applyFill="1" applyBorder="1" applyAlignment="1" applyProtection="1">
      <alignment horizontal="right"/>
      <protection locked="0"/>
    </xf>
    <xf numFmtId="0" fontId="5" fillId="35" borderId="11" xfId="61" applyFont="1" applyFill="1" applyBorder="1" applyAlignment="1" applyProtection="1">
      <alignment/>
      <protection locked="0"/>
    </xf>
    <xf numFmtId="0" fontId="5" fillId="35" borderId="66" xfId="61" applyFont="1" applyFill="1" applyBorder="1" applyAlignment="1" applyProtection="1">
      <alignment horizontal="center" vertical="center" shrinkToFit="1"/>
      <protection locked="0"/>
    </xf>
    <xf numFmtId="0" fontId="5" fillId="35" borderId="30" xfId="61" applyFont="1" applyFill="1" applyBorder="1" applyAlignment="1">
      <alignment horizontal="center" vertical="center" shrinkToFit="1"/>
      <protection/>
    </xf>
    <xf numFmtId="0" fontId="5" fillId="35" borderId="44" xfId="61" applyFont="1" applyFill="1" applyBorder="1" applyAlignment="1">
      <alignment horizontal="center" vertical="center" shrinkToFit="1"/>
      <protection/>
    </xf>
    <xf numFmtId="0" fontId="5" fillId="35" borderId="30" xfId="61" applyFont="1" applyFill="1" applyBorder="1" applyAlignment="1" applyProtection="1">
      <alignment horizontal="center" vertical="center" shrinkToFit="1"/>
      <protection locked="0"/>
    </xf>
    <xf numFmtId="0" fontId="5" fillId="35" borderId="35" xfId="61" applyFont="1" applyFill="1" applyBorder="1" applyAlignment="1" applyProtection="1">
      <alignment horizontal="center" vertical="center" shrinkToFit="1"/>
      <protection locked="0"/>
    </xf>
    <xf numFmtId="0" fontId="5" fillId="35" borderId="20" xfId="61" applyFont="1" applyFill="1" applyBorder="1" applyAlignment="1">
      <alignment horizontal="center" vertical="center" shrinkToFit="1"/>
      <protection/>
    </xf>
    <xf numFmtId="0" fontId="5" fillId="35" borderId="54" xfId="61" applyFont="1" applyFill="1" applyBorder="1" applyAlignment="1">
      <alignment horizontal="center" vertical="center" shrinkToFit="1"/>
      <protection/>
    </xf>
    <xf numFmtId="0" fontId="5" fillId="35" borderId="77" xfId="61" applyFont="1" applyFill="1" applyBorder="1" applyAlignment="1" applyProtection="1">
      <alignment horizontal="center" vertical="center" shrinkToFit="1"/>
      <protection locked="0"/>
    </xf>
    <xf numFmtId="0" fontId="5" fillId="35" borderId="18" xfId="61" applyFont="1" applyFill="1" applyBorder="1" applyAlignment="1">
      <alignment horizontal="center" vertical="center" shrinkToFit="1"/>
      <protection/>
    </xf>
    <xf numFmtId="0" fontId="5" fillId="35" borderId="77" xfId="61" applyFont="1" applyFill="1" applyBorder="1" applyAlignment="1">
      <alignment horizontal="center" vertical="center" shrinkToFit="1"/>
      <protection/>
    </xf>
    <xf numFmtId="0" fontId="5" fillId="35" borderId="27" xfId="61" applyFont="1" applyFill="1" applyBorder="1" applyAlignment="1" applyProtection="1">
      <alignment/>
      <protection locked="0"/>
    </xf>
    <xf numFmtId="0" fontId="5" fillId="35" borderId="10" xfId="61" applyFont="1" applyFill="1" applyBorder="1" applyAlignment="1">
      <alignment horizontal="center" vertical="center" shrinkToFit="1"/>
      <protection/>
    </xf>
    <xf numFmtId="0" fontId="5" fillId="35" borderId="14" xfId="61" applyFont="1" applyFill="1" applyBorder="1" applyAlignment="1" applyProtection="1">
      <alignment horizontal="center" vertical="center"/>
      <protection locked="0"/>
    </xf>
    <xf numFmtId="0" fontId="5" fillId="35" borderId="37" xfId="61" applyFont="1" applyFill="1" applyBorder="1" applyAlignment="1" applyProtection="1">
      <alignment horizontal="center" vertical="center" shrinkToFit="1"/>
      <protection locked="0"/>
    </xf>
    <xf numFmtId="0" fontId="5" fillId="35" borderId="25" xfId="61" applyFont="1" applyFill="1" applyBorder="1" applyAlignment="1">
      <alignment horizontal="center" vertical="center" shrinkToFit="1"/>
      <protection/>
    </xf>
    <xf numFmtId="0" fontId="5" fillId="35" borderId="39" xfId="61" applyFont="1" applyFill="1" applyBorder="1" applyAlignment="1">
      <alignment horizontal="center" vertical="center" shrinkToFit="1"/>
      <protection/>
    </xf>
    <xf numFmtId="0" fontId="5" fillId="35" borderId="25" xfId="61" applyFont="1" applyFill="1" applyBorder="1" applyAlignment="1" applyProtection="1">
      <alignment horizontal="center" vertical="center" shrinkToFit="1"/>
      <protection locked="0"/>
    </xf>
    <xf numFmtId="0" fontId="5" fillId="35" borderId="61" xfId="61" applyFont="1" applyFill="1" applyBorder="1" applyAlignment="1">
      <alignment horizontal="center" vertical="center" shrinkToFit="1"/>
      <protection/>
    </xf>
    <xf numFmtId="0" fontId="5" fillId="35" borderId="61" xfId="61" applyFont="1" applyFill="1" applyBorder="1" applyAlignment="1" applyProtection="1">
      <alignment horizontal="center" vertical="center" shrinkToFit="1"/>
      <protection locked="0"/>
    </xf>
    <xf numFmtId="0" fontId="5" fillId="35" borderId="12" xfId="61" applyFont="1" applyFill="1" applyBorder="1" applyAlignment="1">
      <alignment horizontal="center" vertical="center" shrinkToFit="1"/>
      <protection/>
    </xf>
    <xf numFmtId="3" fontId="5" fillId="35" borderId="10" xfId="61" applyNumberFormat="1" applyFont="1" applyFill="1" applyBorder="1" applyAlignment="1" applyProtection="1">
      <alignment vertical="center"/>
      <protection locked="0"/>
    </xf>
    <xf numFmtId="3" fontId="5" fillId="35" borderId="44" xfId="61" applyNumberFormat="1" applyFont="1" applyFill="1" applyBorder="1" applyAlignment="1" applyProtection="1">
      <alignment vertical="center"/>
      <protection locked="0"/>
    </xf>
    <xf numFmtId="3" fontId="5" fillId="35" borderId="42" xfId="61" applyNumberFormat="1" applyFont="1" applyFill="1" applyBorder="1" applyAlignment="1" applyProtection="1">
      <alignment vertical="center"/>
      <protection locked="0"/>
    </xf>
    <xf numFmtId="3" fontId="5" fillId="35" borderId="30" xfId="61" applyNumberFormat="1" applyFont="1" applyFill="1" applyBorder="1" applyAlignment="1" applyProtection="1">
      <alignment vertical="center"/>
      <protection locked="0"/>
    </xf>
    <xf numFmtId="3" fontId="5" fillId="35" borderId="65" xfId="61" applyNumberFormat="1" applyFont="1" applyFill="1" applyBorder="1" applyAlignment="1" applyProtection="1">
      <alignment vertical="center"/>
      <protection locked="0"/>
    </xf>
    <xf numFmtId="193" fontId="5" fillId="35" borderId="10" xfId="61" applyNumberFormat="1" applyFont="1" applyFill="1" applyBorder="1" applyAlignment="1" applyProtection="1">
      <alignment vertical="center"/>
      <protection locked="0"/>
    </xf>
    <xf numFmtId="3" fontId="5" fillId="35" borderId="11" xfId="61" applyNumberFormat="1" applyFont="1" applyFill="1" applyBorder="1" applyAlignment="1" applyProtection="1">
      <alignment vertical="center"/>
      <protection locked="0"/>
    </xf>
    <xf numFmtId="3" fontId="5" fillId="35" borderId="27" xfId="61" applyNumberFormat="1" applyFont="1" applyFill="1" applyBorder="1" applyAlignment="1" applyProtection="1">
      <alignment vertical="center"/>
      <protection locked="0"/>
    </xf>
    <xf numFmtId="3" fontId="5" fillId="35" borderId="57" xfId="61" applyNumberFormat="1" applyFont="1" applyFill="1" applyBorder="1" applyAlignment="1" applyProtection="1">
      <alignment vertical="center"/>
      <protection locked="0"/>
    </xf>
    <xf numFmtId="3" fontId="5" fillId="35" borderId="18" xfId="61" applyNumberFormat="1" applyFont="1" applyFill="1" applyBorder="1" applyAlignment="1" applyProtection="1">
      <alignment vertical="center"/>
      <protection locked="0"/>
    </xf>
    <xf numFmtId="3" fontId="5" fillId="35" borderId="15" xfId="61" applyNumberFormat="1" applyFont="1" applyFill="1" applyBorder="1" applyAlignment="1" applyProtection="1">
      <alignment vertical="center"/>
      <protection locked="0"/>
    </xf>
    <xf numFmtId="193" fontId="5" fillId="35" borderId="11" xfId="61" applyNumberFormat="1" applyFont="1" applyFill="1" applyBorder="1" applyAlignment="1" applyProtection="1">
      <alignment vertical="center"/>
      <protection locked="0"/>
    </xf>
    <xf numFmtId="3" fontId="5" fillId="35" borderId="39" xfId="61" applyNumberFormat="1" applyFont="1" applyFill="1" applyBorder="1" applyAlignment="1" applyProtection="1">
      <alignment vertical="center"/>
      <protection locked="0"/>
    </xf>
    <xf numFmtId="3" fontId="5" fillId="35" borderId="12" xfId="61" applyNumberFormat="1" applyFont="1" applyFill="1" applyBorder="1" applyAlignment="1" applyProtection="1">
      <alignment vertical="center"/>
      <protection locked="0"/>
    </xf>
    <xf numFmtId="3" fontId="5" fillId="35" borderId="80" xfId="61" applyNumberFormat="1" applyFont="1" applyFill="1" applyBorder="1" applyAlignment="1" applyProtection="1">
      <alignment vertical="center"/>
      <protection locked="0"/>
    </xf>
    <xf numFmtId="3" fontId="5" fillId="35" borderId="25" xfId="61" applyNumberFormat="1" applyFont="1" applyFill="1" applyBorder="1" applyAlignment="1" applyProtection="1">
      <alignment vertical="center"/>
      <protection locked="0"/>
    </xf>
    <xf numFmtId="3" fontId="5" fillId="35" borderId="33" xfId="61" applyNumberFormat="1" applyFont="1" applyFill="1" applyBorder="1" applyAlignment="1" applyProtection="1">
      <alignment vertical="center"/>
      <protection locked="0"/>
    </xf>
    <xf numFmtId="0" fontId="5" fillId="35" borderId="42" xfId="61" applyFont="1" applyFill="1" applyBorder="1" applyAlignment="1" applyProtection="1">
      <alignment vertical="center"/>
      <protection locked="0"/>
    </xf>
    <xf numFmtId="0" fontId="5" fillId="0" borderId="65" xfId="61" applyFont="1" applyFill="1" applyBorder="1" applyAlignment="1" applyProtection="1">
      <alignment vertical="center"/>
      <protection locked="0"/>
    </xf>
    <xf numFmtId="0" fontId="5" fillId="0" borderId="65" xfId="61" applyFont="1" applyFill="1" applyBorder="1" applyAlignment="1" applyProtection="1">
      <alignment horizontal="distributed" vertical="center"/>
      <protection locked="0"/>
    </xf>
    <xf numFmtId="193" fontId="5" fillId="0" borderId="71" xfId="61" applyNumberFormat="1" applyFont="1" applyFill="1" applyBorder="1" applyAlignment="1">
      <alignment vertical="center"/>
      <protection/>
    </xf>
    <xf numFmtId="193" fontId="5" fillId="0" borderId="65" xfId="61" applyNumberFormat="1" applyFont="1" applyFill="1" applyBorder="1" applyAlignment="1">
      <alignment vertical="center"/>
      <protection/>
    </xf>
    <xf numFmtId="0" fontId="5" fillId="35" borderId="57" xfId="61" applyFont="1" applyFill="1" applyBorder="1" applyAlignment="1" applyProtection="1">
      <alignment vertical="center"/>
      <protection locked="0"/>
    </xf>
    <xf numFmtId="0" fontId="5" fillId="0" borderId="15" xfId="61" applyFont="1" applyFill="1" applyBorder="1" applyAlignment="1" applyProtection="1">
      <alignment vertical="center"/>
      <protection locked="0"/>
    </xf>
    <xf numFmtId="193" fontId="5" fillId="0" borderId="62" xfId="61" applyNumberFormat="1" applyFont="1" applyFill="1" applyBorder="1" applyAlignment="1">
      <alignment vertical="center"/>
      <protection/>
    </xf>
    <xf numFmtId="193" fontId="5" fillId="0" borderId="15" xfId="61" applyNumberFormat="1" applyFont="1" applyFill="1" applyBorder="1" applyAlignment="1">
      <alignment vertical="center"/>
      <protection/>
    </xf>
    <xf numFmtId="0" fontId="5" fillId="35" borderId="24" xfId="61" applyFont="1" applyFill="1" applyBorder="1" applyAlignment="1" applyProtection="1">
      <alignment vertical="center"/>
      <protection locked="0"/>
    </xf>
    <xf numFmtId="0" fontId="5" fillId="35" borderId="18" xfId="61" applyFont="1" applyFill="1" applyBorder="1" applyAlignment="1" applyProtection="1">
      <alignment horizontal="distributed" vertical="center"/>
      <protection locked="0"/>
    </xf>
    <xf numFmtId="0" fontId="5" fillId="35" borderId="23" xfId="61" applyFont="1" applyFill="1" applyBorder="1" applyAlignment="1" applyProtection="1">
      <alignment vertical="center"/>
      <protection locked="0"/>
    </xf>
    <xf numFmtId="0" fontId="5" fillId="35" borderId="21" xfId="61" applyFont="1" applyFill="1" applyBorder="1" applyAlignment="1" applyProtection="1">
      <alignment horizontal="distributed" vertical="center"/>
      <protection locked="0"/>
    </xf>
    <xf numFmtId="0" fontId="5" fillId="0" borderId="14" xfId="61" applyFont="1" applyFill="1" applyBorder="1" applyAlignment="1" applyProtection="1">
      <alignment vertical="center"/>
      <protection locked="0"/>
    </xf>
    <xf numFmtId="0" fontId="5" fillId="0" borderId="14" xfId="61" applyFont="1" applyFill="1" applyBorder="1" applyAlignment="1" applyProtection="1">
      <alignment horizontal="distributed" vertical="center"/>
      <protection locked="0"/>
    </xf>
    <xf numFmtId="193" fontId="5" fillId="0" borderId="78" xfId="61" applyNumberFormat="1" applyFont="1" applyFill="1" applyBorder="1" applyAlignment="1">
      <alignment vertical="center"/>
      <protection/>
    </xf>
    <xf numFmtId="193" fontId="5" fillId="0" borderId="14" xfId="61" applyNumberFormat="1" applyFont="1" applyFill="1" applyBorder="1" applyAlignment="1">
      <alignment vertical="center"/>
      <protection/>
    </xf>
    <xf numFmtId="3" fontId="5" fillId="0" borderId="27" xfId="61" applyNumberFormat="1" applyFont="1" applyFill="1" applyBorder="1" applyAlignment="1">
      <alignment vertical="center"/>
      <protection/>
    </xf>
    <xf numFmtId="0" fontId="5" fillId="35" borderId="22" xfId="61" applyFont="1" applyFill="1" applyBorder="1" applyAlignment="1" applyProtection="1">
      <alignment vertical="center"/>
      <protection locked="0"/>
    </xf>
    <xf numFmtId="0" fontId="5" fillId="35" borderId="32" xfId="61" applyFont="1" applyFill="1" applyBorder="1" applyAlignment="1" applyProtection="1">
      <alignment horizontal="distributed" vertical="center"/>
      <protection locked="0"/>
    </xf>
    <xf numFmtId="178" fontId="5" fillId="0" borderId="17" xfId="61" applyNumberFormat="1" applyFont="1" applyFill="1" applyBorder="1" applyAlignment="1">
      <alignment vertical="center"/>
      <protection/>
    </xf>
    <xf numFmtId="3" fontId="5" fillId="0" borderId="38" xfId="61" applyNumberFormat="1" applyFont="1" applyFill="1" applyBorder="1" applyAlignment="1">
      <alignment vertical="center"/>
      <protection/>
    </xf>
    <xf numFmtId="3" fontId="5" fillId="0" borderId="32" xfId="61" applyNumberFormat="1" applyFont="1" applyFill="1" applyBorder="1" applyAlignment="1">
      <alignment vertical="center"/>
      <protection/>
    </xf>
    <xf numFmtId="3" fontId="5" fillId="0" borderId="29" xfId="61" applyNumberFormat="1" applyFont="1" applyFill="1" applyBorder="1" applyAlignment="1">
      <alignment vertical="center"/>
      <protection/>
    </xf>
    <xf numFmtId="178" fontId="5" fillId="0" borderId="32" xfId="61" applyNumberFormat="1" applyFont="1" applyFill="1" applyBorder="1" applyAlignment="1">
      <alignment vertical="center"/>
      <protection/>
    </xf>
    <xf numFmtId="0" fontId="5" fillId="0" borderId="17" xfId="61" applyFont="1" applyFill="1" applyBorder="1" applyAlignment="1" applyProtection="1">
      <alignment vertical="center"/>
      <protection locked="0"/>
    </xf>
    <xf numFmtId="0" fontId="5" fillId="0" borderId="17" xfId="61" applyFont="1" applyFill="1" applyBorder="1" applyAlignment="1" applyProtection="1">
      <alignment horizontal="distributed" vertical="center"/>
      <protection locked="0"/>
    </xf>
    <xf numFmtId="193" fontId="5" fillId="0" borderId="55" xfId="61" applyNumberFormat="1" applyFont="1" applyFill="1" applyBorder="1" applyAlignment="1">
      <alignment vertical="center"/>
      <protection/>
    </xf>
    <xf numFmtId="193" fontId="5" fillId="0" borderId="17" xfId="61" applyNumberFormat="1" applyFont="1" applyFill="1" applyBorder="1" applyAlignment="1">
      <alignment vertical="center"/>
      <protection/>
    </xf>
    <xf numFmtId="3" fontId="5" fillId="0" borderId="28" xfId="61" applyNumberFormat="1" applyFont="1" applyFill="1" applyBorder="1" applyAlignment="1">
      <alignment vertical="center"/>
      <protection/>
    </xf>
    <xf numFmtId="0" fontId="5" fillId="35" borderId="35" xfId="61" applyFont="1" applyFill="1" applyBorder="1" applyAlignment="1" applyProtection="1">
      <alignment vertical="center"/>
      <protection locked="0"/>
    </xf>
    <xf numFmtId="0" fontId="5" fillId="35" borderId="34" xfId="61" applyFont="1" applyFill="1" applyBorder="1" applyAlignment="1" applyProtection="1">
      <alignment vertical="center"/>
      <protection locked="0"/>
    </xf>
    <xf numFmtId="0" fontId="5" fillId="35" borderId="0" xfId="61" applyFont="1" applyFill="1" applyBorder="1" applyAlignment="1">
      <alignment horizontal="center"/>
      <protection/>
    </xf>
    <xf numFmtId="0" fontId="5" fillId="35" borderId="0" xfId="61" applyFont="1" applyFill="1" applyBorder="1" applyAlignment="1">
      <alignment/>
      <protection/>
    </xf>
    <xf numFmtId="0" fontId="5" fillId="35" borderId="0" xfId="61" applyFont="1" applyFill="1" applyBorder="1" applyAlignment="1" applyProtection="1">
      <alignment horizontal="center"/>
      <protection locked="0"/>
    </xf>
    <xf numFmtId="0" fontId="5" fillId="35" borderId="0" xfId="61" applyFont="1" applyFill="1" applyBorder="1" applyAlignment="1" applyProtection="1">
      <alignment vertical="center"/>
      <protection locked="0"/>
    </xf>
    <xf numFmtId="38" fontId="5" fillId="35" borderId="0" xfId="49" applyFont="1" applyFill="1" applyBorder="1" applyAlignment="1">
      <alignment horizontal="distributed" vertical="center"/>
    </xf>
    <xf numFmtId="0" fontId="5" fillId="0" borderId="0" xfId="66" applyFont="1" applyAlignment="1">
      <alignment/>
      <protection/>
    </xf>
    <xf numFmtId="38" fontId="5" fillId="0" borderId="0" xfId="49" applyFont="1" applyAlignment="1">
      <alignment/>
    </xf>
    <xf numFmtId="38" fontId="5" fillId="0" borderId="0" xfId="49" applyFont="1" applyAlignment="1">
      <alignment horizontal="right"/>
    </xf>
    <xf numFmtId="0" fontId="5" fillId="0" borderId="0" xfId="66" applyFont="1" applyBorder="1" applyAlignment="1">
      <alignment/>
      <protection/>
    </xf>
    <xf numFmtId="0" fontId="5" fillId="0" borderId="17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right"/>
      <protection/>
    </xf>
    <xf numFmtId="0" fontId="5" fillId="0" borderId="0" xfId="66" applyFont="1" applyAlignment="1">
      <alignment horizontal="right"/>
      <protection/>
    </xf>
    <xf numFmtId="0" fontId="5" fillId="0" borderId="0" xfId="66" applyFont="1" applyAlignment="1">
      <alignment vertical="center"/>
      <protection/>
    </xf>
    <xf numFmtId="38" fontId="5" fillId="0" borderId="0" xfId="49" applyFont="1" applyBorder="1" applyAlignment="1">
      <alignment vertical="center"/>
    </xf>
    <xf numFmtId="0" fontId="5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38" fontId="5" fillId="0" borderId="17" xfId="49" applyFont="1" applyFill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0" xfId="66" applyFont="1" applyBorder="1" applyAlignment="1">
      <alignment vertical="center" shrinkToFit="1"/>
      <protection/>
    </xf>
    <xf numFmtId="0" fontId="5" fillId="0" borderId="0" xfId="66" applyFont="1" applyBorder="1" applyAlignment="1">
      <alignment horizontal="distributed" vertical="center"/>
      <protection/>
    </xf>
    <xf numFmtId="193" fontId="5" fillId="0" borderId="17" xfId="49" applyNumberFormat="1" applyFont="1" applyFill="1" applyBorder="1" applyAlignment="1">
      <alignment vertical="center"/>
    </xf>
    <xf numFmtId="193" fontId="5" fillId="0" borderId="17" xfId="49" applyNumberFormat="1" applyFont="1" applyFill="1" applyBorder="1" applyAlignment="1">
      <alignment vertical="center" shrinkToFit="1"/>
    </xf>
    <xf numFmtId="193" fontId="5" fillId="0" borderId="17" xfId="49" applyNumberFormat="1" applyFont="1" applyBorder="1" applyAlignment="1">
      <alignment vertical="center"/>
    </xf>
    <xf numFmtId="0" fontId="7" fillId="0" borderId="0" xfId="66" applyFont="1" applyBorder="1" applyAlignment="1">
      <alignment horizontal="center" vertical="center" textRotation="255" shrinkToFit="1"/>
      <protection/>
    </xf>
    <xf numFmtId="193" fontId="5" fillId="0" borderId="0" xfId="49" applyNumberFormat="1" applyFont="1" applyBorder="1" applyAlignment="1">
      <alignment vertical="center"/>
    </xf>
    <xf numFmtId="38" fontId="5" fillId="0" borderId="0" xfId="49" applyFont="1" applyBorder="1" applyAlignment="1">
      <alignment horizontal="distributed" vertical="center" shrinkToFit="1"/>
    </xf>
    <xf numFmtId="0" fontId="5" fillId="0" borderId="22" xfId="66" applyFont="1" applyBorder="1" applyAlignment="1">
      <alignment vertical="center"/>
      <protection/>
    </xf>
    <xf numFmtId="0" fontId="5" fillId="0" borderId="53" xfId="66" applyFont="1" applyBorder="1" applyAlignment="1">
      <alignment vertical="center"/>
      <protection/>
    </xf>
    <xf numFmtId="0" fontId="5" fillId="0" borderId="55" xfId="66" applyFont="1" applyBorder="1" applyAlignment="1">
      <alignment vertical="center" shrinkToFit="1"/>
      <protection/>
    </xf>
    <xf numFmtId="0" fontId="5" fillId="0" borderId="17" xfId="66" applyFont="1" applyBorder="1" applyAlignment="1">
      <alignment vertical="center" shrinkToFit="1"/>
      <protection/>
    </xf>
    <xf numFmtId="38" fontId="5" fillId="0" borderId="0" xfId="49" applyFont="1" applyAlignment="1">
      <alignment vertical="center" shrinkToFit="1"/>
    </xf>
    <xf numFmtId="38" fontId="5" fillId="0" borderId="0" xfId="49" applyFont="1" applyBorder="1" applyAlignment="1">
      <alignment/>
    </xf>
    <xf numFmtId="38" fontId="5" fillId="0" borderId="17" xfId="66" applyNumberFormat="1" applyFont="1" applyFill="1" applyBorder="1" applyAlignment="1">
      <alignment vertical="center" shrinkToFit="1"/>
      <protection/>
    </xf>
    <xf numFmtId="38" fontId="5" fillId="0" borderId="0" xfId="66" applyNumberFormat="1" applyFont="1" applyBorder="1" applyAlignment="1">
      <alignment vertical="center"/>
      <protection/>
    </xf>
    <xf numFmtId="193" fontId="5" fillId="0" borderId="17" xfId="66" applyNumberFormat="1" applyFont="1" applyFill="1" applyBorder="1" applyAlignment="1">
      <alignment vertical="center" shrinkToFit="1"/>
      <protection/>
    </xf>
    <xf numFmtId="193" fontId="5" fillId="0" borderId="0" xfId="66" applyNumberFormat="1" applyFont="1" applyBorder="1" applyAlignment="1">
      <alignment vertical="center"/>
      <protection/>
    </xf>
    <xf numFmtId="0" fontId="5" fillId="0" borderId="55" xfId="66" applyFont="1" applyBorder="1" applyAlignment="1">
      <alignment vertical="center"/>
      <protection/>
    </xf>
    <xf numFmtId="0" fontId="5" fillId="0" borderId="17" xfId="66" applyFont="1" applyBorder="1" applyAlignment="1">
      <alignment horizontal="center" vertical="center"/>
      <protection/>
    </xf>
    <xf numFmtId="38" fontId="5" fillId="0" borderId="17" xfId="66" applyNumberFormat="1" applyFont="1" applyFill="1" applyBorder="1" applyAlignment="1">
      <alignment vertical="center"/>
      <protection/>
    </xf>
    <xf numFmtId="193" fontId="5" fillId="0" borderId="17" xfId="66" applyNumberFormat="1" applyFont="1" applyFill="1" applyBorder="1" applyAlignment="1">
      <alignment vertical="center"/>
      <protection/>
    </xf>
    <xf numFmtId="38" fontId="5" fillId="0" borderId="0" xfId="49" applyFont="1" applyAlignment="1">
      <alignment horizontal="center"/>
    </xf>
    <xf numFmtId="0" fontId="5" fillId="0" borderId="0" xfId="66" applyFont="1" applyAlignment="1">
      <alignment horizontal="center"/>
      <protection/>
    </xf>
    <xf numFmtId="3" fontId="5" fillId="0" borderId="0" xfId="63" applyNumberFormat="1" applyFont="1" applyAlignment="1">
      <alignment/>
      <protection/>
    </xf>
    <xf numFmtId="0" fontId="5" fillId="0" borderId="0" xfId="63" applyFont="1" applyAlignment="1" applyProtection="1">
      <alignment/>
      <protection locked="0"/>
    </xf>
    <xf numFmtId="0" fontId="5" fillId="0" borderId="0" xfId="63" applyFont="1" applyAlignment="1">
      <alignment/>
      <protection/>
    </xf>
    <xf numFmtId="0" fontId="5" fillId="0" borderId="0" xfId="63" applyFont="1" applyAlignment="1">
      <alignment horizontal="right"/>
      <protection/>
    </xf>
    <xf numFmtId="0" fontId="5" fillId="0" borderId="52" xfId="63" applyFont="1" applyFill="1" applyBorder="1" applyAlignment="1">
      <alignment horizontal="center" vertical="center"/>
      <protection/>
    </xf>
    <xf numFmtId="0" fontId="5" fillId="0" borderId="31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12" xfId="6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/>
      <protection locked="0"/>
    </xf>
    <xf numFmtId="3" fontId="5" fillId="0" borderId="16" xfId="63" applyNumberFormat="1" applyFont="1" applyFill="1" applyBorder="1" applyAlignment="1" applyProtection="1">
      <alignment vertical="center"/>
      <protection locked="0"/>
    </xf>
    <xf numFmtId="3" fontId="5" fillId="0" borderId="13" xfId="63" applyNumberFormat="1" applyFont="1" applyFill="1" applyBorder="1" applyAlignment="1" applyProtection="1">
      <alignment vertical="center"/>
      <protection locked="0"/>
    </xf>
    <xf numFmtId="3" fontId="5" fillId="0" borderId="81" xfId="63" applyNumberFormat="1" applyFont="1" applyFill="1" applyBorder="1" applyAlignment="1" applyProtection="1">
      <alignment vertical="center"/>
      <protection locked="0"/>
    </xf>
    <xf numFmtId="0" fontId="5" fillId="0" borderId="42" xfId="63" applyFont="1" applyBorder="1" applyAlignment="1" applyProtection="1">
      <alignment horizontal="center" vertical="center"/>
      <protection locked="0"/>
    </xf>
    <xf numFmtId="0" fontId="5" fillId="0" borderId="10" xfId="63" applyFont="1" applyBorder="1" applyAlignment="1" applyProtection="1">
      <alignment horizontal="center" vertical="center"/>
      <protection locked="0"/>
    </xf>
    <xf numFmtId="49" fontId="5" fillId="0" borderId="22" xfId="63" applyNumberFormat="1" applyFont="1" applyBorder="1" applyAlignment="1" applyProtection="1">
      <alignment vertical="center"/>
      <protection locked="0"/>
    </xf>
    <xf numFmtId="3" fontId="5" fillId="0" borderId="17" xfId="63" applyNumberFormat="1" applyFont="1" applyFill="1" applyBorder="1" applyAlignment="1" applyProtection="1">
      <alignment vertical="center"/>
      <protection locked="0"/>
    </xf>
    <xf numFmtId="0" fontId="5" fillId="0" borderId="57" xfId="63" applyFont="1" applyBorder="1" applyAlignment="1" applyProtection="1">
      <alignment horizontal="center" vertical="center"/>
      <protection locked="0"/>
    </xf>
    <xf numFmtId="49" fontId="5" fillId="0" borderId="22" xfId="63" applyNumberFormat="1" applyFont="1" applyBorder="1" applyAlignment="1">
      <alignment vertical="center"/>
      <protection/>
    </xf>
    <xf numFmtId="0" fontId="5" fillId="0" borderId="11" xfId="63" applyFont="1" applyBorder="1" applyAlignment="1" applyProtection="1">
      <alignment horizontal="center" vertical="center"/>
      <protection locked="0"/>
    </xf>
    <xf numFmtId="49" fontId="5" fillId="0" borderId="51" xfId="63" applyNumberFormat="1" applyFont="1" applyBorder="1" applyAlignment="1">
      <alignment vertic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distributed" vertical="center"/>
      <protection/>
    </xf>
    <xf numFmtId="3" fontId="7" fillId="0" borderId="65" xfId="63" applyNumberFormat="1" applyFont="1" applyFill="1" applyBorder="1" applyAlignment="1">
      <alignment horizontal="center" vertical="center"/>
      <protection/>
    </xf>
    <xf numFmtId="3" fontId="7" fillId="0" borderId="16" xfId="63" applyNumberFormat="1" applyFont="1" applyFill="1" applyBorder="1" applyAlignment="1">
      <alignment horizontal="center" vertical="center"/>
      <protection/>
    </xf>
    <xf numFmtId="3" fontId="5" fillId="0" borderId="30" xfId="63" applyNumberFormat="1" applyFont="1" applyFill="1" applyBorder="1" applyAlignment="1" applyProtection="1">
      <alignment vertical="center"/>
      <protection locked="0"/>
    </xf>
    <xf numFmtId="3" fontId="7" fillId="0" borderId="44" xfId="63" applyNumberFormat="1" applyFont="1" applyFill="1" applyBorder="1" applyAlignment="1">
      <alignment horizontal="center" vertical="center"/>
      <protection/>
    </xf>
    <xf numFmtId="0" fontId="5" fillId="0" borderId="30" xfId="63" applyFont="1" applyBorder="1" applyAlignment="1">
      <alignment horizontal="distributed" vertical="center"/>
      <protection/>
    </xf>
    <xf numFmtId="3" fontId="5" fillId="0" borderId="44" xfId="63" applyNumberFormat="1" applyFont="1" applyFill="1" applyBorder="1" applyAlignment="1" applyProtection="1">
      <alignment vertical="center"/>
      <protection locked="0"/>
    </xf>
    <xf numFmtId="3" fontId="5" fillId="0" borderId="15" xfId="63" applyNumberFormat="1" applyFont="1" applyFill="1" applyBorder="1" applyAlignment="1" applyProtection="1">
      <alignment vertical="center"/>
      <protection locked="0"/>
    </xf>
    <xf numFmtId="3" fontId="5" fillId="0" borderId="27" xfId="63" applyNumberFormat="1" applyFont="1" applyFill="1" applyBorder="1" applyAlignment="1" applyProtection="1">
      <alignment vertical="center"/>
      <protection locked="0"/>
    </xf>
    <xf numFmtId="3" fontId="5" fillId="0" borderId="17" xfId="63" applyNumberFormat="1" applyFont="1" applyFill="1" applyBorder="1" applyAlignment="1">
      <alignment vertical="center"/>
      <protection/>
    </xf>
    <xf numFmtId="193" fontId="5" fillId="0" borderId="15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/>
      <protection/>
    </xf>
    <xf numFmtId="0" fontId="5" fillId="0" borderId="0" xfId="63" applyFont="1" applyFill="1" applyAlignment="1" applyProtection="1">
      <alignment/>
      <protection locked="0"/>
    </xf>
    <xf numFmtId="0" fontId="5" fillId="0" borderId="31" xfId="63" applyFont="1" applyBorder="1" applyAlignment="1">
      <alignment horizontal="right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1" xfId="63" applyFont="1" applyBorder="1" applyAlignment="1">
      <alignment horizontal="distributed" vertical="center"/>
      <protection/>
    </xf>
    <xf numFmtId="0" fontId="5" fillId="0" borderId="70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15" xfId="63" applyFont="1" applyBorder="1" applyAlignment="1" applyProtection="1">
      <alignment horizontal="distributed" vertical="center"/>
      <protection locked="0"/>
    </xf>
    <xf numFmtId="0" fontId="5" fillId="0" borderId="24" xfId="63" applyFont="1" applyBorder="1" applyAlignment="1">
      <alignment horizontal="distributed" vertical="center"/>
      <protection/>
    </xf>
    <xf numFmtId="0" fontId="5" fillId="0" borderId="11" xfId="63" applyFont="1" applyBorder="1" applyAlignment="1" applyProtection="1">
      <alignment horizontal="distributed" vertical="center"/>
      <protection locked="0"/>
    </xf>
    <xf numFmtId="0" fontId="5" fillId="0" borderId="15" xfId="63" applyFont="1" applyBorder="1" applyAlignment="1">
      <alignment horizontal="distributed" vertical="center"/>
      <protection/>
    </xf>
    <xf numFmtId="0" fontId="5" fillId="0" borderId="77" xfId="63" applyFont="1" applyBorder="1" applyAlignment="1" applyProtection="1">
      <alignment horizontal="distributed" vertical="center"/>
      <protection locked="0"/>
    </xf>
    <xf numFmtId="0" fontId="5" fillId="0" borderId="30" xfId="63" applyFont="1" applyBorder="1" applyAlignment="1" applyProtection="1">
      <alignment horizontal="distributed" vertical="center"/>
      <protection locked="0"/>
    </xf>
    <xf numFmtId="0" fontId="5" fillId="0" borderId="62" xfId="63" applyFont="1" applyBorder="1" applyAlignment="1">
      <alignment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77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3" fontId="5" fillId="0" borderId="13" xfId="63" applyNumberFormat="1" applyFont="1" applyFill="1" applyBorder="1" applyAlignment="1">
      <alignment vertical="center"/>
      <protection/>
    </xf>
    <xf numFmtId="3" fontId="5" fillId="0" borderId="16" xfId="63" applyNumberFormat="1" applyFont="1" applyFill="1" applyBorder="1" applyAlignment="1">
      <alignment vertical="center"/>
      <protection/>
    </xf>
    <xf numFmtId="3" fontId="5" fillId="0" borderId="65" xfId="63" applyNumberFormat="1" applyFont="1" applyFill="1" applyBorder="1" applyAlignment="1">
      <alignment vertical="center"/>
      <protection/>
    </xf>
    <xf numFmtId="3" fontId="5" fillId="0" borderId="63" xfId="63" applyNumberFormat="1" applyFont="1" applyFill="1" applyBorder="1" applyAlignment="1">
      <alignment vertical="center"/>
      <protection/>
    </xf>
    <xf numFmtId="3" fontId="5" fillId="0" borderId="30" xfId="63" applyNumberFormat="1" applyFont="1" applyFill="1" applyBorder="1" applyAlignment="1">
      <alignment vertical="center"/>
      <protection/>
    </xf>
    <xf numFmtId="3" fontId="5" fillId="0" borderId="13" xfId="63" applyNumberFormat="1" applyFont="1" applyBorder="1" applyAlignment="1" applyProtection="1">
      <alignment vertical="center"/>
      <protection locked="0"/>
    </xf>
    <xf numFmtId="3" fontId="5" fillId="0" borderId="15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" fontId="5" fillId="0" borderId="77" xfId="63" applyNumberFormat="1" applyFont="1" applyFill="1" applyBorder="1" applyAlignment="1">
      <alignment vertical="center"/>
      <protection/>
    </xf>
    <xf numFmtId="3" fontId="5" fillId="0" borderId="18" xfId="63" applyNumberFormat="1" applyFont="1" applyFill="1" applyBorder="1" applyAlignment="1">
      <alignment vertical="center"/>
      <protection/>
    </xf>
    <xf numFmtId="3" fontId="5" fillId="0" borderId="15" xfId="63" applyNumberFormat="1" applyFont="1" applyBorder="1" applyAlignment="1" applyProtection="1">
      <alignment vertical="center"/>
      <protection locked="0"/>
    </xf>
    <xf numFmtId="3" fontId="5" fillId="0" borderId="14" xfId="63" applyNumberFormat="1" applyFont="1" applyFill="1" applyBorder="1" applyAlignment="1">
      <alignment vertical="center"/>
      <protection/>
    </xf>
    <xf numFmtId="3" fontId="5" fillId="0" borderId="25" xfId="63" applyNumberFormat="1" applyFont="1" applyFill="1" applyBorder="1" applyAlignment="1">
      <alignment vertical="center"/>
      <protection/>
    </xf>
    <xf numFmtId="3" fontId="5" fillId="0" borderId="39" xfId="63" applyNumberFormat="1" applyFont="1" applyFill="1" applyBorder="1" applyAlignment="1">
      <alignment vertical="center"/>
      <protection/>
    </xf>
    <xf numFmtId="0" fontId="5" fillId="0" borderId="42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horizontal="distributed" vertical="center"/>
      <protection/>
    </xf>
    <xf numFmtId="3" fontId="5" fillId="0" borderId="27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 applyProtection="1">
      <alignment vertical="center"/>
      <protection locked="0"/>
    </xf>
    <xf numFmtId="3" fontId="5" fillId="0" borderId="18" xfId="63" applyNumberFormat="1" applyFont="1" applyFill="1" applyBorder="1" applyAlignment="1" applyProtection="1">
      <alignment vertical="center"/>
      <protection locked="0"/>
    </xf>
    <xf numFmtId="3" fontId="5" fillId="0" borderId="44" xfId="63" applyNumberFormat="1" applyFont="1" applyFill="1" applyBorder="1" applyAlignment="1">
      <alignment vertical="center"/>
      <protection/>
    </xf>
    <xf numFmtId="3" fontId="5" fillId="0" borderId="71" xfId="63" applyNumberFormat="1" applyFont="1" applyFill="1" applyBorder="1" applyAlignment="1">
      <alignment vertical="center"/>
      <protection/>
    </xf>
    <xf numFmtId="0" fontId="5" fillId="0" borderId="65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3" fontId="5" fillId="0" borderId="62" xfId="63" applyNumberFormat="1" applyFont="1" applyFill="1" applyBorder="1" applyAlignment="1">
      <alignment vertical="center"/>
      <protection/>
    </xf>
    <xf numFmtId="0" fontId="5" fillId="0" borderId="24" xfId="63" applyFont="1" applyBorder="1" applyAlignment="1">
      <alignment vertical="center"/>
      <protection/>
    </xf>
    <xf numFmtId="0" fontId="5" fillId="0" borderId="23" xfId="63" applyFont="1" applyBorder="1" applyAlignment="1">
      <alignment vertical="center"/>
      <protection/>
    </xf>
    <xf numFmtId="0" fontId="5" fillId="0" borderId="21" xfId="63" applyFont="1" applyBorder="1" applyAlignment="1">
      <alignment horizontal="distributed" vertical="center"/>
      <protection/>
    </xf>
    <xf numFmtId="3" fontId="5" fillId="0" borderId="28" xfId="63" applyNumberFormat="1" applyFont="1" applyFill="1" applyBorder="1" applyAlignment="1">
      <alignment vertical="center"/>
      <protection/>
    </xf>
    <xf numFmtId="3" fontId="5" fillId="0" borderId="34" xfId="63" applyNumberFormat="1" applyFont="1" applyFill="1" applyBorder="1" applyAlignment="1" applyProtection="1">
      <alignment vertical="center"/>
      <protection locked="0"/>
    </xf>
    <xf numFmtId="3" fontId="5" fillId="0" borderId="19" xfId="63" applyNumberFormat="1" applyFont="1" applyFill="1" applyBorder="1" applyAlignment="1" applyProtection="1">
      <alignment vertical="center"/>
      <protection locked="0"/>
    </xf>
    <xf numFmtId="3" fontId="5" fillId="0" borderId="19" xfId="63" applyNumberFormat="1" applyFont="1" applyFill="1" applyBorder="1" applyAlignment="1">
      <alignment vertical="center"/>
      <protection/>
    </xf>
    <xf numFmtId="3" fontId="5" fillId="0" borderId="78" xfId="63" applyNumberFormat="1" applyFont="1" applyFill="1" applyBorder="1" applyAlignment="1">
      <alignment vertical="center"/>
      <protection/>
    </xf>
    <xf numFmtId="0" fontId="5" fillId="0" borderId="18" xfId="63" applyFont="1" applyBorder="1" applyAlignment="1" applyProtection="1">
      <alignment horizontal="distributed" vertical="center"/>
      <protection locked="0"/>
    </xf>
    <xf numFmtId="0" fontId="5" fillId="0" borderId="22" xfId="63" applyFont="1" applyBorder="1" applyAlignment="1">
      <alignment vertical="center"/>
      <protection/>
    </xf>
    <xf numFmtId="0" fontId="5" fillId="0" borderId="32" xfId="63" applyFont="1" applyBorder="1" applyAlignment="1">
      <alignment horizontal="distributed" vertical="center"/>
      <protection/>
    </xf>
    <xf numFmtId="3" fontId="5" fillId="0" borderId="38" xfId="63" applyNumberFormat="1" applyFont="1" applyFill="1" applyBorder="1" applyAlignment="1">
      <alignment vertical="center"/>
      <protection/>
    </xf>
    <xf numFmtId="3" fontId="5" fillId="0" borderId="36" xfId="63" applyNumberFormat="1" applyFont="1" applyFill="1" applyBorder="1" applyAlignment="1" applyProtection="1">
      <alignment vertical="center"/>
      <protection locked="0"/>
    </xf>
    <xf numFmtId="3" fontId="5" fillId="0" borderId="29" xfId="63" applyNumberFormat="1" applyFont="1" applyFill="1" applyBorder="1" applyAlignment="1" applyProtection="1">
      <alignment vertical="center"/>
      <protection locked="0"/>
    </xf>
    <xf numFmtId="3" fontId="5" fillId="0" borderId="29" xfId="63" applyNumberFormat="1" applyFont="1" applyFill="1" applyBorder="1" applyAlignment="1">
      <alignment vertical="center"/>
      <protection/>
    </xf>
    <xf numFmtId="3" fontId="5" fillId="0" borderId="55" xfId="63" applyNumberFormat="1" applyFont="1" applyFill="1" applyBorder="1" applyAlignment="1">
      <alignment vertical="center"/>
      <protection/>
    </xf>
    <xf numFmtId="0" fontId="5" fillId="0" borderId="18" xfId="63" applyFont="1" applyBorder="1" applyAlignment="1">
      <alignment horizontal="distributed" vertical="center"/>
      <protection/>
    </xf>
    <xf numFmtId="3" fontId="5" fillId="0" borderId="23" xfId="63" applyNumberFormat="1" applyFont="1" applyBorder="1" applyAlignment="1">
      <alignment vertical="center"/>
      <protection/>
    </xf>
    <xf numFmtId="3" fontId="5" fillId="0" borderId="21" xfId="63" applyNumberFormat="1" applyFont="1" applyBorder="1" applyAlignment="1">
      <alignment horizontal="distributed" vertical="center"/>
      <protection/>
    </xf>
    <xf numFmtId="0" fontId="5" fillId="0" borderId="14" xfId="63" applyFont="1" applyBorder="1" applyAlignment="1">
      <alignment vertical="center"/>
      <protection/>
    </xf>
    <xf numFmtId="3" fontId="5" fillId="0" borderId="57" xfId="63" applyNumberFormat="1" applyFont="1" applyBorder="1" applyAlignment="1">
      <alignment vertical="center"/>
      <protection/>
    </xf>
    <xf numFmtId="3" fontId="5" fillId="0" borderId="11" xfId="63" applyNumberFormat="1" applyFont="1" applyBorder="1" applyAlignment="1">
      <alignment horizontal="distributed" vertical="center"/>
      <protection/>
    </xf>
    <xf numFmtId="3" fontId="5" fillId="0" borderId="18" xfId="63" applyNumberFormat="1" applyFont="1" applyBorder="1" applyAlignment="1">
      <alignment horizontal="distributed" vertical="center"/>
      <protection/>
    </xf>
    <xf numFmtId="3" fontId="5" fillId="0" borderId="24" xfId="63" applyNumberFormat="1" applyFont="1" applyBorder="1" applyAlignment="1">
      <alignment vertical="center"/>
      <protection/>
    </xf>
    <xf numFmtId="0" fontId="15" fillId="35" borderId="0" xfId="66" applyFont="1" applyFill="1" applyAlignment="1">
      <alignment vertical="center"/>
      <protection/>
    </xf>
    <xf numFmtId="0" fontId="15" fillId="35" borderId="0" xfId="66" applyFont="1" applyFill="1" applyAlignment="1" applyProtection="1">
      <alignment vertical="center"/>
      <protection locked="0"/>
    </xf>
    <xf numFmtId="0" fontId="5" fillId="35" borderId="0" xfId="66" applyFont="1" applyFill="1" applyAlignment="1">
      <alignment vertical="center"/>
      <protection/>
    </xf>
    <xf numFmtId="0" fontId="5" fillId="35" borderId="57" xfId="66" applyFont="1" applyFill="1" applyBorder="1" applyAlignment="1">
      <alignment horizontal="center" vertical="center"/>
      <protection/>
    </xf>
    <xf numFmtId="0" fontId="15" fillId="35" borderId="0" xfId="66" applyFont="1" applyFill="1" applyAlignment="1">
      <alignment horizontal="center" vertical="center"/>
      <protection/>
    </xf>
    <xf numFmtId="0" fontId="15" fillId="35" borderId="0" xfId="66" applyFont="1" applyFill="1" applyAlignment="1">
      <alignment/>
      <protection/>
    </xf>
    <xf numFmtId="0" fontId="5" fillId="35" borderId="0" xfId="66" applyFont="1" applyFill="1" applyAlignment="1">
      <alignment/>
      <protection/>
    </xf>
    <xf numFmtId="3" fontId="5" fillId="35" borderId="0" xfId="66" applyNumberFormat="1" applyFont="1" applyFill="1" applyAlignment="1">
      <alignment/>
      <protection/>
    </xf>
    <xf numFmtId="0" fontId="5" fillId="35" borderId="0" xfId="66" applyFont="1" applyFill="1" applyAlignment="1" applyProtection="1">
      <alignment vertical="center"/>
      <protection locked="0"/>
    </xf>
    <xf numFmtId="0" fontId="5" fillId="35" borderId="0" xfId="66" applyFont="1" applyFill="1" applyAlignment="1">
      <alignment horizontal="right"/>
      <protection/>
    </xf>
    <xf numFmtId="0" fontId="5" fillId="35" borderId="0" xfId="66" applyFont="1" applyFill="1" applyBorder="1" applyAlignment="1">
      <alignment vertical="center"/>
      <protection/>
    </xf>
    <xf numFmtId="0" fontId="5" fillId="35" borderId="57" xfId="66" applyFont="1" applyFill="1" applyBorder="1" applyAlignment="1">
      <alignment vertical="center"/>
      <protection/>
    </xf>
    <xf numFmtId="0" fontId="5" fillId="35" borderId="10" xfId="66" applyFont="1" applyFill="1" applyBorder="1" applyAlignment="1">
      <alignment horizontal="center" vertical="center"/>
      <protection/>
    </xf>
    <xf numFmtId="0" fontId="5" fillId="35" borderId="16" xfId="66" applyFont="1" applyFill="1" applyBorder="1" applyAlignment="1" applyProtection="1">
      <alignment horizontal="center" vertical="center"/>
      <protection locked="0"/>
    </xf>
    <xf numFmtId="0" fontId="5" fillId="35" borderId="70" xfId="66" applyFont="1" applyFill="1" applyBorder="1" applyAlignment="1" applyProtection="1">
      <alignment horizontal="center" vertical="center"/>
      <protection locked="0"/>
    </xf>
    <xf numFmtId="0" fontId="5" fillId="35" borderId="71" xfId="66" applyFont="1" applyFill="1" applyBorder="1" applyAlignment="1" applyProtection="1">
      <alignment horizontal="center" vertical="center"/>
      <protection locked="0"/>
    </xf>
    <xf numFmtId="0" fontId="5" fillId="35" borderId="0" xfId="66" applyFont="1" applyFill="1" applyBorder="1" applyAlignment="1" applyProtection="1">
      <alignment horizontal="center" vertical="center"/>
      <protection locked="0"/>
    </xf>
    <xf numFmtId="0" fontId="5" fillId="35" borderId="11" xfId="66" applyFont="1" applyFill="1" applyBorder="1" applyAlignment="1">
      <alignment horizontal="center" vertical="center"/>
      <protection/>
    </xf>
    <xf numFmtId="0" fontId="5" fillId="35" borderId="62" xfId="66" applyFont="1" applyFill="1" applyBorder="1" applyAlignment="1" applyProtection="1">
      <alignment horizontal="center" vertical="center"/>
      <protection locked="0"/>
    </xf>
    <xf numFmtId="0" fontId="5" fillId="35" borderId="0" xfId="66" applyFont="1" applyFill="1" applyBorder="1" applyAlignment="1">
      <alignment horizontal="center" vertical="center"/>
      <protection/>
    </xf>
    <xf numFmtId="0" fontId="5" fillId="35" borderId="23" xfId="66" applyFont="1" applyFill="1" applyBorder="1" applyAlignment="1">
      <alignment horizontal="center" vertical="center"/>
      <protection/>
    </xf>
    <xf numFmtId="0" fontId="5" fillId="35" borderId="17" xfId="66" applyFont="1" applyFill="1" applyBorder="1" applyAlignment="1">
      <alignment horizontal="center" vertical="center"/>
      <protection/>
    </xf>
    <xf numFmtId="0" fontId="5" fillId="35" borderId="44" xfId="66" applyFont="1" applyFill="1" applyBorder="1" applyAlignment="1">
      <alignment horizontal="center" vertical="center"/>
      <protection/>
    </xf>
    <xf numFmtId="0" fontId="15" fillId="35" borderId="0" xfId="66" applyFont="1" applyFill="1" applyAlignment="1" applyProtection="1">
      <alignment horizontal="center" vertical="center"/>
      <protection locked="0"/>
    </xf>
    <xf numFmtId="9" fontId="15" fillId="35" borderId="0" xfId="66" applyNumberFormat="1" applyFont="1" applyFill="1" applyAlignment="1">
      <alignment horizontal="center" vertical="center"/>
      <protection/>
    </xf>
    <xf numFmtId="202" fontId="5" fillId="35" borderId="10" xfId="66" applyNumberFormat="1" applyFont="1" applyFill="1" applyBorder="1" applyAlignment="1" applyProtection="1">
      <alignment horizontal="right" vertical="center"/>
      <protection locked="0"/>
    </xf>
    <xf numFmtId="187" fontId="5" fillId="35" borderId="44" xfId="66" applyNumberFormat="1" applyFont="1" applyFill="1" applyBorder="1" applyAlignment="1">
      <alignment horizontal="right" vertical="center"/>
      <protection/>
    </xf>
    <xf numFmtId="202" fontId="5" fillId="35" borderId="42" xfId="66" applyNumberFormat="1" applyFont="1" applyFill="1" applyBorder="1" applyAlignment="1">
      <alignment horizontal="right" vertical="center"/>
      <protection/>
    </xf>
    <xf numFmtId="187" fontId="5" fillId="35" borderId="0" xfId="66" applyNumberFormat="1" applyFont="1" applyFill="1" applyBorder="1" applyAlignment="1">
      <alignment vertical="center"/>
      <protection/>
    </xf>
    <xf numFmtId="3" fontId="18" fillId="35" borderId="0" xfId="66" applyNumberFormat="1" applyFont="1" applyFill="1" applyAlignment="1" applyProtection="1">
      <alignment vertical="center"/>
      <protection locked="0"/>
    </xf>
    <xf numFmtId="0" fontId="18" fillId="35" borderId="0" xfId="66" applyFont="1" applyFill="1" applyAlignment="1">
      <alignment vertical="center"/>
      <protection/>
    </xf>
    <xf numFmtId="203" fontId="18" fillId="35" borderId="0" xfId="66" applyNumberFormat="1" applyFont="1" applyFill="1" applyAlignment="1">
      <alignment vertical="center"/>
      <protection/>
    </xf>
    <xf numFmtId="199" fontId="18" fillId="35" borderId="0" xfId="66" applyNumberFormat="1" applyFont="1" applyFill="1" applyAlignment="1">
      <alignment vertical="center"/>
      <protection/>
    </xf>
    <xf numFmtId="182" fontId="18" fillId="35" borderId="0" xfId="66" applyNumberFormat="1" applyFont="1" applyFill="1" applyAlignment="1">
      <alignment vertical="center"/>
      <protection/>
    </xf>
    <xf numFmtId="202" fontId="5" fillId="35" borderId="10" xfId="66" applyNumberFormat="1" applyFont="1" applyFill="1" applyBorder="1" applyAlignment="1">
      <alignment horizontal="right" vertical="center"/>
      <protection/>
    </xf>
    <xf numFmtId="202" fontId="5" fillId="35" borderId="16" xfId="66" applyNumberFormat="1" applyFont="1" applyFill="1" applyBorder="1" applyAlignment="1">
      <alignment horizontal="right" vertical="center"/>
      <protection/>
    </xf>
    <xf numFmtId="0" fontId="5" fillId="35" borderId="46" xfId="66" applyFont="1" applyFill="1" applyBorder="1" applyAlignment="1">
      <alignment horizontal="center" vertical="center"/>
      <protection/>
    </xf>
    <xf numFmtId="202" fontId="5" fillId="35" borderId="46" xfId="66" applyNumberFormat="1" applyFont="1" applyFill="1" applyBorder="1" applyAlignment="1">
      <alignment horizontal="right" vertical="center"/>
      <protection/>
    </xf>
    <xf numFmtId="187" fontId="5" fillId="35" borderId="49" xfId="66" applyNumberFormat="1" applyFont="1" applyFill="1" applyBorder="1" applyAlignment="1">
      <alignment horizontal="right" vertical="center"/>
      <protection/>
    </xf>
    <xf numFmtId="202" fontId="5" fillId="35" borderId="48" xfId="66" applyNumberFormat="1" applyFont="1" applyFill="1" applyBorder="1" applyAlignment="1">
      <alignment horizontal="right" vertical="center"/>
      <protection/>
    </xf>
    <xf numFmtId="202" fontId="5" fillId="35" borderId="82" xfId="66" applyNumberFormat="1" applyFont="1" applyFill="1" applyBorder="1" applyAlignment="1">
      <alignment horizontal="right" vertical="center"/>
      <protection/>
    </xf>
    <xf numFmtId="202" fontId="15" fillId="35" borderId="0" xfId="66" applyNumberFormat="1" applyFont="1" applyFill="1" applyAlignment="1">
      <alignment/>
      <protection/>
    </xf>
    <xf numFmtId="202" fontId="5" fillId="35" borderId="0" xfId="66" applyNumberFormat="1" applyFont="1" applyFill="1" applyAlignment="1">
      <alignment/>
      <protection/>
    </xf>
    <xf numFmtId="0" fontId="15" fillId="0" borderId="0" xfId="66" applyFont="1" applyFill="1">
      <alignment/>
      <protection/>
    </xf>
    <xf numFmtId="0" fontId="15" fillId="0" borderId="0" xfId="66" applyFont="1" applyFill="1" applyProtection="1">
      <alignment/>
      <protection locked="0"/>
    </xf>
    <xf numFmtId="0" fontId="5" fillId="0" borderId="0" xfId="66" applyFont="1" applyFill="1" applyProtection="1">
      <alignment/>
      <protection locked="0"/>
    </xf>
    <xf numFmtId="0" fontId="5" fillId="0" borderId="0" xfId="66" applyFont="1" applyFill="1">
      <alignment/>
      <protection/>
    </xf>
    <xf numFmtId="0" fontId="5" fillId="0" borderId="0" xfId="66" applyFont="1" applyFill="1" applyAlignment="1">
      <alignment horizontal="right"/>
      <protection/>
    </xf>
    <xf numFmtId="0" fontId="5" fillId="0" borderId="31" xfId="66" applyFont="1" applyFill="1" applyBorder="1" applyAlignment="1">
      <alignment horizontal="distributed" vertical="center"/>
      <protection/>
    </xf>
    <xf numFmtId="0" fontId="5" fillId="0" borderId="26" xfId="66" applyFont="1" applyFill="1" applyBorder="1" applyAlignment="1">
      <alignment horizontal="distributed" vertical="center"/>
      <protection/>
    </xf>
    <xf numFmtId="0" fontId="15" fillId="0" borderId="0" xfId="66" applyFont="1" applyFill="1" applyAlignment="1">
      <alignment vertical="center"/>
      <protection/>
    </xf>
    <xf numFmtId="0" fontId="15" fillId="0" borderId="10" xfId="66" applyFont="1" applyFill="1" applyBorder="1" applyAlignment="1">
      <alignment horizontal="distributed" vertical="center"/>
      <protection/>
    </xf>
    <xf numFmtId="3" fontId="5" fillId="0" borderId="10" xfId="66" applyNumberFormat="1" applyFont="1" applyFill="1" applyBorder="1" applyAlignment="1" applyProtection="1">
      <alignment vertical="center"/>
      <protection locked="0"/>
    </xf>
    <xf numFmtId="3" fontId="5" fillId="0" borderId="44" xfId="66" applyNumberFormat="1" applyFont="1" applyFill="1" applyBorder="1" applyAlignment="1" applyProtection="1">
      <alignment vertical="center"/>
      <protection locked="0"/>
    </xf>
    <xf numFmtId="3" fontId="5" fillId="0" borderId="10" xfId="66" applyNumberFormat="1" applyFont="1" applyFill="1" applyBorder="1" applyAlignment="1">
      <alignment vertical="center"/>
      <protection/>
    </xf>
    <xf numFmtId="3" fontId="5" fillId="0" borderId="44" xfId="66" applyNumberFormat="1" applyFont="1" applyFill="1" applyBorder="1" applyAlignment="1">
      <alignment vertical="center"/>
      <protection/>
    </xf>
    <xf numFmtId="3" fontId="5" fillId="0" borderId="49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Fill="1" applyBorder="1">
      <alignment/>
      <protection/>
    </xf>
    <xf numFmtId="0" fontId="5" fillId="0" borderId="0" xfId="66" applyFont="1" applyFill="1" applyBorder="1">
      <alignment/>
      <protection/>
    </xf>
    <xf numFmtId="3" fontId="5" fillId="0" borderId="0" xfId="66" applyNumberFormat="1" applyFont="1" applyFill="1" applyBorder="1" applyAlignment="1" applyProtection="1">
      <alignment vertical="center"/>
      <protection locked="0"/>
    </xf>
    <xf numFmtId="0" fontId="8" fillId="0" borderId="0" xfId="66" applyFont="1">
      <alignment/>
      <protection/>
    </xf>
    <xf numFmtId="0" fontId="8" fillId="0" borderId="0" xfId="66" applyFont="1" applyProtection="1">
      <alignment/>
      <protection locked="0"/>
    </xf>
    <xf numFmtId="0" fontId="8" fillId="0" borderId="0" xfId="66" applyFont="1" applyFill="1" applyProtection="1">
      <alignment/>
      <protection locked="0"/>
    </xf>
    <xf numFmtId="0" fontId="8" fillId="0" borderId="0" xfId="66" applyFont="1" applyFill="1">
      <alignment/>
      <protection/>
    </xf>
    <xf numFmtId="0" fontId="8" fillId="0" borderId="0" xfId="66" applyFont="1" applyAlignment="1">
      <alignment horizontal="right"/>
      <protection/>
    </xf>
    <xf numFmtId="0" fontId="8" fillId="0" borderId="17" xfId="66" applyFont="1" applyBorder="1" applyAlignment="1">
      <alignment horizontal="distributed" vertical="center"/>
      <protection/>
    </xf>
    <xf numFmtId="0" fontId="8" fillId="0" borderId="17" xfId="66" applyFont="1" applyBorder="1" applyAlignment="1">
      <alignment horizontal="distributed" vertical="center" wrapText="1"/>
      <protection/>
    </xf>
    <xf numFmtId="0" fontId="8" fillId="0" borderId="0" xfId="66" applyFont="1" applyAlignment="1">
      <alignment vertical="center"/>
      <protection/>
    </xf>
    <xf numFmtId="38" fontId="8" fillId="0" borderId="17" xfId="49" applyFont="1" applyFill="1" applyBorder="1" applyAlignment="1">
      <alignment vertical="center"/>
    </xf>
    <xf numFmtId="205" fontId="8" fillId="0" borderId="17" xfId="66" applyNumberFormat="1" applyFont="1" applyFill="1" applyBorder="1" applyAlignment="1">
      <alignment horizontal="right" vertical="center"/>
      <protection/>
    </xf>
    <xf numFmtId="205" fontId="8" fillId="0" borderId="17" xfId="66" applyNumberFormat="1" applyFont="1" applyFill="1" applyBorder="1" applyAlignment="1">
      <alignment vertical="center"/>
      <protection/>
    </xf>
    <xf numFmtId="0" fontId="8" fillId="0" borderId="17" xfId="66" applyFont="1" applyFill="1" applyBorder="1" applyAlignment="1">
      <alignment horizontal="distributed" vertical="center"/>
      <protection/>
    </xf>
    <xf numFmtId="0" fontId="8" fillId="0" borderId="0" xfId="66" applyFont="1" applyFill="1" applyAlignment="1">
      <alignment vertical="center"/>
      <protection/>
    </xf>
    <xf numFmtId="38" fontId="8" fillId="0" borderId="17" xfId="66" applyNumberFormat="1" applyFont="1" applyFill="1" applyBorder="1" applyAlignment="1">
      <alignment vertical="center"/>
      <protection/>
    </xf>
    <xf numFmtId="0" fontId="8" fillId="36" borderId="0" xfId="66" applyFont="1" applyFill="1" applyAlignment="1">
      <alignment vertical="center"/>
      <protection/>
    </xf>
    <xf numFmtId="0" fontId="8" fillId="0" borderId="0" xfId="66" applyFont="1" applyAlignment="1">
      <alignment horizontal="right" vertical="center"/>
      <protection/>
    </xf>
    <xf numFmtId="0" fontId="8" fillId="0" borderId="0" xfId="66" applyFont="1" applyFill="1" applyAlignment="1">
      <alignment horizontal="right" vertical="center"/>
      <protection/>
    </xf>
    <xf numFmtId="49" fontId="5" fillId="0" borderId="0" xfId="65" applyNumberFormat="1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0" xfId="65" applyFont="1" applyAlignment="1" applyProtection="1">
      <alignment vertical="center"/>
      <protection locked="0"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right" vertical="center"/>
      <protection/>
    </xf>
    <xf numFmtId="0" fontId="5" fillId="0" borderId="11" xfId="65" applyFont="1" applyBorder="1" applyAlignment="1" applyProtection="1">
      <alignment horizontal="center" vertical="center"/>
      <protection locked="0"/>
    </xf>
    <xf numFmtId="0" fontId="5" fillId="0" borderId="10" xfId="65" applyFont="1" applyBorder="1" applyAlignment="1">
      <alignment horizontal="center" vertical="center"/>
      <protection/>
    </xf>
    <xf numFmtId="0" fontId="5" fillId="0" borderId="44" xfId="65" applyFont="1" applyBorder="1" applyAlignment="1">
      <alignment horizontal="center" vertical="center"/>
      <protection/>
    </xf>
    <xf numFmtId="49" fontId="5" fillId="0" borderId="51" xfId="65" applyNumberFormat="1" applyFont="1" applyBorder="1" applyAlignment="1">
      <alignment vertical="center"/>
      <protection/>
    </xf>
    <xf numFmtId="3" fontId="5" fillId="0" borderId="17" xfId="65" applyNumberFormat="1" applyFont="1" applyFill="1" applyBorder="1" applyAlignment="1" applyProtection="1">
      <alignment vertical="center"/>
      <protection locked="0"/>
    </xf>
    <xf numFmtId="49" fontId="5" fillId="0" borderId="23" xfId="65" applyNumberFormat="1" applyFont="1" applyBorder="1" applyAlignment="1">
      <alignment vertical="center"/>
      <protection/>
    </xf>
    <xf numFmtId="49" fontId="5" fillId="0" borderId="78" xfId="65" applyNumberFormat="1" applyFont="1" applyBorder="1" applyAlignment="1">
      <alignment vertical="center"/>
      <protection/>
    </xf>
    <xf numFmtId="0" fontId="5" fillId="0" borderId="55" xfId="65" applyFont="1" applyFill="1" applyBorder="1" applyAlignment="1">
      <alignment horizontal="distributed" vertical="center"/>
      <protection/>
    </xf>
    <xf numFmtId="49" fontId="5" fillId="0" borderId="15" xfId="65" applyNumberFormat="1" applyFont="1" applyBorder="1" applyAlignment="1">
      <alignment vertical="center"/>
      <protection/>
    </xf>
    <xf numFmtId="49" fontId="5" fillId="0" borderId="52" xfId="65" applyNumberFormat="1" applyFont="1" applyBorder="1" applyAlignment="1">
      <alignment vertical="center"/>
      <protection/>
    </xf>
    <xf numFmtId="49" fontId="5" fillId="0" borderId="14" xfId="65" applyNumberFormat="1" applyFont="1" applyBorder="1" applyAlignment="1">
      <alignment vertical="center"/>
      <protection/>
    </xf>
    <xf numFmtId="49" fontId="5" fillId="0" borderId="53" xfId="65" applyNumberFormat="1" applyFont="1" applyBorder="1" applyAlignment="1">
      <alignment vertical="center"/>
      <protection/>
    </xf>
    <xf numFmtId="49" fontId="5" fillId="0" borderId="22" xfId="65" applyNumberFormat="1" applyFont="1" applyBorder="1" applyAlignment="1">
      <alignment vertical="center"/>
      <protection/>
    </xf>
    <xf numFmtId="49" fontId="5" fillId="0" borderId="57" xfId="65" applyNumberFormat="1" applyFont="1" applyBorder="1" applyAlignment="1">
      <alignment vertical="center"/>
      <protection/>
    </xf>
    <xf numFmtId="49" fontId="5" fillId="0" borderId="62" xfId="65" applyNumberFormat="1" applyFont="1" applyBorder="1" applyAlignment="1">
      <alignment vertical="center"/>
      <protection/>
    </xf>
    <xf numFmtId="49" fontId="5" fillId="0" borderId="15" xfId="65" applyNumberFormat="1" applyFont="1" applyFill="1" applyBorder="1" applyAlignment="1">
      <alignment vertical="center"/>
      <protection/>
    </xf>
    <xf numFmtId="49" fontId="5" fillId="0" borderId="53" xfId="65" applyNumberFormat="1" applyFont="1" applyFill="1" applyBorder="1" applyAlignment="1">
      <alignment vertical="center"/>
      <protection/>
    </xf>
    <xf numFmtId="49" fontId="5" fillId="0" borderId="53" xfId="65" applyNumberFormat="1" applyFont="1" applyBorder="1" applyAlignment="1">
      <alignment vertical="center" shrinkToFit="1"/>
      <protection/>
    </xf>
    <xf numFmtId="49" fontId="5" fillId="0" borderId="22" xfId="65" applyNumberFormat="1" applyFont="1" applyFill="1" applyBorder="1" applyAlignment="1">
      <alignment vertical="center"/>
      <protection/>
    </xf>
    <xf numFmtId="49" fontId="5" fillId="0" borderId="0" xfId="65" applyNumberFormat="1" applyFont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Border="1">
      <alignment/>
      <protection/>
    </xf>
    <xf numFmtId="0" fontId="5" fillId="0" borderId="0" xfId="65" applyFont="1">
      <alignment/>
      <protection/>
    </xf>
    <xf numFmtId="0" fontId="5" fillId="0" borderId="0" xfId="65" applyFont="1" applyFill="1">
      <alignment/>
      <protection/>
    </xf>
    <xf numFmtId="0" fontId="8" fillId="0" borderId="51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183" fontId="6" fillId="0" borderId="27" xfId="0" applyNumberFormat="1" applyFont="1" applyFill="1" applyBorder="1" applyAlignment="1">
      <alignment horizontal="center" vertical="center" wrapText="1"/>
    </xf>
    <xf numFmtId="183" fontId="6" fillId="0" borderId="28" xfId="0" applyNumberFormat="1" applyFont="1" applyFill="1" applyBorder="1" applyAlignment="1">
      <alignment horizontal="center" vertical="center"/>
    </xf>
    <xf numFmtId="183" fontId="5" fillId="0" borderId="44" xfId="0" applyNumberFormat="1" applyFont="1" applyFill="1" applyBorder="1" applyAlignment="1">
      <alignment horizontal="distributed" vertical="center" wrapText="1"/>
    </xf>
    <xf numFmtId="183" fontId="5" fillId="0" borderId="27" xfId="0" applyNumberFormat="1" applyFont="1" applyFill="1" applyBorder="1" applyAlignment="1">
      <alignment horizontal="distributed" vertical="center" wrapText="1"/>
    </xf>
    <xf numFmtId="179" fontId="5" fillId="0" borderId="65" xfId="0" applyNumberFormat="1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86" fontId="5" fillId="0" borderId="30" xfId="0" applyNumberFormat="1" applyFont="1" applyFill="1" applyBorder="1" applyAlignment="1" applyProtection="1">
      <alignment horizontal="distributed" vertical="center"/>
      <protection locked="0"/>
    </xf>
    <xf numFmtId="186" fontId="5" fillId="0" borderId="18" xfId="0" applyNumberFormat="1" applyFont="1" applyFill="1" applyBorder="1" applyAlignment="1" applyProtection="1">
      <alignment horizontal="distributed" vertical="center"/>
      <protection locked="0"/>
    </xf>
    <xf numFmtId="186" fontId="5" fillId="0" borderId="30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15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186" fontId="5" fillId="0" borderId="41" xfId="0" applyNumberFormat="1" applyFont="1" applyFill="1" applyBorder="1" applyAlignment="1" applyProtection="1">
      <alignment horizontal="distributed" vertical="center" wrapText="1"/>
      <protection locked="0"/>
    </xf>
    <xf numFmtId="186" fontId="5" fillId="0" borderId="41" xfId="0" applyNumberFormat="1" applyFont="1" applyFill="1" applyBorder="1" applyAlignment="1" applyProtection="1">
      <alignment horizontal="distributed" vertical="center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61" xfId="0" applyFont="1" applyBorder="1" applyAlignment="1" applyProtection="1">
      <alignment horizontal="distributed" vertical="center"/>
      <protection locked="0"/>
    </xf>
    <xf numFmtId="186" fontId="5" fillId="0" borderId="18" xfId="0" applyNumberFormat="1" applyFont="1" applyFill="1" applyBorder="1" applyAlignment="1" applyProtection="1">
      <alignment horizontal="distributed" vertical="center" wrapText="1"/>
      <protection locked="0"/>
    </xf>
    <xf numFmtId="186" fontId="5" fillId="0" borderId="30" xfId="0" applyNumberFormat="1" applyFont="1" applyFill="1" applyBorder="1" applyAlignment="1">
      <alignment horizontal="distributed" vertical="center" wrapText="1"/>
    </xf>
    <xf numFmtId="186" fontId="5" fillId="0" borderId="18" xfId="0" applyNumberFormat="1" applyFont="1" applyFill="1" applyBorder="1" applyAlignment="1">
      <alignment horizontal="distributed" vertical="center" wrapText="1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63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77" xfId="0" applyFont="1" applyBorder="1" applyAlignment="1" applyProtection="1">
      <alignment horizontal="distributed" vertical="center"/>
      <protection locked="0"/>
    </xf>
    <xf numFmtId="186" fontId="7" fillId="0" borderId="30" xfId="0" applyNumberFormat="1" applyFont="1" applyFill="1" applyBorder="1" applyAlignment="1" applyProtection="1">
      <alignment horizontal="distributed" vertical="center" wrapText="1"/>
      <protection locked="0"/>
    </xf>
    <xf numFmtId="186" fontId="7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distributed" vertical="center"/>
      <protection locked="0"/>
    </xf>
    <xf numFmtId="0" fontId="59" fillId="0" borderId="61" xfId="0" applyFont="1" applyFill="1" applyBorder="1" applyAlignment="1">
      <alignment horizontal="distributed" vertical="center"/>
    </xf>
    <xf numFmtId="0" fontId="59" fillId="0" borderId="69" xfId="0" applyFont="1" applyFill="1" applyBorder="1" applyAlignment="1" applyProtection="1">
      <alignment horizontal="distributed" vertical="center"/>
      <protection locked="0"/>
    </xf>
    <xf numFmtId="0" fontId="59" fillId="0" borderId="59" xfId="0" applyFont="1" applyFill="1" applyBorder="1" applyAlignment="1">
      <alignment horizontal="distributed" vertical="center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horizontal="center" vertical="center" shrinkToFit="1"/>
      <protection locked="0"/>
    </xf>
    <xf numFmtId="0" fontId="59" fillId="0" borderId="53" xfId="0" applyFont="1" applyFill="1" applyBorder="1" applyAlignment="1" applyProtection="1">
      <alignment horizontal="center" vertical="center" shrinkToFit="1"/>
      <protection locked="0"/>
    </xf>
    <xf numFmtId="0" fontId="59" fillId="0" borderId="55" xfId="0" applyFont="1" applyFill="1" applyBorder="1" applyAlignment="1" applyProtection="1">
      <alignment horizontal="center" vertical="center" shrinkToFit="1"/>
      <protection locked="0"/>
    </xf>
    <xf numFmtId="0" fontId="59" fillId="0" borderId="69" xfId="0" applyFont="1" applyFill="1" applyBorder="1" applyAlignment="1" applyProtection="1">
      <alignment horizontal="distributed" vertical="center" wrapText="1"/>
      <protection locked="0"/>
    </xf>
    <xf numFmtId="0" fontId="59" fillId="0" borderId="69" xfId="0" applyFont="1" applyFill="1" applyBorder="1" applyAlignment="1">
      <alignment horizontal="distributed" vertical="center"/>
    </xf>
    <xf numFmtId="0" fontId="59" fillId="0" borderId="59" xfId="0" applyFont="1" applyFill="1" applyBorder="1" applyAlignment="1" applyProtection="1">
      <alignment horizontal="distributed" vertical="center"/>
      <protection locked="0"/>
    </xf>
    <xf numFmtId="0" fontId="59" fillId="0" borderId="69" xfId="0" applyFont="1" applyFill="1" applyBorder="1" applyAlignment="1">
      <alignment horizontal="distributed" vertical="justify" wrapText="1"/>
    </xf>
    <xf numFmtId="0" fontId="59" fillId="0" borderId="59" xfId="0" applyFont="1" applyFill="1" applyBorder="1" applyAlignment="1">
      <alignment horizontal="distributed" vertical="justify" wrapText="1"/>
    </xf>
    <xf numFmtId="0" fontId="5" fillId="0" borderId="69" xfId="0" applyFont="1" applyFill="1" applyBorder="1" applyAlignment="1">
      <alignment horizontal="distributed" vertical="center" wrapText="1"/>
    </xf>
    <xf numFmtId="0" fontId="5" fillId="0" borderId="59" xfId="0" applyFont="1" applyFill="1" applyBorder="1" applyAlignment="1">
      <alignment horizontal="distributed" vertical="center" wrapText="1"/>
    </xf>
    <xf numFmtId="0" fontId="59" fillId="0" borderId="10" xfId="0" applyFont="1" applyFill="1" applyBorder="1" applyAlignment="1" applyProtection="1">
      <alignment horizontal="distributed" vertical="center"/>
      <protection locked="0"/>
    </xf>
    <xf numFmtId="0" fontId="59" fillId="0" borderId="63" xfId="0" applyFont="1" applyFill="1" applyBorder="1" applyAlignment="1">
      <alignment horizontal="distributed" vertical="center"/>
    </xf>
    <xf numFmtId="0" fontId="59" fillId="0" borderId="46" xfId="0" applyFont="1" applyFill="1" applyBorder="1" applyAlignment="1" applyProtection="1">
      <alignment horizontal="distributed" vertical="center"/>
      <protection locked="0"/>
    </xf>
    <xf numFmtId="0" fontId="59" fillId="0" borderId="82" xfId="0" applyFont="1" applyFill="1" applyBorder="1" applyAlignment="1">
      <alignment horizontal="distributed" vertical="center"/>
    </xf>
    <xf numFmtId="0" fontId="5" fillId="0" borderId="18" xfId="61" applyFont="1" applyFill="1" applyBorder="1" applyAlignment="1" applyProtection="1">
      <alignment horizontal="distributed" vertical="center"/>
      <protection locked="0"/>
    </xf>
    <xf numFmtId="0" fontId="5" fillId="0" borderId="25" xfId="61" applyFont="1" applyFill="1" applyBorder="1" applyAlignment="1" applyProtection="1">
      <alignment horizontal="distributed" vertical="center"/>
      <protection locked="0"/>
    </xf>
    <xf numFmtId="0" fontId="5" fillId="0" borderId="18" xfId="61" applyFont="1" applyFill="1" applyBorder="1" applyAlignment="1" applyProtection="1">
      <alignment horizontal="distributed" vertical="center" wrapText="1"/>
      <protection locked="0"/>
    </xf>
    <xf numFmtId="0" fontId="5" fillId="0" borderId="18" xfId="61" applyFont="1" applyFill="1" applyBorder="1" applyAlignment="1" applyProtection="1">
      <alignment horizontal="distributed" vertical="center"/>
      <protection locked="0"/>
    </xf>
    <xf numFmtId="0" fontId="5" fillId="0" borderId="25" xfId="61" applyFont="1" applyFill="1" applyBorder="1" applyAlignment="1" applyProtection="1">
      <alignment horizontal="distributed" vertical="center"/>
      <protection locked="0"/>
    </xf>
    <xf numFmtId="0" fontId="5" fillId="0" borderId="25" xfId="61" applyFont="1" applyFill="1" applyBorder="1" applyAlignment="1" applyProtection="1">
      <alignment horizontal="distributed" vertical="center" wrapText="1"/>
      <protection locked="0"/>
    </xf>
    <xf numFmtId="0" fontId="5" fillId="0" borderId="18" xfId="61" applyFont="1" applyFill="1" applyBorder="1" applyAlignment="1">
      <alignment horizontal="distributed" vertical="center" wrapText="1"/>
      <protection/>
    </xf>
    <xf numFmtId="0" fontId="5" fillId="0" borderId="18" xfId="61" applyFont="1" applyFill="1" applyBorder="1" applyAlignment="1">
      <alignment horizontal="distributed" vertical="center"/>
      <protection/>
    </xf>
    <xf numFmtId="0" fontId="5" fillId="0" borderId="25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 applyProtection="1">
      <alignment horizontal="distributed" vertical="center" wrapText="1"/>
      <protection locked="0"/>
    </xf>
    <xf numFmtId="0" fontId="5" fillId="0" borderId="11" xfId="61" applyFont="1" applyFill="1" applyBorder="1" applyAlignment="1" applyProtection="1">
      <alignment horizontal="distributed" vertical="center"/>
      <protection locked="0"/>
    </xf>
    <xf numFmtId="0" fontId="5" fillId="0" borderId="15" xfId="61" applyFont="1" applyFill="1" applyBorder="1" applyAlignment="1" applyProtection="1">
      <alignment horizontal="distributed" vertical="center" wrapText="1"/>
      <protection locked="0"/>
    </xf>
    <xf numFmtId="0" fontId="5" fillId="0" borderId="33" xfId="61" applyFont="1" applyFill="1" applyBorder="1" applyAlignment="1" applyProtection="1">
      <alignment horizontal="distributed" vertical="center" wrapText="1"/>
      <protection locked="0"/>
    </xf>
    <xf numFmtId="0" fontId="5" fillId="0" borderId="15" xfId="61" applyFont="1" applyFill="1" applyBorder="1" applyAlignment="1" applyProtection="1">
      <alignment horizontal="distributed" vertical="center"/>
      <protection locked="0"/>
    </xf>
    <xf numFmtId="0" fontId="5" fillId="0" borderId="33" xfId="61" applyFont="1" applyFill="1" applyBorder="1" applyAlignment="1" applyProtection="1">
      <alignment horizontal="distributed" vertical="center"/>
      <protection locked="0"/>
    </xf>
    <xf numFmtId="0" fontId="5" fillId="0" borderId="18" xfId="61" applyFont="1" applyFill="1" applyBorder="1" applyAlignment="1" applyProtection="1">
      <alignment horizontal="distributed" vertical="center" wrapText="1"/>
      <protection locked="0"/>
    </xf>
    <xf numFmtId="0" fontId="7" fillId="0" borderId="18" xfId="61" applyFont="1" applyFill="1" applyBorder="1" applyAlignment="1" applyProtection="1">
      <alignment horizontal="distributed" vertical="center" wrapText="1"/>
      <protection locked="0"/>
    </xf>
    <xf numFmtId="0" fontId="7" fillId="0" borderId="18" xfId="61" applyFont="1" applyFill="1" applyBorder="1" applyAlignment="1" applyProtection="1">
      <alignment horizontal="distributed" vertical="center"/>
      <protection locked="0"/>
    </xf>
    <xf numFmtId="0" fontId="11" fillId="0" borderId="24" xfId="61" applyFont="1" applyFill="1" applyBorder="1" applyAlignment="1" applyProtection="1">
      <alignment horizontal="distributed" vertical="center" wrapText="1"/>
      <protection locked="0"/>
    </xf>
    <xf numFmtId="0" fontId="11" fillId="0" borderId="37" xfId="61" applyFont="1" applyFill="1" applyBorder="1" applyAlignment="1" applyProtection="1">
      <alignment horizontal="distributed" vertical="center"/>
      <protection locked="0"/>
    </xf>
    <xf numFmtId="0" fontId="11" fillId="0" borderId="18" xfId="61" applyFont="1" applyFill="1" applyBorder="1" applyAlignment="1" applyProtection="1">
      <alignment horizontal="distributed" vertical="center" wrapText="1"/>
      <protection locked="0"/>
    </xf>
    <xf numFmtId="0" fontId="11" fillId="0" borderId="25" xfId="61" applyFont="1" applyFill="1" applyBorder="1" applyAlignment="1" applyProtection="1">
      <alignment horizontal="distributed" vertical="center"/>
      <protection locked="0"/>
    </xf>
    <xf numFmtId="0" fontId="5" fillId="0" borderId="19" xfId="61" applyFont="1" applyFill="1" applyBorder="1" applyAlignment="1" applyProtection="1">
      <alignment horizontal="distributed" vertical="center"/>
      <protection locked="0"/>
    </xf>
    <xf numFmtId="0" fontId="5" fillId="0" borderId="18" xfId="61" applyFont="1" applyFill="1" applyBorder="1" applyAlignment="1" applyProtection="1">
      <alignment horizontal="center" vertical="center"/>
      <protection locked="0"/>
    </xf>
    <xf numFmtId="0" fontId="5" fillId="0" borderId="25" xfId="61" applyFont="1" applyFill="1" applyBorder="1" applyAlignment="1" applyProtection="1">
      <alignment horizontal="center" vertical="center"/>
      <protection locked="0"/>
    </xf>
    <xf numFmtId="0" fontId="11" fillId="0" borderId="18" xfId="61" applyFont="1" applyFill="1" applyBorder="1" applyAlignment="1" applyProtection="1">
      <alignment horizontal="distributed" vertical="center"/>
      <protection locked="0"/>
    </xf>
    <xf numFmtId="0" fontId="5" fillId="0" borderId="18" xfId="61" applyFont="1" applyFill="1" applyBorder="1" applyAlignment="1" applyProtection="1">
      <alignment horizontal="center" vertical="center" wrapText="1"/>
      <protection locked="0"/>
    </xf>
    <xf numFmtId="0" fontId="5" fillId="0" borderId="25" xfId="61" applyFont="1" applyFill="1" applyBorder="1" applyAlignment="1" applyProtection="1">
      <alignment horizontal="center" vertical="center" wrapText="1"/>
      <protection locked="0"/>
    </xf>
    <xf numFmtId="0" fontId="11" fillId="0" borderId="25" xfId="61" applyFont="1" applyFill="1" applyBorder="1" applyAlignment="1" applyProtection="1">
      <alignment horizontal="distributed" vertical="center" wrapText="1"/>
      <protection locked="0"/>
    </xf>
    <xf numFmtId="0" fontId="5" fillId="0" borderId="10" xfId="61" applyFont="1" applyFill="1" applyBorder="1" applyAlignment="1" applyProtection="1">
      <alignment horizontal="distributed" vertical="center" wrapText="1"/>
      <protection locked="0"/>
    </xf>
    <xf numFmtId="0" fontId="5" fillId="0" borderId="12" xfId="61" applyFont="1" applyFill="1" applyBorder="1" applyAlignment="1" applyProtection="1">
      <alignment horizontal="distributed" vertical="center"/>
      <protection locked="0"/>
    </xf>
    <xf numFmtId="0" fontId="5" fillId="0" borderId="25" xfId="61" applyFont="1" applyFill="1" applyBorder="1" applyAlignment="1" applyProtection="1">
      <alignment horizontal="distributed" vertical="center" wrapText="1"/>
      <protection locked="0"/>
    </xf>
    <xf numFmtId="0" fontId="6" fillId="0" borderId="18" xfId="61" applyFont="1" applyFill="1" applyBorder="1" applyAlignment="1" applyProtection="1">
      <alignment horizontal="distributed" vertical="center" wrapText="1"/>
      <protection locked="0"/>
    </xf>
    <xf numFmtId="0" fontId="6" fillId="0" borderId="25" xfId="61" applyFont="1" applyFill="1" applyBorder="1" applyAlignment="1" applyProtection="1">
      <alignment horizontal="distributed" vertical="center"/>
      <protection locked="0"/>
    </xf>
    <xf numFmtId="0" fontId="12" fillId="0" borderId="18" xfId="61" applyFont="1" applyFill="1" applyBorder="1" applyAlignment="1" applyProtection="1">
      <alignment horizontal="center" vertical="center" wrapText="1"/>
      <protection locked="0"/>
    </xf>
    <xf numFmtId="0" fontId="12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18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5" fillId="0" borderId="57" xfId="61" applyFont="1" applyFill="1" applyBorder="1" applyAlignment="1" applyProtection="1">
      <alignment horizontal="distributed" vertical="center"/>
      <protection locked="0"/>
    </xf>
    <xf numFmtId="0" fontId="5" fillId="0" borderId="77" xfId="61" applyFont="1" applyFill="1" applyBorder="1" applyAlignment="1" applyProtection="1">
      <alignment horizontal="distributed" vertical="center"/>
      <protection locked="0"/>
    </xf>
    <xf numFmtId="0" fontId="5" fillId="0" borderId="62" xfId="61" applyFont="1" applyFill="1" applyBorder="1" applyAlignment="1" applyProtection="1">
      <alignment horizontal="distributed" vertical="center"/>
      <protection locked="0"/>
    </xf>
    <xf numFmtId="0" fontId="7" fillId="0" borderId="25" xfId="61" applyFont="1" applyFill="1" applyBorder="1" applyAlignment="1" applyProtection="1">
      <alignment horizontal="distributed" vertical="center"/>
      <protection locked="0"/>
    </xf>
    <xf numFmtId="0" fontId="7" fillId="0" borderId="18" xfId="61" applyFont="1" applyFill="1" applyBorder="1" applyAlignment="1" applyProtection="1">
      <alignment horizontal="center" vertical="center" wrapText="1"/>
      <protection locked="0"/>
    </xf>
    <xf numFmtId="0" fontId="7" fillId="0" borderId="25" xfId="61" applyFont="1" applyFill="1" applyBorder="1" applyAlignment="1" applyProtection="1">
      <alignment horizontal="center" vertical="center" wrapText="1"/>
      <protection locked="0"/>
    </xf>
    <xf numFmtId="0" fontId="5" fillId="0" borderId="80" xfId="61" applyFont="1" applyFill="1" applyBorder="1" applyAlignment="1" applyProtection="1">
      <alignment horizontal="distributed" vertical="center"/>
      <protection locked="0"/>
    </xf>
    <xf numFmtId="0" fontId="5" fillId="0" borderId="61" xfId="61" applyFont="1" applyFill="1" applyBorder="1" applyAlignment="1" applyProtection="1">
      <alignment horizontal="distributed" vertical="center"/>
      <protection locked="0"/>
    </xf>
    <xf numFmtId="0" fontId="5" fillId="0" borderId="23" xfId="61" applyFont="1" applyFill="1" applyBorder="1" applyAlignment="1" applyProtection="1">
      <alignment horizontal="distributed" vertical="center"/>
      <protection locked="0"/>
    </xf>
    <xf numFmtId="0" fontId="5" fillId="0" borderId="78" xfId="61" applyFont="1" applyFill="1" applyBorder="1" applyAlignment="1" applyProtection="1">
      <alignment horizontal="distributed" vertical="center"/>
      <protection locked="0"/>
    </xf>
    <xf numFmtId="0" fontId="5" fillId="0" borderId="42" xfId="61" applyFont="1" applyFill="1" applyBorder="1" applyAlignment="1" applyProtection="1">
      <alignment horizontal="distributed" vertical="center"/>
      <protection locked="0"/>
    </xf>
    <xf numFmtId="0" fontId="5" fillId="0" borderId="63" xfId="61" applyFont="1" applyFill="1" applyBorder="1" applyAlignment="1" applyProtection="1">
      <alignment horizontal="distributed" vertical="center"/>
      <protection locked="0"/>
    </xf>
    <xf numFmtId="0" fontId="5" fillId="0" borderId="51" xfId="61" applyFont="1" applyFill="1" applyBorder="1" applyAlignment="1" applyProtection="1">
      <alignment horizontal="distributed" vertical="center"/>
      <protection locked="0"/>
    </xf>
    <xf numFmtId="0" fontId="5" fillId="0" borderId="70" xfId="61" applyFont="1" applyFill="1" applyBorder="1" applyAlignment="1" applyProtection="1">
      <alignment horizontal="distributed" vertical="center"/>
      <protection locked="0"/>
    </xf>
    <xf numFmtId="0" fontId="5" fillId="34" borderId="10" xfId="61" applyFont="1" applyFill="1" applyBorder="1" applyAlignment="1" applyProtection="1">
      <alignment horizontal="center" vertical="center"/>
      <protection locked="0"/>
    </xf>
    <xf numFmtId="0" fontId="5" fillId="34" borderId="16" xfId="61" applyFont="1" applyFill="1" applyBorder="1" applyAlignment="1" applyProtection="1">
      <alignment horizontal="center" vertical="center"/>
      <protection locked="0"/>
    </xf>
    <xf numFmtId="0" fontId="5" fillId="34" borderId="63" xfId="61" applyFont="1" applyFill="1" applyBorder="1" applyAlignment="1" applyProtection="1">
      <alignment horizontal="center" vertical="center"/>
      <protection locked="0"/>
    </xf>
    <xf numFmtId="0" fontId="5" fillId="34" borderId="11" xfId="61" applyFont="1" applyFill="1" applyBorder="1" applyAlignment="1" applyProtection="1">
      <alignment horizontal="center" vertical="center"/>
      <protection locked="0"/>
    </xf>
    <xf numFmtId="0" fontId="5" fillId="34" borderId="0" xfId="61" applyFont="1" applyFill="1" applyAlignment="1" applyProtection="1">
      <alignment horizontal="center" vertical="center"/>
      <protection locked="0"/>
    </xf>
    <xf numFmtId="0" fontId="5" fillId="34" borderId="77" xfId="61" applyFont="1" applyFill="1" applyBorder="1" applyAlignment="1" applyProtection="1">
      <alignment horizontal="center" vertical="center"/>
      <protection locked="0"/>
    </xf>
    <xf numFmtId="0" fontId="5" fillId="34" borderId="12" xfId="61" applyFont="1" applyFill="1" applyBorder="1" applyAlignment="1" applyProtection="1">
      <alignment horizontal="center" vertical="center"/>
      <protection locked="0"/>
    </xf>
    <xf numFmtId="0" fontId="5" fillId="34" borderId="40" xfId="61" applyFont="1" applyFill="1" applyBorder="1" applyAlignment="1" applyProtection="1">
      <alignment horizontal="center" vertical="center"/>
      <protection locked="0"/>
    </xf>
    <xf numFmtId="0" fontId="5" fillId="34" borderId="61" xfId="61" applyFont="1" applyFill="1" applyBorder="1" applyAlignment="1" applyProtection="1">
      <alignment horizontal="center" vertical="center"/>
      <protection locked="0"/>
    </xf>
    <xf numFmtId="0" fontId="5" fillId="34" borderId="69" xfId="61" applyFont="1" applyFill="1" applyBorder="1" applyAlignment="1" applyProtection="1">
      <alignment horizontal="center" vertical="center"/>
      <protection locked="0"/>
    </xf>
    <xf numFmtId="0" fontId="5" fillId="34" borderId="58" xfId="61" applyFont="1" applyFill="1" applyBorder="1" applyAlignment="1" applyProtection="1">
      <alignment horizontal="center" vertical="center"/>
      <protection locked="0"/>
    </xf>
    <xf numFmtId="0" fontId="5" fillId="34" borderId="59" xfId="61" applyFont="1" applyFill="1" applyBorder="1" applyAlignment="1" applyProtection="1">
      <alignment horizontal="center" vertical="center"/>
      <protection locked="0"/>
    </xf>
    <xf numFmtId="0" fontId="5" fillId="34" borderId="83" xfId="61" applyFont="1" applyFill="1" applyBorder="1" applyAlignment="1" applyProtection="1">
      <alignment horizontal="center" vertical="center"/>
      <protection locked="0"/>
    </xf>
    <xf numFmtId="0" fontId="5" fillId="34" borderId="79" xfId="61" applyFont="1" applyFill="1" applyBorder="1" applyAlignment="1" applyProtection="1">
      <alignment horizontal="center" vertical="center"/>
      <protection locked="0"/>
    </xf>
    <xf numFmtId="0" fontId="5" fillId="34" borderId="76" xfId="61" applyFont="1" applyFill="1" applyBorder="1" applyAlignment="1" applyProtection="1">
      <alignment horizontal="center" vertical="center"/>
      <protection locked="0"/>
    </xf>
    <xf numFmtId="0" fontId="5" fillId="34" borderId="84" xfId="61" applyFont="1" applyFill="1" applyBorder="1" applyAlignment="1" applyProtection="1">
      <alignment horizontal="center" vertical="center"/>
      <protection locked="0"/>
    </xf>
    <xf numFmtId="0" fontId="5" fillId="34" borderId="85" xfId="61" applyFont="1" applyFill="1" applyBorder="1" applyAlignment="1" applyProtection="1">
      <alignment horizontal="center" vertical="center"/>
      <protection locked="0"/>
    </xf>
    <xf numFmtId="0" fontId="5" fillId="34" borderId="69" xfId="61" applyFont="1" applyFill="1" applyBorder="1" applyAlignment="1" applyProtection="1">
      <alignment horizontal="distributed" vertical="center"/>
      <protection locked="0"/>
    </xf>
    <xf numFmtId="0" fontId="5" fillId="34" borderId="58" xfId="61" applyFont="1" applyFill="1" applyBorder="1" applyAlignment="1" applyProtection="1">
      <alignment horizontal="distributed" vertical="center"/>
      <protection locked="0"/>
    </xf>
    <xf numFmtId="0" fontId="5" fillId="34" borderId="59" xfId="61" applyFont="1" applyFill="1" applyBorder="1" applyAlignment="1" applyProtection="1">
      <alignment horizontal="distributed" vertical="center"/>
      <protection locked="0"/>
    </xf>
    <xf numFmtId="0" fontId="5" fillId="34" borderId="30" xfId="61" applyFont="1" applyFill="1" applyBorder="1" applyAlignment="1" applyProtection="1">
      <alignment horizontal="center" vertical="center" textRotation="255"/>
      <protection locked="0"/>
    </xf>
    <xf numFmtId="0" fontId="5" fillId="34" borderId="18" xfId="61" applyFont="1" applyFill="1" applyBorder="1" applyAlignment="1" applyProtection="1">
      <alignment horizontal="center" vertical="center" textRotation="255"/>
      <protection locked="0"/>
    </xf>
    <xf numFmtId="0" fontId="5" fillId="34" borderId="25" xfId="61" applyFont="1" applyFill="1" applyBorder="1" applyAlignment="1" applyProtection="1">
      <alignment horizontal="center" vertical="center" textRotation="255"/>
      <protection locked="0"/>
    </xf>
    <xf numFmtId="0" fontId="5" fillId="34" borderId="10" xfId="61" applyFont="1" applyFill="1" applyBorder="1" applyAlignment="1" applyProtection="1">
      <alignment horizontal="center" vertical="center" textRotation="255"/>
      <protection locked="0"/>
    </xf>
    <xf numFmtId="0" fontId="5" fillId="34" borderId="11" xfId="61" applyFont="1" applyFill="1" applyBorder="1" applyAlignment="1" applyProtection="1">
      <alignment horizontal="center" vertical="center" textRotation="255"/>
      <protection locked="0"/>
    </xf>
    <xf numFmtId="0" fontId="5" fillId="34" borderId="12" xfId="61" applyFont="1" applyFill="1" applyBorder="1" applyAlignment="1" applyProtection="1">
      <alignment horizontal="center" vertical="center" textRotation="255"/>
      <protection locked="0"/>
    </xf>
    <xf numFmtId="0" fontId="5" fillId="34" borderId="30" xfId="61" applyFont="1" applyFill="1" applyBorder="1" applyAlignment="1" applyProtection="1">
      <alignment vertical="center" textRotation="255"/>
      <protection locked="0"/>
    </xf>
    <xf numFmtId="0" fontId="5" fillId="34" borderId="18" xfId="61" applyFont="1" applyFill="1" applyBorder="1" applyAlignment="1" applyProtection="1">
      <alignment vertical="center" textRotation="255"/>
      <protection locked="0"/>
    </xf>
    <xf numFmtId="0" fontId="5" fillId="34" borderId="25" xfId="61" applyFont="1" applyFill="1" applyBorder="1" applyAlignment="1" applyProtection="1">
      <alignment vertical="center" textRotation="255"/>
      <protection locked="0"/>
    </xf>
    <xf numFmtId="0" fontId="5" fillId="0" borderId="10" xfId="61" applyFont="1" applyFill="1" applyBorder="1" applyAlignment="1" applyProtection="1">
      <alignment horizontal="distributed" vertical="center"/>
      <protection locked="0"/>
    </xf>
    <xf numFmtId="0" fontId="5" fillId="34" borderId="46" xfId="61" applyFont="1" applyFill="1" applyBorder="1" applyAlignment="1" applyProtection="1">
      <alignment horizontal="distributed" vertical="center"/>
      <protection locked="0"/>
    </xf>
    <xf numFmtId="0" fontId="5" fillId="34" borderId="86" xfId="61" applyFont="1" applyFill="1" applyBorder="1" applyAlignment="1" applyProtection="1">
      <alignment horizontal="distributed" vertical="center"/>
      <protection locked="0"/>
    </xf>
    <xf numFmtId="0" fontId="5" fillId="34" borderId="13" xfId="61" applyFont="1" applyFill="1" applyBorder="1" applyAlignment="1" applyProtection="1">
      <alignment horizontal="center" vertical="center" textRotation="255"/>
      <protection locked="0"/>
    </xf>
    <xf numFmtId="0" fontId="5" fillId="34" borderId="15" xfId="61" applyFont="1" applyFill="1" applyBorder="1" applyAlignment="1" applyProtection="1">
      <alignment horizontal="center" vertical="center" textRotation="255"/>
      <protection locked="0"/>
    </xf>
    <xf numFmtId="0" fontId="5" fillId="34" borderId="33" xfId="61" applyFont="1" applyFill="1" applyBorder="1" applyAlignment="1" applyProtection="1">
      <alignment horizontal="center" vertical="center" textRotation="255"/>
      <protection locked="0"/>
    </xf>
    <xf numFmtId="0" fontId="5" fillId="34" borderId="83" xfId="61" applyFont="1" applyFill="1" applyBorder="1" applyAlignment="1" applyProtection="1">
      <alignment horizontal="distributed" vertical="center"/>
      <protection locked="0"/>
    </xf>
    <xf numFmtId="0" fontId="13" fillId="34" borderId="60" xfId="61" applyFont="1" applyFill="1" applyBorder="1" applyAlignment="1">
      <alignment horizontal="distributed" vertical="center"/>
      <protection/>
    </xf>
    <xf numFmtId="0" fontId="5" fillId="34" borderId="84" xfId="61" applyFont="1" applyFill="1" applyBorder="1" applyAlignment="1" applyProtection="1">
      <alignment horizontal="distributed" vertical="center"/>
      <protection locked="0"/>
    </xf>
    <xf numFmtId="0" fontId="13" fillId="34" borderId="59" xfId="61" applyFont="1" applyFill="1" applyBorder="1" applyAlignment="1">
      <alignment horizontal="distributed" vertical="center"/>
      <protection/>
    </xf>
    <xf numFmtId="0" fontId="5" fillId="34" borderId="48" xfId="61" applyFont="1" applyFill="1" applyBorder="1" applyAlignment="1" applyProtection="1">
      <alignment horizontal="distributed" vertical="center"/>
      <protection locked="0"/>
    </xf>
    <xf numFmtId="0" fontId="13" fillId="34" borderId="86" xfId="61" applyFont="1" applyFill="1" applyBorder="1" applyAlignment="1">
      <alignment horizontal="distributed" vertical="center"/>
      <protection/>
    </xf>
    <xf numFmtId="0" fontId="5" fillId="0" borderId="69" xfId="61" applyFont="1" applyFill="1" applyBorder="1" applyAlignment="1" applyProtection="1">
      <alignment horizontal="center" vertical="center"/>
      <protection locked="0"/>
    </xf>
    <xf numFmtId="0" fontId="5" fillId="0" borderId="58" xfId="61" applyFont="1" applyFill="1" applyBorder="1" applyAlignment="1" applyProtection="1">
      <alignment horizontal="center" vertical="center"/>
      <protection locked="0"/>
    </xf>
    <xf numFmtId="0" fontId="5" fillId="0" borderId="59" xfId="61" applyFont="1" applyFill="1" applyBorder="1" applyAlignment="1" applyProtection="1">
      <alignment horizontal="center" vertical="center"/>
      <protection locked="0"/>
    </xf>
    <xf numFmtId="0" fontId="5" fillId="0" borderId="16" xfId="61" applyFont="1" applyFill="1" applyBorder="1" applyAlignment="1" applyProtection="1">
      <alignment horizontal="center" vertical="center"/>
      <protection locked="0"/>
    </xf>
    <xf numFmtId="0" fontId="5" fillId="0" borderId="63" xfId="61" applyFont="1" applyFill="1" applyBorder="1" applyAlignment="1" applyProtection="1">
      <alignment horizontal="center" vertical="center"/>
      <protection locked="0"/>
    </xf>
    <xf numFmtId="0" fontId="5" fillId="0" borderId="84" xfId="61" applyFont="1" applyFill="1" applyBorder="1" applyAlignment="1" applyProtection="1">
      <alignment horizontal="center" vertical="center"/>
      <protection locked="0"/>
    </xf>
    <xf numFmtId="0" fontId="5" fillId="0" borderId="85" xfId="61" applyFont="1" applyFill="1" applyBorder="1" applyAlignment="1" applyProtection="1">
      <alignment horizontal="center" vertical="center"/>
      <protection locked="0"/>
    </xf>
    <xf numFmtId="0" fontId="5" fillId="34" borderId="42" xfId="61" applyFont="1" applyFill="1" applyBorder="1" applyAlignment="1" applyProtection="1">
      <alignment horizontal="distributed" vertical="center"/>
      <protection locked="0"/>
    </xf>
    <xf numFmtId="0" fontId="13" fillId="34" borderId="63" xfId="61" applyFont="1" applyFill="1" applyBorder="1" applyAlignment="1">
      <alignment horizontal="distributed" vertical="center"/>
      <protection/>
    </xf>
    <xf numFmtId="0" fontId="5" fillId="34" borderId="87" xfId="61" applyFont="1" applyFill="1" applyBorder="1" applyAlignment="1" applyProtection="1">
      <alignment horizontal="distributed" vertical="center"/>
      <protection locked="0"/>
    </xf>
    <xf numFmtId="0" fontId="13" fillId="34" borderId="87" xfId="61" applyFont="1" applyFill="1" applyBorder="1" applyAlignment="1">
      <alignment horizontal="distributed" vertical="center"/>
      <protection/>
    </xf>
    <xf numFmtId="0" fontId="5" fillId="0" borderId="83" xfId="61" applyFont="1" applyFill="1" applyBorder="1" applyAlignment="1" applyProtection="1">
      <alignment horizontal="center" vertical="center"/>
      <protection locked="0"/>
    </xf>
    <xf numFmtId="0" fontId="5" fillId="0" borderId="79" xfId="61" applyFont="1" applyFill="1" applyBorder="1" applyAlignment="1" applyProtection="1">
      <alignment horizontal="center" vertical="center"/>
      <protection locked="0"/>
    </xf>
    <xf numFmtId="0" fontId="5" fillId="0" borderId="76" xfId="61" applyFont="1" applyFill="1" applyBorder="1" applyAlignment="1" applyProtection="1">
      <alignment horizontal="center" vertical="center"/>
      <protection locked="0"/>
    </xf>
    <xf numFmtId="0" fontId="7" fillId="0" borderId="44" xfId="62" applyFont="1" applyFill="1" applyBorder="1" applyAlignment="1" applyProtection="1">
      <alignment horizontal="center" vertical="center" textRotation="255" shrinkToFit="1"/>
      <protection locked="0"/>
    </xf>
    <xf numFmtId="0" fontId="7" fillId="0" borderId="27" xfId="62" applyFont="1" applyFill="1" applyBorder="1" applyAlignment="1" applyProtection="1">
      <alignment horizontal="center" vertical="center" textRotation="255" shrinkToFit="1"/>
      <protection locked="0"/>
    </xf>
    <xf numFmtId="0" fontId="7" fillId="0" borderId="28" xfId="62" applyFont="1" applyFill="1" applyBorder="1" applyAlignment="1" applyProtection="1">
      <alignment horizontal="center" vertical="center" textRotation="255" shrinkToFit="1"/>
      <protection locked="0"/>
    </xf>
    <xf numFmtId="0" fontId="7" fillId="0" borderId="30" xfId="62" applyFont="1" applyFill="1" applyBorder="1" applyAlignment="1" applyProtection="1">
      <alignment horizontal="center" vertical="center" textRotation="255" shrinkToFit="1"/>
      <protection locked="0"/>
    </xf>
    <xf numFmtId="0" fontId="7" fillId="0" borderId="18" xfId="62" applyFont="1" applyFill="1" applyBorder="1" applyAlignment="1" applyProtection="1">
      <alignment horizontal="center" vertical="center" textRotation="255" shrinkToFit="1"/>
      <protection locked="0"/>
    </xf>
    <xf numFmtId="0" fontId="7" fillId="0" borderId="19" xfId="62" applyFont="1" applyFill="1" applyBorder="1" applyAlignment="1" applyProtection="1">
      <alignment horizontal="center" vertical="center" textRotation="255" shrinkToFit="1"/>
      <protection locked="0"/>
    </xf>
    <xf numFmtId="0" fontId="7" fillId="0" borderId="31" xfId="62" applyFont="1" applyFill="1" applyBorder="1" applyAlignment="1" applyProtection="1">
      <alignment horizontal="center" vertical="center"/>
      <protection locked="0"/>
    </xf>
    <xf numFmtId="0" fontId="7" fillId="0" borderId="70" xfId="62" applyFont="1" applyFill="1" applyBorder="1" applyAlignment="1" applyProtection="1">
      <alignment horizontal="center" vertical="center"/>
      <protection locked="0"/>
    </xf>
    <xf numFmtId="0" fontId="7" fillId="0" borderId="57" xfId="62" applyFont="1" applyFill="1" applyBorder="1" applyAlignment="1" applyProtection="1">
      <alignment wrapText="1"/>
      <protection locked="0"/>
    </xf>
    <xf numFmtId="0" fontId="7" fillId="0" borderId="0" xfId="62" applyFont="1" applyFill="1" applyBorder="1" applyAlignment="1" applyProtection="1">
      <alignment wrapText="1"/>
      <protection locked="0"/>
    </xf>
    <xf numFmtId="0" fontId="7" fillId="0" borderId="77" xfId="62" applyFont="1" applyFill="1" applyBorder="1" applyAlignment="1" applyProtection="1">
      <alignment wrapText="1"/>
      <protection locked="0"/>
    </xf>
    <xf numFmtId="0" fontId="7" fillId="0" borderId="23" xfId="62" applyFont="1" applyFill="1" applyBorder="1" applyAlignment="1" applyProtection="1">
      <alignment wrapText="1"/>
      <protection locked="0"/>
    </xf>
    <xf numFmtId="0" fontId="7" fillId="0" borderId="50" xfId="62" applyFont="1" applyFill="1" applyBorder="1" applyAlignment="1" applyProtection="1">
      <alignment wrapText="1"/>
      <protection locked="0"/>
    </xf>
    <xf numFmtId="0" fontId="7" fillId="0" borderId="64" xfId="62" applyFont="1" applyFill="1" applyBorder="1" applyAlignment="1" applyProtection="1">
      <alignment wrapText="1"/>
      <protection locked="0"/>
    </xf>
    <xf numFmtId="49" fontId="7" fillId="0" borderId="53" xfId="62" applyNumberFormat="1" applyFont="1" applyFill="1" applyBorder="1" applyAlignment="1" applyProtection="1">
      <alignment horizontal="distributed" vertical="center"/>
      <protection locked="0"/>
    </xf>
    <xf numFmtId="49" fontId="7" fillId="0" borderId="56" xfId="62" applyNumberFormat="1" applyFont="1" applyFill="1" applyBorder="1" applyAlignment="1" applyProtection="1">
      <alignment horizontal="distributed" vertical="center"/>
      <protection locked="0"/>
    </xf>
    <xf numFmtId="49" fontId="7" fillId="0" borderId="88" xfId="62" applyNumberFormat="1" applyFont="1" applyFill="1" applyBorder="1" applyAlignment="1" applyProtection="1">
      <alignment horizontal="distributed" vertical="center"/>
      <protection locked="0"/>
    </xf>
    <xf numFmtId="49" fontId="7" fillId="0" borderId="60" xfId="62" applyNumberFormat="1" applyFont="1" applyFill="1" applyBorder="1" applyAlignment="1" applyProtection="1">
      <alignment horizontal="distributed" vertical="center"/>
      <protection locked="0"/>
    </xf>
    <xf numFmtId="49" fontId="7" fillId="0" borderId="58" xfId="62" applyNumberFormat="1" applyFont="1" applyFill="1" applyBorder="1" applyAlignment="1" applyProtection="1">
      <alignment horizontal="distributed" vertical="center"/>
      <protection locked="0"/>
    </xf>
    <xf numFmtId="49" fontId="7" fillId="0" borderId="59" xfId="62" applyNumberFormat="1" applyFont="1" applyFill="1" applyBorder="1" applyAlignment="1" applyProtection="1">
      <alignment horizontal="distributed" vertical="center"/>
      <protection locked="0"/>
    </xf>
    <xf numFmtId="49" fontId="7" fillId="0" borderId="82" xfId="62" applyNumberFormat="1" applyFont="1" applyFill="1" applyBorder="1" applyAlignment="1" applyProtection="1">
      <alignment horizontal="distributed" vertical="center"/>
      <protection locked="0"/>
    </xf>
    <xf numFmtId="49" fontId="7" fillId="0" borderId="86" xfId="62" applyNumberFormat="1" applyFont="1" applyFill="1" applyBorder="1" applyAlignment="1" applyProtection="1">
      <alignment horizontal="distributed" vertical="center"/>
      <protection locked="0"/>
    </xf>
    <xf numFmtId="49" fontId="7" fillId="0" borderId="79" xfId="62" applyNumberFormat="1" applyFont="1" applyFill="1" applyBorder="1" applyAlignment="1" applyProtection="1">
      <alignment horizontal="distributed" vertical="center"/>
      <protection locked="0"/>
    </xf>
    <xf numFmtId="49" fontId="7" fillId="0" borderId="22" xfId="62" applyNumberFormat="1" applyFont="1" applyFill="1" applyBorder="1" applyAlignment="1" applyProtection="1">
      <alignment horizontal="distributed" vertical="center"/>
      <protection locked="0"/>
    </xf>
    <xf numFmtId="49" fontId="7" fillId="0" borderId="55" xfId="62" applyNumberFormat="1" applyFont="1" applyFill="1" applyBorder="1" applyAlignment="1" applyProtection="1">
      <alignment horizontal="distributed" vertical="center"/>
      <protection locked="0"/>
    </xf>
    <xf numFmtId="49" fontId="7" fillId="0" borderId="16" xfId="62" applyNumberFormat="1" applyFont="1" applyFill="1" applyBorder="1" applyAlignment="1" applyProtection="1">
      <alignment horizontal="center" vertical="center" shrinkToFit="1"/>
      <protection locked="0"/>
    </xf>
    <xf numFmtId="49" fontId="7" fillId="0" borderId="63" xfId="62" applyNumberFormat="1" applyFont="1" applyFill="1" applyBorder="1" applyAlignment="1" applyProtection="1">
      <alignment horizontal="center" vertical="center" shrinkToFit="1"/>
      <protection locked="0"/>
    </xf>
    <xf numFmtId="49" fontId="7" fillId="0" borderId="74" xfId="62" applyNumberFormat="1" applyFont="1" applyFill="1" applyBorder="1" applyAlignment="1" applyProtection="1">
      <alignment horizontal="distributed" vertical="center"/>
      <protection locked="0"/>
    </xf>
    <xf numFmtId="49" fontId="7" fillId="0" borderId="89" xfId="62" applyNumberFormat="1" applyFont="1" applyFill="1" applyBorder="1" applyAlignment="1" applyProtection="1">
      <alignment horizontal="distributed" vertical="center"/>
      <protection locked="0"/>
    </xf>
    <xf numFmtId="49" fontId="7" fillId="0" borderId="90" xfId="62" applyNumberFormat="1" applyFont="1" applyFill="1" applyBorder="1" applyAlignment="1" applyProtection="1">
      <alignment horizontal="distributed" vertical="center"/>
      <protection locked="0"/>
    </xf>
    <xf numFmtId="49" fontId="7" fillId="0" borderId="23" xfId="62" applyNumberFormat="1" applyFont="1" applyFill="1" applyBorder="1" applyAlignment="1" applyProtection="1">
      <alignment horizontal="distributed" vertical="center"/>
      <protection locked="0"/>
    </xf>
    <xf numFmtId="49" fontId="7" fillId="0" borderId="78" xfId="62" applyNumberFormat="1" applyFont="1" applyFill="1" applyBorder="1" applyAlignment="1" applyProtection="1">
      <alignment horizontal="distributed" vertical="center"/>
      <protection locked="0"/>
    </xf>
    <xf numFmtId="49" fontId="7" fillId="0" borderId="51" xfId="62" applyNumberFormat="1" applyFont="1" applyFill="1" applyBorder="1" applyAlignment="1" applyProtection="1">
      <alignment horizontal="distributed" vertical="center"/>
      <protection locked="0"/>
    </xf>
    <xf numFmtId="49" fontId="7" fillId="0" borderId="70" xfId="62" applyNumberFormat="1" applyFont="1" applyFill="1" applyBorder="1" applyAlignment="1" applyProtection="1">
      <alignment horizontal="distributed" vertical="center"/>
      <protection locked="0"/>
    </xf>
    <xf numFmtId="49" fontId="6" fillId="0" borderId="17" xfId="62" applyNumberFormat="1" applyFont="1" applyFill="1" applyBorder="1" applyAlignment="1" applyProtection="1">
      <alignment horizontal="distributed" vertical="center" wrapText="1"/>
      <protection locked="0"/>
    </xf>
    <xf numFmtId="49" fontId="7" fillId="0" borderId="22" xfId="62" applyNumberFormat="1" applyFont="1" applyFill="1" applyBorder="1" applyAlignment="1" applyProtection="1">
      <alignment horizontal="center" vertical="center" shrinkToFit="1"/>
      <protection locked="0"/>
    </xf>
    <xf numFmtId="49" fontId="7" fillId="0" borderId="55" xfId="62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67" applyFont="1" applyBorder="1" applyAlignment="1" applyProtection="1">
      <alignment horizontal="center" vertical="center"/>
      <protection locked="0"/>
    </xf>
    <xf numFmtId="0" fontId="5" fillId="0" borderId="52" xfId="67" applyFont="1" applyBorder="1" applyAlignment="1" applyProtection="1">
      <alignment horizontal="center" vertical="center"/>
      <protection locked="0"/>
    </xf>
    <xf numFmtId="0" fontId="5" fillId="0" borderId="54" xfId="67" applyFont="1" applyBorder="1" applyAlignment="1" applyProtection="1">
      <alignment horizontal="center" vertical="center"/>
      <protection locked="0"/>
    </xf>
    <xf numFmtId="0" fontId="5" fillId="0" borderId="57" xfId="67" applyFont="1" applyBorder="1" applyAlignment="1" applyProtection="1">
      <alignment horizontal="center" vertical="center"/>
      <protection locked="0"/>
    </xf>
    <xf numFmtId="0" fontId="5" fillId="0" borderId="0" xfId="67" applyFont="1" applyBorder="1" applyAlignment="1" applyProtection="1">
      <alignment horizontal="center" vertical="center"/>
      <protection locked="0"/>
    </xf>
    <xf numFmtId="0" fontId="5" fillId="0" borderId="77" xfId="67" applyFont="1" applyBorder="1" applyAlignment="1" applyProtection="1">
      <alignment horizontal="center" vertical="center"/>
      <protection locked="0"/>
    </xf>
    <xf numFmtId="0" fontId="5" fillId="0" borderId="23" xfId="67" applyFont="1" applyBorder="1" applyAlignment="1" applyProtection="1">
      <alignment horizontal="center" vertical="center"/>
      <protection locked="0"/>
    </xf>
    <xf numFmtId="0" fontId="5" fillId="0" borderId="50" xfId="67" applyFont="1" applyBorder="1" applyAlignment="1" applyProtection="1">
      <alignment horizontal="center" vertical="center"/>
      <protection locked="0"/>
    </xf>
    <xf numFmtId="0" fontId="5" fillId="0" borderId="64" xfId="67" applyFont="1" applyBorder="1" applyAlignment="1" applyProtection="1">
      <alignment horizontal="center" vertical="center"/>
      <protection locked="0"/>
    </xf>
    <xf numFmtId="0" fontId="5" fillId="0" borderId="20" xfId="67" applyFont="1" applyBorder="1" applyAlignment="1" applyProtection="1">
      <alignment horizontal="distributed" vertical="center"/>
      <protection locked="0"/>
    </xf>
    <xf numFmtId="0" fontId="5" fillId="0" borderId="18" xfId="67" applyFont="1" applyBorder="1" applyAlignment="1" applyProtection="1">
      <alignment horizontal="distributed" vertical="center"/>
      <protection locked="0"/>
    </xf>
    <xf numFmtId="0" fontId="5" fillId="0" borderId="19" xfId="67" applyFont="1" applyBorder="1" applyAlignment="1" applyProtection="1">
      <alignment horizontal="distributed" vertical="center"/>
      <protection locked="0"/>
    </xf>
    <xf numFmtId="0" fontId="5" fillId="0" borderId="20" xfId="67" applyFont="1" applyBorder="1" applyAlignment="1" applyProtection="1">
      <alignment horizontal="distributed" vertical="center" wrapText="1"/>
      <protection locked="0"/>
    </xf>
    <xf numFmtId="0" fontId="5" fillId="0" borderId="29" xfId="67" applyFont="1" applyBorder="1" applyAlignment="1" applyProtection="1">
      <alignment horizontal="distributed" vertical="center" wrapText="1"/>
      <protection locked="0"/>
    </xf>
    <xf numFmtId="0" fontId="5" fillId="0" borderId="79" xfId="67" applyFont="1" applyBorder="1" applyAlignment="1" applyProtection="1">
      <alignment horizontal="distributed" vertical="center"/>
      <protection locked="0"/>
    </xf>
    <xf numFmtId="0" fontId="5" fillId="0" borderId="60" xfId="67" applyFont="1" applyBorder="1" applyAlignment="1" applyProtection="1">
      <alignment horizontal="distributed" vertical="center"/>
      <protection locked="0"/>
    </xf>
    <xf numFmtId="0" fontId="5" fillId="0" borderId="58" xfId="67" applyFont="1" applyBorder="1" applyAlignment="1" applyProtection="1">
      <alignment horizontal="distributed" vertical="center"/>
      <protection locked="0"/>
    </xf>
    <xf numFmtId="0" fontId="5" fillId="0" borderId="59" xfId="67" applyFont="1" applyBorder="1" applyAlignment="1" applyProtection="1">
      <alignment horizontal="distributed" vertical="center"/>
      <protection locked="0"/>
    </xf>
    <xf numFmtId="0" fontId="5" fillId="0" borderId="48" xfId="67" applyFont="1" applyBorder="1" applyAlignment="1" applyProtection="1">
      <alignment horizontal="distributed" vertical="center"/>
      <protection locked="0"/>
    </xf>
    <xf numFmtId="0" fontId="5" fillId="0" borderId="82" xfId="67" applyFont="1" applyBorder="1" applyAlignment="1" applyProtection="1">
      <alignment horizontal="distributed" vertical="center"/>
      <protection locked="0"/>
    </xf>
    <xf numFmtId="0" fontId="5" fillId="0" borderId="86" xfId="67" applyFont="1" applyBorder="1" applyAlignment="1" applyProtection="1">
      <alignment horizontal="distributed" vertical="center"/>
      <protection locked="0"/>
    </xf>
    <xf numFmtId="0" fontId="5" fillId="0" borderId="84" xfId="67" applyFont="1" applyBorder="1" applyAlignment="1" applyProtection="1">
      <alignment horizontal="distributed" vertical="center"/>
      <protection locked="0"/>
    </xf>
    <xf numFmtId="0" fontId="5" fillId="0" borderId="65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7" fillId="0" borderId="65" xfId="63" applyFont="1" applyFill="1" applyBorder="1" applyAlignment="1">
      <alignment horizontal="distributed" vertical="center" wrapText="1"/>
      <protection/>
    </xf>
    <xf numFmtId="0" fontId="7" fillId="0" borderId="15" xfId="63" applyFont="1" applyFill="1" applyBorder="1" applyAlignment="1">
      <alignment horizontal="distributed" vertical="center"/>
      <protection/>
    </xf>
    <xf numFmtId="0" fontId="7" fillId="0" borderId="14" xfId="63" applyFont="1" applyFill="1" applyBorder="1" applyAlignment="1">
      <alignment horizontal="distributed" vertical="center"/>
      <protection/>
    </xf>
    <xf numFmtId="0" fontId="5" fillId="0" borderId="65" xfId="63" applyFont="1" applyFill="1" applyBorder="1" applyAlignment="1" applyProtection="1">
      <alignment horizontal="center" vertical="center"/>
      <protection locked="0"/>
    </xf>
    <xf numFmtId="0" fontId="5" fillId="0" borderId="15" xfId="63" applyFont="1" applyFill="1" applyBorder="1" applyAlignment="1" applyProtection="1">
      <alignment horizontal="center" vertical="center"/>
      <protection locked="0"/>
    </xf>
    <xf numFmtId="0" fontId="5" fillId="0" borderId="14" xfId="63" applyFont="1" applyFill="1" applyBorder="1" applyAlignment="1" applyProtection="1">
      <alignment horizontal="center" vertical="center"/>
      <protection locked="0"/>
    </xf>
    <xf numFmtId="0" fontId="5" fillId="0" borderId="87" xfId="63" applyFont="1" applyFill="1" applyBorder="1" applyAlignment="1">
      <alignment horizontal="center" vertical="center"/>
      <protection/>
    </xf>
    <xf numFmtId="0" fontId="5" fillId="0" borderId="91" xfId="63" applyFont="1" applyFill="1" applyBorder="1" applyAlignment="1">
      <alignment horizontal="center" vertical="center"/>
      <protection/>
    </xf>
    <xf numFmtId="0" fontId="5" fillId="0" borderId="88" xfId="63" applyFont="1" applyFill="1" applyBorder="1" applyAlignment="1">
      <alignment horizontal="center" vertical="center"/>
      <protection/>
    </xf>
    <xf numFmtId="0" fontId="5" fillId="0" borderId="79" xfId="63" applyFont="1" applyFill="1" applyBorder="1" applyAlignment="1">
      <alignment horizontal="center" vertical="center"/>
      <protection/>
    </xf>
    <xf numFmtId="0" fontId="5" fillId="0" borderId="60" xfId="63" applyFont="1" applyFill="1" applyBorder="1" applyAlignment="1">
      <alignment horizontal="center" vertical="center"/>
      <protection/>
    </xf>
    <xf numFmtId="0" fontId="5" fillId="0" borderId="65" xfId="63" applyFont="1" applyFill="1" applyBorder="1" applyAlignment="1">
      <alignment horizontal="center" vertical="center"/>
      <protection/>
    </xf>
    <xf numFmtId="0" fontId="5" fillId="0" borderId="57" xfId="63" applyFont="1" applyBorder="1" applyAlignment="1">
      <alignment horizontal="distributed" vertical="center"/>
      <protection/>
    </xf>
    <xf numFmtId="0" fontId="5" fillId="0" borderId="62" xfId="63" applyFont="1" applyBorder="1" applyAlignment="1">
      <alignment horizontal="distributed" vertical="center"/>
      <protection/>
    </xf>
    <xf numFmtId="0" fontId="5" fillId="0" borderId="42" xfId="63" applyFont="1" applyFill="1" applyBorder="1" applyAlignment="1" applyProtection="1">
      <alignment horizontal="center" vertical="center"/>
      <protection locked="0"/>
    </xf>
    <xf numFmtId="0" fontId="5" fillId="0" borderId="57" xfId="63" applyFont="1" applyFill="1" applyBorder="1" applyAlignment="1" applyProtection="1">
      <alignment horizontal="center" vertical="center"/>
      <protection locked="0"/>
    </xf>
    <xf numFmtId="0" fontId="5" fillId="0" borderId="23" xfId="63" applyFont="1" applyFill="1" applyBorder="1" applyAlignment="1" applyProtection="1">
      <alignment horizontal="center" vertical="center"/>
      <protection locked="0"/>
    </xf>
    <xf numFmtId="0" fontId="5" fillId="0" borderId="51" xfId="63" applyFont="1" applyBorder="1" applyAlignment="1">
      <alignment horizontal="distributed" vertical="center"/>
      <protection/>
    </xf>
    <xf numFmtId="0" fontId="5" fillId="0" borderId="70" xfId="63" applyFont="1" applyBorder="1" applyAlignment="1">
      <alignment horizontal="distributed" vertical="center"/>
      <protection/>
    </xf>
    <xf numFmtId="0" fontId="5" fillId="34" borderId="24" xfId="64" applyFont="1" applyFill="1" applyBorder="1" applyAlignment="1">
      <alignment horizontal="distributed" vertical="center"/>
      <protection/>
    </xf>
    <xf numFmtId="0" fontId="5" fillId="34" borderId="34" xfId="64" applyFont="1" applyFill="1" applyBorder="1" applyAlignment="1">
      <alignment horizontal="distributed" vertical="center"/>
      <protection/>
    </xf>
    <xf numFmtId="0" fontId="5" fillId="34" borderId="18" xfId="64" applyFont="1" applyFill="1" applyBorder="1" applyAlignment="1">
      <alignment horizontal="distributed" vertical="center"/>
      <protection/>
    </xf>
    <xf numFmtId="0" fontId="5" fillId="34" borderId="19" xfId="64" applyFont="1" applyFill="1" applyBorder="1" applyAlignment="1">
      <alignment horizontal="distributed" vertical="center"/>
      <protection/>
    </xf>
    <xf numFmtId="0" fontId="5" fillId="34" borderId="30" xfId="64" applyFont="1" applyFill="1" applyBorder="1" applyAlignment="1">
      <alignment horizontal="center" vertical="center" shrinkToFit="1"/>
      <protection/>
    </xf>
    <xf numFmtId="0" fontId="5" fillId="34" borderId="18" xfId="64" applyFont="1" applyFill="1" applyBorder="1" applyAlignment="1">
      <alignment horizontal="center" vertical="center" shrinkToFit="1"/>
      <protection/>
    </xf>
    <xf numFmtId="0" fontId="5" fillId="34" borderId="19" xfId="64" applyFont="1" applyFill="1" applyBorder="1" applyAlignment="1">
      <alignment horizontal="center" vertical="center" shrinkToFit="1"/>
      <protection/>
    </xf>
    <xf numFmtId="0" fontId="5" fillId="34" borderId="27" xfId="64" applyFont="1" applyFill="1" applyBorder="1" applyAlignment="1">
      <alignment horizontal="distributed" vertical="center"/>
      <protection/>
    </xf>
    <xf numFmtId="0" fontId="5" fillId="34" borderId="28" xfId="64" applyFont="1" applyFill="1" applyBorder="1" applyAlignment="1">
      <alignment horizontal="distributed" vertical="center"/>
      <protection/>
    </xf>
    <xf numFmtId="0" fontId="5" fillId="34" borderId="62" xfId="64" applyFont="1" applyFill="1" applyBorder="1" applyAlignment="1">
      <alignment horizontal="center" vertical="center" shrinkToFit="1"/>
      <protection/>
    </xf>
    <xf numFmtId="0" fontId="5" fillId="34" borderId="78" xfId="64" applyFont="1" applyFill="1" applyBorder="1" applyAlignment="1">
      <alignment horizontal="center" vertical="center" shrinkToFit="1"/>
      <protection/>
    </xf>
    <xf numFmtId="0" fontId="5" fillId="34" borderId="15" xfId="64" applyFont="1" applyFill="1" applyBorder="1" applyAlignment="1">
      <alignment horizontal="distributed" vertical="center" wrapText="1"/>
      <protection/>
    </xf>
    <xf numFmtId="0" fontId="5" fillId="34" borderId="15" xfId="64" applyFont="1" applyFill="1" applyBorder="1" applyAlignment="1">
      <alignment horizontal="distributed" vertical="center"/>
      <protection/>
    </xf>
    <xf numFmtId="0" fontId="5" fillId="34" borderId="14" xfId="64" applyFont="1" applyFill="1" applyBorder="1" applyAlignment="1">
      <alignment horizontal="distributed" vertical="center"/>
      <protection/>
    </xf>
    <xf numFmtId="0" fontId="5" fillId="34" borderId="18" xfId="64" applyFont="1" applyFill="1" applyBorder="1" applyAlignment="1">
      <alignment horizontal="distributed" vertical="center" wrapText="1"/>
      <protection/>
    </xf>
    <xf numFmtId="0" fontId="5" fillId="0" borderId="18" xfId="64" applyFont="1" applyFill="1" applyBorder="1" applyAlignment="1">
      <alignment horizontal="distributed" vertical="center" wrapText="1"/>
      <protection/>
    </xf>
    <xf numFmtId="0" fontId="5" fillId="0" borderId="19" xfId="64" applyFont="1" applyFill="1" applyBorder="1" applyAlignment="1">
      <alignment horizontal="distributed" vertical="center" wrapText="1"/>
      <protection/>
    </xf>
    <xf numFmtId="0" fontId="5" fillId="34" borderId="11" xfId="64" applyFont="1" applyFill="1" applyBorder="1" applyAlignment="1">
      <alignment horizontal="distributed" vertical="center"/>
      <protection/>
    </xf>
    <xf numFmtId="0" fontId="5" fillId="34" borderId="21" xfId="64" applyFont="1" applyFill="1" applyBorder="1" applyAlignment="1">
      <alignment horizontal="distributed" vertical="center"/>
      <protection/>
    </xf>
    <xf numFmtId="0" fontId="5" fillId="34" borderId="51" xfId="64" applyFont="1" applyFill="1" applyBorder="1" applyAlignment="1">
      <alignment horizontal="distributed" vertical="center"/>
      <protection/>
    </xf>
    <xf numFmtId="0" fontId="5" fillId="34" borderId="70" xfId="64" applyFont="1" applyFill="1" applyBorder="1" applyAlignment="1">
      <alignment horizontal="distributed" vertical="center"/>
      <protection/>
    </xf>
    <xf numFmtId="0" fontId="5" fillId="0" borderId="51" xfId="64" applyFont="1" applyFill="1" applyBorder="1" applyAlignment="1">
      <alignment horizontal="distributed" vertical="center" shrinkToFit="1"/>
      <protection/>
    </xf>
    <xf numFmtId="0" fontId="5" fillId="0" borderId="70" xfId="64" applyFont="1" applyFill="1" applyBorder="1" applyAlignment="1">
      <alignment horizontal="distributed" vertical="center" shrinkToFit="1"/>
      <protection/>
    </xf>
    <xf numFmtId="0" fontId="5" fillId="34" borderId="57" xfId="64" applyFont="1" applyFill="1" applyBorder="1" applyAlignment="1">
      <alignment horizontal="distributed" vertical="center"/>
      <protection/>
    </xf>
    <xf numFmtId="0" fontId="5" fillId="34" borderId="62" xfId="64" applyFont="1" applyFill="1" applyBorder="1" applyAlignment="1">
      <alignment horizontal="distributed" vertical="center"/>
      <protection/>
    </xf>
    <xf numFmtId="0" fontId="5" fillId="0" borderId="57" xfId="64" applyFont="1" applyFill="1" applyBorder="1" applyAlignment="1">
      <alignment horizontal="distributed" vertical="center" shrinkToFit="1"/>
      <protection/>
    </xf>
    <xf numFmtId="0" fontId="5" fillId="0" borderId="62" xfId="64" applyFont="1" applyFill="1" applyBorder="1" applyAlignment="1">
      <alignment horizontal="distributed" vertical="center" shrinkToFit="1"/>
      <protection/>
    </xf>
    <xf numFmtId="0" fontId="5" fillId="34" borderId="80" xfId="64" applyFont="1" applyFill="1" applyBorder="1" applyAlignment="1">
      <alignment horizontal="distributed" vertical="center"/>
      <protection/>
    </xf>
    <xf numFmtId="0" fontId="5" fillId="34" borderId="92" xfId="64" applyFont="1" applyFill="1" applyBorder="1" applyAlignment="1">
      <alignment horizontal="distributed" vertical="center"/>
      <protection/>
    </xf>
    <xf numFmtId="0" fontId="5" fillId="0" borderId="80" xfId="64" applyFont="1" applyFill="1" applyBorder="1" applyAlignment="1">
      <alignment horizontal="distributed" vertical="center" shrinkToFit="1"/>
      <protection/>
    </xf>
    <xf numFmtId="0" fontId="5" fillId="0" borderId="92" xfId="64" applyFont="1" applyFill="1" applyBorder="1" applyAlignment="1">
      <alignment horizontal="distributed" vertical="center" shrinkToFit="1"/>
      <protection/>
    </xf>
    <xf numFmtId="0" fontId="5" fillId="34" borderId="30" xfId="64" applyFont="1" applyFill="1" applyBorder="1" applyAlignment="1">
      <alignment horizontal="distributed" vertical="center"/>
      <protection/>
    </xf>
    <xf numFmtId="0" fontId="5" fillId="0" borderId="51" xfId="64" applyFont="1" applyFill="1" applyBorder="1" applyAlignment="1">
      <alignment horizontal="distributed" vertical="center"/>
      <protection/>
    </xf>
    <xf numFmtId="0" fontId="5" fillId="0" borderId="70" xfId="64" applyFont="1" applyFill="1" applyBorder="1" applyAlignment="1">
      <alignment horizontal="distributed" vertical="center"/>
      <protection/>
    </xf>
    <xf numFmtId="0" fontId="5" fillId="0" borderId="57" xfId="64" applyFont="1" applyFill="1" applyBorder="1" applyAlignment="1">
      <alignment horizontal="distributed" vertical="center"/>
      <protection/>
    </xf>
    <xf numFmtId="0" fontId="5" fillId="0" borderId="62" xfId="64" applyFont="1" applyFill="1" applyBorder="1" applyAlignment="1">
      <alignment horizontal="distributed" vertical="center"/>
      <protection/>
    </xf>
    <xf numFmtId="0" fontId="5" fillId="0" borderId="80" xfId="64" applyFont="1" applyFill="1" applyBorder="1" applyAlignment="1">
      <alignment horizontal="distributed" vertical="center"/>
      <protection/>
    </xf>
    <xf numFmtId="0" fontId="5" fillId="0" borderId="92" xfId="64" applyFont="1" applyFill="1" applyBorder="1" applyAlignment="1">
      <alignment horizontal="distributed" vertical="center"/>
      <protection/>
    </xf>
    <xf numFmtId="0" fontId="59" fillId="0" borderId="51" xfId="65" applyFont="1" applyBorder="1" applyAlignment="1">
      <alignment horizontal="distributed" vertical="center"/>
      <protection/>
    </xf>
    <xf numFmtId="0" fontId="59" fillId="0" borderId="70" xfId="65" applyFont="1" applyBorder="1" applyAlignment="1">
      <alignment horizontal="distributed" vertical="center"/>
      <protection/>
    </xf>
    <xf numFmtId="0" fontId="59" fillId="0" borderId="57" xfId="65" applyFont="1" applyBorder="1" applyAlignment="1">
      <alignment horizontal="distributed" vertical="center"/>
      <protection/>
    </xf>
    <xf numFmtId="0" fontId="59" fillId="0" borderId="62" xfId="65" applyFont="1" applyBorder="1" applyAlignment="1">
      <alignment horizontal="distributed" vertical="center"/>
      <protection/>
    </xf>
    <xf numFmtId="0" fontId="5" fillId="35" borderId="26" xfId="65" applyFont="1" applyFill="1" applyBorder="1" applyAlignment="1">
      <alignment horizontal="center" vertical="center" textRotation="255" shrinkToFit="1"/>
      <protection/>
    </xf>
    <xf numFmtId="0" fontId="5" fillId="35" borderId="27" xfId="65" applyFont="1" applyFill="1" applyBorder="1" applyAlignment="1">
      <alignment horizontal="center" vertical="center" textRotation="255" shrinkToFit="1"/>
      <protection/>
    </xf>
    <xf numFmtId="0" fontId="5" fillId="35" borderId="28" xfId="65" applyFont="1" applyFill="1" applyBorder="1" applyAlignment="1">
      <alignment horizontal="center" vertical="center" textRotation="255" shrinkToFit="1"/>
      <protection/>
    </xf>
    <xf numFmtId="0" fontId="5" fillId="35" borderId="30" xfId="65" applyFont="1" applyFill="1" applyBorder="1" applyAlignment="1">
      <alignment horizontal="center" vertical="center" textRotation="255"/>
      <protection/>
    </xf>
    <xf numFmtId="0" fontId="5" fillId="35" borderId="18" xfId="65" applyFont="1" applyFill="1" applyBorder="1" applyAlignment="1">
      <alignment horizontal="center" vertical="center" textRotation="255"/>
      <protection/>
    </xf>
    <xf numFmtId="0" fontId="5" fillId="35" borderId="19" xfId="65" applyFont="1" applyFill="1" applyBorder="1" applyAlignment="1">
      <alignment horizontal="center" vertical="center" textRotation="255"/>
      <protection/>
    </xf>
    <xf numFmtId="0" fontId="5" fillId="35" borderId="51" xfId="65" applyFont="1" applyFill="1" applyBorder="1" applyAlignment="1">
      <alignment horizontal="left" vertical="center"/>
      <protection/>
    </xf>
    <xf numFmtId="0" fontId="5" fillId="35" borderId="70" xfId="65" applyFont="1" applyFill="1" applyBorder="1" applyAlignment="1">
      <alignment horizontal="left" vertical="center"/>
      <protection/>
    </xf>
    <xf numFmtId="0" fontId="5" fillId="35" borderId="31" xfId="65" applyFont="1" applyFill="1" applyBorder="1" applyAlignment="1">
      <alignment horizontal="center" vertical="center"/>
      <protection/>
    </xf>
    <xf numFmtId="0" fontId="5" fillId="35" borderId="54" xfId="65" applyFont="1" applyFill="1" applyBorder="1" applyAlignment="1">
      <alignment horizontal="center" vertical="center"/>
      <protection/>
    </xf>
    <xf numFmtId="0" fontId="5" fillId="35" borderId="30" xfId="65" applyFont="1" applyFill="1" applyBorder="1" applyAlignment="1">
      <alignment horizontal="center" vertical="center" wrapText="1"/>
      <protection/>
    </xf>
    <xf numFmtId="0" fontId="5" fillId="35" borderId="18" xfId="65" applyFont="1" applyFill="1" applyBorder="1" applyAlignment="1">
      <alignment horizontal="center" vertical="center"/>
      <protection/>
    </xf>
    <xf numFmtId="0" fontId="5" fillId="35" borderId="19" xfId="65" applyFont="1" applyFill="1" applyBorder="1" applyAlignment="1">
      <alignment horizontal="center" vertical="center"/>
      <protection/>
    </xf>
    <xf numFmtId="0" fontId="5" fillId="35" borderId="51" xfId="65" applyFont="1" applyFill="1" applyBorder="1" applyAlignment="1">
      <alignment horizontal="distributed" vertical="center"/>
      <protection/>
    </xf>
    <xf numFmtId="0" fontId="5" fillId="35" borderId="70" xfId="65" applyFont="1" applyFill="1" applyBorder="1" applyAlignment="1">
      <alignment horizontal="distributed" vertical="center"/>
      <protection/>
    </xf>
    <xf numFmtId="0" fontId="5" fillId="35" borderId="57" xfId="65" applyFont="1" applyFill="1" applyBorder="1" applyAlignment="1">
      <alignment horizontal="distributed" vertical="center"/>
      <protection/>
    </xf>
    <xf numFmtId="0" fontId="5" fillId="35" borderId="62" xfId="65" applyFont="1" applyFill="1" applyBorder="1" applyAlignment="1">
      <alignment horizontal="distributed" vertical="center"/>
      <protection/>
    </xf>
    <xf numFmtId="0" fontId="5" fillId="35" borderId="80" xfId="65" applyFont="1" applyFill="1" applyBorder="1" applyAlignment="1">
      <alignment horizontal="distributed" vertical="center"/>
      <protection/>
    </xf>
    <xf numFmtId="0" fontId="5" fillId="35" borderId="92" xfId="65" applyFont="1" applyFill="1" applyBorder="1" applyAlignment="1">
      <alignment horizontal="distributed" vertical="center"/>
      <protection/>
    </xf>
    <xf numFmtId="0" fontId="5" fillId="35" borderId="10" xfId="65" applyFont="1" applyFill="1" applyBorder="1" applyAlignment="1">
      <alignment horizontal="center" vertical="center" textRotation="255"/>
      <protection/>
    </xf>
    <xf numFmtId="0" fontId="5" fillId="35" borderId="11" xfId="65" applyFont="1" applyFill="1" applyBorder="1" applyAlignment="1">
      <alignment horizontal="center" vertical="center" textRotation="255"/>
      <protection/>
    </xf>
    <xf numFmtId="0" fontId="5" fillId="35" borderId="21" xfId="65" applyFont="1" applyFill="1" applyBorder="1" applyAlignment="1">
      <alignment horizontal="center" vertical="center" textRotation="255"/>
      <protection/>
    </xf>
    <xf numFmtId="0" fontId="5" fillId="35" borderId="44" xfId="65" applyFont="1" applyFill="1" applyBorder="1" applyAlignment="1">
      <alignment horizontal="center" vertical="center" textRotation="255"/>
      <protection/>
    </xf>
    <xf numFmtId="0" fontId="5" fillId="35" borderId="27" xfId="65" applyFont="1" applyFill="1" applyBorder="1" applyAlignment="1">
      <alignment horizontal="center" vertical="center" textRotation="255"/>
      <protection/>
    </xf>
    <xf numFmtId="0" fontId="5" fillId="35" borderId="28" xfId="65" applyFont="1" applyFill="1" applyBorder="1" applyAlignment="1">
      <alignment horizontal="center" vertical="center" textRotation="255"/>
      <protection/>
    </xf>
    <xf numFmtId="0" fontId="5" fillId="34" borderId="77" xfId="64" applyFont="1" applyFill="1" applyBorder="1" applyAlignment="1">
      <alignment horizontal="distributed" vertical="center"/>
      <protection/>
    </xf>
    <xf numFmtId="0" fontId="5" fillId="34" borderId="61" xfId="64" applyFont="1" applyFill="1" applyBorder="1" applyAlignment="1">
      <alignment horizontal="distributed" vertical="center"/>
      <protection/>
    </xf>
    <xf numFmtId="49" fontId="5" fillId="34" borderId="35" xfId="64" applyNumberFormat="1" applyFont="1" applyFill="1" applyBorder="1" applyAlignment="1">
      <alignment horizontal="center" vertical="center" textRotation="255"/>
      <protection/>
    </xf>
    <xf numFmtId="49" fontId="5" fillId="34" borderId="24" xfId="64" applyNumberFormat="1" applyFont="1" applyFill="1" applyBorder="1" applyAlignment="1">
      <alignment horizontal="center" vertical="center" textRotation="255"/>
      <protection/>
    </xf>
    <xf numFmtId="49" fontId="5" fillId="34" borderId="37" xfId="64" applyNumberFormat="1" applyFont="1" applyFill="1" applyBorder="1" applyAlignment="1">
      <alignment horizontal="center" vertical="center" textRotation="255"/>
      <protection/>
    </xf>
    <xf numFmtId="49" fontId="5" fillId="34" borderId="13" xfId="64" applyNumberFormat="1" applyFont="1" applyFill="1" applyBorder="1" applyAlignment="1">
      <alignment horizontal="center" vertical="center" textRotation="255"/>
      <protection/>
    </xf>
    <xf numFmtId="49" fontId="5" fillId="34" borderId="15" xfId="64" applyNumberFormat="1" applyFont="1" applyFill="1" applyBorder="1" applyAlignment="1">
      <alignment horizontal="center" vertical="center" textRotation="255"/>
      <protection/>
    </xf>
    <xf numFmtId="49" fontId="5" fillId="34" borderId="33" xfId="64" applyNumberFormat="1" applyFont="1" applyFill="1" applyBorder="1" applyAlignment="1">
      <alignment horizontal="center" vertical="center" textRotation="255"/>
      <protection/>
    </xf>
    <xf numFmtId="49" fontId="5" fillId="34" borderId="69" xfId="64" applyNumberFormat="1" applyFont="1" applyFill="1" applyBorder="1" applyAlignment="1">
      <alignment horizontal="center" vertical="center"/>
      <protection/>
    </xf>
    <xf numFmtId="49" fontId="5" fillId="34" borderId="58" xfId="64" applyNumberFormat="1" applyFont="1" applyFill="1" applyBorder="1" applyAlignment="1">
      <alignment horizontal="center" vertical="center"/>
      <protection/>
    </xf>
    <xf numFmtId="49" fontId="5" fillId="34" borderId="59" xfId="64" applyNumberFormat="1" applyFont="1" applyFill="1" applyBorder="1" applyAlignment="1">
      <alignment horizontal="center" vertical="center"/>
      <protection/>
    </xf>
    <xf numFmtId="0" fontId="5" fillId="34" borderId="42" xfId="64" applyFont="1" applyFill="1" applyBorder="1" applyAlignment="1">
      <alignment horizontal="distributed" vertical="center"/>
      <protection/>
    </xf>
    <xf numFmtId="0" fontId="5" fillId="34" borderId="63" xfId="64" applyFont="1" applyFill="1" applyBorder="1" applyAlignment="1">
      <alignment horizontal="distributed" vertical="center"/>
      <protection/>
    </xf>
    <xf numFmtId="0" fontId="5" fillId="34" borderId="80" xfId="68" applyFont="1" applyFill="1" applyBorder="1" applyAlignment="1">
      <alignment horizontal="distributed" vertical="center"/>
      <protection/>
    </xf>
    <xf numFmtId="0" fontId="5" fillId="34" borderId="61" xfId="68" applyFont="1" applyFill="1" applyBorder="1" applyAlignment="1">
      <alignment horizontal="distributed" vertical="center"/>
      <protection/>
    </xf>
    <xf numFmtId="49" fontId="5" fillId="34" borderId="13" xfId="68" applyNumberFormat="1" applyFont="1" applyFill="1" applyBorder="1" applyAlignment="1">
      <alignment horizontal="center" vertical="center" textRotation="255"/>
      <protection/>
    </xf>
    <xf numFmtId="49" fontId="5" fillId="34" borderId="15" xfId="68" applyNumberFormat="1" applyFont="1" applyFill="1" applyBorder="1" applyAlignment="1">
      <alignment horizontal="center" vertical="center" textRotation="255"/>
      <protection/>
    </xf>
    <xf numFmtId="0" fontId="5" fillId="34" borderId="35" xfId="68" applyFont="1" applyFill="1" applyBorder="1" applyAlignment="1">
      <alignment horizontal="center" vertical="center" wrapText="1"/>
      <protection/>
    </xf>
    <xf numFmtId="0" fontId="5" fillId="34" borderId="24" xfId="68" applyFont="1" applyFill="1" applyBorder="1" applyAlignment="1">
      <alignment horizontal="center" vertical="center"/>
      <protection/>
    </xf>
    <xf numFmtId="0" fontId="5" fillId="34" borderId="88" xfId="68" applyFont="1" applyFill="1" applyBorder="1" applyAlignment="1">
      <alignment horizontal="center" vertical="center"/>
      <protection/>
    </xf>
    <xf numFmtId="0" fontId="5" fillId="34" borderId="79" xfId="68" applyFont="1" applyFill="1" applyBorder="1" applyAlignment="1">
      <alignment horizontal="center" vertical="center"/>
      <protection/>
    </xf>
    <xf numFmtId="0" fontId="5" fillId="34" borderId="51" xfId="68" applyFont="1" applyFill="1" applyBorder="1" applyAlignment="1">
      <alignment horizontal="distributed" vertical="center"/>
      <protection/>
    </xf>
    <xf numFmtId="0" fontId="5" fillId="34" borderId="54" xfId="68" applyFont="1" applyFill="1" applyBorder="1" applyAlignment="1">
      <alignment horizontal="distributed" vertical="center"/>
      <protection/>
    </xf>
    <xf numFmtId="0" fontId="5" fillId="34" borderId="57" xfId="68" applyFont="1" applyFill="1" applyBorder="1" applyAlignment="1">
      <alignment horizontal="distributed" vertical="center"/>
      <protection/>
    </xf>
    <xf numFmtId="0" fontId="5" fillId="34" borderId="77" xfId="68" applyFont="1" applyFill="1" applyBorder="1" applyAlignment="1">
      <alignment horizontal="distributed" vertical="center"/>
      <protection/>
    </xf>
    <xf numFmtId="0" fontId="5" fillId="35" borderId="51" xfId="61" applyFont="1" applyFill="1" applyBorder="1" applyAlignment="1" applyProtection="1">
      <alignment horizontal="center" vertical="center"/>
      <protection locked="0"/>
    </xf>
    <xf numFmtId="0" fontId="5" fillId="35" borderId="52" xfId="61" applyFont="1" applyFill="1" applyBorder="1" applyAlignment="1" applyProtection="1">
      <alignment horizontal="center" vertical="center"/>
      <protection locked="0"/>
    </xf>
    <xf numFmtId="0" fontId="5" fillId="35" borderId="54" xfId="61" applyFont="1" applyFill="1" applyBorder="1" applyAlignment="1" applyProtection="1">
      <alignment horizontal="center" vertical="center"/>
      <protection locked="0"/>
    </xf>
    <xf numFmtId="0" fontId="5" fillId="35" borderId="10" xfId="61" applyFont="1" applyFill="1" applyBorder="1" applyAlignment="1" applyProtection="1">
      <alignment horizontal="left" vertical="center"/>
      <protection locked="0"/>
    </xf>
    <xf numFmtId="0" fontId="5" fillId="35" borderId="16" xfId="61" applyFont="1" applyFill="1" applyBorder="1" applyAlignment="1" applyProtection="1">
      <alignment horizontal="left" vertical="center"/>
      <protection locked="0"/>
    </xf>
    <xf numFmtId="0" fontId="5" fillId="35" borderId="71" xfId="61" applyFont="1" applyFill="1" applyBorder="1" applyAlignment="1" applyProtection="1">
      <alignment horizontal="left" vertical="center"/>
      <protection locked="0"/>
    </xf>
    <xf numFmtId="0" fontId="5" fillId="35" borderId="42" xfId="61" applyFont="1" applyFill="1" applyBorder="1" applyAlignment="1" applyProtection="1">
      <alignment horizontal="left" vertical="center"/>
      <protection locked="0"/>
    </xf>
    <xf numFmtId="0" fontId="5" fillId="35" borderId="63" xfId="61" applyFont="1" applyFill="1" applyBorder="1" applyAlignment="1" applyProtection="1">
      <alignment horizontal="left" vertical="center"/>
      <protection locked="0"/>
    </xf>
    <xf numFmtId="0" fontId="5" fillId="35" borderId="15" xfId="61" applyFont="1" applyFill="1" applyBorder="1" applyAlignment="1">
      <alignment horizontal="distributed" vertical="center"/>
      <protection/>
    </xf>
    <xf numFmtId="0" fontId="5" fillId="35" borderId="33" xfId="61" applyFont="1" applyFill="1" applyBorder="1" applyAlignment="1">
      <alignment horizontal="distributed" vertical="center"/>
      <protection/>
    </xf>
    <xf numFmtId="0" fontId="5" fillId="35" borderId="18" xfId="61" applyFont="1" applyFill="1" applyBorder="1" applyAlignment="1">
      <alignment horizontal="distributed" vertical="center"/>
      <protection/>
    </xf>
    <xf numFmtId="0" fontId="5" fillId="35" borderId="25" xfId="61" applyFont="1" applyFill="1" applyBorder="1" applyAlignment="1">
      <alignment horizontal="distributed" vertical="center"/>
      <protection/>
    </xf>
    <xf numFmtId="0" fontId="5" fillId="35" borderId="77" xfId="61" applyFont="1" applyFill="1" applyBorder="1" applyAlignment="1">
      <alignment horizontal="distributed" vertical="center"/>
      <protection/>
    </xf>
    <xf numFmtId="0" fontId="5" fillId="35" borderId="61" xfId="61" applyFont="1" applyFill="1" applyBorder="1" applyAlignment="1">
      <alignment horizontal="distributed" vertical="center"/>
      <protection/>
    </xf>
    <xf numFmtId="0" fontId="5" fillId="34" borderId="63" xfId="61" applyFont="1" applyFill="1" applyBorder="1" applyAlignment="1" applyProtection="1">
      <alignment horizontal="distributed" vertical="center"/>
      <protection locked="0"/>
    </xf>
    <xf numFmtId="0" fontId="5" fillId="35" borderId="65" xfId="61" applyFont="1" applyFill="1" applyBorder="1" applyAlignment="1" applyProtection="1">
      <alignment horizontal="distributed" vertical="center"/>
      <protection locked="0"/>
    </xf>
    <xf numFmtId="0" fontId="5" fillId="35" borderId="57" xfId="61" applyFont="1" applyFill="1" applyBorder="1" applyAlignment="1" applyProtection="1">
      <alignment horizontal="distributed" vertical="center"/>
      <protection locked="0"/>
    </xf>
    <xf numFmtId="0" fontId="5" fillId="35" borderId="77" xfId="61" applyFont="1" applyFill="1" applyBorder="1" applyAlignment="1" applyProtection="1">
      <alignment horizontal="distributed" vertical="center"/>
      <protection locked="0"/>
    </xf>
    <xf numFmtId="0" fontId="5" fillId="35" borderId="15" xfId="61" applyFont="1" applyFill="1" applyBorder="1" applyAlignment="1" applyProtection="1">
      <alignment horizontal="distributed" vertical="center"/>
      <protection locked="0"/>
    </xf>
    <xf numFmtId="0" fontId="5" fillId="35" borderId="80" xfId="61" applyFont="1" applyFill="1" applyBorder="1" applyAlignment="1" applyProtection="1">
      <alignment horizontal="distributed" vertical="center"/>
      <protection locked="0"/>
    </xf>
    <xf numFmtId="0" fontId="5" fillId="35" borderId="61" xfId="61" applyFont="1" applyFill="1" applyBorder="1" applyAlignment="1" applyProtection="1">
      <alignment horizontal="distributed" vertical="center"/>
      <protection locked="0"/>
    </xf>
    <xf numFmtId="0" fontId="5" fillId="35" borderId="33" xfId="61" applyFont="1" applyFill="1" applyBorder="1" applyAlignment="1" applyProtection="1">
      <alignment horizontal="distributed" vertical="center"/>
      <protection locked="0"/>
    </xf>
    <xf numFmtId="0" fontId="5" fillId="34" borderId="0" xfId="61" applyFont="1" applyFill="1" applyBorder="1" applyAlignment="1" applyProtection="1">
      <alignment horizontal="distributed" vertical="center"/>
      <protection locked="0"/>
    </xf>
    <xf numFmtId="0" fontId="5" fillId="0" borderId="17" xfId="66" applyFont="1" applyBorder="1" applyAlignment="1">
      <alignment horizontal="distributed" vertical="center"/>
      <protection/>
    </xf>
    <xf numFmtId="38" fontId="5" fillId="0" borderId="17" xfId="49" applyFont="1" applyBorder="1" applyAlignment="1">
      <alignment horizontal="distributed" vertical="center"/>
    </xf>
    <xf numFmtId="38" fontId="5" fillId="0" borderId="17" xfId="49" applyFont="1" applyBorder="1" applyAlignment="1">
      <alignment horizontal="distributed" vertical="center" wrapText="1"/>
    </xf>
    <xf numFmtId="0" fontId="5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 wrapText="1"/>
      <protection/>
    </xf>
    <xf numFmtId="0" fontId="5" fillId="0" borderId="0" xfId="66" applyFont="1" applyBorder="1" applyAlignment="1">
      <alignment vertical="center"/>
      <protection/>
    </xf>
    <xf numFmtId="0" fontId="5" fillId="0" borderId="22" xfId="66" applyFont="1" applyBorder="1" applyAlignment="1">
      <alignment horizontal="distributed" vertical="center"/>
      <protection/>
    </xf>
    <xf numFmtId="0" fontId="5" fillId="0" borderId="55" xfId="66" applyFont="1" applyBorder="1" applyAlignment="1">
      <alignment horizontal="distributed" vertical="center"/>
      <protection/>
    </xf>
    <xf numFmtId="38" fontId="5" fillId="0" borderId="17" xfId="49" applyFont="1" applyFill="1" applyBorder="1" applyAlignment="1">
      <alignment vertical="center"/>
    </xf>
    <xf numFmtId="0" fontId="5" fillId="0" borderId="0" xfId="66" applyFont="1" applyBorder="1" applyAlignment="1">
      <alignment horizontal="distributed" vertical="center"/>
      <protection/>
    </xf>
    <xf numFmtId="0" fontId="7" fillId="0" borderId="13" xfId="66" applyFont="1" applyBorder="1" applyAlignment="1">
      <alignment textRotation="255"/>
      <protection/>
    </xf>
    <xf numFmtId="0" fontId="5" fillId="0" borderId="15" xfId="66" applyFont="1" applyBorder="1" applyAlignment="1">
      <alignment textRotation="255"/>
      <protection/>
    </xf>
    <xf numFmtId="0" fontId="5" fillId="0" borderId="14" xfId="66" applyFont="1" applyBorder="1" applyAlignment="1">
      <alignment textRotation="255"/>
      <protection/>
    </xf>
    <xf numFmtId="0" fontId="11" fillId="0" borderId="0" xfId="66" applyFont="1" applyBorder="1" applyAlignment="1">
      <alignment textRotation="255"/>
      <protection/>
    </xf>
    <xf numFmtId="0" fontId="6" fillId="0" borderId="0" xfId="66" applyFont="1" applyBorder="1" applyAlignment="1">
      <alignment horizontal="center" textRotation="255" wrapText="1"/>
      <protection/>
    </xf>
    <xf numFmtId="0" fontId="6" fillId="0" borderId="0" xfId="66" applyFont="1" applyBorder="1" applyAlignment="1">
      <alignment horizontal="center" textRotation="255"/>
      <protection/>
    </xf>
    <xf numFmtId="193" fontId="5" fillId="0" borderId="17" xfId="49" applyNumberFormat="1" applyFont="1" applyFill="1" applyBorder="1" applyAlignment="1">
      <alignment vertical="center"/>
    </xf>
    <xf numFmtId="0" fontId="5" fillId="0" borderId="22" xfId="66" applyFont="1" applyBorder="1" applyAlignment="1">
      <alignment horizontal="distributed" vertical="center" wrapText="1"/>
      <protection/>
    </xf>
    <xf numFmtId="38" fontId="5" fillId="0" borderId="17" xfId="49" applyFont="1" applyBorder="1" applyAlignment="1">
      <alignment vertical="center"/>
    </xf>
    <xf numFmtId="0" fontId="5" fillId="0" borderId="0" xfId="66" applyFont="1" applyBorder="1" applyAlignment="1">
      <alignment horizontal="distributed" vertical="center" wrapText="1"/>
      <protection/>
    </xf>
    <xf numFmtId="0" fontId="5" fillId="0" borderId="51" xfId="66" applyFont="1" applyBorder="1" applyAlignment="1">
      <alignment horizontal="center" vertical="center"/>
      <protection/>
    </xf>
    <xf numFmtId="0" fontId="5" fillId="0" borderId="70" xfId="66" applyFont="1" applyBorder="1" applyAlignment="1">
      <alignment horizontal="center" vertical="center"/>
      <protection/>
    </xf>
    <xf numFmtId="0" fontId="5" fillId="0" borderId="23" xfId="66" applyFont="1" applyBorder="1" applyAlignment="1">
      <alignment horizontal="center" vertical="center"/>
      <protection/>
    </xf>
    <xf numFmtId="0" fontId="5" fillId="0" borderId="78" xfId="66" applyFont="1" applyBorder="1" applyAlignment="1">
      <alignment horizontal="center" vertical="center"/>
      <protection/>
    </xf>
    <xf numFmtId="0" fontId="5" fillId="0" borderId="17" xfId="66" applyFont="1" applyBorder="1" applyAlignment="1">
      <alignment vertical="center" wrapText="1"/>
      <protection/>
    </xf>
    <xf numFmtId="0" fontId="5" fillId="0" borderId="17" xfId="66" applyFont="1" applyBorder="1" applyAlignment="1">
      <alignment vertical="center"/>
      <protection/>
    </xf>
    <xf numFmtId="0" fontId="5" fillId="0" borderId="22" xfId="66" applyFont="1" applyBorder="1" applyAlignment="1">
      <alignment vertical="center"/>
      <protection/>
    </xf>
    <xf numFmtId="0" fontId="5" fillId="0" borderId="22" xfId="66" applyFont="1" applyBorder="1" applyAlignment="1">
      <alignment horizontal="center" vertical="center" shrinkToFit="1"/>
      <protection/>
    </xf>
    <xf numFmtId="0" fontId="5" fillId="0" borderId="55" xfId="66" applyFont="1" applyBorder="1" applyAlignment="1">
      <alignment horizontal="center" vertical="center" shrinkToFit="1"/>
      <protection/>
    </xf>
    <xf numFmtId="38" fontId="5" fillId="0" borderId="22" xfId="49" applyFont="1" applyFill="1" applyBorder="1" applyAlignment="1">
      <alignment horizontal="right" vertical="center"/>
    </xf>
    <xf numFmtId="38" fontId="5" fillId="0" borderId="55" xfId="49" applyFont="1" applyFill="1" applyBorder="1" applyAlignment="1">
      <alignment horizontal="right" vertical="center"/>
    </xf>
    <xf numFmtId="0" fontId="6" fillId="0" borderId="13" xfId="66" applyFont="1" applyBorder="1" applyAlignment="1">
      <alignment vertical="center" textRotation="255"/>
      <protection/>
    </xf>
    <xf numFmtId="0" fontId="21" fillId="0" borderId="15" xfId="66" applyFont="1" applyBorder="1" applyAlignment="1">
      <alignment vertical="center" textRotation="255"/>
      <protection/>
    </xf>
    <xf numFmtId="0" fontId="21" fillId="0" borderId="14" xfId="66" applyFont="1" applyBorder="1" applyAlignment="1">
      <alignment vertical="center" textRotation="255"/>
      <protection/>
    </xf>
    <xf numFmtId="38" fontId="5" fillId="0" borderId="0" xfId="49" applyFont="1" applyBorder="1" applyAlignment="1">
      <alignment vertical="center"/>
    </xf>
    <xf numFmtId="38" fontId="5" fillId="0" borderId="0" xfId="66" applyNumberFormat="1" applyFont="1" applyBorder="1" applyAlignment="1">
      <alignment vertical="center"/>
      <protection/>
    </xf>
    <xf numFmtId="0" fontId="6" fillId="0" borderId="13" xfId="66" applyFont="1" applyBorder="1" applyAlignment="1">
      <alignment horizontal="center" textRotation="255" wrapText="1"/>
      <protection/>
    </xf>
    <xf numFmtId="0" fontId="6" fillId="0" borderId="14" xfId="66" applyFont="1" applyBorder="1" applyAlignment="1">
      <alignment horizontal="center" textRotation="255"/>
      <protection/>
    </xf>
    <xf numFmtId="193" fontId="5" fillId="0" borderId="22" xfId="49" applyNumberFormat="1" applyFont="1" applyFill="1" applyBorder="1" applyAlignment="1">
      <alignment horizontal="right" vertical="center"/>
    </xf>
    <xf numFmtId="193" fontId="5" fillId="0" borderId="55" xfId="49" applyNumberFormat="1" applyFont="1" applyFill="1" applyBorder="1" applyAlignment="1">
      <alignment horizontal="right" vertical="center"/>
    </xf>
    <xf numFmtId="0" fontId="5" fillId="0" borderId="13" xfId="66" applyFont="1" applyBorder="1" applyAlignment="1">
      <alignment horizontal="distributed" vertical="center"/>
      <protection/>
    </xf>
    <xf numFmtId="0" fontId="5" fillId="0" borderId="14" xfId="66" applyFont="1" applyBorder="1" applyAlignment="1">
      <alignment horizontal="distributed" vertical="center"/>
      <protection/>
    </xf>
    <xf numFmtId="38" fontId="5" fillId="0" borderId="0" xfId="49" applyFont="1" applyAlignment="1">
      <alignment/>
    </xf>
    <xf numFmtId="0" fontId="21" fillId="0" borderId="15" xfId="66" applyFont="1" applyBorder="1" applyAlignment="1">
      <alignment vertical="center"/>
      <protection/>
    </xf>
    <xf numFmtId="0" fontId="21" fillId="0" borderId="14" xfId="66" applyFont="1" applyBorder="1" applyAlignment="1">
      <alignment vertical="center"/>
      <protection/>
    </xf>
    <xf numFmtId="0" fontId="5" fillId="0" borderId="51" xfId="63" applyFont="1" applyFill="1" applyBorder="1" applyAlignment="1">
      <alignment horizontal="center" vertical="center"/>
      <protection/>
    </xf>
    <xf numFmtId="0" fontId="5" fillId="0" borderId="52" xfId="63" applyFont="1" applyFill="1" applyBorder="1" applyAlignment="1">
      <alignment horizontal="center" vertical="center"/>
      <protection/>
    </xf>
    <xf numFmtId="0" fontId="5" fillId="0" borderId="54" xfId="63" applyFont="1" applyFill="1" applyBorder="1" applyAlignment="1">
      <alignment horizontal="center" vertical="center"/>
      <protection/>
    </xf>
    <xf numFmtId="0" fontId="5" fillId="0" borderId="80" xfId="63" applyFont="1" applyFill="1" applyBorder="1" applyAlignment="1">
      <alignment horizontal="center" vertical="center"/>
      <protection/>
    </xf>
    <xf numFmtId="0" fontId="5" fillId="0" borderId="40" xfId="63" applyFont="1" applyFill="1" applyBorder="1" applyAlignment="1">
      <alignment horizontal="center" vertical="center"/>
      <protection/>
    </xf>
    <xf numFmtId="0" fontId="5" fillId="0" borderId="61" xfId="63" applyFont="1" applyFill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42" xfId="63" applyFont="1" applyFill="1" applyBorder="1" applyAlignment="1">
      <alignment horizontal="distributed" vertical="center"/>
      <protection/>
    </xf>
    <xf numFmtId="0" fontId="5" fillId="0" borderId="16" xfId="63" applyFont="1" applyFill="1" applyBorder="1" applyAlignment="1">
      <alignment horizontal="distributed" vertical="center"/>
      <protection/>
    </xf>
    <xf numFmtId="0" fontId="5" fillId="0" borderId="63" xfId="63" applyFont="1" applyFill="1" applyBorder="1" applyAlignment="1">
      <alignment horizontal="distributed" vertical="center"/>
      <protection/>
    </xf>
    <xf numFmtId="0" fontId="5" fillId="0" borderId="58" xfId="63" applyFont="1" applyBorder="1" applyAlignment="1">
      <alignment horizontal="distributed" vertical="center"/>
      <protection/>
    </xf>
    <xf numFmtId="0" fontId="5" fillId="0" borderId="58" xfId="63" applyFont="1" applyBorder="1" applyAlignment="1">
      <alignment horizontal="distributed" vertical="center" wrapText="1"/>
      <protection/>
    </xf>
    <xf numFmtId="0" fontId="5" fillId="0" borderId="59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63" xfId="63" applyFont="1" applyBorder="1" applyAlignment="1">
      <alignment horizontal="distributed" vertical="center"/>
      <protection/>
    </xf>
    <xf numFmtId="0" fontId="5" fillId="0" borderId="22" xfId="63" applyFont="1" applyBorder="1" applyAlignment="1">
      <alignment horizontal="distributed" vertical="center"/>
      <protection/>
    </xf>
    <xf numFmtId="0" fontId="5" fillId="0" borderId="53" xfId="63" applyFont="1" applyBorder="1" applyAlignment="1">
      <alignment horizontal="distributed" vertical="center"/>
      <protection/>
    </xf>
    <xf numFmtId="0" fontId="5" fillId="0" borderId="55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distributed" vertical="center"/>
      <protection/>
    </xf>
    <xf numFmtId="0" fontId="5" fillId="0" borderId="84" xfId="63" applyFont="1" applyFill="1" applyBorder="1" applyAlignment="1">
      <alignment horizontal="distributed" vertical="center"/>
      <protection/>
    </xf>
    <xf numFmtId="0" fontId="5" fillId="0" borderId="58" xfId="63" applyFont="1" applyFill="1" applyBorder="1" applyAlignment="1">
      <alignment horizontal="distributed" vertical="center"/>
      <protection/>
    </xf>
    <xf numFmtId="0" fontId="5" fillId="0" borderId="88" xfId="63" applyFont="1" applyBorder="1" applyAlignment="1">
      <alignment horizontal="distributed" vertical="center"/>
      <protection/>
    </xf>
    <xf numFmtId="0" fontId="5" fillId="0" borderId="79" xfId="63" applyFont="1" applyBorder="1" applyAlignment="1">
      <alignment horizontal="distributed" vertical="center"/>
      <protection/>
    </xf>
    <xf numFmtId="0" fontId="5" fillId="0" borderId="60" xfId="63" applyFont="1" applyBorder="1" applyAlignment="1">
      <alignment horizontal="distributed" vertical="center"/>
      <protection/>
    </xf>
    <xf numFmtId="0" fontId="5" fillId="0" borderId="69" xfId="63" applyFont="1" applyBorder="1" applyAlignment="1">
      <alignment horizontal="distributed" vertical="center"/>
      <protection/>
    </xf>
    <xf numFmtId="0" fontId="5" fillId="0" borderId="69" xfId="63" applyFont="1" applyFill="1" applyBorder="1" applyAlignment="1">
      <alignment horizontal="distributed" vertical="center"/>
      <protection/>
    </xf>
    <xf numFmtId="0" fontId="5" fillId="0" borderId="58" xfId="63" applyFont="1" applyFill="1" applyBorder="1" applyAlignment="1">
      <alignment/>
      <protection/>
    </xf>
    <xf numFmtId="0" fontId="5" fillId="0" borderId="59" xfId="63" applyFont="1" applyFill="1" applyBorder="1" applyAlignment="1">
      <alignment/>
      <protection/>
    </xf>
    <xf numFmtId="0" fontId="5" fillId="0" borderId="84" xfId="63" applyFont="1" applyBorder="1" applyAlignment="1">
      <alignment horizontal="center" vertical="center"/>
      <protection/>
    </xf>
    <xf numFmtId="0" fontId="5" fillId="0" borderId="58" xfId="63" applyFont="1" applyBorder="1" applyAlignment="1">
      <alignment horizontal="center" vertical="center"/>
      <protection/>
    </xf>
    <xf numFmtId="0" fontId="5" fillId="0" borderId="59" xfId="63" applyFont="1" applyBorder="1" applyAlignment="1">
      <alignment horizontal="center" vertical="center"/>
      <protection/>
    </xf>
    <xf numFmtId="0" fontId="5" fillId="0" borderId="48" xfId="63" applyFont="1" applyBorder="1" applyAlignment="1">
      <alignment horizontal="distributed" vertical="center"/>
      <protection/>
    </xf>
    <xf numFmtId="0" fontId="5" fillId="0" borderId="82" xfId="63" applyFont="1" applyBorder="1" applyAlignment="1">
      <alignment horizontal="distributed" vertical="center"/>
      <protection/>
    </xf>
    <xf numFmtId="0" fontId="5" fillId="0" borderId="86" xfId="63" applyFont="1" applyBorder="1" applyAlignment="1">
      <alignment horizontal="distributed" vertical="center"/>
      <protection/>
    </xf>
    <xf numFmtId="0" fontId="5" fillId="0" borderId="51" xfId="63" applyFont="1" applyBorder="1" applyAlignment="1">
      <alignment horizontal="distributed" vertical="center" wrapText="1"/>
      <protection/>
    </xf>
    <xf numFmtId="0" fontId="5" fillId="0" borderId="23" xfId="63" applyFont="1" applyBorder="1" applyAlignment="1">
      <alignment horizontal="distributed" vertical="center"/>
      <protection/>
    </xf>
    <xf numFmtId="0" fontId="5" fillId="0" borderId="78" xfId="63" applyFont="1" applyBorder="1" applyAlignment="1">
      <alignment horizontal="distributed" vertical="center"/>
      <protection/>
    </xf>
    <xf numFmtId="0" fontId="5" fillId="0" borderId="50" xfId="63" applyFont="1" applyBorder="1" applyAlignment="1">
      <alignment horizontal="distributed" vertical="center"/>
      <protection/>
    </xf>
    <xf numFmtId="0" fontId="5" fillId="0" borderId="59" xfId="63" applyFont="1" applyFill="1" applyBorder="1" applyAlignment="1">
      <alignment horizontal="distributed" vertical="center"/>
      <protection/>
    </xf>
    <xf numFmtId="0" fontId="5" fillId="0" borderId="42" xfId="63" applyFont="1" applyFill="1" applyBorder="1" applyAlignment="1" applyProtection="1">
      <alignment horizontal="distributed" vertical="center"/>
      <protection locked="0"/>
    </xf>
    <xf numFmtId="0" fontId="5" fillId="0" borderId="16" xfId="63" applyFont="1" applyFill="1" applyBorder="1" applyAlignment="1" applyProtection="1">
      <alignment horizontal="distributed" vertical="center"/>
      <protection locked="0"/>
    </xf>
    <xf numFmtId="0" fontId="5" fillId="0" borderId="63" xfId="63" applyFont="1" applyFill="1" applyBorder="1" applyAlignment="1" applyProtection="1">
      <alignment horizontal="distributed" vertical="center"/>
      <protection locked="0"/>
    </xf>
    <xf numFmtId="0" fontId="5" fillId="0" borderId="80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distributed" vertical="center"/>
      <protection/>
    </xf>
    <xf numFmtId="0" fontId="5" fillId="0" borderId="61" xfId="63" applyFont="1" applyFill="1" applyBorder="1" applyAlignment="1">
      <alignment horizontal="distributed" vertical="center"/>
      <protection/>
    </xf>
    <xf numFmtId="0" fontId="5" fillId="0" borderId="42" xfId="63" applyFont="1" applyBorder="1" applyAlignment="1">
      <alignment horizontal="distributed" vertical="center"/>
      <protection/>
    </xf>
    <xf numFmtId="0" fontId="5" fillId="0" borderId="77" xfId="63" applyFont="1" applyBorder="1" applyAlignment="1">
      <alignment horizontal="distributed" vertical="center"/>
      <protection/>
    </xf>
    <xf numFmtId="0" fontId="5" fillId="0" borderId="80" xfId="63" applyFont="1" applyBorder="1" applyAlignment="1">
      <alignment horizontal="distributed" vertical="center"/>
      <protection/>
    </xf>
    <xf numFmtId="0" fontId="5" fillId="0" borderId="61" xfId="63" applyFont="1" applyBorder="1" applyAlignment="1">
      <alignment horizontal="distributed" vertical="center"/>
      <protection/>
    </xf>
    <xf numFmtId="0" fontId="5" fillId="35" borderId="51" xfId="66" applyFont="1" applyFill="1" applyBorder="1" applyAlignment="1">
      <alignment horizontal="right" vertical="center"/>
      <protection/>
    </xf>
    <xf numFmtId="0" fontId="5" fillId="35" borderId="52" xfId="66" applyFont="1" applyFill="1" applyBorder="1" applyAlignment="1">
      <alignment horizontal="right" vertical="center"/>
      <protection/>
    </xf>
    <xf numFmtId="0" fontId="5" fillId="35" borderId="54" xfId="66" applyFont="1" applyFill="1" applyBorder="1" applyAlignment="1">
      <alignment horizontal="right" vertical="center"/>
      <protection/>
    </xf>
    <xf numFmtId="0" fontId="5" fillId="35" borderId="88" xfId="66" applyFont="1" applyFill="1" applyBorder="1" applyAlignment="1">
      <alignment horizontal="center" vertical="center"/>
      <protection/>
    </xf>
    <xf numFmtId="0" fontId="5" fillId="35" borderId="79" xfId="66" applyFont="1" applyFill="1" applyBorder="1" applyAlignment="1">
      <alignment horizontal="center" vertical="center"/>
      <protection/>
    </xf>
    <xf numFmtId="0" fontId="5" fillId="35" borderId="52" xfId="66" applyFont="1" applyFill="1" applyBorder="1" applyAlignment="1">
      <alignment horizontal="center" vertical="center"/>
      <protection/>
    </xf>
    <xf numFmtId="0" fontId="5" fillId="35" borderId="54" xfId="66" applyFont="1" applyFill="1" applyBorder="1" applyAlignment="1">
      <alignment horizontal="center" vertical="center"/>
      <protection/>
    </xf>
    <xf numFmtId="0" fontId="5" fillId="35" borderId="76" xfId="66" applyFont="1" applyFill="1" applyBorder="1" applyAlignment="1">
      <alignment horizontal="center" vertical="center"/>
      <protection/>
    </xf>
    <xf numFmtId="0" fontId="5" fillId="35" borderId="10" xfId="66" applyFont="1" applyFill="1" applyBorder="1" applyAlignment="1">
      <alignment horizontal="center" vertical="center"/>
      <protection/>
    </xf>
    <xf numFmtId="0" fontId="5" fillId="35" borderId="11" xfId="66" applyFont="1" applyFill="1" applyBorder="1" applyAlignment="1">
      <alignment horizontal="center" vertical="center"/>
      <protection/>
    </xf>
    <xf numFmtId="0" fontId="5" fillId="35" borderId="51" xfId="66" applyFont="1" applyFill="1" applyBorder="1" applyAlignment="1">
      <alignment horizontal="center" vertical="center"/>
      <protection/>
    </xf>
    <xf numFmtId="0" fontId="5" fillId="35" borderId="57" xfId="66" applyFont="1" applyFill="1" applyBorder="1" applyAlignment="1">
      <alignment horizontal="center" vertical="center"/>
      <protection/>
    </xf>
    <xf numFmtId="0" fontId="5" fillId="35" borderId="16" xfId="66" applyFont="1" applyFill="1" applyBorder="1" applyAlignment="1">
      <alignment horizontal="center" vertical="center"/>
      <protection/>
    </xf>
    <xf numFmtId="0" fontId="5" fillId="35" borderId="0" xfId="66" applyFont="1" applyFill="1" applyBorder="1" applyAlignment="1">
      <alignment horizontal="center" vertical="center"/>
      <protection/>
    </xf>
    <xf numFmtId="0" fontId="5" fillId="35" borderId="80" xfId="66" applyFont="1" applyFill="1" applyBorder="1" applyAlignment="1">
      <alignment horizontal="left" vertical="center"/>
      <protection/>
    </xf>
    <xf numFmtId="0" fontId="5" fillId="35" borderId="40" xfId="66" applyFont="1" applyFill="1" applyBorder="1" applyAlignment="1">
      <alignment horizontal="left" vertical="center"/>
      <protection/>
    </xf>
    <xf numFmtId="0" fontId="5" fillId="35" borderId="61" xfId="66" applyFont="1" applyFill="1" applyBorder="1" applyAlignment="1">
      <alignment horizontal="left" vertical="center"/>
      <protection/>
    </xf>
    <xf numFmtId="0" fontId="5" fillId="35" borderId="42" xfId="66" applyFont="1" applyFill="1" applyBorder="1" applyAlignment="1">
      <alignment horizontal="distributed" vertical="center"/>
      <protection/>
    </xf>
    <xf numFmtId="0" fontId="5" fillId="35" borderId="63" xfId="66" applyFont="1" applyFill="1" applyBorder="1" applyAlignment="1">
      <alignment horizontal="distributed" vertical="center"/>
      <protection/>
    </xf>
    <xf numFmtId="0" fontId="5" fillId="35" borderId="80" xfId="66" applyFont="1" applyFill="1" applyBorder="1" applyAlignment="1">
      <alignment horizontal="distributed" vertical="center"/>
      <protection/>
    </xf>
    <xf numFmtId="0" fontId="5" fillId="35" borderId="61" xfId="66" applyFont="1" applyFill="1" applyBorder="1" applyAlignment="1">
      <alignment horizontal="distributed" vertical="center"/>
      <protection/>
    </xf>
    <xf numFmtId="0" fontId="5" fillId="35" borderId="42" xfId="66" applyFont="1" applyFill="1" applyBorder="1" applyAlignment="1">
      <alignment horizontal="distributed" vertical="center" wrapText="1"/>
      <protection/>
    </xf>
    <xf numFmtId="0" fontId="5" fillId="35" borderId="42" xfId="66" applyFont="1" applyFill="1" applyBorder="1" applyAlignment="1">
      <alignment horizontal="center" vertical="center"/>
      <protection/>
    </xf>
    <xf numFmtId="0" fontId="5" fillId="35" borderId="63" xfId="66" applyFont="1" applyFill="1" applyBorder="1" applyAlignment="1">
      <alignment horizontal="center" vertical="center"/>
      <protection/>
    </xf>
    <xf numFmtId="0" fontId="5" fillId="35" borderId="77" xfId="66" applyFont="1" applyFill="1" applyBorder="1" applyAlignment="1">
      <alignment horizontal="center" vertical="center"/>
      <protection/>
    </xf>
    <xf numFmtId="0" fontId="5" fillId="35" borderId="23" xfId="66" applyFont="1" applyFill="1" applyBorder="1" applyAlignment="1">
      <alignment horizontal="center" vertical="center"/>
      <protection/>
    </xf>
    <xf numFmtId="0" fontId="5" fillId="35" borderId="64" xfId="66" applyFont="1" applyFill="1" applyBorder="1" applyAlignment="1">
      <alignment horizontal="center" vertical="center"/>
      <protection/>
    </xf>
    <xf numFmtId="0" fontId="15" fillId="0" borderId="83" xfId="66" applyFont="1" applyFill="1" applyBorder="1" applyAlignment="1">
      <alignment horizontal="center" vertical="center"/>
      <protection/>
    </xf>
    <xf numFmtId="0" fontId="15" fillId="0" borderId="79" xfId="66" applyFont="1" applyFill="1" applyBorder="1" applyAlignment="1">
      <alignment horizontal="center" vertical="center"/>
      <protection/>
    </xf>
    <xf numFmtId="0" fontId="15" fillId="0" borderId="60" xfId="66" applyFont="1" applyFill="1" applyBorder="1" applyAlignment="1">
      <alignment horizontal="center" vertical="center"/>
      <protection/>
    </xf>
    <xf numFmtId="0" fontId="15" fillId="0" borderId="66" xfId="66" applyFont="1" applyFill="1" applyBorder="1" applyAlignment="1">
      <alignment horizontal="center" vertical="center" textRotation="255"/>
      <protection/>
    </xf>
    <xf numFmtId="0" fontId="15" fillId="0" borderId="24" xfId="66" applyFont="1" applyFill="1" applyBorder="1" applyAlignment="1">
      <alignment horizontal="center" vertical="center" textRotation="255"/>
      <protection/>
    </xf>
    <xf numFmtId="0" fontId="15" fillId="0" borderId="37" xfId="66" applyFont="1" applyFill="1" applyBorder="1" applyAlignment="1">
      <alignment horizontal="center" vertical="center" textRotation="255"/>
      <protection/>
    </xf>
    <xf numFmtId="0" fontId="15" fillId="0" borderId="30" xfId="66" applyFont="1" applyFill="1" applyBorder="1" applyAlignment="1">
      <alignment horizontal="center" vertical="center" textRotation="255"/>
      <protection/>
    </xf>
    <xf numFmtId="0" fontId="15" fillId="0" borderId="18" xfId="66" applyFont="1" applyFill="1" applyBorder="1" applyAlignment="1">
      <alignment horizontal="center" vertical="center" textRotation="255"/>
      <protection/>
    </xf>
    <xf numFmtId="0" fontId="15" fillId="0" borderId="25" xfId="66" applyFont="1" applyFill="1" applyBorder="1" applyAlignment="1">
      <alignment horizontal="center" vertical="center" textRotation="255"/>
      <protection/>
    </xf>
    <xf numFmtId="0" fontId="15" fillId="0" borderId="10" xfId="66" applyFont="1" applyFill="1" applyBorder="1" applyAlignment="1">
      <alignment horizontal="distributed" vertical="center"/>
      <protection/>
    </xf>
    <xf numFmtId="0" fontId="15" fillId="0" borderId="16" xfId="66" applyFont="1" applyFill="1" applyBorder="1" applyAlignment="1" applyProtection="1">
      <alignment horizontal="distributed" vertical="center"/>
      <protection locked="0"/>
    </xf>
    <xf numFmtId="0" fontId="15" fillId="0" borderId="69" xfId="66" applyFont="1" applyFill="1" applyBorder="1" applyAlignment="1">
      <alignment horizontal="distributed" vertical="center"/>
      <protection/>
    </xf>
    <xf numFmtId="0" fontId="15" fillId="0" borderId="58" xfId="66" applyFont="1" applyFill="1" applyBorder="1" applyAlignment="1">
      <alignment horizontal="distributed" vertical="center"/>
      <protection/>
    </xf>
    <xf numFmtId="0" fontId="15" fillId="0" borderId="59" xfId="66" applyFont="1" applyFill="1" applyBorder="1" applyAlignment="1">
      <alignment horizontal="distributed" vertical="center"/>
      <protection/>
    </xf>
    <xf numFmtId="0" fontId="15" fillId="0" borderId="12" xfId="66" applyFont="1" applyFill="1" applyBorder="1" applyAlignment="1">
      <alignment horizontal="distributed" vertical="center"/>
      <protection/>
    </xf>
    <xf numFmtId="0" fontId="15" fillId="0" borderId="40" xfId="66" applyFont="1" applyFill="1" applyBorder="1" applyAlignment="1">
      <alignment horizontal="distributed" vertical="center"/>
      <protection/>
    </xf>
    <xf numFmtId="0" fontId="15" fillId="0" borderId="61" xfId="66" applyFont="1" applyFill="1" applyBorder="1" applyAlignment="1">
      <alignment horizontal="distributed" vertical="center"/>
      <protection/>
    </xf>
    <xf numFmtId="9" fontId="15" fillId="0" borderId="69" xfId="42" applyFont="1" applyFill="1" applyBorder="1" applyAlignment="1">
      <alignment horizontal="distributed" vertical="center"/>
    </xf>
    <xf numFmtId="9" fontId="15" fillId="0" borderId="16" xfId="42" applyFont="1" applyFill="1" applyBorder="1" applyAlignment="1">
      <alignment horizontal="distributed" vertical="center"/>
    </xf>
    <xf numFmtId="9" fontId="15" fillId="0" borderId="63" xfId="42" applyFont="1" applyFill="1" applyBorder="1" applyAlignment="1">
      <alignment horizontal="distributed" vertical="center"/>
    </xf>
    <xf numFmtId="0" fontId="15" fillId="0" borderId="84" xfId="66" applyFont="1" applyFill="1" applyBorder="1" applyAlignment="1">
      <alignment horizontal="distributed" vertical="center"/>
      <protection/>
    </xf>
    <xf numFmtId="0" fontId="15" fillId="0" borderId="44" xfId="66" applyFont="1" applyFill="1" applyBorder="1" applyAlignment="1">
      <alignment horizontal="center" vertical="center" textRotation="255"/>
      <protection/>
    </xf>
    <xf numFmtId="0" fontId="15" fillId="0" borderId="27" xfId="66" applyFont="1" applyFill="1" applyBorder="1" applyAlignment="1">
      <alignment horizontal="center" vertical="center" textRotation="255"/>
      <protection/>
    </xf>
    <xf numFmtId="0" fontId="15" fillId="0" borderId="39" xfId="66" applyFont="1" applyFill="1" applyBorder="1" applyAlignment="1">
      <alignment horizontal="center" vertical="center" textRotation="255"/>
      <protection/>
    </xf>
    <xf numFmtId="0" fontId="15" fillId="0" borderId="17" xfId="66" applyFont="1" applyFill="1" applyBorder="1" applyAlignment="1">
      <alignment horizontal="distributed" vertical="center"/>
      <protection/>
    </xf>
    <xf numFmtId="0" fontId="15" fillId="0" borderId="48" xfId="66" applyFont="1" applyFill="1" applyBorder="1" applyAlignment="1">
      <alignment horizontal="distributed" vertical="center"/>
      <protection/>
    </xf>
    <xf numFmtId="0" fontId="15" fillId="0" borderId="82" xfId="66" applyFont="1" applyFill="1" applyBorder="1" applyAlignment="1">
      <alignment horizontal="distributed" vertical="center"/>
      <protection/>
    </xf>
    <xf numFmtId="0" fontId="15" fillId="0" borderId="86" xfId="66" applyFont="1" applyFill="1" applyBorder="1" applyAlignment="1">
      <alignment horizontal="distributed" vertical="center"/>
      <protection/>
    </xf>
    <xf numFmtId="3" fontId="5" fillId="0" borderId="93" xfId="66" applyNumberFormat="1" applyFont="1" applyFill="1" applyBorder="1" applyAlignment="1">
      <alignment horizontal="center" vertical="center"/>
      <protection/>
    </xf>
    <xf numFmtId="3" fontId="5" fillId="0" borderId="94" xfId="66" applyNumberFormat="1" applyFont="1" applyFill="1" applyBorder="1" applyAlignment="1">
      <alignment horizontal="center" vertical="center"/>
      <protection/>
    </xf>
    <xf numFmtId="3" fontId="5" fillId="0" borderId="95" xfId="66" applyNumberFormat="1" applyFont="1" applyFill="1" applyBorder="1" applyAlignment="1">
      <alignment horizontal="center" vertical="center"/>
      <protection/>
    </xf>
    <xf numFmtId="3" fontId="5" fillId="0" borderId="96" xfId="66" applyNumberFormat="1" applyFont="1" applyFill="1" applyBorder="1" applyAlignment="1">
      <alignment horizontal="center" vertical="center"/>
      <protection/>
    </xf>
    <xf numFmtId="3" fontId="5" fillId="0" borderId="97" xfId="66" applyNumberFormat="1" applyFont="1" applyFill="1" applyBorder="1" applyAlignment="1">
      <alignment horizontal="center" vertical="center"/>
      <protection/>
    </xf>
    <xf numFmtId="3" fontId="5" fillId="0" borderId="98" xfId="66" applyNumberFormat="1" applyFont="1" applyFill="1" applyBorder="1" applyAlignment="1">
      <alignment horizontal="center" vertical="center"/>
      <protection/>
    </xf>
    <xf numFmtId="0" fontId="8" fillId="0" borderId="17" xfId="66" applyFont="1" applyBorder="1" applyAlignment="1">
      <alignment horizontal="distributed" vertical="center" wrapText="1"/>
      <protection/>
    </xf>
    <xf numFmtId="0" fontId="8" fillId="0" borderId="17" xfId="66" applyFont="1" applyBorder="1" applyAlignment="1">
      <alignment horizontal="distributed" vertical="center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7" xfId="66" applyFont="1" applyFill="1" applyBorder="1" applyAlignment="1">
      <alignment horizontal="center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5" fillId="0" borderId="17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31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77" xfId="65" applyFont="1" applyBorder="1" applyAlignment="1">
      <alignment horizontal="center" vertical="center"/>
      <protection/>
    </xf>
    <xf numFmtId="0" fontId="5" fillId="0" borderId="70" xfId="65" applyFont="1" applyBorder="1" applyAlignment="1">
      <alignment horizontal="center" vertical="center"/>
      <protection/>
    </xf>
    <xf numFmtId="0" fontId="5" fillId="0" borderId="62" xfId="65" applyFont="1" applyBorder="1" applyAlignment="1">
      <alignment horizontal="center" vertical="center"/>
      <protection/>
    </xf>
    <xf numFmtId="49" fontId="5" fillId="0" borderId="52" xfId="65" applyNumberFormat="1" applyFont="1" applyBorder="1" applyAlignment="1">
      <alignment horizontal="distributed" vertical="center"/>
      <protection/>
    </xf>
    <xf numFmtId="49" fontId="5" fillId="0" borderId="70" xfId="65" applyNumberFormat="1" applyFont="1" applyBorder="1" applyAlignment="1">
      <alignment horizontal="distributed" vertical="center"/>
      <protection/>
    </xf>
    <xf numFmtId="49" fontId="5" fillId="0" borderId="53" xfId="65" applyNumberFormat="1" applyFont="1" applyBorder="1" applyAlignment="1">
      <alignment horizontal="distributed" vertical="center"/>
      <protection/>
    </xf>
    <xf numFmtId="49" fontId="5" fillId="0" borderId="55" xfId="65" applyNumberFormat="1" applyFont="1" applyBorder="1" applyAlignment="1">
      <alignment horizontal="distributed" vertical="center"/>
      <protection/>
    </xf>
    <xf numFmtId="49" fontId="5" fillId="0" borderId="53" xfId="65" applyNumberFormat="1" applyFont="1" applyFill="1" applyBorder="1" applyAlignment="1">
      <alignment horizontal="distributed" vertical="center"/>
      <protection/>
    </xf>
    <xf numFmtId="49" fontId="5" fillId="0" borderId="55" xfId="65" applyNumberFormat="1" applyFont="1" applyFill="1" applyBorder="1" applyAlignment="1">
      <alignment horizontal="distributed" vertical="center"/>
      <protection/>
    </xf>
    <xf numFmtId="49" fontId="5" fillId="0" borderId="22" xfId="65" applyNumberFormat="1" applyFont="1" applyBorder="1" applyAlignment="1">
      <alignment horizontal="distributed" vertical="center"/>
      <protection/>
    </xf>
    <xf numFmtId="0" fontId="11" fillId="0" borderId="55" xfId="65" applyFont="1" applyBorder="1" applyAlignment="1">
      <alignment horizontal="distributed" vertical="center"/>
      <protection/>
    </xf>
    <xf numFmtId="0" fontId="11" fillId="0" borderId="70" xfId="65" applyFont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106資料第05-2表" xfId="67"/>
    <cellStyle name="標準_114資料第11-2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2400"/>
          <a:ext cx="1076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48</xdr:row>
      <xdr:rowOff>200025</xdr:rowOff>
    </xdr:to>
    <xdr:sp>
      <xdr:nvSpPr>
        <xdr:cNvPr id="2" name="Line 4"/>
        <xdr:cNvSpPr>
          <a:spLocks/>
        </xdr:cNvSpPr>
      </xdr:nvSpPr>
      <xdr:spPr>
        <a:xfrm flipH="1">
          <a:off x="12039600" y="161925"/>
          <a:ext cx="0" cy="1016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800100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200025"/>
          <a:ext cx="790575" cy="69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714375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28600" y="180975"/>
          <a:ext cx="70485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9525</xdr:rowOff>
    </xdr:from>
    <xdr:to>
      <xdr:col>20</xdr:col>
      <xdr:colOff>733425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1668125" y="180975"/>
          <a:ext cx="72390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28575</xdr:rowOff>
    </xdr:from>
    <xdr:to>
      <xdr:col>2</xdr:col>
      <xdr:colOff>19050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19075" y="14573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2</xdr:col>
      <xdr:colOff>0</xdr:colOff>
      <xdr:row>25</xdr:row>
      <xdr:rowOff>161925</xdr:rowOff>
    </xdr:to>
    <xdr:sp>
      <xdr:nvSpPr>
        <xdr:cNvPr id="2" name="Rectangle 7"/>
        <xdr:cNvSpPr>
          <a:spLocks/>
        </xdr:cNvSpPr>
      </xdr:nvSpPr>
      <xdr:spPr>
        <a:xfrm>
          <a:off x="219075" y="5962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40</xdr:row>
      <xdr:rowOff>28575</xdr:rowOff>
    </xdr:from>
    <xdr:to>
      <xdr:col>2</xdr:col>
      <xdr:colOff>0</xdr:colOff>
      <xdr:row>40</xdr:row>
      <xdr:rowOff>200025</xdr:rowOff>
    </xdr:to>
    <xdr:sp>
      <xdr:nvSpPr>
        <xdr:cNvPr id="3" name="Rectangle 9"/>
        <xdr:cNvSpPr>
          <a:spLocks/>
        </xdr:cNvSpPr>
      </xdr:nvSpPr>
      <xdr:spPr>
        <a:xfrm>
          <a:off x="219075" y="98679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21</xdr:row>
      <xdr:rowOff>28575</xdr:rowOff>
    </xdr:from>
    <xdr:to>
      <xdr:col>2</xdr:col>
      <xdr:colOff>19050</xdr:colOff>
      <xdr:row>21</xdr:row>
      <xdr:rowOff>161925</xdr:rowOff>
    </xdr:to>
    <xdr:sp>
      <xdr:nvSpPr>
        <xdr:cNvPr id="4" name="Rectangle 12"/>
        <xdr:cNvSpPr>
          <a:spLocks/>
        </xdr:cNvSpPr>
      </xdr:nvSpPr>
      <xdr:spPr>
        <a:xfrm>
          <a:off x="219075" y="48482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36</xdr:row>
      <xdr:rowOff>28575</xdr:rowOff>
    </xdr:from>
    <xdr:to>
      <xdr:col>2</xdr:col>
      <xdr:colOff>19050</xdr:colOff>
      <xdr:row>36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219075" y="87249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95250</xdr:rowOff>
    </xdr:from>
    <xdr:to>
      <xdr:col>5</xdr:col>
      <xdr:colOff>228600</xdr:colOff>
      <xdr:row>4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028950" y="12573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5</xdr:col>
      <xdr:colOff>209550</xdr:colOff>
      <xdr:row>24</xdr:row>
      <xdr:rowOff>285750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009900" y="82962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9</xdr:col>
      <xdr:colOff>28575</xdr:colOff>
      <xdr:row>24</xdr:row>
      <xdr:rowOff>85725</xdr:rowOff>
    </xdr:from>
    <xdr:to>
      <xdr:col>9</xdr:col>
      <xdr:colOff>238125</xdr:colOff>
      <xdr:row>24</xdr:row>
      <xdr:rowOff>285750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943975" y="82962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エ</a:t>
          </a:r>
        </a:p>
      </xdr:txBody>
    </xdr:sp>
    <xdr:clientData/>
  </xdr:twoCellAnchor>
  <xdr:twoCellAnchor>
    <xdr:from>
      <xdr:col>9</xdr:col>
      <xdr:colOff>19050</xdr:colOff>
      <xdr:row>23</xdr:row>
      <xdr:rowOff>76200</xdr:rowOff>
    </xdr:from>
    <xdr:to>
      <xdr:col>9</xdr:col>
      <xdr:colOff>228600</xdr:colOff>
      <xdr:row>23</xdr:row>
      <xdr:rowOff>276225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8934450" y="79343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ウ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952500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61925" y="466725"/>
          <a:ext cx="94297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552450</xdr:colOff>
      <xdr:row>5</xdr:row>
      <xdr:rowOff>180975</xdr:rowOff>
    </xdr:to>
    <xdr:sp>
      <xdr:nvSpPr>
        <xdr:cNvPr id="1" name="Line 14"/>
        <xdr:cNvSpPr>
          <a:spLocks/>
        </xdr:cNvSpPr>
      </xdr:nvSpPr>
      <xdr:spPr>
        <a:xfrm>
          <a:off x="9525" y="381000"/>
          <a:ext cx="1533525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800100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47650" y="200025"/>
          <a:ext cx="79057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</xdr:row>
      <xdr:rowOff>9525</xdr:rowOff>
    </xdr:from>
    <xdr:to>
      <xdr:col>27</xdr:col>
      <xdr:colOff>762000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4954250" y="200025"/>
          <a:ext cx="75247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</xdr:colOff>
      <xdr:row>1</xdr:row>
      <xdr:rowOff>9525</xdr:rowOff>
    </xdr:from>
    <xdr:to>
      <xdr:col>54</xdr:col>
      <xdr:colOff>800100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9879925" y="200025"/>
          <a:ext cx="79057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1</xdr:row>
      <xdr:rowOff>9525</xdr:rowOff>
    </xdr:from>
    <xdr:to>
      <xdr:col>78</xdr:col>
      <xdr:colOff>800100</xdr:colOff>
      <xdr:row>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4881800" y="200025"/>
          <a:ext cx="79057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10763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619125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219075"/>
          <a:ext cx="619125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48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10315575" y="209550"/>
          <a:ext cx="0" cy="996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714375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61925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714375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001750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714375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61925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714375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925675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</xdr:row>
      <xdr:rowOff>9525</xdr:rowOff>
    </xdr:from>
    <xdr:to>
      <xdr:col>45</xdr:col>
      <xdr:colOff>714375</xdr:colOff>
      <xdr:row>5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9546550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790575</xdr:colOff>
      <xdr:row>5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90500" y="180975"/>
          <a:ext cx="790575" cy="838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733425</xdr:colOff>
      <xdr:row>4</xdr:row>
      <xdr:rowOff>200025</xdr:rowOff>
    </xdr:to>
    <xdr:sp>
      <xdr:nvSpPr>
        <xdr:cNvPr id="1" name="Line 6"/>
        <xdr:cNvSpPr>
          <a:spLocks/>
        </xdr:cNvSpPr>
      </xdr:nvSpPr>
      <xdr:spPr>
        <a:xfrm>
          <a:off x="190500" y="190500"/>
          <a:ext cx="733425" cy="847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</xdr:col>
      <xdr:colOff>676275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209550"/>
          <a:ext cx="66675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4%20104&#36039;&#26009;&#31532;04&#34920;&#12304;&#24037;&#34276;&#12305;&#65298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-13%20113&#36039;&#26009;&#31532;13&#34920;&#12304;&#24037;&#34276;&#12305;&#65298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計"/>
      <sheetName val="市計"/>
      <sheetName val="町村計"/>
    </sheetNames>
    <sheetDataSet>
      <sheetData sheetId="1">
        <row r="6">
          <cell r="E6">
            <v>2850743</v>
          </cell>
          <cell r="I6">
            <v>2850027</v>
          </cell>
        </row>
        <row r="7">
          <cell r="E7">
            <v>145570876</v>
          </cell>
          <cell r="I7">
            <v>36839811</v>
          </cell>
        </row>
        <row r="8">
          <cell r="E8">
            <v>189017135</v>
          </cell>
          <cell r="I8">
            <v>79709033</v>
          </cell>
        </row>
        <row r="9">
          <cell r="E9">
            <v>47161895</v>
          </cell>
          <cell r="I9">
            <v>34655994</v>
          </cell>
        </row>
        <row r="10">
          <cell r="E10">
            <v>437619</v>
          </cell>
          <cell r="I10">
            <v>375626</v>
          </cell>
        </row>
        <row r="11">
          <cell r="E11">
            <v>13838460</v>
          </cell>
          <cell r="I11">
            <v>6765970</v>
          </cell>
        </row>
        <row r="12">
          <cell r="E12">
            <v>19178380</v>
          </cell>
          <cell r="I12">
            <v>12504780</v>
          </cell>
        </row>
        <row r="13">
          <cell r="E13">
            <v>56250161</v>
          </cell>
          <cell r="I13">
            <v>31437339</v>
          </cell>
        </row>
        <row r="14">
          <cell r="E14">
            <v>20927789</v>
          </cell>
          <cell r="I14">
            <v>17350261</v>
          </cell>
        </row>
        <row r="15">
          <cell r="E15">
            <v>62416003</v>
          </cell>
          <cell r="I15">
            <v>33716589</v>
          </cell>
        </row>
        <row r="16">
          <cell r="E16">
            <v>101227</v>
          </cell>
          <cell r="I16">
            <v>24513</v>
          </cell>
        </row>
        <row r="17">
          <cell r="E17">
            <v>51785781</v>
          </cell>
          <cell r="I17">
            <v>49826941</v>
          </cell>
        </row>
        <row r="18">
          <cell r="E18">
            <v>1313579</v>
          </cell>
          <cell r="I18">
            <v>1240238</v>
          </cell>
        </row>
        <row r="20">
          <cell r="E20">
            <v>610849648</v>
          </cell>
          <cell r="I20">
            <v>307297122</v>
          </cell>
        </row>
        <row r="21">
          <cell r="E21">
            <v>54790724</v>
          </cell>
          <cell r="I21">
            <v>51132609</v>
          </cell>
        </row>
        <row r="22">
          <cell r="E22">
            <v>135343976</v>
          </cell>
          <cell r="I22">
            <v>37569908</v>
          </cell>
        </row>
        <row r="23">
          <cell r="E23">
            <v>51785781</v>
          </cell>
          <cell r="I23">
            <v>49826941</v>
          </cell>
        </row>
        <row r="24">
          <cell r="E24">
            <v>241920481</v>
          </cell>
          <cell r="I24">
            <v>138529458</v>
          </cell>
        </row>
        <row r="25">
          <cell r="E25">
            <v>66080257</v>
          </cell>
          <cell r="I25">
            <v>9857791</v>
          </cell>
        </row>
        <row r="26">
          <cell r="E26">
            <v>32332423</v>
          </cell>
          <cell r="I26">
            <v>1429598</v>
          </cell>
        </row>
        <row r="27">
          <cell r="E27">
            <v>33747834</v>
          </cell>
          <cell r="I27">
            <v>8428193</v>
          </cell>
        </row>
        <row r="28">
          <cell r="E28">
            <v>101227</v>
          </cell>
          <cell r="I28">
            <v>24513</v>
          </cell>
        </row>
        <row r="30">
          <cell r="E30">
            <v>66181484</v>
          </cell>
          <cell r="I30">
            <v>9882304</v>
          </cell>
        </row>
        <row r="31">
          <cell r="E31">
            <v>60790513</v>
          </cell>
          <cell r="I31">
            <v>43985901</v>
          </cell>
        </row>
        <row r="32">
          <cell r="E32">
            <v>12761941</v>
          </cell>
          <cell r="I32">
            <v>10708544</v>
          </cell>
        </row>
        <row r="33">
          <cell r="E33">
            <v>169300947</v>
          </cell>
          <cell r="I33">
            <v>62459962</v>
          </cell>
        </row>
        <row r="34">
          <cell r="E34">
            <v>7685073</v>
          </cell>
          <cell r="I34">
            <v>5979596</v>
          </cell>
        </row>
        <row r="35">
          <cell r="E35">
            <v>10981158</v>
          </cell>
          <cell r="I35">
            <v>3075578</v>
          </cell>
        </row>
        <row r="36">
          <cell r="E36">
            <v>41228051</v>
          </cell>
          <cell r="I36">
            <v>32675779</v>
          </cell>
        </row>
        <row r="38">
          <cell r="E38">
            <v>302747683</v>
          </cell>
          <cell r="I38">
            <v>158885360</v>
          </cell>
        </row>
      </sheetData>
      <sheetData sheetId="2">
        <row r="6">
          <cell r="E6">
            <v>2214113</v>
          </cell>
          <cell r="I6">
            <v>2208294</v>
          </cell>
        </row>
        <row r="7">
          <cell r="E7">
            <v>71558884</v>
          </cell>
          <cell r="I7">
            <v>30074064</v>
          </cell>
        </row>
        <row r="8">
          <cell r="E8">
            <v>49294672</v>
          </cell>
          <cell r="I8">
            <v>25361293</v>
          </cell>
        </row>
        <row r="9">
          <cell r="E9">
            <v>21157513</v>
          </cell>
          <cell r="I9">
            <v>17221245</v>
          </cell>
        </row>
        <row r="10">
          <cell r="E10">
            <v>75237</v>
          </cell>
          <cell r="I10">
            <v>72130</v>
          </cell>
        </row>
        <row r="11">
          <cell r="E11">
            <v>14867032</v>
          </cell>
          <cell r="I11">
            <v>7435358</v>
          </cell>
        </row>
        <row r="12">
          <cell r="E12">
            <v>6063592</v>
          </cell>
          <cell r="I12">
            <v>4333099</v>
          </cell>
        </row>
        <row r="13">
          <cell r="E13">
            <v>19786602</v>
          </cell>
          <cell r="I13">
            <v>12307559</v>
          </cell>
        </row>
        <row r="14">
          <cell r="E14">
            <v>12978657</v>
          </cell>
          <cell r="I14">
            <v>9246294</v>
          </cell>
        </row>
        <row r="15">
          <cell r="E15">
            <v>22443023</v>
          </cell>
          <cell r="I15">
            <v>15067769</v>
          </cell>
        </row>
        <row r="16">
          <cell r="E16">
            <v>253343</v>
          </cell>
          <cell r="I16">
            <v>111131</v>
          </cell>
        </row>
        <row r="17">
          <cell r="E17">
            <v>20397220</v>
          </cell>
          <cell r="I17">
            <v>19912667</v>
          </cell>
        </row>
        <row r="20">
          <cell r="E20">
            <v>241089888</v>
          </cell>
          <cell r="I20">
            <v>143350903</v>
          </cell>
        </row>
        <row r="21">
          <cell r="E21">
            <v>26955904</v>
          </cell>
          <cell r="I21">
            <v>25478064</v>
          </cell>
        </row>
        <row r="22">
          <cell r="E22">
            <v>24980217</v>
          </cell>
          <cell r="I22">
            <v>6793250</v>
          </cell>
        </row>
        <row r="23">
          <cell r="E23">
            <v>20397220</v>
          </cell>
          <cell r="I23">
            <v>19912667</v>
          </cell>
        </row>
        <row r="24">
          <cell r="E24">
            <v>72333341</v>
          </cell>
          <cell r="I24">
            <v>52183981</v>
          </cell>
        </row>
        <row r="25">
          <cell r="E25">
            <v>35552009</v>
          </cell>
          <cell r="I25">
            <v>8673547</v>
          </cell>
        </row>
        <row r="26">
          <cell r="E26">
            <v>10137801</v>
          </cell>
          <cell r="I26">
            <v>817074</v>
          </cell>
        </row>
        <row r="27">
          <cell r="E27">
            <v>25414208</v>
          </cell>
          <cell r="I27">
            <v>7856473</v>
          </cell>
        </row>
        <row r="28">
          <cell r="E28">
            <v>253343</v>
          </cell>
          <cell r="I28">
            <v>111131</v>
          </cell>
        </row>
        <row r="29">
          <cell r="E29">
            <v>8173</v>
          </cell>
          <cell r="I29">
            <v>8173</v>
          </cell>
        </row>
        <row r="30">
          <cell r="E30">
            <v>35813525</v>
          </cell>
          <cell r="I30">
            <v>8792851</v>
          </cell>
        </row>
        <row r="31">
          <cell r="E31">
            <v>30038594</v>
          </cell>
          <cell r="I31">
            <v>23175103</v>
          </cell>
        </row>
        <row r="32">
          <cell r="E32">
            <v>4849983</v>
          </cell>
          <cell r="I32">
            <v>3868970</v>
          </cell>
        </row>
        <row r="33">
          <cell r="E33">
            <v>65089309</v>
          </cell>
          <cell r="I33">
            <v>28372665</v>
          </cell>
        </row>
        <row r="34">
          <cell r="E34">
            <v>10766645</v>
          </cell>
          <cell r="I34">
            <v>8331959</v>
          </cell>
        </row>
        <row r="35">
          <cell r="E35">
            <v>1091460</v>
          </cell>
          <cell r="I35">
            <v>778858</v>
          </cell>
        </row>
        <row r="36">
          <cell r="E36">
            <v>21138031</v>
          </cell>
          <cell r="I36">
            <v>17846516</v>
          </cell>
        </row>
        <row r="38">
          <cell r="E38">
            <v>132974022</v>
          </cell>
          <cell r="I38">
            <v>82374071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印刷用12表（１）、（２）"/>
      <sheetName val="印刷用13表"/>
    </sheetNames>
    <sheetDataSet>
      <sheetData sheetId="0">
        <row r="7">
          <cell r="T7">
            <v>0</v>
          </cell>
        </row>
        <row r="8">
          <cell r="O8">
            <v>0</v>
          </cell>
          <cell r="T8">
            <v>0</v>
          </cell>
        </row>
        <row r="9">
          <cell r="O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O12">
            <v>0</v>
          </cell>
          <cell r="T12">
            <v>0</v>
          </cell>
        </row>
        <row r="13">
          <cell r="O13">
            <v>0</v>
          </cell>
          <cell r="T13">
            <v>0</v>
          </cell>
        </row>
        <row r="14">
          <cell r="O14">
            <v>0</v>
          </cell>
          <cell r="R14">
            <v>0</v>
          </cell>
          <cell r="T14">
            <v>0</v>
          </cell>
        </row>
        <row r="15">
          <cell r="T15">
            <v>0</v>
          </cell>
        </row>
        <row r="16">
          <cell r="O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T17">
            <v>0</v>
          </cell>
          <cell r="U17">
            <v>982148</v>
          </cell>
        </row>
        <row r="25">
          <cell r="E25">
            <v>6200</v>
          </cell>
        </row>
        <row r="26">
          <cell r="E26">
            <v>0</v>
          </cell>
        </row>
        <row r="27">
          <cell r="C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P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E29">
            <v>0</v>
          </cell>
          <cell r="O29">
            <v>0</v>
          </cell>
          <cell r="P29">
            <v>0</v>
          </cell>
        </row>
        <row r="30">
          <cell r="C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500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5000</v>
          </cell>
          <cell r="I31">
            <v>0</v>
          </cell>
          <cell r="O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6200</v>
          </cell>
        </row>
        <row r="34">
          <cell r="O34">
            <v>0</v>
          </cell>
          <cell r="Q34">
            <v>0</v>
          </cell>
        </row>
        <row r="35">
          <cell r="O35">
            <v>2480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="115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52" sqref="E52"/>
    </sheetView>
  </sheetViews>
  <sheetFormatPr defaultColWidth="10.00390625" defaultRowHeight="18" customHeight="1"/>
  <cols>
    <col min="1" max="1" width="3.125" style="1" customWidth="1"/>
    <col min="2" max="2" width="11.125" style="1" customWidth="1"/>
    <col min="3" max="3" width="10.25390625" style="1" customWidth="1"/>
    <col min="4" max="4" width="5.625" style="24" customWidth="1"/>
    <col min="5" max="5" width="10.25390625" style="1" customWidth="1"/>
    <col min="6" max="6" width="5.625" style="24" customWidth="1"/>
    <col min="7" max="7" width="9.625" style="12" customWidth="1"/>
    <col min="8" max="8" width="8.625" style="12" customWidth="1"/>
    <col min="9" max="10" width="9.625" style="12" customWidth="1"/>
    <col min="11" max="11" width="8.125" style="12" customWidth="1"/>
    <col min="12" max="12" width="8.25390625" style="12" bestFit="1" customWidth="1"/>
    <col min="13" max="13" width="10.50390625" style="12" customWidth="1"/>
    <col min="14" max="14" width="10.00390625" style="12" customWidth="1"/>
    <col min="15" max="15" width="10.25390625" style="23" customWidth="1"/>
    <col min="16" max="16" width="10.25390625" style="12" customWidth="1"/>
    <col min="17" max="17" width="6.875" style="24" customWidth="1"/>
    <col min="18" max="18" width="5.125" style="1" customWidth="1"/>
    <col min="19" max="19" width="5.125" style="25" customWidth="1"/>
    <col min="20" max="21" width="12.00390625" style="1" customWidth="1"/>
    <col min="22" max="16384" width="10.00390625" style="1" customWidth="1"/>
  </cols>
  <sheetData>
    <row r="1" spans="1:19" s="24" customFormat="1" ht="12" customHeight="1">
      <c r="A1" s="26" t="s">
        <v>0</v>
      </c>
      <c r="B1" s="26"/>
      <c r="C1" s="26"/>
      <c r="D1" s="26"/>
      <c r="E1" s="26"/>
      <c r="F1" s="26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28" t="s">
        <v>15</v>
      </c>
    </row>
    <row r="2" spans="1:19" s="3" customFormat="1" ht="12" customHeight="1">
      <c r="A2" s="2"/>
      <c r="B2" s="13" t="s">
        <v>1</v>
      </c>
      <c r="C2" s="1427" t="s">
        <v>25</v>
      </c>
      <c r="D2" s="29"/>
      <c r="E2" s="1427" t="s">
        <v>24</v>
      </c>
      <c r="F2" s="29"/>
      <c r="G2" s="1419" t="s">
        <v>26</v>
      </c>
      <c r="H2" s="1438" t="s">
        <v>82</v>
      </c>
      <c r="I2" s="1417" t="s">
        <v>23</v>
      </c>
      <c r="J2" s="1422" t="s">
        <v>27</v>
      </c>
      <c r="K2" s="1417" t="s">
        <v>22</v>
      </c>
      <c r="L2" s="1419" t="s">
        <v>28</v>
      </c>
      <c r="M2" s="1419" t="s">
        <v>83</v>
      </c>
      <c r="N2" s="1419" t="s">
        <v>29</v>
      </c>
      <c r="O2" s="1432" t="s">
        <v>85</v>
      </c>
      <c r="P2" s="1432" t="s">
        <v>86</v>
      </c>
      <c r="Q2" s="1412" t="s">
        <v>30</v>
      </c>
      <c r="R2" s="1414" t="s">
        <v>20</v>
      </c>
      <c r="S2" s="1414" t="s">
        <v>21</v>
      </c>
    </row>
    <row r="3" spans="1:19" s="3" customFormat="1" ht="12" customHeight="1">
      <c r="A3" s="4"/>
      <c r="B3" s="5"/>
      <c r="C3" s="1428"/>
      <c r="D3" s="1424" t="s">
        <v>66</v>
      </c>
      <c r="E3" s="1428"/>
      <c r="F3" s="1424" t="s">
        <v>67</v>
      </c>
      <c r="G3" s="1418"/>
      <c r="H3" s="1439"/>
      <c r="I3" s="1418"/>
      <c r="J3" s="1423"/>
      <c r="K3" s="1418"/>
      <c r="L3" s="1418"/>
      <c r="M3" s="1431"/>
      <c r="N3" s="1431"/>
      <c r="O3" s="1433"/>
      <c r="P3" s="1433"/>
      <c r="Q3" s="1413"/>
      <c r="R3" s="1415"/>
      <c r="S3" s="1415"/>
    </row>
    <row r="4" spans="1:20" s="3" customFormat="1" ht="12" customHeight="1">
      <c r="A4" s="4"/>
      <c r="B4" s="5"/>
      <c r="C4" s="1428"/>
      <c r="D4" s="1425"/>
      <c r="E4" s="1428"/>
      <c r="F4" s="1425"/>
      <c r="G4" s="1418"/>
      <c r="H4" s="1439"/>
      <c r="I4" s="1418"/>
      <c r="J4" s="1423"/>
      <c r="K4" s="1418"/>
      <c r="L4" s="1418"/>
      <c r="M4" s="1431"/>
      <c r="N4" s="1431"/>
      <c r="O4" s="1433"/>
      <c r="P4" s="1433"/>
      <c r="Q4" s="1413"/>
      <c r="R4" s="1415"/>
      <c r="S4" s="1415"/>
      <c r="T4" s="3" t="s">
        <v>81</v>
      </c>
    </row>
    <row r="5" spans="1:19" s="3" customFormat="1" ht="13.5" customHeight="1">
      <c r="A5" s="4"/>
      <c r="B5" s="5"/>
      <c r="C5" s="1428"/>
      <c r="D5" s="1425"/>
      <c r="E5" s="1428"/>
      <c r="F5" s="1425"/>
      <c r="G5" s="1418"/>
      <c r="H5" s="1439"/>
      <c r="I5" s="1418"/>
      <c r="J5" s="1417"/>
      <c r="K5" s="1418"/>
      <c r="L5" s="1418"/>
      <c r="M5" s="1431"/>
      <c r="N5" s="38" t="s">
        <v>2</v>
      </c>
      <c r="O5" s="1433"/>
      <c r="P5" s="1433"/>
      <c r="Q5" s="1410" t="s">
        <v>87</v>
      </c>
      <c r="R5" s="1415"/>
      <c r="S5" s="1415"/>
    </row>
    <row r="6" spans="1:19" s="3" customFormat="1" ht="13.5" customHeight="1">
      <c r="A6" s="4" t="s">
        <v>3</v>
      </c>
      <c r="B6" s="5"/>
      <c r="C6" s="30" t="s">
        <v>4</v>
      </c>
      <c r="D6" s="1426"/>
      <c r="E6" s="30" t="s">
        <v>5</v>
      </c>
      <c r="F6" s="1426"/>
      <c r="G6" s="31" t="s">
        <v>6</v>
      </c>
      <c r="H6" s="31" t="s">
        <v>7</v>
      </c>
      <c r="I6" s="31" t="s">
        <v>8</v>
      </c>
      <c r="J6" s="32" t="s">
        <v>9</v>
      </c>
      <c r="K6" s="33" t="s">
        <v>10</v>
      </c>
      <c r="L6" s="31" t="s">
        <v>11</v>
      </c>
      <c r="M6" s="31" t="s">
        <v>12</v>
      </c>
      <c r="N6" s="39" t="s">
        <v>13</v>
      </c>
      <c r="O6" s="34" t="s">
        <v>16</v>
      </c>
      <c r="P6" s="34" t="s">
        <v>84</v>
      </c>
      <c r="Q6" s="1411"/>
      <c r="R6" s="1416"/>
      <c r="S6" s="1416"/>
    </row>
    <row r="7" spans="1:19" s="3" customFormat="1" ht="16.5" customHeight="1">
      <c r="A7" s="1434" t="s">
        <v>17</v>
      </c>
      <c r="B7" s="1435"/>
      <c r="C7" s="45">
        <f>SUM(C10:C49)</f>
        <v>874156227</v>
      </c>
      <c r="D7" s="72">
        <v>3.5340954948741206</v>
      </c>
      <c r="E7" s="45">
        <f>SUM(E10:E49)</f>
        <v>851939536</v>
      </c>
      <c r="F7" s="72">
        <v>3.41041162006371</v>
      </c>
      <c r="G7" s="45">
        <f aca="true" t="shared" si="0" ref="G7:M7">SUM(G10:G49)</f>
        <v>22216691</v>
      </c>
      <c r="H7" s="45">
        <f t="shared" si="0"/>
        <v>4384780</v>
      </c>
      <c r="I7" s="45">
        <f t="shared" si="0"/>
        <v>17831911</v>
      </c>
      <c r="J7" s="100">
        <f t="shared" si="0"/>
        <v>3811998</v>
      </c>
      <c r="K7" s="45">
        <f t="shared" si="0"/>
        <v>6519142</v>
      </c>
      <c r="L7" s="45">
        <f t="shared" si="0"/>
        <v>479869</v>
      </c>
      <c r="M7" s="45">
        <f t="shared" si="0"/>
        <v>10845718</v>
      </c>
      <c r="N7" s="101">
        <f>J7+K7+L7-M7</f>
        <v>-34709</v>
      </c>
      <c r="O7" s="85">
        <f>O8+O9</f>
        <v>745596083</v>
      </c>
      <c r="P7" s="46">
        <f>SUM(P10:P49)</f>
        <v>175975671</v>
      </c>
      <c r="Q7" s="35">
        <v>0.451</v>
      </c>
      <c r="R7" s="9">
        <v>4.7</v>
      </c>
      <c r="S7" s="87">
        <v>92.4</v>
      </c>
    </row>
    <row r="8" spans="1:19" s="3" customFormat="1" ht="16.5" customHeight="1">
      <c r="A8" s="1436" t="s">
        <v>18</v>
      </c>
      <c r="B8" s="1437"/>
      <c r="C8" s="47">
        <f>SUM(C10:C19)</f>
        <v>625487748</v>
      </c>
      <c r="D8" s="73">
        <v>4.947799926746741</v>
      </c>
      <c r="E8" s="47">
        <f>SUM(E10:E19)</f>
        <v>610849648</v>
      </c>
      <c r="F8" s="73">
        <v>4.780726078422788</v>
      </c>
      <c r="G8" s="47">
        <f aca="true" t="shared" si="1" ref="G8:M8">SUM(G10:G19)</f>
        <v>14638100</v>
      </c>
      <c r="H8" s="47">
        <f t="shared" si="1"/>
        <v>3286163</v>
      </c>
      <c r="I8" s="47">
        <f t="shared" si="1"/>
        <v>11351937</v>
      </c>
      <c r="J8" s="100">
        <f t="shared" si="1"/>
        <v>2188783</v>
      </c>
      <c r="K8" s="47">
        <f t="shared" si="1"/>
        <v>2545047</v>
      </c>
      <c r="L8" s="47">
        <f t="shared" si="1"/>
        <v>118130</v>
      </c>
      <c r="M8" s="47">
        <f t="shared" si="1"/>
        <v>5321597</v>
      </c>
      <c r="N8" s="48">
        <f>J8+K8+L8-M8</f>
        <v>-469637</v>
      </c>
      <c r="O8" s="86">
        <f>SUM(O10:O19)</f>
        <v>547525999</v>
      </c>
      <c r="P8" s="47">
        <f>SUM(P10:P19)</f>
        <v>82754045</v>
      </c>
      <c r="Q8" s="36">
        <v>0.497</v>
      </c>
      <c r="R8" s="93">
        <v>4.4</v>
      </c>
      <c r="S8" s="88">
        <v>93.5</v>
      </c>
    </row>
    <row r="9" spans="1:19" s="3" customFormat="1" ht="16.5" customHeight="1">
      <c r="A9" s="1429" t="s">
        <v>19</v>
      </c>
      <c r="B9" s="1430"/>
      <c r="C9" s="47">
        <f>SUM(C20:C49)</f>
        <v>248668479</v>
      </c>
      <c r="D9" s="74">
        <v>0.11160320870821731</v>
      </c>
      <c r="E9" s="47">
        <f>SUM(E20:E49)</f>
        <v>241089888</v>
      </c>
      <c r="F9" s="74">
        <v>0.06881808081562267</v>
      </c>
      <c r="G9" s="47">
        <f aca="true" t="shared" si="2" ref="G9:M9">SUM(G20:G49)</f>
        <v>7578591</v>
      </c>
      <c r="H9" s="47">
        <f t="shared" si="2"/>
        <v>1098617</v>
      </c>
      <c r="I9" s="47">
        <f t="shared" si="2"/>
        <v>6479974</v>
      </c>
      <c r="J9" s="49">
        <f t="shared" si="2"/>
        <v>1623215</v>
      </c>
      <c r="K9" s="47">
        <f t="shared" si="2"/>
        <v>3974095</v>
      </c>
      <c r="L9" s="47">
        <f t="shared" si="2"/>
        <v>361739</v>
      </c>
      <c r="M9" s="47">
        <f t="shared" si="2"/>
        <v>5524121</v>
      </c>
      <c r="N9" s="48">
        <f>J9+K9+L9-M9</f>
        <v>434928</v>
      </c>
      <c r="O9" s="86">
        <f>SUM(O20:O49)</f>
        <v>198070084</v>
      </c>
      <c r="P9" s="47">
        <f>SUM(P20:P49)</f>
        <v>93221626</v>
      </c>
      <c r="Q9" s="37">
        <v>0.348</v>
      </c>
      <c r="R9" s="10">
        <v>5.5</v>
      </c>
      <c r="S9" s="89">
        <v>90.1</v>
      </c>
    </row>
    <row r="10" spans="1:19" s="3" customFormat="1" ht="17.25" customHeight="1">
      <c r="A10" s="1408" t="s">
        <v>68</v>
      </c>
      <c r="B10" s="6" t="s">
        <v>31</v>
      </c>
      <c r="C10" s="50">
        <v>158713464</v>
      </c>
      <c r="D10" s="75">
        <v>7.77294995469813</v>
      </c>
      <c r="E10" s="50">
        <v>155973757</v>
      </c>
      <c r="F10" s="75">
        <v>6.46947016380533</v>
      </c>
      <c r="G10" s="57">
        <v>2739707</v>
      </c>
      <c r="H10" s="57">
        <v>332175</v>
      </c>
      <c r="I10" s="57">
        <v>2407532</v>
      </c>
      <c r="J10" s="62">
        <v>-215912</v>
      </c>
      <c r="K10" s="67">
        <v>671</v>
      </c>
      <c r="L10" s="57">
        <v>0</v>
      </c>
      <c r="M10" s="57">
        <v>415778</v>
      </c>
      <c r="N10" s="64">
        <v>-631019</v>
      </c>
      <c r="O10" s="40">
        <v>133005809</v>
      </c>
      <c r="P10" s="40">
        <v>7970073</v>
      </c>
      <c r="Q10" s="35">
        <v>0.565</v>
      </c>
      <c r="R10" s="92">
        <v>3.5</v>
      </c>
      <c r="S10" s="87">
        <v>92.2</v>
      </c>
    </row>
    <row r="11" spans="1:19" s="3" customFormat="1" ht="17.25" customHeight="1">
      <c r="A11" s="1408"/>
      <c r="B11" s="7" t="s">
        <v>32</v>
      </c>
      <c r="C11" s="51">
        <v>97696353</v>
      </c>
      <c r="D11" s="76">
        <v>1.5229263641906214</v>
      </c>
      <c r="E11" s="51">
        <v>96914794</v>
      </c>
      <c r="F11" s="76">
        <v>1.6171785976866926</v>
      </c>
      <c r="G11" s="58">
        <v>781559</v>
      </c>
      <c r="H11" s="58">
        <v>360849</v>
      </c>
      <c r="I11" s="58">
        <v>420710</v>
      </c>
      <c r="J11" s="62">
        <v>-107785</v>
      </c>
      <c r="K11" s="68">
        <v>309513</v>
      </c>
      <c r="L11" s="58">
        <v>0</v>
      </c>
      <c r="M11" s="58">
        <v>800000</v>
      </c>
      <c r="N11" s="62">
        <v>-598272</v>
      </c>
      <c r="O11" s="41">
        <v>83898061</v>
      </c>
      <c r="P11" s="41">
        <v>9105851</v>
      </c>
      <c r="Q11" s="36">
        <v>0.498</v>
      </c>
      <c r="R11" s="93">
        <v>1</v>
      </c>
      <c r="S11" s="88">
        <v>96.6</v>
      </c>
    </row>
    <row r="12" spans="1:19" s="3" customFormat="1" ht="17.25" customHeight="1">
      <c r="A12" s="1408"/>
      <c r="B12" s="7" t="s">
        <v>33</v>
      </c>
      <c r="C12" s="51">
        <v>139167571</v>
      </c>
      <c r="D12" s="77">
        <v>3.472922077540736</v>
      </c>
      <c r="E12" s="51">
        <v>134893492</v>
      </c>
      <c r="F12" s="77">
        <v>3.36592921708</v>
      </c>
      <c r="G12" s="58">
        <v>4274079</v>
      </c>
      <c r="H12" s="58">
        <v>1745948</v>
      </c>
      <c r="I12" s="58">
        <v>2528131</v>
      </c>
      <c r="J12" s="62">
        <v>522720</v>
      </c>
      <c r="K12" s="68">
        <v>546566</v>
      </c>
      <c r="L12" s="58">
        <v>0</v>
      </c>
      <c r="M12" s="58">
        <v>872003</v>
      </c>
      <c r="N12" s="62">
        <v>197283</v>
      </c>
      <c r="O12" s="41">
        <v>123834436</v>
      </c>
      <c r="P12" s="41">
        <v>13261435</v>
      </c>
      <c r="Q12" s="36">
        <v>0.671</v>
      </c>
      <c r="R12" s="93">
        <v>4.8</v>
      </c>
      <c r="S12" s="88">
        <v>91.9</v>
      </c>
    </row>
    <row r="13" spans="1:19" s="3" customFormat="1" ht="17.25" customHeight="1">
      <c r="A13" s="1408"/>
      <c r="B13" s="7" t="s">
        <v>34</v>
      </c>
      <c r="C13" s="51">
        <v>21216300</v>
      </c>
      <c r="D13" s="77">
        <v>6.716716404943064</v>
      </c>
      <c r="E13" s="51">
        <v>20146937</v>
      </c>
      <c r="F13" s="77">
        <v>6.14384643174389</v>
      </c>
      <c r="G13" s="58">
        <v>1069363</v>
      </c>
      <c r="H13" s="58">
        <v>234913</v>
      </c>
      <c r="I13" s="58">
        <v>834450</v>
      </c>
      <c r="J13" s="62">
        <v>386755</v>
      </c>
      <c r="K13" s="68">
        <v>213574</v>
      </c>
      <c r="L13" s="58">
        <v>0</v>
      </c>
      <c r="M13" s="58">
        <v>150000</v>
      </c>
      <c r="N13" s="62">
        <v>450329</v>
      </c>
      <c r="O13" s="41">
        <v>12285523</v>
      </c>
      <c r="P13" s="41">
        <v>1505139</v>
      </c>
      <c r="Q13" s="36">
        <v>0.366</v>
      </c>
      <c r="R13" s="93">
        <v>9.2</v>
      </c>
      <c r="S13" s="88">
        <v>90.4</v>
      </c>
    </row>
    <row r="14" spans="1:19" s="3" customFormat="1" ht="17.25" customHeight="1">
      <c r="A14" s="1408"/>
      <c r="B14" s="7" t="s">
        <v>14</v>
      </c>
      <c r="C14" s="51">
        <v>39254647</v>
      </c>
      <c r="D14" s="76">
        <v>5.246794755028436</v>
      </c>
      <c r="E14" s="51">
        <v>38365948</v>
      </c>
      <c r="F14" s="76">
        <v>5.740106633464127</v>
      </c>
      <c r="G14" s="58">
        <v>888699</v>
      </c>
      <c r="H14" s="58">
        <v>31673</v>
      </c>
      <c r="I14" s="58">
        <v>857026</v>
      </c>
      <c r="J14" s="62">
        <v>279985</v>
      </c>
      <c r="K14" s="68">
        <v>84610</v>
      </c>
      <c r="L14" s="58">
        <v>0</v>
      </c>
      <c r="M14" s="58">
        <v>157108</v>
      </c>
      <c r="N14" s="62">
        <v>207487</v>
      </c>
      <c r="O14" s="41">
        <v>52677774</v>
      </c>
      <c r="P14" s="41">
        <v>2877333</v>
      </c>
      <c r="Q14" s="36">
        <v>0.331</v>
      </c>
      <c r="R14" s="93">
        <v>5</v>
      </c>
      <c r="S14" s="88">
        <v>97.2</v>
      </c>
    </row>
    <row r="15" spans="1:19" s="3" customFormat="1" ht="17.25" customHeight="1">
      <c r="A15" s="1408"/>
      <c r="B15" s="7" t="s">
        <v>35</v>
      </c>
      <c r="C15" s="51">
        <v>45416215</v>
      </c>
      <c r="D15" s="76">
        <v>6.829944197034518</v>
      </c>
      <c r="E15" s="51">
        <v>43077213</v>
      </c>
      <c r="F15" s="76">
        <v>7.233693194180348</v>
      </c>
      <c r="G15" s="58">
        <v>2339002</v>
      </c>
      <c r="H15" s="58">
        <v>186133</v>
      </c>
      <c r="I15" s="58">
        <v>2152869</v>
      </c>
      <c r="J15" s="62">
        <v>804417</v>
      </c>
      <c r="K15" s="68">
        <v>2570</v>
      </c>
      <c r="L15" s="58">
        <v>0</v>
      </c>
      <c r="M15" s="58">
        <v>1573494</v>
      </c>
      <c r="N15" s="62">
        <v>-766507</v>
      </c>
      <c r="O15" s="41">
        <v>34894912</v>
      </c>
      <c r="P15" s="41">
        <v>16038439</v>
      </c>
      <c r="Q15" s="36">
        <v>0.439</v>
      </c>
      <c r="R15" s="93">
        <v>11.8</v>
      </c>
      <c r="S15" s="88">
        <v>90.3</v>
      </c>
    </row>
    <row r="16" spans="1:19" s="3" customFormat="1" ht="17.25" customHeight="1">
      <c r="A16" s="1408"/>
      <c r="B16" s="7" t="s">
        <v>36</v>
      </c>
      <c r="C16" s="51">
        <v>27895396</v>
      </c>
      <c r="D16" s="77">
        <v>-0.9270174686528776</v>
      </c>
      <c r="E16" s="51">
        <v>27135181</v>
      </c>
      <c r="F16" s="77">
        <v>-1.3174097630392658</v>
      </c>
      <c r="G16" s="58">
        <v>760215</v>
      </c>
      <c r="H16" s="58">
        <v>92248</v>
      </c>
      <c r="I16" s="58">
        <v>667967</v>
      </c>
      <c r="J16" s="62">
        <v>46372</v>
      </c>
      <c r="K16" s="68">
        <v>38</v>
      </c>
      <c r="L16" s="58">
        <v>0</v>
      </c>
      <c r="M16" s="58">
        <v>271169</v>
      </c>
      <c r="N16" s="62">
        <v>-224759</v>
      </c>
      <c r="O16" s="41">
        <v>14860751</v>
      </c>
      <c r="P16" s="41">
        <v>5049470</v>
      </c>
      <c r="Q16" s="36">
        <v>0.519</v>
      </c>
      <c r="R16" s="93">
        <v>6.3</v>
      </c>
      <c r="S16" s="88">
        <v>91</v>
      </c>
    </row>
    <row r="17" spans="1:19" s="3" customFormat="1" ht="17.25" customHeight="1">
      <c r="A17" s="1408"/>
      <c r="B17" s="7" t="s">
        <v>37</v>
      </c>
      <c r="C17" s="51">
        <v>44096097</v>
      </c>
      <c r="D17" s="77">
        <v>7.065356439349967</v>
      </c>
      <c r="E17" s="51">
        <v>43715231</v>
      </c>
      <c r="F17" s="77">
        <v>9.09496005712415</v>
      </c>
      <c r="G17" s="58">
        <v>380866</v>
      </c>
      <c r="H17" s="58">
        <v>43238</v>
      </c>
      <c r="I17" s="58">
        <v>337628</v>
      </c>
      <c r="J17" s="62">
        <v>156275</v>
      </c>
      <c r="K17" s="68">
        <v>1382798</v>
      </c>
      <c r="L17" s="58">
        <v>118130</v>
      </c>
      <c r="M17" s="58">
        <v>946610</v>
      </c>
      <c r="N17" s="62">
        <v>710593</v>
      </c>
      <c r="O17" s="41">
        <v>37252008</v>
      </c>
      <c r="P17" s="41">
        <v>6507137</v>
      </c>
      <c r="Q17" s="36">
        <v>0.38</v>
      </c>
      <c r="R17" s="94">
        <v>2</v>
      </c>
      <c r="S17" s="88">
        <v>98.1</v>
      </c>
    </row>
    <row r="18" spans="1:19" s="3" customFormat="1" ht="17.25" customHeight="1">
      <c r="A18" s="1408"/>
      <c r="B18" s="7" t="s">
        <v>38</v>
      </c>
      <c r="C18" s="51">
        <v>29829346</v>
      </c>
      <c r="D18" s="76">
        <v>4.605484934439408</v>
      </c>
      <c r="E18" s="51">
        <v>29238601</v>
      </c>
      <c r="F18" s="76">
        <v>4.67788232285455</v>
      </c>
      <c r="G18" s="58">
        <v>590745</v>
      </c>
      <c r="H18" s="58">
        <v>7279</v>
      </c>
      <c r="I18" s="58">
        <v>583466</v>
      </c>
      <c r="J18" s="62">
        <v>294281</v>
      </c>
      <c r="K18" s="68">
        <v>742</v>
      </c>
      <c r="L18" s="58">
        <v>0</v>
      </c>
      <c r="M18" s="58">
        <v>24218</v>
      </c>
      <c r="N18" s="62">
        <v>270805</v>
      </c>
      <c r="O18" s="41">
        <v>39051552</v>
      </c>
      <c r="P18" s="41">
        <v>9110960</v>
      </c>
      <c r="Q18" s="36">
        <v>0.237</v>
      </c>
      <c r="R18" s="93">
        <v>4.6</v>
      </c>
      <c r="S18" s="88">
        <v>93.5</v>
      </c>
    </row>
    <row r="19" spans="1:19" s="3" customFormat="1" ht="17.25" customHeight="1">
      <c r="A19" s="1404"/>
      <c r="B19" s="16" t="s">
        <v>77</v>
      </c>
      <c r="C19" s="52">
        <v>22202359</v>
      </c>
      <c r="D19" s="78">
        <v>7.844661973513613</v>
      </c>
      <c r="E19" s="52">
        <v>21388494</v>
      </c>
      <c r="F19" s="78">
        <v>7.721194297375406</v>
      </c>
      <c r="G19" s="58">
        <v>813865</v>
      </c>
      <c r="H19" s="59">
        <v>251707</v>
      </c>
      <c r="I19" s="59">
        <v>562158</v>
      </c>
      <c r="J19" s="63">
        <v>21675</v>
      </c>
      <c r="K19" s="69">
        <v>3965</v>
      </c>
      <c r="L19" s="59">
        <v>0</v>
      </c>
      <c r="M19" s="59">
        <v>111217</v>
      </c>
      <c r="N19" s="63">
        <v>-85577</v>
      </c>
      <c r="O19" s="42">
        <v>15765173</v>
      </c>
      <c r="P19" s="42">
        <v>11328208</v>
      </c>
      <c r="Q19" s="37">
        <v>0.293</v>
      </c>
      <c r="R19" s="95">
        <v>5.4</v>
      </c>
      <c r="S19" s="89">
        <v>93.8</v>
      </c>
    </row>
    <row r="20" spans="1:19" s="3" customFormat="1" ht="17.25" customHeight="1">
      <c r="A20" s="1402" t="s">
        <v>69</v>
      </c>
      <c r="B20" s="7" t="s">
        <v>39</v>
      </c>
      <c r="C20" s="51">
        <v>9488028</v>
      </c>
      <c r="D20" s="77">
        <v>5.371368121349124</v>
      </c>
      <c r="E20" s="51">
        <v>9242859</v>
      </c>
      <c r="F20" s="77">
        <v>5.407924241379898</v>
      </c>
      <c r="G20" s="57">
        <v>245169</v>
      </c>
      <c r="H20" s="58">
        <v>93445</v>
      </c>
      <c r="I20" s="58">
        <v>151724</v>
      </c>
      <c r="J20" s="62">
        <v>-9912</v>
      </c>
      <c r="K20" s="68">
        <v>18</v>
      </c>
      <c r="L20" s="58">
        <v>0</v>
      </c>
      <c r="M20" s="58">
        <v>90000</v>
      </c>
      <c r="N20" s="62">
        <v>-99894</v>
      </c>
      <c r="O20" s="41">
        <v>7344464</v>
      </c>
      <c r="P20" s="41">
        <v>1447957</v>
      </c>
      <c r="Q20" s="36">
        <v>0.269</v>
      </c>
      <c r="R20" s="93">
        <v>3.6</v>
      </c>
      <c r="S20" s="88">
        <v>82.2</v>
      </c>
    </row>
    <row r="21" spans="1:19" s="3" customFormat="1" ht="17.25" customHeight="1">
      <c r="A21" s="1408"/>
      <c r="B21" s="11" t="s">
        <v>40</v>
      </c>
      <c r="C21" s="51">
        <v>3843218</v>
      </c>
      <c r="D21" s="77">
        <v>2.734495776108834</v>
      </c>
      <c r="E21" s="51">
        <v>3658175</v>
      </c>
      <c r="F21" s="77">
        <v>-2.7361515411028843</v>
      </c>
      <c r="G21" s="58">
        <v>185043</v>
      </c>
      <c r="H21" s="58">
        <v>2321</v>
      </c>
      <c r="I21" s="58">
        <v>182722</v>
      </c>
      <c r="J21" s="62">
        <v>13429</v>
      </c>
      <c r="K21" s="68">
        <v>170003</v>
      </c>
      <c r="L21" s="58">
        <v>0</v>
      </c>
      <c r="M21" s="58">
        <v>139000</v>
      </c>
      <c r="N21" s="62">
        <v>44432</v>
      </c>
      <c r="O21" s="41">
        <v>3362952</v>
      </c>
      <c r="P21" s="41">
        <v>832731</v>
      </c>
      <c r="Q21" s="36">
        <v>0.215</v>
      </c>
      <c r="R21" s="93">
        <v>9.9</v>
      </c>
      <c r="S21" s="88">
        <v>78.8</v>
      </c>
    </row>
    <row r="22" spans="1:19" s="3" customFormat="1" ht="17.25" customHeight="1">
      <c r="A22" s="1408"/>
      <c r="B22" s="15" t="s">
        <v>41</v>
      </c>
      <c r="C22" s="51">
        <v>2768582</v>
      </c>
      <c r="D22" s="76">
        <v>-5.973032648149074</v>
      </c>
      <c r="E22" s="51">
        <v>2686242</v>
      </c>
      <c r="F22" s="76">
        <v>-5.109185420071153</v>
      </c>
      <c r="G22" s="58">
        <v>82340</v>
      </c>
      <c r="H22" s="58">
        <v>6872</v>
      </c>
      <c r="I22" s="58">
        <v>75468</v>
      </c>
      <c r="J22" s="62">
        <v>35553</v>
      </c>
      <c r="K22" s="68">
        <v>13522</v>
      </c>
      <c r="L22" s="58">
        <v>0</v>
      </c>
      <c r="M22" s="58">
        <v>0</v>
      </c>
      <c r="N22" s="62">
        <v>49075</v>
      </c>
      <c r="O22" s="41">
        <v>1832642</v>
      </c>
      <c r="P22" s="41">
        <v>2564172</v>
      </c>
      <c r="Q22" s="36">
        <v>0.203</v>
      </c>
      <c r="R22" s="93">
        <v>4.8</v>
      </c>
      <c r="S22" s="88">
        <v>83.6</v>
      </c>
    </row>
    <row r="23" spans="1:19" s="3" customFormat="1" ht="17.25" customHeight="1">
      <c r="A23" s="1409"/>
      <c r="B23" s="17" t="s">
        <v>42</v>
      </c>
      <c r="C23" s="52">
        <v>6982632</v>
      </c>
      <c r="D23" s="79">
        <v>8.476795341561084</v>
      </c>
      <c r="E23" s="52">
        <v>6863848</v>
      </c>
      <c r="F23" s="79">
        <v>6.644486717615913</v>
      </c>
      <c r="G23" s="59">
        <v>118784</v>
      </c>
      <c r="H23" s="59">
        <v>27798</v>
      </c>
      <c r="I23" s="59">
        <v>90986</v>
      </c>
      <c r="J23" s="63">
        <v>-53707</v>
      </c>
      <c r="K23" s="69">
        <v>407799</v>
      </c>
      <c r="L23" s="59">
        <v>94575</v>
      </c>
      <c r="M23" s="59">
        <v>337005</v>
      </c>
      <c r="N23" s="63">
        <v>111662</v>
      </c>
      <c r="O23" s="42">
        <v>6481133</v>
      </c>
      <c r="P23" s="42">
        <v>4046627</v>
      </c>
      <c r="Q23" s="37">
        <v>0.19</v>
      </c>
      <c r="R23" s="95">
        <v>2.3</v>
      </c>
      <c r="S23" s="89">
        <v>96.9</v>
      </c>
    </row>
    <row r="24" spans="1:19" s="3" customFormat="1" ht="17.25" customHeight="1">
      <c r="A24" s="1408" t="s">
        <v>70</v>
      </c>
      <c r="B24" s="18" t="s">
        <v>78</v>
      </c>
      <c r="C24" s="53">
        <v>10329422</v>
      </c>
      <c r="D24" s="80">
        <v>3.6102056650001857</v>
      </c>
      <c r="E24" s="53">
        <v>10148048</v>
      </c>
      <c r="F24" s="80">
        <v>3.388946175158712</v>
      </c>
      <c r="G24" s="58">
        <v>181374</v>
      </c>
      <c r="H24" s="57">
        <v>26252</v>
      </c>
      <c r="I24" s="57">
        <v>155122</v>
      </c>
      <c r="J24" s="64">
        <v>61572</v>
      </c>
      <c r="K24" s="67">
        <v>1</v>
      </c>
      <c r="L24" s="57">
        <v>0</v>
      </c>
      <c r="M24" s="57">
        <v>86717</v>
      </c>
      <c r="N24" s="64">
        <v>-25144</v>
      </c>
      <c r="O24" s="40">
        <v>11032611</v>
      </c>
      <c r="P24" s="40">
        <v>667613</v>
      </c>
      <c r="Q24" s="35">
        <v>0.224</v>
      </c>
      <c r="R24" s="92">
        <v>3.6</v>
      </c>
      <c r="S24" s="87">
        <v>98.6</v>
      </c>
    </row>
    <row r="25" spans="1:19" s="3" customFormat="1" ht="17.25" customHeight="1">
      <c r="A25" s="1409"/>
      <c r="B25" s="19" t="s">
        <v>43</v>
      </c>
      <c r="C25" s="52">
        <v>8257392</v>
      </c>
      <c r="D25" s="79">
        <v>-2.5673146995997635</v>
      </c>
      <c r="E25" s="52">
        <v>8133816</v>
      </c>
      <c r="F25" s="79">
        <v>-2.7280660335877283</v>
      </c>
      <c r="G25" s="58">
        <v>123576</v>
      </c>
      <c r="H25" s="59">
        <v>34787</v>
      </c>
      <c r="I25" s="59">
        <v>88789</v>
      </c>
      <c r="J25" s="63">
        <v>-16098</v>
      </c>
      <c r="K25" s="69">
        <v>1459</v>
      </c>
      <c r="L25" s="59">
        <v>0</v>
      </c>
      <c r="M25" s="59">
        <v>0</v>
      </c>
      <c r="N25" s="63">
        <v>-14639</v>
      </c>
      <c r="O25" s="42">
        <v>8344150</v>
      </c>
      <c r="P25" s="42">
        <v>3088558</v>
      </c>
      <c r="Q25" s="37">
        <v>0.173</v>
      </c>
      <c r="R25" s="95">
        <v>2</v>
      </c>
      <c r="S25" s="89">
        <v>96.7</v>
      </c>
    </row>
    <row r="26" spans="1:19" s="3" customFormat="1" ht="17.25" customHeight="1">
      <c r="A26" s="14" t="s">
        <v>71</v>
      </c>
      <c r="B26" s="20" t="s">
        <v>44</v>
      </c>
      <c r="C26" s="54">
        <v>2721601</v>
      </c>
      <c r="D26" s="81">
        <v>-23.477792381516764</v>
      </c>
      <c r="E26" s="54">
        <v>2599329</v>
      </c>
      <c r="F26" s="81">
        <v>-23.763070339402223</v>
      </c>
      <c r="G26" s="60">
        <v>122272</v>
      </c>
      <c r="H26" s="60">
        <v>11943</v>
      </c>
      <c r="I26" s="60">
        <v>110329</v>
      </c>
      <c r="J26" s="65">
        <v>34075</v>
      </c>
      <c r="K26" s="70">
        <v>170101</v>
      </c>
      <c r="L26" s="60">
        <v>0</v>
      </c>
      <c r="M26" s="60">
        <v>361085</v>
      </c>
      <c r="N26" s="65">
        <v>-156909</v>
      </c>
      <c r="O26" s="43">
        <v>2355339</v>
      </c>
      <c r="P26" s="43">
        <v>1305211</v>
      </c>
      <c r="Q26" s="98">
        <v>0.148</v>
      </c>
      <c r="R26" s="96">
        <v>9</v>
      </c>
      <c r="S26" s="90">
        <v>92.7</v>
      </c>
    </row>
    <row r="27" spans="1:19" s="3" customFormat="1" ht="17.25" customHeight="1">
      <c r="A27" s="1402" t="s">
        <v>72</v>
      </c>
      <c r="B27" s="7" t="s">
        <v>45</v>
      </c>
      <c r="C27" s="53">
        <v>10242232</v>
      </c>
      <c r="D27" s="82">
        <v>-7.266659048121742</v>
      </c>
      <c r="E27" s="53">
        <v>9966624</v>
      </c>
      <c r="F27" s="82">
        <v>-8.187583220471586</v>
      </c>
      <c r="G27" s="58">
        <v>275608</v>
      </c>
      <c r="H27" s="57">
        <v>1883</v>
      </c>
      <c r="I27" s="57">
        <v>273725</v>
      </c>
      <c r="J27" s="64">
        <v>55988</v>
      </c>
      <c r="K27" s="67">
        <v>230432</v>
      </c>
      <c r="L27" s="57">
        <v>0</v>
      </c>
      <c r="M27" s="57">
        <v>301078</v>
      </c>
      <c r="N27" s="64">
        <v>-14658</v>
      </c>
      <c r="O27" s="40">
        <v>10574130</v>
      </c>
      <c r="P27" s="40">
        <v>2998733</v>
      </c>
      <c r="Q27" s="36">
        <v>0.289</v>
      </c>
      <c r="R27" s="93">
        <v>5.7</v>
      </c>
      <c r="S27" s="88">
        <v>87.4</v>
      </c>
    </row>
    <row r="28" spans="1:19" s="3" customFormat="1" ht="17.25" customHeight="1">
      <c r="A28" s="1403"/>
      <c r="B28" s="15" t="s">
        <v>46</v>
      </c>
      <c r="C28" s="51">
        <v>6743579</v>
      </c>
      <c r="D28" s="76">
        <v>16.797261695788386</v>
      </c>
      <c r="E28" s="51">
        <v>6469371</v>
      </c>
      <c r="F28" s="76">
        <v>17.29824055091644</v>
      </c>
      <c r="G28" s="58">
        <v>274208</v>
      </c>
      <c r="H28" s="58">
        <v>20662</v>
      </c>
      <c r="I28" s="58">
        <v>253546</v>
      </c>
      <c r="J28" s="62">
        <v>-30026</v>
      </c>
      <c r="K28" s="68">
        <v>29</v>
      </c>
      <c r="L28" s="58">
        <v>0</v>
      </c>
      <c r="M28" s="58">
        <v>0</v>
      </c>
      <c r="N28" s="62">
        <v>-29997</v>
      </c>
      <c r="O28" s="41">
        <v>7596424</v>
      </c>
      <c r="P28" s="41">
        <v>1875307</v>
      </c>
      <c r="Q28" s="36">
        <v>0.226</v>
      </c>
      <c r="R28" s="93">
        <v>6.9</v>
      </c>
      <c r="S28" s="88">
        <v>94.6</v>
      </c>
    </row>
    <row r="29" spans="1:19" s="3" customFormat="1" ht="17.25" customHeight="1">
      <c r="A29" s="1404"/>
      <c r="B29" s="19" t="s">
        <v>47</v>
      </c>
      <c r="C29" s="52">
        <v>5996424</v>
      </c>
      <c r="D29" s="79">
        <v>10.833275985440295</v>
      </c>
      <c r="E29" s="52">
        <v>5457441</v>
      </c>
      <c r="F29" s="79">
        <v>9.826005015530658</v>
      </c>
      <c r="G29" s="58">
        <v>538983</v>
      </c>
      <c r="H29" s="59">
        <v>26501</v>
      </c>
      <c r="I29" s="59">
        <v>512482</v>
      </c>
      <c r="J29" s="63">
        <v>211940</v>
      </c>
      <c r="K29" s="69">
        <v>4284</v>
      </c>
      <c r="L29" s="59">
        <v>0</v>
      </c>
      <c r="M29" s="59">
        <v>200000</v>
      </c>
      <c r="N29" s="63">
        <v>16224</v>
      </c>
      <c r="O29" s="42">
        <v>4559914</v>
      </c>
      <c r="P29" s="42">
        <v>2256055</v>
      </c>
      <c r="Q29" s="37">
        <v>0.288</v>
      </c>
      <c r="R29" s="95">
        <v>20.4</v>
      </c>
      <c r="S29" s="89">
        <v>85.9</v>
      </c>
    </row>
    <row r="30" spans="1:19" s="3" customFormat="1" ht="17.25" customHeight="1">
      <c r="A30" s="1405" t="s">
        <v>73</v>
      </c>
      <c r="B30" s="7" t="s">
        <v>48</v>
      </c>
      <c r="C30" s="51">
        <v>9131407</v>
      </c>
      <c r="D30" s="77">
        <v>19.466036951603567</v>
      </c>
      <c r="E30" s="51">
        <v>8595090</v>
      </c>
      <c r="F30" s="77">
        <v>19.128710072524903</v>
      </c>
      <c r="G30" s="57">
        <v>536317</v>
      </c>
      <c r="H30" s="58">
        <v>10859</v>
      </c>
      <c r="I30" s="58">
        <v>525458</v>
      </c>
      <c r="J30" s="62">
        <v>155044</v>
      </c>
      <c r="K30" s="68">
        <v>287992</v>
      </c>
      <c r="L30" s="58">
        <v>0</v>
      </c>
      <c r="M30" s="58">
        <v>325190</v>
      </c>
      <c r="N30" s="62">
        <v>117846</v>
      </c>
      <c r="O30" s="41">
        <v>6725578</v>
      </c>
      <c r="P30" s="41">
        <v>3436392</v>
      </c>
      <c r="Q30" s="36">
        <v>0.28</v>
      </c>
      <c r="R30" s="93">
        <v>12.9</v>
      </c>
      <c r="S30" s="88">
        <v>90.7</v>
      </c>
    </row>
    <row r="31" spans="1:19" s="3" customFormat="1" ht="17.25" customHeight="1">
      <c r="A31" s="1420"/>
      <c r="B31" s="7" t="s">
        <v>49</v>
      </c>
      <c r="C31" s="51">
        <v>8759887</v>
      </c>
      <c r="D31" s="77">
        <v>16.55530245089375</v>
      </c>
      <c r="E31" s="51">
        <v>8332259</v>
      </c>
      <c r="F31" s="77">
        <v>17.70650512519666</v>
      </c>
      <c r="G31" s="58">
        <v>427628</v>
      </c>
      <c r="H31" s="58">
        <v>31984</v>
      </c>
      <c r="I31" s="58">
        <v>395644</v>
      </c>
      <c r="J31" s="62">
        <v>163210</v>
      </c>
      <c r="K31" s="68">
        <v>27787</v>
      </c>
      <c r="L31" s="58">
        <v>0</v>
      </c>
      <c r="M31" s="58">
        <v>94401</v>
      </c>
      <c r="N31" s="62">
        <v>96596</v>
      </c>
      <c r="O31" s="41">
        <v>7908117</v>
      </c>
      <c r="P31" s="41">
        <v>582446</v>
      </c>
      <c r="Q31" s="36">
        <v>0.276</v>
      </c>
      <c r="R31" s="93">
        <v>9.9</v>
      </c>
      <c r="S31" s="88">
        <v>90.6</v>
      </c>
    </row>
    <row r="32" spans="1:19" s="3" customFormat="1" ht="17.25" customHeight="1">
      <c r="A32" s="1421"/>
      <c r="B32" s="21" t="s">
        <v>50</v>
      </c>
      <c r="C32" s="52">
        <v>9864284</v>
      </c>
      <c r="D32" s="79">
        <v>2.6886003362133213</v>
      </c>
      <c r="E32" s="52">
        <v>9636344</v>
      </c>
      <c r="F32" s="79">
        <v>2.4666431346834776</v>
      </c>
      <c r="G32" s="59">
        <v>227940</v>
      </c>
      <c r="H32" s="59">
        <v>106566</v>
      </c>
      <c r="I32" s="59">
        <v>121374</v>
      </c>
      <c r="J32" s="63">
        <v>-55430</v>
      </c>
      <c r="K32" s="69">
        <v>747241</v>
      </c>
      <c r="L32" s="59">
        <v>0</v>
      </c>
      <c r="M32" s="59">
        <v>429389</v>
      </c>
      <c r="N32" s="63">
        <v>262422</v>
      </c>
      <c r="O32" s="42">
        <v>11979470</v>
      </c>
      <c r="P32" s="42">
        <v>2688390</v>
      </c>
      <c r="Q32" s="37">
        <v>0.216</v>
      </c>
      <c r="R32" s="95">
        <v>2.6</v>
      </c>
      <c r="S32" s="89">
        <v>93.2</v>
      </c>
    </row>
    <row r="33" spans="1:19" s="3" customFormat="1" ht="17.25" customHeight="1">
      <c r="A33" s="1402" t="s">
        <v>74</v>
      </c>
      <c r="B33" s="7" t="s">
        <v>51</v>
      </c>
      <c r="C33" s="51">
        <v>8060409</v>
      </c>
      <c r="D33" s="77">
        <v>-2.167358161014133</v>
      </c>
      <c r="E33" s="51">
        <v>7869656</v>
      </c>
      <c r="F33" s="77">
        <v>-0.052670804005630414</v>
      </c>
      <c r="G33" s="58">
        <v>190753</v>
      </c>
      <c r="H33" s="58">
        <v>47744</v>
      </c>
      <c r="I33" s="58">
        <v>143009</v>
      </c>
      <c r="J33" s="62">
        <v>136880</v>
      </c>
      <c r="K33" s="68">
        <v>3210</v>
      </c>
      <c r="L33" s="58">
        <v>0</v>
      </c>
      <c r="M33" s="58">
        <v>0</v>
      </c>
      <c r="N33" s="62">
        <v>140090</v>
      </c>
      <c r="O33" s="41">
        <v>6050491</v>
      </c>
      <c r="P33" s="41">
        <v>1556839</v>
      </c>
      <c r="Q33" s="36">
        <v>0.394</v>
      </c>
      <c r="R33" s="93">
        <v>3.6</v>
      </c>
      <c r="S33" s="88">
        <v>99.9</v>
      </c>
    </row>
    <row r="34" spans="1:19" s="3" customFormat="1" ht="17.25" customHeight="1">
      <c r="A34" s="1403"/>
      <c r="B34" s="15" t="s">
        <v>52</v>
      </c>
      <c r="C34" s="55">
        <v>13304069</v>
      </c>
      <c r="D34" s="83">
        <v>5.574460661279187</v>
      </c>
      <c r="E34" s="51">
        <v>13073330</v>
      </c>
      <c r="F34" s="77">
        <v>3.4923566253202316</v>
      </c>
      <c r="G34" s="58">
        <v>230739</v>
      </c>
      <c r="H34" s="58">
        <v>63099</v>
      </c>
      <c r="I34" s="58">
        <v>167640</v>
      </c>
      <c r="J34" s="62">
        <v>2355</v>
      </c>
      <c r="K34" s="68">
        <v>138</v>
      </c>
      <c r="L34" s="58">
        <v>267164</v>
      </c>
      <c r="M34" s="58">
        <v>0</v>
      </c>
      <c r="N34" s="62">
        <v>269657</v>
      </c>
      <c r="O34" s="41">
        <v>9881302</v>
      </c>
      <c r="P34" s="41">
        <v>2547448</v>
      </c>
      <c r="Q34" s="36">
        <v>0.379</v>
      </c>
      <c r="R34" s="93">
        <v>2.5</v>
      </c>
      <c r="S34" s="88">
        <v>86.7</v>
      </c>
    </row>
    <row r="35" spans="1:19" s="3" customFormat="1" ht="17.25" customHeight="1">
      <c r="A35" s="1403"/>
      <c r="B35" s="7" t="s">
        <v>53</v>
      </c>
      <c r="C35" s="51">
        <v>7312977</v>
      </c>
      <c r="D35" s="77">
        <v>-6.53447985835236</v>
      </c>
      <c r="E35" s="51">
        <v>7173147</v>
      </c>
      <c r="F35" s="77">
        <v>-5.153170707327106</v>
      </c>
      <c r="G35" s="58">
        <v>139830</v>
      </c>
      <c r="H35" s="58">
        <v>53251</v>
      </c>
      <c r="I35" s="58">
        <v>86579</v>
      </c>
      <c r="J35" s="62">
        <v>-77455</v>
      </c>
      <c r="K35" s="68">
        <v>49</v>
      </c>
      <c r="L35" s="58">
        <v>0</v>
      </c>
      <c r="M35" s="58">
        <v>0</v>
      </c>
      <c r="N35" s="62">
        <v>-77406</v>
      </c>
      <c r="O35" s="41">
        <v>4147291</v>
      </c>
      <c r="P35" s="41">
        <v>2451812</v>
      </c>
      <c r="Q35" s="36">
        <v>0.427</v>
      </c>
      <c r="R35" s="93">
        <v>2.3</v>
      </c>
      <c r="S35" s="88">
        <v>88</v>
      </c>
    </row>
    <row r="36" spans="1:19" s="3" customFormat="1" ht="17.25" customHeight="1">
      <c r="A36" s="1403"/>
      <c r="B36" s="7" t="s">
        <v>54</v>
      </c>
      <c r="C36" s="51">
        <v>4762934</v>
      </c>
      <c r="D36" s="77">
        <v>11.576079327492849</v>
      </c>
      <c r="E36" s="51">
        <v>4671594</v>
      </c>
      <c r="F36" s="77">
        <v>11.974043172469946</v>
      </c>
      <c r="G36" s="58">
        <v>91340</v>
      </c>
      <c r="H36" s="58">
        <v>666</v>
      </c>
      <c r="I36" s="58">
        <v>90674</v>
      </c>
      <c r="J36" s="62">
        <v>27895</v>
      </c>
      <c r="K36" s="68">
        <v>69242</v>
      </c>
      <c r="L36" s="58">
        <v>0</v>
      </c>
      <c r="M36" s="58">
        <v>0</v>
      </c>
      <c r="N36" s="62">
        <v>97137</v>
      </c>
      <c r="O36" s="41">
        <v>3736983</v>
      </c>
      <c r="P36" s="41">
        <v>2694774</v>
      </c>
      <c r="Q36" s="36">
        <v>0.323</v>
      </c>
      <c r="R36" s="93">
        <v>4.2</v>
      </c>
      <c r="S36" s="88">
        <v>93</v>
      </c>
    </row>
    <row r="37" spans="1:19" s="3" customFormat="1" ht="17.25" customHeight="1">
      <c r="A37" s="1403"/>
      <c r="B37" s="15" t="s">
        <v>55</v>
      </c>
      <c r="C37" s="51">
        <v>14823925</v>
      </c>
      <c r="D37" s="76">
        <v>-12.399508874452595</v>
      </c>
      <c r="E37" s="51">
        <v>14383518</v>
      </c>
      <c r="F37" s="76">
        <v>-13.117202567031933</v>
      </c>
      <c r="G37" s="58">
        <v>440407</v>
      </c>
      <c r="H37" s="58">
        <v>62218</v>
      </c>
      <c r="I37" s="58">
        <v>378189</v>
      </c>
      <c r="J37" s="62">
        <v>81070</v>
      </c>
      <c r="K37" s="68">
        <v>942578</v>
      </c>
      <c r="L37" s="58">
        <v>0</v>
      </c>
      <c r="M37" s="58">
        <v>970808</v>
      </c>
      <c r="N37" s="62">
        <v>52840</v>
      </c>
      <c r="O37" s="41">
        <v>12134021</v>
      </c>
      <c r="P37" s="41">
        <v>2662338</v>
      </c>
      <c r="Q37" s="36">
        <v>0.307</v>
      </c>
      <c r="R37" s="93">
        <v>5.5</v>
      </c>
      <c r="S37" s="88">
        <v>89.5</v>
      </c>
    </row>
    <row r="38" spans="1:19" s="3" customFormat="1" ht="17.25" customHeight="1">
      <c r="A38" s="1403"/>
      <c r="B38" s="7" t="s">
        <v>79</v>
      </c>
      <c r="C38" s="51">
        <v>16007922</v>
      </c>
      <c r="D38" s="77">
        <v>-6.131806534738128</v>
      </c>
      <c r="E38" s="51">
        <v>15699661</v>
      </c>
      <c r="F38" s="77">
        <v>-5.907494920137384</v>
      </c>
      <c r="G38" s="58">
        <v>308261</v>
      </c>
      <c r="H38" s="58">
        <v>205607</v>
      </c>
      <c r="I38" s="58">
        <v>102654</v>
      </c>
      <c r="J38" s="62">
        <v>-63954</v>
      </c>
      <c r="K38" s="68">
        <v>8627</v>
      </c>
      <c r="L38" s="58">
        <v>0</v>
      </c>
      <c r="M38" s="58">
        <v>1059347</v>
      </c>
      <c r="N38" s="62">
        <v>-1114674</v>
      </c>
      <c r="O38" s="41">
        <v>3033118</v>
      </c>
      <c r="P38" s="41">
        <v>11216311</v>
      </c>
      <c r="Q38" s="36">
        <v>1.785</v>
      </c>
      <c r="R38" s="93">
        <v>1.2</v>
      </c>
      <c r="S38" s="88">
        <v>89.1</v>
      </c>
    </row>
    <row r="39" spans="1:19" s="3" customFormat="1" ht="17.25" customHeight="1">
      <c r="A39" s="1404"/>
      <c r="B39" s="19" t="s">
        <v>80</v>
      </c>
      <c r="C39" s="52">
        <v>13404514</v>
      </c>
      <c r="D39" s="78">
        <v>-5.345571145049763</v>
      </c>
      <c r="E39" s="52">
        <v>13068725</v>
      </c>
      <c r="F39" s="78">
        <v>-5.655961425156559</v>
      </c>
      <c r="G39" s="58">
        <v>335789</v>
      </c>
      <c r="H39" s="59">
        <v>48421</v>
      </c>
      <c r="I39" s="59">
        <v>287368</v>
      </c>
      <c r="J39" s="63">
        <v>83307</v>
      </c>
      <c r="K39" s="69">
        <v>4569</v>
      </c>
      <c r="L39" s="59">
        <v>0</v>
      </c>
      <c r="M39" s="59">
        <v>118771</v>
      </c>
      <c r="N39" s="63">
        <v>-30895</v>
      </c>
      <c r="O39" s="42">
        <v>9632553</v>
      </c>
      <c r="P39" s="42">
        <v>4622423</v>
      </c>
      <c r="Q39" s="37">
        <v>0.47</v>
      </c>
      <c r="R39" s="95">
        <v>4.3</v>
      </c>
      <c r="S39" s="89">
        <v>95.3</v>
      </c>
    </row>
    <row r="40" spans="1:19" s="3" customFormat="1" ht="17.25" customHeight="1">
      <c r="A40" s="1405" t="s">
        <v>75</v>
      </c>
      <c r="B40" s="7" t="s">
        <v>56</v>
      </c>
      <c r="C40" s="51">
        <v>6264719</v>
      </c>
      <c r="D40" s="77">
        <v>-27.514119059761338</v>
      </c>
      <c r="E40" s="51">
        <v>6056996</v>
      </c>
      <c r="F40" s="77">
        <v>-26.8465464803444</v>
      </c>
      <c r="G40" s="57">
        <v>207723</v>
      </c>
      <c r="H40" s="58">
        <v>10750</v>
      </c>
      <c r="I40" s="58">
        <v>196973</v>
      </c>
      <c r="J40" s="62">
        <v>103862</v>
      </c>
      <c r="K40" s="68">
        <v>386030</v>
      </c>
      <c r="L40" s="58">
        <v>0</v>
      </c>
      <c r="M40" s="58">
        <v>662000</v>
      </c>
      <c r="N40" s="62">
        <v>-172108</v>
      </c>
      <c r="O40" s="41">
        <v>3598083</v>
      </c>
      <c r="P40" s="41">
        <v>2607776</v>
      </c>
      <c r="Q40" s="36">
        <v>0.281</v>
      </c>
      <c r="R40" s="93">
        <v>8.3</v>
      </c>
      <c r="S40" s="88">
        <v>85.7</v>
      </c>
    </row>
    <row r="41" spans="1:19" s="3" customFormat="1" ht="17.25" customHeight="1">
      <c r="A41" s="1406"/>
      <c r="B41" s="7" t="s">
        <v>57</v>
      </c>
      <c r="C41" s="51">
        <v>9755069</v>
      </c>
      <c r="D41" s="77">
        <v>4.075522830635397</v>
      </c>
      <c r="E41" s="51">
        <v>9449756</v>
      </c>
      <c r="F41" s="77">
        <v>3.689370873952025</v>
      </c>
      <c r="G41" s="58">
        <v>305313</v>
      </c>
      <c r="H41" s="58">
        <v>14114</v>
      </c>
      <c r="I41" s="58">
        <v>291199</v>
      </c>
      <c r="J41" s="62">
        <v>102193</v>
      </c>
      <c r="K41" s="68">
        <v>41090</v>
      </c>
      <c r="L41" s="58">
        <v>0</v>
      </c>
      <c r="M41" s="58">
        <v>0</v>
      </c>
      <c r="N41" s="62">
        <v>143283</v>
      </c>
      <c r="O41" s="41">
        <v>6684447</v>
      </c>
      <c r="P41" s="41">
        <v>8877338</v>
      </c>
      <c r="Q41" s="36">
        <v>0.707</v>
      </c>
      <c r="R41" s="93">
        <v>8.1</v>
      </c>
      <c r="S41" s="88">
        <v>81.7</v>
      </c>
    </row>
    <row r="42" spans="1:19" s="3" customFormat="1" ht="17.25" customHeight="1">
      <c r="A42" s="1406"/>
      <c r="B42" s="7" t="s">
        <v>58</v>
      </c>
      <c r="C42" s="51">
        <v>3532246</v>
      </c>
      <c r="D42" s="77">
        <v>1.5581461912186378</v>
      </c>
      <c r="E42" s="51">
        <v>3462012</v>
      </c>
      <c r="F42" s="77">
        <v>1.206424757947286</v>
      </c>
      <c r="G42" s="58">
        <v>70234</v>
      </c>
      <c r="H42" s="58">
        <v>1544</v>
      </c>
      <c r="I42" s="58">
        <v>68690</v>
      </c>
      <c r="J42" s="62">
        <v>-8167</v>
      </c>
      <c r="K42" s="68">
        <v>220019</v>
      </c>
      <c r="L42" s="58">
        <v>0</v>
      </c>
      <c r="M42" s="58">
        <v>220000</v>
      </c>
      <c r="N42" s="62">
        <v>-8148</v>
      </c>
      <c r="O42" s="41">
        <v>3160503</v>
      </c>
      <c r="P42" s="41">
        <v>1564159</v>
      </c>
      <c r="Q42" s="36">
        <v>0.099</v>
      </c>
      <c r="R42" s="93">
        <v>4.8</v>
      </c>
      <c r="S42" s="88">
        <v>92.2</v>
      </c>
    </row>
    <row r="43" spans="1:19" s="3" customFormat="1" ht="17.25" customHeight="1">
      <c r="A43" s="1407"/>
      <c r="B43" s="21" t="s">
        <v>59</v>
      </c>
      <c r="C43" s="52">
        <v>3329094</v>
      </c>
      <c r="D43" s="78">
        <v>0.15435285933236953</v>
      </c>
      <c r="E43" s="52">
        <v>3268911</v>
      </c>
      <c r="F43" s="78">
        <v>1.0918473328801581</v>
      </c>
      <c r="G43" s="59">
        <v>60183</v>
      </c>
      <c r="H43" s="59">
        <v>7682</v>
      </c>
      <c r="I43" s="59">
        <v>52501</v>
      </c>
      <c r="J43" s="63">
        <v>2110</v>
      </c>
      <c r="K43" s="69">
        <v>13404</v>
      </c>
      <c r="L43" s="59">
        <v>0</v>
      </c>
      <c r="M43" s="59">
        <v>0</v>
      </c>
      <c r="N43" s="63">
        <v>15514</v>
      </c>
      <c r="O43" s="42">
        <v>1627585</v>
      </c>
      <c r="P43" s="42">
        <v>1949543</v>
      </c>
      <c r="Q43" s="37">
        <v>0.126</v>
      </c>
      <c r="R43" s="95">
        <v>3.4</v>
      </c>
      <c r="S43" s="89">
        <v>84.1</v>
      </c>
    </row>
    <row r="44" spans="1:19" s="3" customFormat="1" ht="17.25" customHeight="1">
      <c r="A44" s="1405" t="s">
        <v>76</v>
      </c>
      <c r="B44" s="7" t="s">
        <v>60</v>
      </c>
      <c r="C44" s="51">
        <v>8074774</v>
      </c>
      <c r="D44" s="77">
        <v>6.844177303055144</v>
      </c>
      <c r="E44" s="51">
        <v>7791937</v>
      </c>
      <c r="F44" s="77">
        <v>8.272258391754976</v>
      </c>
      <c r="G44" s="58">
        <v>282837</v>
      </c>
      <c r="H44" s="58">
        <v>19806</v>
      </c>
      <c r="I44" s="58">
        <v>263031</v>
      </c>
      <c r="J44" s="62">
        <v>125697</v>
      </c>
      <c r="K44" s="68">
        <v>74</v>
      </c>
      <c r="L44" s="58">
        <v>0</v>
      </c>
      <c r="M44" s="58">
        <v>52173</v>
      </c>
      <c r="N44" s="62">
        <v>73598</v>
      </c>
      <c r="O44" s="41">
        <v>6245061</v>
      </c>
      <c r="P44" s="41">
        <v>1953416</v>
      </c>
      <c r="Q44" s="36">
        <v>0.26</v>
      </c>
      <c r="R44" s="93">
        <v>6.5</v>
      </c>
      <c r="S44" s="88">
        <v>94.3</v>
      </c>
    </row>
    <row r="45" spans="1:19" s="3" customFormat="1" ht="17.25" customHeight="1">
      <c r="A45" s="1406"/>
      <c r="B45" s="22" t="s">
        <v>61</v>
      </c>
      <c r="C45" s="51">
        <v>11439208</v>
      </c>
      <c r="D45" s="77">
        <v>0.4445766519077373</v>
      </c>
      <c r="E45" s="51">
        <v>11210103</v>
      </c>
      <c r="F45" s="77">
        <v>1.1258308624168691</v>
      </c>
      <c r="G45" s="58">
        <v>229105</v>
      </c>
      <c r="H45" s="58">
        <v>8272</v>
      </c>
      <c r="I45" s="58">
        <v>220833</v>
      </c>
      <c r="J45" s="62">
        <v>61535</v>
      </c>
      <c r="K45" s="68">
        <v>61</v>
      </c>
      <c r="L45" s="58">
        <v>0</v>
      </c>
      <c r="M45" s="58">
        <v>75157</v>
      </c>
      <c r="N45" s="62">
        <v>-13561</v>
      </c>
      <c r="O45" s="41">
        <v>10632804</v>
      </c>
      <c r="P45" s="41">
        <v>4342710</v>
      </c>
      <c r="Q45" s="36">
        <v>0.291</v>
      </c>
      <c r="R45" s="93">
        <v>3.6</v>
      </c>
      <c r="S45" s="88">
        <v>88</v>
      </c>
    </row>
    <row r="46" spans="1:19" s="3" customFormat="1" ht="17.25" customHeight="1">
      <c r="A46" s="1406"/>
      <c r="B46" s="7" t="s">
        <v>62</v>
      </c>
      <c r="C46" s="51">
        <v>5312505</v>
      </c>
      <c r="D46" s="77">
        <v>-4.203599864121908</v>
      </c>
      <c r="E46" s="51">
        <v>5182684</v>
      </c>
      <c r="F46" s="77">
        <v>-3.7289026025073793</v>
      </c>
      <c r="G46" s="58">
        <v>129821</v>
      </c>
      <c r="H46" s="58">
        <v>1973</v>
      </c>
      <c r="I46" s="58">
        <v>127848</v>
      </c>
      <c r="J46" s="62">
        <v>46016</v>
      </c>
      <c r="K46" s="68">
        <v>0</v>
      </c>
      <c r="L46" s="58">
        <v>0</v>
      </c>
      <c r="M46" s="58">
        <v>0</v>
      </c>
      <c r="N46" s="62">
        <v>46016</v>
      </c>
      <c r="O46" s="41">
        <v>5527496</v>
      </c>
      <c r="P46" s="41">
        <v>1452621</v>
      </c>
      <c r="Q46" s="36">
        <v>0.22</v>
      </c>
      <c r="R46" s="93">
        <v>4.4</v>
      </c>
      <c r="S46" s="88">
        <v>89.6</v>
      </c>
    </row>
    <row r="47" spans="1:19" s="3" customFormat="1" ht="17.25" customHeight="1">
      <c r="A47" s="1406"/>
      <c r="B47" s="7" t="s">
        <v>63</v>
      </c>
      <c r="C47" s="51">
        <v>16538875</v>
      </c>
      <c r="D47" s="76">
        <v>5.19136144719193</v>
      </c>
      <c r="E47" s="51">
        <v>15845143</v>
      </c>
      <c r="F47" s="76">
        <v>6.586270141377333</v>
      </c>
      <c r="G47" s="58">
        <v>693732</v>
      </c>
      <c r="H47" s="58">
        <v>26554</v>
      </c>
      <c r="I47" s="58">
        <v>667178</v>
      </c>
      <c r="J47" s="62">
        <v>492162</v>
      </c>
      <c r="K47" s="68">
        <v>116</v>
      </c>
      <c r="L47" s="58">
        <v>0</v>
      </c>
      <c r="M47" s="58">
        <v>0</v>
      </c>
      <c r="N47" s="62">
        <v>492278</v>
      </c>
      <c r="O47" s="41">
        <v>13374312</v>
      </c>
      <c r="P47" s="41">
        <v>11102247</v>
      </c>
      <c r="Q47" s="36">
        <v>0.28</v>
      </c>
      <c r="R47" s="93">
        <v>10</v>
      </c>
      <c r="S47" s="88">
        <v>86.6</v>
      </c>
    </row>
    <row r="48" spans="1:19" s="3" customFormat="1" ht="17.25" customHeight="1">
      <c r="A48" s="1406"/>
      <c r="B48" s="7" t="s">
        <v>64</v>
      </c>
      <c r="C48" s="51">
        <v>7960171</v>
      </c>
      <c r="D48" s="77">
        <v>3.245723681157121</v>
      </c>
      <c r="E48" s="51">
        <v>7718821</v>
      </c>
      <c r="F48" s="77">
        <v>3.035814005157825</v>
      </c>
      <c r="G48" s="58">
        <v>241350</v>
      </c>
      <c r="H48" s="58">
        <v>3043</v>
      </c>
      <c r="I48" s="58">
        <v>238307</v>
      </c>
      <c r="J48" s="62">
        <v>-99127</v>
      </c>
      <c r="K48" s="68">
        <v>200429</v>
      </c>
      <c r="L48" s="58">
        <v>0</v>
      </c>
      <c r="M48" s="58">
        <v>0</v>
      </c>
      <c r="N48" s="62">
        <v>101302</v>
      </c>
      <c r="O48" s="41">
        <v>5714773</v>
      </c>
      <c r="P48" s="41">
        <v>2442979</v>
      </c>
      <c r="Q48" s="36">
        <v>0.37</v>
      </c>
      <c r="R48" s="93">
        <v>6.2</v>
      </c>
      <c r="S48" s="88">
        <v>91.3</v>
      </c>
    </row>
    <row r="49" spans="1:19" s="3" customFormat="1" ht="17.25" customHeight="1">
      <c r="A49" s="1407"/>
      <c r="B49" s="8" t="s">
        <v>65</v>
      </c>
      <c r="C49" s="56">
        <v>3656380</v>
      </c>
      <c r="D49" s="84">
        <v>-12.333144553265761</v>
      </c>
      <c r="E49" s="56">
        <v>3374448</v>
      </c>
      <c r="F49" s="84">
        <v>-10.594925146376685</v>
      </c>
      <c r="G49" s="59">
        <v>281932</v>
      </c>
      <c r="H49" s="61">
        <v>122000</v>
      </c>
      <c r="I49" s="61">
        <v>159932</v>
      </c>
      <c r="J49" s="66">
        <v>41198</v>
      </c>
      <c r="K49" s="71">
        <v>23791</v>
      </c>
      <c r="L49" s="61">
        <v>0</v>
      </c>
      <c r="M49" s="61">
        <v>2000</v>
      </c>
      <c r="N49" s="66">
        <v>62989</v>
      </c>
      <c r="O49" s="44">
        <v>2792337</v>
      </c>
      <c r="P49" s="44">
        <v>1386700</v>
      </c>
      <c r="Q49" s="99">
        <v>0.155</v>
      </c>
      <c r="R49" s="97">
        <v>8.5</v>
      </c>
      <c r="S49" s="91">
        <v>82.7</v>
      </c>
    </row>
  </sheetData>
  <sheetProtection/>
  <mergeCells count="29">
    <mergeCell ref="A8:B8"/>
    <mergeCell ref="H2:H5"/>
    <mergeCell ref="E2:E5"/>
    <mergeCell ref="G2:G5"/>
    <mergeCell ref="A9:B9"/>
    <mergeCell ref="R2:R6"/>
    <mergeCell ref="M2:M5"/>
    <mergeCell ref="N2:N4"/>
    <mergeCell ref="O2:O5"/>
    <mergeCell ref="P2:P5"/>
    <mergeCell ref="F3:F6"/>
    <mergeCell ref="A7:B7"/>
    <mergeCell ref="Q5:Q6"/>
    <mergeCell ref="Q2:Q4"/>
    <mergeCell ref="S2:S6"/>
    <mergeCell ref="K2:K5"/>
    <mergeCell ref="L2:L5"/>
    <mergeCell ref="A30:A32"/>
    <mergeCell ref="I2:I5"/>
    <mergeCell ref="J2:J5"/>
    <mergeCell ref="D3:D6"/>
    <mergeCell ref="C2:C5"/>
    <mergeCell ref="A33:A39"/>
    <mergeCell ref="A40:A43"/>
    <mergeCell ref="A44:A49"/>
    <mergeCell ref="A10:A19"/>
    <mergeCell ref="A20:A23"/>
    <mergeCell ref="A24:A25"/>
    <mergeCell ref="A27:A29"/>
  </mergeCells>
  <printOptions horizontalCentered="1"/>
  <pageMargins left="0.6692913385826772" right="0.6692913385826772" top="0.7874015748031497" bottom="0.5905511811023623" header="0" footer="0"/>
  <pageSetup horizontalDpi="600" verticalDpi="600" orientation="portrait" paperSize="9" r:id="rId2"/>
  <colBreaks count="1" manualBreakCount="1">
    <brk id="10" max="4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49"/>
  <sheetViews>
    <sheetView showZeros="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V12" sqref="AV12"/>
    </sheetView>
  </sheetViews>
  <sheetFormatPr defaultColWidth="8.00390625" defaultRowHeight="13.5" customHeight="1"/>
  <cols>
    <col min="1" max="1" width="2.125" style="518" customWidth="1"/>
    <col min="2" max="2" width="9.50390625" style="518" customWidth="1"/>
    <col min="3" max="4" width="8.875" style="521" customWidth="1"/>
    <col min="5" max="6" width="8.125" style="521" customWidth="1"/>
    <col min="7" max="21" width="8.875" style="521" customWidth="1"/>
    <col min="22" max="22" width="2.50390625" style="646" customWidth="1"/>
    <col min="23" max="23" width="2.50390625" style="523" customWidth="1"/>
    <col min="24" max="24" width="9.50390625" style="523" customWidth="1"/>
    <col min="25" max="27" width="8.875" style="521" customWidth="1"/>
    <col min="28" max="29" width="8.125" style="521" customWidth="1"/>
    <col min="30" max="33" width="8.875" style="521" customWidth="1"/>
    <col min="34" max="35" width="8.50390625" style="521" customWidth="1"/>
    <col min="36" max="36" width="5.875" style="521" customWidth="1"/>
    <col min="37" max="37" width="7.75390625" style="521" customWidth="1"/>
    <col min="38" max="39" width="8.50390625" style="521" customWidth="1"/>
    <col min="40" max="40" width="7.75390625" style="521" customWidth="1"/>
    <col min="41" max="41" width="8.50390625" style="521" customWidth="1"/>
    <col min="42" max="43" width="7.75390625" style="521" customWidth="1"/>
    <col min="44" max="44" width="9.50390625" style="523" customWidth="1"/>
    <col min="45" max="45" width="2.125" style="518" customWidth="1"/>
    <col min="46" max="16384" width="8.00390625" style="518" customWidth="1"/>
  </cols>
  <sheetData>
    <row r="1" spans="1:45" ht="15" customHeight="1">
      <c r="A1" s="518" t="s">
        <v>499</v>
      </c>
      <c r="B1" s="519"/>
      <c r="C1" s="520"/>
      <c r="D1" s="520"/>
      <c r="E1" s="520"/>
      <c r="F1" s="520"/>
      <c r="G1" s="520"/>
      <c r="H1" s="520"/>
      <c r="I1" s="520"/>
      <c r="J1" s="520"/>
      <c r="K1" s="520"/>
      <c r="P1" s="520"/>
      <c r="Q1" s="520"/>
      <c r="R1" s="520"/>
      <c r="S1" s="520"/>
      <c r="T1" s="520"/>
      <c r="U1" s="520"/>
      <c r="V1" s="522" t="s">
        <v>500</v>
      </c>
      <c r="X1" s="524"/>
      <c r="Y1" s="520"/>
      <c r="Z1" s="520"/>
      <c r="AS1" s="525" t="s">
        <v>500</v>
      </c>
    </row>
    <row r="2" spans="1:45" ht="15" customHeight="1">
      <c r="A2" s="526"/>
      <c r="B2" s="527" t="s">
        <v>501</v>
      </c>
      <c r="C2" s="528" t="s">
        <v>146</v>
      </c>
      <c r="D2" s="529" t="s">
        <v>147</v>
      </c>
      <c r="E2" s="530"/>
      <c r="F2" s="530"/>
      <c r="G2" s="529" t="s">
        <v>148</v>
      </c>
      <c r="H2" s="530"/>
      <c r="I2" s="530"/>
      <c r="J2" s="530"/>
      <c r="K2" s="531"/>
      <c r="L2" s="526" t="s">
        <v>149</v>
      </c>
      <c r="M2" s="532"/>
      <c r="N2" s="533"/>
      <c r="O2" s="528" t="s">
        <v>150</v>
      </c>
      <c r="P2" s="526" t="s">
        <v>151</v>
      </c>
      <c r="Q2" s="532"/>
      <c r="R2" s="532"/>
      <c r="S2" s="532"/>
      <c r="T2" s="532"/>
      <c r="U2" s="532"/>
      <c r="V2" s="534"/>
      <c r="W2" s="535"/>
      <c r="X2" s="536" t="s">
        <v>501</v>
      </c>
      <c r="Y2" s="529" t="s">
        <v>152</v>
      </c>
      <c r="Z2" s="529" t="s">
        <v>153</v>
      </c>
      <c r="AA2" s="530"/>
      <c r="AB2" s="530"/>
      <c r="AC2" s="530"/>
      <c r="AD2" s="528"/>
      <c r="AE2" s="528"/>
      <c r="AF2" s="529" t="s">
        <v>154</v>
      </c>
      <c r="AG2" s="537" t="s">
        <v>155</v>
      </c>
      <c r="AH2" s="538"/>
      <c r="AI2" s="530"/>
      <c r="AJ2" s="530"/>
      <c r="AK2" s="530"/>
      <c r="AL2" s="530"/>
      <c r="AM2" s="530"/>
      <c r="AN2" s="529" t="s">
        <v>156</v>
      </c>
      <c r="AO2" s="529" t="s">
        <v>502</v>
      </c>
      <c r="AP2" s="529" t="s">
        <v>503</v>
      </c>
      <c r="AQ2" s="529" t="s">
        <v>504</v>
      </c>
      <c r="AR2" s="539"/>
      <c r="AS2" s="540"/>
    </row>
    <row r="3" spans="1:45" ht="15" customHeight="1">
      <c r="A3" s="542" t="s">
        <v>145</v>
      </c>
      <c r="B3" s="543"/>
      <c r="C3" s="1652" t="s">
        <v>308</v>
      </c>
      <c r="D3" s="1654" t="s">
        <v>309</v>
      </c>
      <c r="E3" s="1656" t="s">
        <v>505</v>
      </c>
      <c r="F3" s="1656" t="s">
        <v>506</v>
      </c>
      <c r="G3" s="1654" t="s">
        <v>310</v>
      </c>
      <c r="H3" s="544"/>
      <c r="I3" s="544"/>
      <c r="J3" s="544"/>
      <c r="K3" s="545"/>
      <c r="L3" s="1659" t="s">
        <v>311</v>
      </c>
      <c r="M3" s="537"/>
      <c r="N3" s="546"/>
      <c r="O3" s="1661" t="s">
        <v>507</v>
      </c>
      <c r="P3" s="1663" t="s">
        <v>508</v>
      </c>
      <c r="Q3" s="541" t="s">
        <v>509</v>
      </c>
      <c r="R3" s="547" t="s">
        <v>510</v>
      </c>
      <c r="S3" s="547" t="s">
        <v>511</v>
      </c>
      <c r="T3" s="547" t="s">
        <v>512</v>
      </c>
      <c r="U3" s="547" t="s">
        <v>513</v>
      </c>
      <c r="V3" s="548" t="s">
        <v>145</v>
      </c>
      <c r="W3" s="549" t="s">
        <v>145</v>
      </c>
      <c r="X3" s="550"/>
      <c r="Y3" s="1661" t="s">
        <v>514</v>
      </c>
      <c r="Z3" s="1661" t="s">
        <v>515</v>
      </c>
      <c r="AA3" s="544"/>
      <c r="AB3" s="544"/>
      <c r="AC3" s="544"/>
      <c r="AD3" s="544"/>
      <c r="AE3" s="545"/>
      <c r="AF3" s="1661" t="s">
        <v>516</v>
      </c>
      <c r="AG3" s="1661" t="s">
        <v>517</v>
      </c>
      <c r="AH3" s="537"/>
      <c r="AI3" s="551"/>
      <c r="AJ3" s="544"/>
      <c r="AK3" s="544"/>
      <c r="AL3" s="544"/>
      <c r="AM3" s="544"/>
      <c r="AN3" s="1666" t="s">
        <v>518</v>
      </c>
      <c r="AO3" s="1654" t="s">
        <v>319</v>
      </c>
      <c r="AP3" s="1654" t="s">
        <v>519</v>
      </c>
      <c r="AQ3" s="1666" t="s">
        <v>520</v>
      </c>
      <c r="AR3" s="1667" t="s">
        <v>521</v>
      </c>
      <c r="AS3" s="543" t="s">
        <v>145</v>
      </c>
    </row>
    <row r="4" spans="1:45" ht="15" customHeight="1">
      <c r="A4" s="542"/>
      <c r="B4" s="543"/>
      <c r="C4" s="1652"/>
      <c r="D4" s="1654"/>
      <c r="E4" s="1657"/>
      <c r="F4" s="1657"/>
      <c r="G4" s="1654"/>
      <c r="H4" s="552" t="s">
        <v>522</v>
      </c>
      <c r="I4" s="552" t="s">
        <v>522</v>
      </c>
      <c r="J4" s="552" t="s">
        <v>523</v>
      </c>
      <c r="K4" s="553" t="s">
        <v>523</v>
      </c>
      <c r="L4" s="1659"/>
      <c r="M4" s="554" t="s">
        <v>523</v>
      </c>
      <c r="N4" s="555" t="s">
        <v>523</v>
      </c>
      <c r="O4" s="1661"/>
      <c r="P4" s="1664"/>
      <c r="Q4" s="1652" t="s">
        <v>524</v>
      </c>
      <c r="R4" s="1654" t="s">
        <v>525</v>
      </c>
      <c r="S4" s="1654" t="s">
        <v>526</v>
      </c>
      <c r="T4" s="1654" t="s">
        <v>527</v>
      </c>
      <c r="U4" s="1669" t="s">
        <v>528</v>
      </c>
      <c r="V4" s="556"/>
      <c r="W4" s="549"/>
      <c r="X4" s="550"/>
      <c r="Y4" s="1661"/>
      <c r="Z4" s="1661"/>
      <c r="AA4" s="552" t="s">
        <v>523</v>
      </c>
      <c r="AB4" s="552" t="s">
        <v>523</v>
      </c>
      <c r="AC4" s="552" t="s">
        <v>523</v>
      </c>
      <c r="AD4" s="552" t="s">
        <v>523</v>
      </c>
      <c r="AE4" s="557" t="s">
        <v>523</v>
      </c>
      <c r="AF4" s="1661"/>
      <c r="AG4" s="1661"/>
      <c r="AH4" s="554" t="s">
        <v>523</v>
      </c>
      <c r="AI4" s="558" t="s">
        <v>523</v>
      </c>
      <c r="AJ4" s="552" t="s">
        <v>523</v>
      </c>
      <c r="AK4" s="552" t="s">
        <v>523</v>
      </c>
      <c r="AL4" s="552" t="s">
        <v>523</v>
      </c>
      <c r="AM4" s="552" t="s">
        <v>523</v>
      </c>
      <c r="AN4" s="1654"/>
      <c r="AO4" s="1654"/>
      <c r="AP4" s="1654"/>
      <c r="AQ4" s="1654"/>
      <c r="AR4" s="1667"/>
      <c r="AS4" s="543"/>
    </row>
    <row r="5" spans="1:45" ht="15" customHeight="1">
      <c r="A5" s="542" t="s">
        <v>273</v>
      </c>
      <c r="B5" s="543"/>
      <c r="C5" s="1652"/>
      <c r="D5" s="1654"/>
      <c r="E5" s="1657"/>
      <c r="F5" s="1657"/>
      <c r="G5" s="1654"/>
      <c r="H5" s="559" t="s">
        <v>529</v>
      </c>
      <c r="I5" s="559" t="s">
        <v>530</v>
      </c>
      <c r="J5" s="559" t="s">
        <v>531</v>
      </c>
      <c r="K5" s="560" t="s">
        <v>532</v>
      </c>
      <c r="L5" s="1659"/>
      <c r="M5" s="559" t="s">
        <v>533</v>
      </c>
      <c r="N5" s="560" t="s">
        <v>534</v>
      </c>
      <c r="O5" s="1661"/>
      <c r="P5" s="1664"/>
      <c r="Q5" s="1652"/>
      <c r="R5" s="1654"/>
      <c r="S5" s="1654"/>
      <c r="T5" s="1654"/>
      <c r="U5" s="1669"/>
      <c r="V5" s="548" t="s">
        <v>273</v>
      </c>
      <c r="W5" s="549" t="s">
        <v>273</v>
      </c>
      <c r="X5" s="550"/>
      <c r="Y5" s="1661"/>
      <c r="Z5" s="1661"/>
      <c r="AA5" s="559" t="s">
        <v>535</v>
      </c>
      <c r="AB5" s="559" t="s">
        <v>536</v>
      </c>
      <c r="AC5" s="559" t="s">
        <v>537</v>
      </c>
      <c r="AD5" s="559" t="s">
        <v>538</v>
      </c>
      <c r="AE5" s="560" t="s">
        <v>539</v>
      </c>
      <c r="AF5" s="1661"/>
      <c r="AG5" s="1661"/>
      <c r="AH5" s="561" t="s">
        <v>540</v>
      </c>
      <c r="AI5" s="562" t="s">
        <v>541</v>
      </c>
      <c r="AJ5" s="559" t="s">
        <v>542</v>
      </c>
      <c r="AK5" s="563" t="s">
        <v>543</v>
      </c>
      <c r="AL5" s="559" t="s">
        <v>544</v>
      </c>
      <c r="AM5" s="559" t="s">
        <v>545</v>
      </c>
      <c r="AN5" s="1654"/>
      <c r="AO5" s="1654"/>
      <c r="AP5" s="1654"/>
      <c r="AQ5" s="1654"/>
      <c r="AR5" s="1667"/>
      <c r="AS5" s="543" t="s">
        <v>273</v>
      </c>
    </row>
    <row r="6" spans="1:45" ht="15" customHeight="1">
      <c r="A6" s="564"/>
      <c r="B6" s="565" t="s">
        <v>3</v>
      </c>
      <c r="C6" s="1653"/>
      <c r="D6" s="1655"/>
      <c r="E6" s="1658"/>
      <c r="F6" s="1658"/>
      <c r="G6" s="1655"/>
      <c r="H6" s="566"/>
      <c r="I6" s="566"/>
      <c r="J6" s="566"/>
      <c r="K6" s="567"/>
      <c r="L6" s="1660"/>
      <c r="M6" s="568"/>
      <c r="N6" s="569"/>
      <c r="O6" s="1662"/>
      <c r="P6" s="1665"/>
      <c r="Q6" s="1653"/>
      <c r="R6" s="1655"/>
      <c r="S6" s="1655"/>
      <c r="T6" s="1655"/>
      <c r="U6" s="1670"/>
      <c r="V6" s="570"/>
      <c r="W6" s="571"/>
      <c r="X6" s="572" t="s">
        <v>3</v>
      </c>
      <c r="Y6" s="1662"/>
      <c r="Z6" s="1662"/>
      <c r="AA6" s="566"/>
      <c r="AB6" s="566"/>
      <c r="AC6" s="566"/>
      <c r="AD6" s="573"/>
      <c r="AE6" s="567"/>
      <c r="AF6" s="1662"/>
      <c r="AG6" s="1662"/>
      <c r="AH6" s="568"/>
      <c r="AI6" s="574"/>
      <c r="AJ6" s="566"/>
      <c r="AK6" s="566"/>
      <c r="AL6" s="566"/>
      <c r="AM6" s="566"/>
      <c r="AN6" s="1655"/>
      <c r="AO6" s="1655"/>
      <c r="AP6" s="1655"/>
      <c r="AQ6" s="1655"/>
      <c r="AR6" s="1668"/>
      <c r="AS6" s="575"/>
    </row>
    <row r="7" spans="1:45" s="579" customFormat="1" ht="15" customHeight="1">
      <c r="A7" s="1671" t="s">
        <v>286</v>
      </c>
      <c r="B7" s="1672"/>
      <c r="C7" s="576">
        <f aca="true" t="shared" si="0" ref="C7:U7">C8+C9</f>
        <v>5064856</v>
      </c>
      <c r="D7" s="576">
        <f t="shared" si="0"/>
        <v>217129760</v>
      </c>
      <c r="E7" s="576">
        <f t="shared" si="0"/>
        <v>6802113</v>
      </c>
      <c r="F7" s="576">
        <f t="shared" si="0"/>
        <v>588621</v>
      </c>
      <c r="G7" s="576">
        <f t="shared" si="0"/>
        <v>238311807</v>
      </c>
      <c r="H7" s="576">
        <f>H8+H9</f>
        <v>63920198</v>
      </c>
      <c r="I7" s="576">
        <f t="shared" si="0"/>
        <v>48106441</v>
      </c>
      <c r="J7" s="576">
        <f t="shared" si="0"/>
        <v>87767867</v>
      </c>
      <c r="K7" s="576">
        <f t="shared" si="0"/>
        <v>38448967</v>
      </c>
      <c r="L7" s="576">
        <f t="shared" si="0"/>
        <v>68319408</v>
      </c>
      <c r="M7" s="576">
        <f>M8+M9</f>
        <v>44983051</v>
      </c>
      <c r="N7" s="576">
        <f t="shared" si="0"/>
        <v>21554703</v>
      </c>
      <c r="O7" s="576">
        <f t="shared" si="0"/>
        <v>512856</v>
      </c>
      <c r="P7" s="576">
        <f t="shared" si="0"/>
        <v>28705492</v>
      </c>
      <c r="Q7" s="576">
        <f t="shared" si="0"/>
        <v>12421016</v>
      </c>
      <c r="R7" s="576">
        <f t="shared" si="0"/>
        <v>1287671</v>
      </c>
      <c r="S7" s="576">
        <f t="shared" si="0"/>
        <v>7732332</v>
      </c>
      <c r="T7" s="576">
        <f t="shared" si="0"/>
        <v>1413663</v>
      </c>
      <c r="U7" s="576">
        <f t="shared" si="0"/>
        <v>5850810</v>
      </c>
      <c r="V7" s="577"/>
      <c r="W7" s="1673" t="s">
        <v>286</v>
      </c>
      <c r="X7" s="1674"/>
      <c r="Y7" s="576">
        <f aca="true" t="shared" si="1" ref="Y7:AR7">Y8+Y9</f>
        <v>25241972</v>
      </c>
      <c r="Z7" s="576">
        <f t="shared" si="1"/>
        <v>76036763</v>
      </c>
      <c r="AA7" s="576">
        <f>AA8+AA9</f>
        <v>38214579</v>
      </c>
      <c r="AB7" s="576">
        <f t="shared" si="1"/>
        <v>1191533</v>
      </c>
      <c r="AC7" s="576">
        <f t="shared" si="1"/>
        <v>479296</v>
      </c>
      <c r="AD7" s="576">
        <f t="shared" si="1"/>
        <v>27565790</v>
      </c>
      <c r="AE7" s="576">
        <f t="shared" si="1"/>
        <v>6026167</v>
      </c>
      <c r="AF7" s="576">
        <f t="shared" si="1"/>
        <v>33906446</v>
      </c>
      <c r="AG7" s="576">
        <f t="shared" si="1"/>
        <v>84859026</v>
      </c>
      <c r="AH7" s="576">
        <f t="shared" si="1"/>
        <v>18554256</v>
      </c>
      <c r="AI7" s="576">
        <f t="shared" si="1"/>
        <v>12393532</v>
      </c>
      <c r="AJ7" s="576">
        <f t="shared" si="1"/>
        <v>46309</v>
      </c>
      <c r="AK7" s="576">
        <f t="shared" si="1"/>
        <v>2509127</v>
      </c>
      <c r="AL7" s="576">
        <f t="shared" si="1"/>
        <v>15787908</v>
      </c>
      <c r="AM7" s="576">
        <f t="shared" si="1"/>
        <v>20597892</v>
      </c>
      <c r="AN7" s="576">
        <f t="shared" si="1"/>
        <v>354570</v>
      </c>
      <c r="AO7" s="576">
        <f t="shared" si="1"/>
        <v>72183001</v>
      </c>
      <c r="AP7" s="576">
        <f t="shared" si="1"/>
        <v>1313579</v>
      </c>
      <c r="AQ7" s="576">
        <f t="shared" si="1"/>
        <v>0</v>
      </c>
      <c r="AR7" s="576">
        <f t="shared" si="1"/>
        <v>851939536</v>
      </c>
      <c r="AS7" s="578"/>
    </row>
    <row r="8" spans="1:45" s="579" customFormat="1" ht="15" customHeight="1">
      <c r="A8" s="1675" t="s">
        <v>287</v>
      </c>
      <c r="B8" s="1676"/>
      <c r="C8" s="580">
        <f aca="true" t="shared" si="2" ref="C8:U8">SUM(C10:C19)</f>
        <v>2850743</v>
      </c>
      <c r="D8" s="580">
        <f t="shared" si="2"/>
        <v>145570876</v>
      </c>
      <c r="E8" s="580">
        <f t="shared" si="2"/>
        <v>4321702</v>
      </c>
      <c r="F8" s="580">
        <f t="shared" si="2"/>
        <v>410480</v>
      </c>
      <c r="G8" s="580">
        <f t="shared" si="2"/>
        <v>189017135</v>
      </c>
      <c r="H8" s="580">
        <f t="shared" si="2"/>
        <v>47344026</v>
      </c>
      <c r="I8" s="580">
        <f t="shared" si="2"/>
        <v>34644888</v>
      </c>
      <c r="J8" s="580">
        <f t="shared" si="2"/>
        <v>68577682</v>
      </c>
      <c r="K8" s="580">
        <f t="shared" si="2"/>
        <v>38448935</v>
      </c>
      <c r="L8" s="580">
        <f t="shared" si="2"/>
        <v>47161895</v>
      </c>
      <c r="M8" s="580">
        <f t="shared" si="2"/>
        <v>30490557</v>
      </c>
      <c r="N8" s="580">
        <f t="shared" si="2"/>
        <v>14933921</v>
      </c>
      <c r="O8" s="580">
        <f t="shared" si="2"/>
        <v>437619</v>
      </c>
      <c r="P8" s="580">
        <f t="shared" si="2"/>
        <v>13838460</v>
      </c>
      <c r="Q8" s="580">
        <f t="shared" si="2"/>
        <v>5701624</v>
      </c>
      <c r="R8" s="580">
        <f t="shared" si="2"/>
        <v>680523</v>
      </c>
      <c r="S8" s="580">
        <f t="shared" si="2"/>
        <v>3821051</v>
      </c>
      <c r="T8" s="580">
        <f t="shared" si="2"/>
        <v>647156</v>
      </c>
      <c r="U8" s="580">
        <f t="shared" si="2"/>
        <v>2988106</v>
      </c>
      <c r="V8" s="577"/>
      <c r="W8" s="1677" t="s">
        <v>287</v>
      </c>
      <c r="X8" s="1678"/>
      <c r="Y8" s="580">
        <f aca="true" t="shared" si="3" ref="Y8:AR8">SUM(Y10:Y19)</f>
        <v>19178380</v>
      </c>
      <c r="Z8" s="580">
        <f t="shared" si="3"/>
        <v>56250161</v>
      </c>
      <c r="AA8" s="580">
        <f t="shared" si="3"/>
        <v>26898714</v>
      </c>
      <c r="AB8" s="580">
        <f t="shared" si="3"/>
        <v>441136</v>
      </c>
      <c r="AC8" s="580">
        <f t="shared" si="3"/>
        <v>455815</v>
      </c>
      <c r="AD8" s="580">
        <f t="shared" si="3"/>
        <v>22603532</v>
      </c>
      <c r="AE8" s="580">
        <f t="shared" si="3"/>
        <v>4248753</v>
      </c>
      <c r="AF8" s="580">
        <f t="shared" si="3"/>
        <v>20927789</v>
      </c>
      <c r="AG8" s="580">
        <f t="shared" si="3"/>
        <v>62416003</v>
      </c>
      <c r="AH8" s="580">
        <f t="shared" si="3"/>
        <v>12781675</v>
      </c>
      <c r="AI8" s="580">
        <f t="shared" si="3"/>
        <v>9033005</v>
      </c>
      <c r="AJ8" s="580">
        <f t="shared" si="3"/>
        <v>618</v>
      </c>
      <c r="AK8" s="580">
        <f t="shared" si="3"/>
        <v>2218942</v>
      </c>
      <c r="AL8" s="580">
        <f t="shared" si="3"/>
        <v>11766422</v>
      </c>
      <c r="AM8" s="580">
        <f t="shared" si="3"/>
        <v>16322871</v>
      </c>
      <c r="AN8" s="580">
        <f t="shared" si="3"/>
        <v>101227</v>
      </c>
      <c r="AO8" s="580">
        <f t="shared" si="3"/>
        <v>51785781</v>
      </c>
      <c r="AP8" s="580">
        <f t="shared" si="3"/>
        <v>1313579</v>
      </c>
      <c r="AQ8" s="580">
        <f t="shared" si="3"/>
        <v>0</v>
      </c>
      <c r="AR8" s="580">
        <f t="shared" si="3"/>
        <v>610849648</v>
      </c>
      <c r="AS8" s="578"/>
    </row>
    <row r="9" spans="1:45" s="579" customFormat="1" ht="15" customHeight="1">
      <c r="A9" s="1679" t="s">
        <v>288</v>
      </c>
      <c r="B9" s="1680"/>
      <c r="C9" s="581">
        <f aca="true" t="shared" si="4" ref="C9:U9">SUM(C20:C49)</f>
        <v>2214113</v>
      </c>
      <c r="D9" s="581">
        <f t="shared" si="4"/>
        <v>71558884</v>
      </c>
      <c r="E9" s="581">
        <f t="shared" si="4"/>
        <v>2480411</v>
      </c>
      <c r="F9" s="581">
        <f t="shared" si="4"/>
        <v>178141</v>
      </c>
      <c r="G9" s="581">
        <f t="shared" si="4"/>
        <v>49294672</v>
      </c>
      <c r="H9" s="581">
        <f t="shared" si="4"/>
        <v>16576172</v>
      </c>
      <c r="I9" s="581">
        <f t="shared" si="4"/>
        <v>13461553</v>
      </c>
      <c r="J9" s="581">
        <f t="shared" si="4"/>
        <v>19190185</v>
      </c>
      <c r="K9" s="581">
        <f t="shared" si="4"/>
        <v>32</v>
      </c>
      <c r="L9" s="581">
        <f t="shared" si="4"/>
        <v>21157513</v>
      </c>
      <c r="M9" s="581">
        <f t="shared" si="4"/>
        <v>14492494</v>
      </c>
      <c r="N9" s="581">
        <f t="shared" si="4"/>
        <v>6620782</v>
      </c>
      <c r="O9" s="581">
        <f t="shared" si="4"/>
        <v>75237</v>
      </c>
      <c r="P9" s="581">
        <f t="shared" si="4"/>
        <v>14867032</v>
      </c>
      <c r="Q9" s="581">
        <f t="shared" si="4"/>
        <v>6719392</v>
      </c>
      <c r="R9" s="581">
        <f t="shared" si="4"/>
        <v>607148</v>
      </c>
      <c r="S9" s="581">
        <f t="shared" si="4"/>
        <v>3911281</v>
      </c>
      <c r="T9" s="581">
        <f t="shared" si="4"/>
        <v>766507</v>
      </c>
      <c r="U9" s="581">
        <f t="shared" si="4"/>
        <v>2862704</v>
      </c>
      <c r="V9" s="577"/>
      <c r="W9" s="1681" t="s">
        <v>288</v>
      </c>
      <c r="X9" s="1682"/>
      <c r="Y9" s="581">
        <f aca="true" t="shared" si="5" ref="Y9:AR9">SUM(Y20:Y49)</f>
        <v>6063592</v>
      </c>
      <c r="Z9" s="581">
        <f t="shared" si="5"/>
        <v>19786602</v>
      </c>
      <c r="AA9" s="581">
        <f t="shared" si="5"/>
        <v>11315865</v>
      </c>
      <c r="AB9" s="581">
        <f t="shared" si="5"/>
        <v>750397</v>
      </c>
      <c r="AC9" s="581">
        <f t="shared" si="5"/>
        <v>23481</v>
      </c>
      <c r="AD9" s="581">
        <f t="shared" si="5"/>
        <v>4962258</v>
      </c>
      <c r="AE9" s="581">
        <f t="shared" si="5"/>
        <v>1777414</v>
      </c>
      <c r="AF9" s="581">
        <f t="shared" si="5"/>
        <v>12978657</v>
      </c>
      <c r="AG9" s="581">
        <f t="shared" si="5"/>
        <v>22443023</v>
      </c>
      <c r="AH9" s="581">
        <f t="shared" si="5"/>
        <v>5772581</v>
      </c>
      <c r="AI9" s="581">
        <f t="shared" si="5"/>
        <v>3360527</v>
      </c>
      <c r="AJ9" s="581">
        <f t="shared" si="5"/>
        <v>45691</v>
      </c>
      <c r="AK9" s="581">
        <f t="shared" si="5"/>
        <v>290185</v>
      </c>
      <c r="AL9" s="581">
        <f t="shared" si="5"/>
        <v>4021486</v>
      </c>
      <c r="AM9" s="581">
        <f t="shared" si="5"/>
        <v>4275021</v>
      </c>
      <c r="AN9" s="581">
        <f t="shared" si="5"/>
        <v>253343</v>
      </c>
      <c r="AO9" s="581">
        <f t="shared" si="5"/>
        <v>20397220</v>
      </c>
      <c r="AP9" s="581">
        <f t="shared" si="5"/>
        <v>0</v>
      </c>
      <c r="AQ9" s="581">
        <f t="shared" si="5"/>
        <v>0</v>
      </c>
      <c r="AR9" s="581">
        <f t="shared" si="5"/>
        <v>241089888</v>
      </c>
      <c r="AS9" s="578"/>
    </row>
    <row r="10" spans="1:45" s="579" customFormat="1" ht="14.25" customHeight="1">
      <c r="A10" s="582" t="s">
        <v>484</v>
      </c>
      <c r="B10" s="583" t="s">
        <v>31</v>
      </c>
      <c r="C10" s="584">
        <v>603791</v>
      </c>
      <c r="D10" s="585">
        <v>37534453</v>
      </c>
      <c r="E10" s="585">
        <v>1086901</v>
      </c>
      <c r="F10" s="585">
        <v>149429</v>
      </c>
      <c r="G10" s="585">
        <v>55708613</v>
      </c>
      <c r="H10" s="585">
        <v>13287840</v>
      </c>
      <c r="I10" s="585">
        <v>9744879</v>
      </c>
      <c r="J10" s="585">
        <v>19016171</v>
      </c>
      <c r="K10" s="585">
        <v>13658471</v>
      </c>
      <c r="L10" s="585">
        <v>7087277</v>
      </c>
      <c r="M10" s="584">
        <v>4244516</v>
      </c>
      <c r="N10" s="585">
        <v>2171236</v>
      </c>
      <c r="O10" s="585">
        <v>70325</v>
      </c>
      <c r="P10" s="585">
        <v>1562357</v>
      </c>
      <c r="Q10" s="585">
        <v>650656</v>
      </c>
      <c r="R10" s="585">
        <v>60250</v>
      </c>
      <c r="S10" s="585">
        <v>655207</v>
      </c>
      <c r="T10" s="585">
        <v>99363</v>
      </c>
      <c r="U10" s="585">
        <v>96881</v>
      </c>
      <c r="V10" s="586"/>
      <c r="W10" s="586" t="s">
        <v>484</v>
      </c>
      <c r="X10" s="587" t="s">
        <v>31</v>
      </c>
      <c r="Y10" s="585">
        <v>4256346</v>
      </c>
      <c r="Z10" s="585">
        <v>16327192</v>
      </c>
      <c r="AA10" s="585">
        <v>6481245</v>
      </c>
      <c r="AB10" s="585">
        <v>210171</v>
      </c>
      <c r="AC10" s="585">
        <v>222299</v>
      </c>
      <c r="AD10" s="585">
        <v>7628280</v>
      </c>
      <c r="AE10" s="585">
        <v>1264247</v>
      </c>
      <c r="AF10" s="585">
        <v>4053604</v>
      </c>
      <c r="AG10" s="585">
        <v>13600332</v>
      </c>
      <c r="AH10" s="585">
        <v>3245570</v>
      </c>
      <c r="AI10" s="585">
        <v>3349558</v>
      </c>
      <c r="AJ10" s="585">
        <v>0</v>
      </c>
      <c r="AK10" s="585">
        <v>1595931</v>
      </c>
      <c r="AL10" s="585">
        <v>1381216</v>
      </c>
      <c r="AM10" s="585">
        <v>2643898</v>
      </c>
      <c r="AN10" s="588">
        <v>0</v>
      </c>
      <c r="AO10" s="585">
        <v>14308637</v>
      </c>
      <c r="AP10" s="585">
        <v>860830</v>
      </c>
      <c r="AQ10" s="585">
        <v>0</v>
      </c>
      <c r="AR10" s="589">
        <f>C10+D10+G10+L10+O10+P10+Y10+Z10+AF10+AG10+AN10+AO10+AP10+AQ10</f>
        <v>155973757</v>
      </c>
      <c r="AS10" s="590" t="s">
        <v>484</v>
      </c>
    </row>
    <row r="11" spans="1:45" s="579" customFormat="1" ht="14.25" customHeight="1">
      <c r="A11" s="591" t="s">
        <v>485</v>
      </c>
      <c r="B11" s="592" t="s">
        <v>32</v>
      </c>
      <c r="C11" s="584">
        <v>396489</v>
      </c>
      <c r="D11" s="584">
        <v>23899513</v>
      </c>
      <c r="E11" s="584">
        <v>669947</v>
      </c>
      <c r="F11" s="584">
        <v>42791</v>
      </c>
      <c r="G11" s="584">
        <v>33409531</v>
      </c>
      <c r="H11" s="584">
        <v>8410628</v>
      </c>
      <c r="I11" s="584">
        <v>5822274</v>
      </c>
      <c r="J11" s="584">
        <v>12067273</v>
      </c>
      <c r="K11" s="584">
        <v>7109356</v>
      </c>
      <c r="L11" s="584">
        <v>6033094</v>
      </c>
      <c r="M11" s="584">
        <v>4059984</v>
      </c>
      <c r="N11" s="584">
        <v>1923586</v>
      </c>
      <c r="O11" s="584">
        <v>51402</v>
      </c>
      <c r="P11" s="584">
        <v>1724617</v>
      </c>
      <c r="Q11" s="584">
        <v>985427</v>
      </c>
      <c r="R11" s="584">
        <v>147</v>
      </c>
      <c r="S11" s="584">
        <v>557546</v>
      </c>
      <c r="T11" s="584">
        <v>181497</v>
      </c>
      <c r="U11" s="584">
        <v>0</v>
      </c>
      <c r="V11" s="593"/>
      <c r="W11" s="593" t="s">
        <v>485</v>
      </c>
      <c r="X11" s="594" t="s">
        <v>32</v>
      </c>
      <c r="Y11" s="584">
        <v>3618290</v>
      </c>
      <c r="Z11" s="584">
        <v>8174615</v>
      </c>
      <c r="AA11" s="584">
        <v>3635972</v>
      </c>
      <c r="AB11" s="584">
        <v>83637</v>
      </c>
      <c r="AC11" s="584">
        <v>0</v>
      </c>
      <c r="AD11" s="584">
        <v>3896128</v>
      </c>
      <c r="AE11" s="584">
        <v>380062</v>
      </c>
      <c r="AF11" s="584">
        <v>2674479</v>
      </c>
      <c r="AG11" s="584">
        <v>8747519</v>
      </c>
      <c r="AH11" s="584">
        <v>2233317</v>
      </c>
      <c r="AI11" s="584">
        <v>1458905</v>
      </c>
      <c r="AJ11" s="584">
        <v>0</v>
      </c>
      <c r="AK11" s="584">
        <v>0</v>
      </c>
      <c r="AL11" s="584">
        <v>1551506</v>
      </c>
      <c r="AM11" s="584">
        <v>2017671</v>
      </c>
      <c r="AN11" s="588">
        <v>0</v>
      </c>
      <c r="AO11" s="584">
        <v>8185245</v>
      </c>
      <c r="AP11" s="584">
        <v>0</v>
      </c>
      <c r="AQ11" s="584">
        <v>0</v>
      </c>
      <c r="AR11" s="595">
        <f aca="true" t="shared" si="6" ref="AR11:AR49">C11+D11+G11+L11+O11+P11+Y11+Z11+AF11+AG11+AN11+AO11+AP11+AQ11</f>
        <v>96914794</v>
      </c>
      <c r="AS11" s="596" t="s">
        <v>485</v>
      </c>
    </row>
    <row r="12" spans="1:45" s="579" customFormat="1" ht="14.25" customHeight="1">
      <c r="A12" s="591" t="s">
        <v>486</v>
      </c>
      <c r="B12" s="592" t="s">
        <v>33</v>
      </c>
      <c r="C12" s="584">
        <v>557513</v>
      </c>
      <c r="D12" s="584">
        <v>31045546</v>
      </c>
      <c r="E12" s="584">
        <v>1005105</v>
      </c>
      <c r="F12" s="584">
        <v>42734</v>
      </c>
      <c r="G12" s="584">
        <v>39902809</v>
      </c>
      <c r="H12" s="584">
        <v>9547157</v>
      </c>
      <c r="I12" s="584">
        <v>8076515</v>
      </c>
      <c r="J12" s="584">
        <v>15260035</v>
      </c>
      <c r="K12" s="584">
        <v>7018995</v>
      </c>
      <c r="L12" s="584">
        <v>11612003</v>
      </c>
      <c r="M12" s="584">
        <v>7567660</v>
      </c>
      <c r="N12" s="584">
        <v>3030830</v>
      </c>
      <c r="O12" s="584">
        <v>164690</v>
      </c>
      <c r="P12" s="584">
        <v>3098096</v>
      </c>
      <c r="Q12" s="584">
        <v>437106</v>
      </c>
      <c r="R12" s="584">
        <v>18167</v>
      </c>
      <c r="S12" s="584">
        <v>326549</v>
      </c>
      <c r="T12" s="584">
        <v>64288</v>
      </c>
      <c r="U12" s="584">
        <v>2251986</v>
      </c>
      <c r="V12" s="593"/>
      <c r="W12" s="593" t="s">
        <v>486</v>
      </c>
      <c r="X12" s="594" t="s">
        <v>33</v>
      </c>
      <c r="Y12" s="584">
        <v>4064763</v>
      </c>
      <c r="Z12" s="584">
        <v>14810335</v>
      </c>
      <c r="AA12" s="584">
        <v>7730469</v>
      </c>
      <c r="AB12" s="584">
        <v>26597</v>
      </c>
      <c r="AC12" s="584">
        <v>233346</v>
      </c>
      <c r="AD12" s="584">
        <v>5808443</v>
      </c>
      <c r="AE12" s="584">
        <v>518990</v>
      </c>
      <c r="AF12" s="584">
        <v>3192861</v>
      </c>
      <c r="AG12" s="584">
        <v>16044472</v>
      </c>
      <c r="AH12" s="584">
        <v>2566853</v>
      </c>
      <c r="AI12" s="584">
        <v>1602541</v>
      </c>
      <c r="AJ12" s="584">
        <v>0</v>
      </c>
      <c r="AK12" s="584">
        <v>9186</v>
      </c>
      <c r="AL12" s="584">
        <v>4206753</v>
      </c>
      <c r="AM12" s="584">
        <v>3946719</v>
      </c>
      <c r="AN12" s="588">
        <v>52865</v>
      </c>
      <c r="AO12" s="584">
        <v>9894790</v>
      </c>
      <c r="AP12" s="584">
        <v>452749</v>
      </c>
      <c r="AQ12" s="584">
        <v>0</v>
      </c>
      <c r="AR12" s="595">
        <f t="shared" si="6"/>
        <v>134893492</v>
      </c>
      <c r="AS12" s="596" t="s">
        <v>486</v>
      </c>
    </row>
    <row r="13" spans="1:45" s="579" customFormat="1" ht="14.25" customHeight="1">
      <c r="A13" s="591" t="s">
        <v>487</v>
      </c>
      <c r="B13" s="592" t="s">
        <v>34</v>
      </c>
      <c r="C13" s="584">
        <v>143202</v>
      </c>
      <c r="D13" s="584">
        <v>5268322</v>
      </c>
      <c r="E13" s="584">
        <v>223618</v>
      </c>
      <c r="F13" s="584">
        <v>11577</v>
      </c>
      <c r="G13" s="584">
        <v>6317554</v>
      </c>
      <c r="H13" s="584">
        <v>1643367</v>
      </c>
      <c r="I13" s="584">
        <v>1179520</v>
      </c>
      <c r="J13" s="584">
        <v>2351860</v>
      </c>
      <c r="K13" s="584">
        <v>1142807</v>
      </c>
      <c r="L13" s="584">
        <v>1239991</v>
      </c>
      <c r="M13" s="584">
        <v>857399</v>
      </c>
      <c r="N13" s="584">
        <v>382592</v>
      </c>
      <c r="O13" s="584">
        <v>11825</v>
      </c>
      <c r="P13" s="584">
        <v>463617</v>
      </c>
      <c r="Q13" s="584">
        <v>374796</v>
      </c>
      <c r="R13" s="584">
        <v>564</v>
      </c>
      <c r="S13" s="584">
        <v>54910</v>
      </c>
      <c r="T13" s="584">
        <v>33347</v>
      </c>
      <c r="U13" s="584">
        <v>0</v>
      </c>
      <c r="V13" s="593"/>
      <c r="W13" s="593" t="s">
        <v>487</v>
      </c>
      <c r="X13" s="594" t="s">
        <v>34</v>
      </c>
      <c r="Y13" s="584">
        <v>717191</v>
      </c>
      <c r="Z13" s="584">
        <v>1777640</v>
      </c>
      <c r="AA13" s="584">
        <v>966444</v>
      </c>
      <c r="AB13" s="584">
        <v>979</v>
      </c>
      <c r="AC13" s="584">
        <v>0</v>
      </c>
      <c r="AD13" s="584">
        <v>675216</v>
      </c>
      <c r="AE13" s="584">
        <v>78214</v>
      </c>
      <c r="AF13" s="584">
        <v>965344</v>
      </c>
      <c r="AG13" s="584">
        <v>1738122</v>
      </c>
      <c r="AH13" s="584">
        <v>543428</v>
      </c>
      <c r="AI13" s="584">
        <v>223959</v>
      </c>
      <c r="AJ13" s="584">
        <v>0</v>
      </c>
      <c r="AK13" s="584">
        <v>0</v>
      </c>
      <c r="AL13" s="584">
        <v>285012</v>
      </c>
      <c r="AM13" s="584">
        <v>270190</v>
      </c>
      <c r="AN13" s="588">
        <v>883</v>
      </c>
      <c r="AO13" s="584">
        <v>1503246</v>
      </c>
      <c r="AP13" s="584">
        <v>0</v>
      </c>
      <c r="AQ13" s="584">
        <v>0</v>
      </c>
      <c r="AR13" s="595">
        <f t="shared" si="6"/>
        <v>20146937</v>
      </c>
      <c r="AS13" s="596" t="s">
        <v>487</v>
      </c>
    </row>
    <row r="14" spans="1:45" s="579" customFormat="1" ht="14.25" customHeight="1">
      <c r="A14" s="591" t="s">
        <v>488</v>
      </c>
      <c r="B14" s="592" t="s">
        <v>14</v>
      </c>
      <c r="C14" s="584">
        <v>193355</v>
      </c>
      <c r="D14" s="584">
        <v>8856525</v>
      </c>
      <c r="E14" s="584">
        <v>212992</v>
      </c>
      <c r="F14" s="584">
        <v>15853</v>
      </c>
      <c r="G14" s="584">
        <v>11651181</v>
      </c>
      <c r="H14" s="584">
        <v>3555147</v>
      </c>
      <c r="I14" s="584">
        <v>2102784</v>
      </c>
      <c r="J14" s="584">
        <v>3825779</v>
      </c>
      <c r="K14" s="584">
        <v>2167471</v>
      </c>
      <c r="L14" s="584">
        <v>3565687</v>
      </c>
      <c r="M14" s="584">
        <v>1959450</v>
      </c>
      <c r="N14" s="584">
        <v>1606237</v>
      </c>
      <c r="O14" s="584">
        <v>37230</v>
      </c>
      <c r="P14" s="584">
        <v>1703884</v>
      </c>
      <c r="Q14" s="584">
        <v>1131781</v>
      </c>
      <c r="R14" s="584">
        <v>26577</v>
      </c>
      <c r="S14" s="584">
        <v>476236</v>
      </c>
      <c r="T14" s="584">
        <v>23957</v>
      </c>
      <c r="U14" s="584">
        <v>45333</v>
      </c>
      <c r="V14" s="593"/>
      <c r="W14" s="593" t="s">
        <v>488</v>
      </c>
      <c r="X14" s="594" t="s">
        <v>14</v>
      </c>
      <c r="Y14" s="584">
        <v>609625</v>
      </c>
      <c r="Z14" s="584">
        <v>2589136</v>
      </c>
      <c r="AA14" s="584">
        <v>1199552</v>
      </c>
      <c r="AB14" s="584">
        <v>21375</v>
      </c>
      <c r="AC14" s="584">
        <v>0</v>
      </c>
      <c r="AD14" s="584">
        <v>640842</v>
      </c>
      <c r="AE14" s="584">
        <v>680986</v>
      </c>
      <c r="AF14" s="584">
        <v>1676732</v>
      </c>
      <c r="AG14" s="584">
        <v>2738587</v>
      </c>
      <c r="AH14" s="584">
        <v>424226</v>
      </c>
      <c r="AI14" s="584">
        <v>228751</v>
      </c>
      <c r="AJ14" s="584">
        <v>0</v>
      </c>
      <c r="AK14" s="584">
        <v>0</v>
      </c>
      <c r="AL14" s="584">
        <v>702738</v>
      </c>
      <c r="AM14" s="584">
        <v>769812</v>
      </c>
      <c r="AN14" s="588">
        <v>169</v>
      </c>
      <c r="AO14" s="584">
        <v>4743837</v>
      </c>
      <c r="AP14" s="584">
        <v>0</v>
      </c>
      <c r="AQ14" s="584">
        <v>0</v>
      </c>
      <c r="AR14" s="595">
        <f t="shared" si="6"/>
        <v>38365948</v>
      </c>
      <c r="AS14" s="596" t="s">
        <v>488</v>
      </c>
    </row>
    <row r="15" spans="1:45" s="579" customFormat="1" ht="14.25" customHeight="1">
      <c r="A15" s="591" t="s">
        <v>489</v>
      </c>
      <c r="B15" s="592" t="s">
        <v>35</v>
      </c>
      <c r="C15" s="584">
        <v>213656</v>
      </c>
      <c r="D15" s="584">
        <v>10307370</v>
      </c>
      <c r="E15" s="584">
        <v>263300</v>
      </c>
      <c r="F15" s="584">
        <v>60057</v>
      </c>
      <c r="G15" s="584">
        <v>11584058</v>
      </c>
      <c r="H15" s="584">
        <v>2562752</v>
      </c>
      <c r="I15" s="584">
        <v>1962350</v>
      </c>
      <c r="J15" s="584">
        <v>5003166</v>
      </c>
      <c r="K15" s="584">
        <v>2055750</v>
      </c>
      <c r="L15" s="584">
        <v>3054836</v>
      </c>
      <c r="M15" s="584">
        <v>2332889</v>
      </c>
      <c r="N15" s="584">
        <v>721947</v>
      </c>
      <c r="O15" s="584">
        <v>28120</v>
      </c>
      <c r="P15" s="584">
        <v>1506418</v>
      </c>
      <c r="Q15" s="584">
        <v>649394</v>
      </c>
      <c r="R15" s="584">
        <v>340528</v>
      </c>
      <c r="S15" s="584">
        <v>479389</v>
      </c>
      <c r="T15" s="584">
        <v>36496</v>
      </c>
      <c r="U15" s="584">
        <v>611</v>
      </c>
      <c r="V15" s="593"/>
      <c r="W15" s="593" t="s">
        <v>489</v>
      </c>
      <c r="X15" s="594" t="s">
        <v>35</v>
      </c>
      <c r="Y15" s="584">
        <v>1584011</v>
      </c>
      <c r="Z15" s="584">
        <v>2755146</v>
      </c>
      <c r="AA15" s="584">
        <v>1729629</v>
      </c>
      <c r="AB15" s="584">
        <v>0</v>
      </c>
      <c r="AC15" s="584">
        <v>55</v>
      </c>
      <c r="AD15" s="584">
        <v>832815</v>
      </c>
      <c r="AE15" s="584">
        <v>137522</v>
      </c>
      <c r="AF15" s="584">
        <v>2522657</v>
      </c>
      <c r="AG15" s="584">
        <v>6772655</v>
      </c>
      <c r="AH15" s="584">
        <v>919123</v>
      </c>
      <c r="AI15" s="584">
        <v>807606</v>
      </c>
      <c r="AJ15" s="584">
        <v>0</v>
      </c>
      <c r="AK15" s="584">
        <v>17</v>
      </c>
      <c r="AL15" s="584">
        <v>2361384</v>
      </c>
      <c r="AM15" s="584">
        <v>1987397</v>
      </c>
      <c r="AN15" s="588">
        <v>37292</v>
      </c>
      <c r="AO15" s="584">
        <v>2710994</v>
      </c>
      <c r="AP15" s="584">
        <v>0</v>
      </c>
      <c r="AQ15" s="584">
        <v>0</v>
      </c>
      <c r="AR15" s="595">
        <f t="shared" si="6"/>
        <v>43077213</v>
      </c>
      <c r="AS15" s="596" t="s">
        <v>489</v>
      </c>
    </row>
    <row r="16" spans="1:45" s="579" customFormat="1" ht="14.25" customHeight="1">
      <c r="A16" s="591" t="s">
        <v>490</v>
      </c>
      <c r="B16" s="592" t="s">
        <v>36</v>
      </c>
      <c r="C16" s="584">
        <v>180440</v>
      </c>
      <c r="D16" s="584">
        <v>6591515</v>
      </c>
      <c r="E16" s="584">
        <v>171543</v>
      </c>
      <c r="F16" s="584">
        <v>19830</v>
      </c>
      <c r="G16" s="584">
        <v>7288904</v>
      </c>
      <c r="H16" s="584">
        <v>1854222</v>
      </c>
      <c r="I16" s="584">
        <v>1171601</v>
      </c>
      <c r="J16" s="584">
        <v>3227795</v>
      </c>
      <c r="K16" s="584">
        <v>1035081</v>
      </c>
      <c r="L16" s="584">
        <v>2663131</v>
      </c>
      <c r="M16" s="584">
        <v>1841222</v>
      </c>
      <c r="N16" s="584">
        <v>819715</v>
      </c>
      <c r="O16" s="584">
        <v>27489</v>
      </c>
      <c r="P16" s="584">
        <v>637167</v>
      </c>
      <c r="Q16" s="584">
        <v>177003</v>
      </c>
      <c r="R16" s="584">
        <v>44248</v>
      </c>
      <c r="S16" s="584">
        <v>273181</v>
      </c>
      <c r="T16" s="584">
        <v>5610</v>
      </c>
      <c r="U16" s="584">
        <v>137125</v>
      </c>
      <c r="V16" s="593"/>
      <c r="W16" s="593" t="s">
        <v>490</v>
      </c>
      <c r="X16" s="594" t="s">
        <v>36</v>
      </c>
      <c r="Y16" s="584">
        <v>1049382</v>
      </c>
      <c r="Z16" s="584">
        <v>3045391</v>
      </c>
      <c r="AA16" s="584">
        <v>1743087</v>
      </c>
      <c r="AB16" s="584">
        <v>9177</v>
      </c>
      <c r="AC16" s="584">
        <v>0</v>
      </c>
      <c r="AD16" s="584">
        <v>1040385</v>
      </c>
      <c r="AE16" s="584">
        <v>202206</v>
      </c>
      <c r="AF16" s="584">
        <v>1145706</v>
      </c>
      <c r="AG16" s="584">
        <v>2998566</v>
      </c>
      <c r="AH16" s="584">
        <v>683477</v>
      </c>
      <c r="AI16" s="584">
        <v>409078</v>
      </c>
      <c r="AJ16" s="584">
        <v>0</v>
      </c>
      <c r="AK16" s="584">
        <v>353694</v>
      </c>
      <c r="AL16" s="584">
        <v>308862</v>
      </c>
      <c r="AM16" s="584">
        <v>815484</v>
      </c>
      <c r="AN16" s="588">
        <v>0</v>
      </c>
      <c r="AO16" s="584">
        <v>1507490</v>
      </c>
      <c r="AP16" s="584">
        <v>0</v>
      </c>
      <c r="AQ16" s="584">
        <v>0</v>
      </c>
      <c r="AR16" s="595">
        <f t="shared" si="6"/>
        <v>27135181</v>
      </c>
      <c r="AS16" s="596" t="s">
        <v>490</v>
      </c>
    </row>
    <row r="17" spans="1:45" s="579" customFormat="1" ht="14.25" customHeight="1">
      <c r="A17" s="591" t="s">
        <v>491</v>
      </c>
      <c r="B17" s="592" t="s">
        <v>37</v>
      </c>
      <c r="C17" s="584">
        <v>222390</v>
      </c>
      <c r="D17" s="584">
        <v>10911902</v>
      </c>
      <c r="E17" s="584">
        <v>264532</v>
      </c>
      <c r="F17" s="584">
        <v>32201</v>
      </c>
      <c r="G17" s="584">
        <v>10819742</v>
      </c>
      <c r="H17" s="584">
        <v>2970731</v>
      </c>
      <c r="I17" s="584">
        <v>1984107</v>
      </c>
      <c r="J17" s="584">
        <v>3403096</v>
      </c>
      <c r="K17" s="584">
        <v>2461808</v>
      </c>
      <c r="L17" s="584">
        <v>6996829</v>
      </c>
      <c r="M17" s="584">
        <v>5159206</v>
      </c>
      <c r="N17" s="584">
        <v>1837623</v>
      </c>
      <c r="O17" s="584">
        <v>22327</v>
      </c>
      <c r="P17" s="584">
        <v>793028</v>
      </c>
      <c r="Q17" s="584">
        <v>150897</v>
      </c>
      <c r="R17" s="584">
        <v>84826</v>
      </c>
      <c r="S17" s="584">
        <v>34751</v>
      </c>
      <c r="T17" s="584">
        <v>81878</v>
      </c>
      <c r="U17" s="584">
        <v>440676</v>
      </c>
      <c r="V17" s="593"/>
      <c r="W17" s="593" t="s">
        <v>491</v>
      </c>
      <c r="X17" s="594" t="s">
        <v>37</v>
      </c>
      <c r="Y17" s="584">
        <v>1517269</v>
      </c>
      <c r="Z17" s="584">
        <v>2434262</v>
      </c>
      <c r="AA17" s="584">
        <v>1222444</v>
      </c>
      <c r="AB17" s="584">
        <v>59225</v>
      </c>
      <c r="AC17" s="584">
        <v>115</v>
      </c>
      <c r="AD17" s="584">
        <v>906996</v>
      </c>
      <c r="AE17" s="584">
        <v>111975</v>
      </c>
      <c r="AF17" s="584">
        <v>1828124</v>
      </c>
      <c r="AG17" s="584">
        <v>4756612</v>
      </c>
      <c r="AH17" s="584">
        <v>531416</v>
      </c>
      <c r="AI17" s="584">
        <v>386548</v>
      </c>
      <c r="AJ17" s="584">
        <v>618</v>
      </c>
      <c r="AK17" s="584">
        <v>0</v>
      </c>
      <c r="AL17" s="584">
        <v>434123</v>
      </c>
      <c r="AM17" s="584">
        <v>2592769</v>
      </c>
      <c r="AN17" s="588">
        <v>0</v>
      </c>
      <c r="AO17" s="584">
        <v>3412746</v>
      </c>
      <c r="AP17" s="584">
        <v>0</v>
      </c>
      <c r="AQ17" s="584">
        <v>0</v>
      </c>
      <c r="AR17" s="595">
        <f t="shared" si="6"/>
        <v>43715231</v>
      </c>
      <c r="AS17" s="596" t="s">
        <v>491</v>
      </c>
    </row>
    <row r="18" spans="1:45" s="579" customFormat="1" ht="14.25" customHeight="1">
      <c r="A18" s="591" t="s">
        <v>492</v>
      </c>
      <c r="B18" s="597" t="s">
        <v>38</v>
      </c>
      <c r="C18" s="584">
        <v>184624</v>
      </c>
      <c r="D18" s="584">
        <v>4961504</v>
      </c>
      <c r="E18" s="584">
        <v>248939</v>
      </c>
      <c r="F18" s="584">
        <v>28263</v>
      </c>
      <c r="G18" s="584">
        <v>6586112</v>
      </c>
      <c r="H18" s="584">
        <v>1949620</v>
      </c>
      <c r="I18" s="584">
        <v>1455785</v>
      </c>
      <c r="J18" s="584">
        <v>2121264</v>
      </c>
      <c r="K18" s="584">
        <v>1059443</v>
      </c>
      <c r="L18" s="584">
        <v>3923612</v>
      </c>
      <c r="M18" s="584">
        <v>1785700</v>
      </c>
      <c r="N18" s="584">
        <v>2137251</v>
      </c>
      <c r="O18" s="584">
        <v>14408</v>
      </c>
      <c r="P18" s="584">
        <v>1502405</v>
      </c>
      <c r="Q18" s="584">
        <v>668511</v>
      </c>
      <c r="R18" s="584">
        <v>105062</v>
      </c>
      <c r="S18" s="584">
        <v>710823</v>
      </c>
      <c r="T18" s="584">
        <v>2515</v>
      </c>
      <c r="U18" s="584">
        <v>15494</v>
      </c>
      <c r="V18" s="593"/>
      <c r="W18" s="593" t="s">
        <v>492</v>
      </c>
      <c r="X18" s="594" t="s">
        <v>38</v>
      </c>
      <c r="Y18" s="584">
        <v>1010391</v>
      </c>
      <c r="Z18" s="584">
        <v>3177780</v>
      </c>
      <c r="AA18" s="584">
        <v>1558873</v>
      </c>
      <c r="AB18" s="584">
        <v>29372</v>
      </c>
      <c r="AC18" s="584">
        <v>0</v>
      </c>
      <c r="AD18" s="584">
        <v>727375</v>
      </c>
      <c r="AE18" s="584">
        <v>813254</v>
      </c>
      <c r="AF18" s="584">
        <v>1866629</v>
      </c>
      <c r="AG18" s="584">
        <v>2493635</v>
      </c>
      <c r="AH18" s="584">
        <v>488049</v>
      </c>
      <c r="AI18" s="584">
        <v>278199</v>
      </c>
      <c r="AJ18" s="584">
        <v>0</v>
      </c>
      <c r="AK18" s="584">
        <v>260114</v>
      </c>
      <c r="AL18" s="584">
        <v>336300</v>
      </c>
      <c r="AM18" s="584">
        <v>730956</v>
      </c>
      <c r="AN18" s="588">
        <v>0</v>
      </c>
      <c r="AO18" s="584">
        <v>3517501</v>
      </c>
      <c r="AP18" s="584">
        <v>0</v>
      </c>
      <c r="AQ18" s="584">
        <v>0</v>
      </c>
      <c r="AR18" s="595">
        <f t="shared" si="6"/>
        <v>29238601</v>
      </c>
      <c r="AS18" s="596" t="s">
        <v>492</v>
      </c>
    </row>
    <row r="19" spans="1:45" s="579" customFormat="1" ht="14.25" customHeight="1">
      <c r="A19" s="598" t="s">
        <v>546</v>
      </c>
      <c r="B19" s="599" t="s">
        <v>77</v>
      </c>
      <c r="C19" s="600">
        <v>155283</v>
      </c>
      <c r="D19" s="600">
        <v>6194226</v>
      </c>
      <c r="E19" s="600">
        <v>174825</v>
      </c>
      <c r="F19" s="600">
        <v>7745</v>
      </c>
      <c r="G19" s="600">
        <v>5748631</v>
      </c>
      <c r="H19" s="600">
        <v>1562562</v>
      </c>
      <c r="I19" s="600">
        <v>1145073</v>
      </c>
      <c r="J19" s="600">
        <v>2301243</v>
      </c>
      <c r="K19" s="600">
        <v>739753</v>
      </c>
      <c r="L19" s="600">
        <v>985435</v>
      </c>
      <c r="M19" s="601">
        <v>682531</v>
      </c>
      <c r="N19" s="600">
        <v>302904</v>
      </c>
      <c r="O19" s="600">
        <v>9803</v>
      </c>
      <c r="P19" s="600">
        <v>846871</v>
      </c>
      <c r="Q19" s="600">
        <v>476053</v>
      </c>
      <c r="R19" s="600">
        <v>154</v>
      </c>
      <c r="S19" s="600">
        <v>252459</v>
      </c>
      <c r="T19" s="600">
        <v>118205</v>
      </c>
      <c r="U19" s="600">
        <v>0</v>
      </c>
      <c r="V19" s="602"/>
      <c r="W19" s="602" t="s">
        <v>546</v>
      </c>
      <c r="X19" s="603" t="s">
        <v>77</v>
      </c>
      <c r="Y19" s="600">
        <v>751112</v>
      </c>
      <c r="Z19" s="600">
        <v>1158664</v>
      </c>
      <c r="AA19" s="600">
        <v>630999</v>
      </c>
      <c r="AB19" s="600">
        <v>603</v>
      </c>
      <c r="AC19" s="600">
        <v>0</v>
      </c>
      <c r="AD19" s="600">
        <v>447052</v>
      </c>
      <c r="AE19" s="600">
        <v>61297</v>
      </c>
      <c r="AF19" s="600">
        <v>1001653</v>
      </c>
      <c r="AG19" s="600">
        <v>2525503</v>
      </c>
      <c r="AH19" s="600">
        <v>1146216</v>
      </c>
      <c r="AI19" s="600">
        <v>287860</v>
      </c>
      <c r="AJ19" s="600">
        <v>0</v>
      </c>
      <c r="AK19" s="600">
        <v>0</v>
      </c>
      <c r="AL19" s="600">
        <v>198528</v>
      </c>
      <c r="AM19" s="600">
        <v>547975</v>
      </c>
      <c r="AN19" s="588">
        <v>10018</v>
      </c>
      <c r="AO19" s="600">
        <v>2001295</v>
      </c>
      <c r="AP19" s="600">
        <v>0</v>
      </c>
      <c r="AQ19" s="600">
        <v>0</v>
      </c>
      <c r="AR19" s="604">
        <f t="shared" si="6"/>
        <v>21388494</v>
      </c>
      <c r="AS19" s="605" t="s">
        <v>546</v>
      </c>
    </row>
    <row r="20" spans="1:45" s="579" customFormat="1" ht="14.25" customHeight="1">
      <c r="A20" s="606" t="s">
        <v>547</v>
      </c>
      <c r="B20" s="592" t="s">
        <v>39</v>
      </c>
      <c r="C20" s="607">
        <v>78329</v>
      </c>
      <c r="D20" s="607">
        <v>2289328</v>
      </c>
      <c r="E20" s="607">
        <v>91609</v>
      </c>
      <c r="F20" s="607">
        <v>8291</v>
      </c>
      <c r="G20" s="607">
        <v>1684986</v>
      </c>
      <c r="H20" s="607">
        <v>543878</v>
      </c>
      <c r="I20" s="607">
        <v>495169</v>
      </c>
      <c r="J20" s="607">
        <v>640779</v>
      </c>
      <c r="K20" s="607">
        <v>0</v>
      </c>
      <c r="L20" s="607">
        <v>1012071</v>
      </c>
      <c r="M20" s="608">
        <v>737225</v>
      </c>
      <c r="N20" s="607">
        <v>248097</v>
      </c>
      <c r="O20" s="607">
        <v>14032</v>
      </c>
      <c r="P20" s="607">
        <v>703902</v>
      </c>
      <c r="Q20" s="607">
        <v>112257</v>
      </c>
      <c r="R20" s="607">
        <v>5040</v>
      </c>
      <c r="S20" s="607">
        <v>170326</v>
      </c>
      <c r="T20" s="607">
        <v>25108</v>
      </c>
      <c r="U20" s="607">
        <v>391171</v>
      </c>
      <c r="V20" s="593"/>
      <c r="W20" s="593" t="s">
        <v>547</v>
      </c>
      <c r="X20" s="594" t="s">
        <v>39</v>
      </c>
      <c r="Y20" s="584">
        <v>241708</v>
      </c>
      <c r="Z20" s="584">
        <v>801839</v>
      </c>
      <c r="AA20" s="584">
        <v>638078</v>
      </c>
      <c r="AB20" s="584">
        <v>15913</v>
      </c>
      <c r="AC20" s="584">
        <v>5070</v>
      </c>
      <c r="AD20" s="584">
        <v>108248</v>
      </c>
      <c r="AE20" s="584">
        <v>20812</v>
      </c>
      <c r="AF20" s="584">
        <v>1198996</v>
      </c>
      <c r="AG20" s="584">
        <v>725422</v>
      </c>
      <c r="AH20" s="584">
        <v>205838</v>
      </c>
      <c r="AI20" s="584">
        <v>88468</v>
      </c>
      <c r="AJ20" s="584">
        <v>0</v>
      </c>
      <c r="AK20" s="584">
        <v>21353</v>
      </c>
      <c r="AL20" s="584">
        <v>75824</v>
      </c>
      <c r="AM20" s="584">
        <v>160402</v>
      </c>
      <c r="AN20" s="609">
        <v>120</v>
      </c>
      <c r="AO20" s="584">
        <v>492126</v>
      </c>
      <c r="AP20" s="584">
        <v>0</v>
      </c>
      <c r="AQ20" s="584">
        <v>0</v>
      </c>
      <c r="AR20" s="595">
        <f t="shared" si="6"/>
        <v>9242859</v>
      </c>
      <c r="AS20" s="610" t="s">
        <v>547</v>
      </c>
    </row>
    <row r="21" spans="1:45" s="579" customFormat="1" ht="14.25" customHeight="1">
      <c r="A21" s="606" t="s">
        <v>548</v>
      </c>
      <c r="B21" s="611" t="s">
        <v>40</v>
      </c>
      <c r="C21" s="607">
        <v>42273</v>
      </c>
      <c r="D21" s="607">
        <v>1205195</v>
      </c>
      <c r="E21" s="607">
        <v>19726</v>
      </c>
      <c r="F21" s="607">
        <v>183</v>
      </c>
      <c r="G21" s="607">
        <v>591795</v>
      </c>
      <c r="H21" s="607">
        <v>310691</v>
      </c>
      <c r="I21" s="607">
        <v>202396</v>
      </c>
      <c r="J21" s="607">
        <v>78703</v>
      </c>
      <c r="K21" s="607">
        <v>5</v>
      </c>
      <c r="L21" s="607">
        <v>221366</v>
      </c>
      <c r="M21" s="612">
        <v>113302</v>
      </c>
      <c r="N21" s="607">
        <v>108003</v>
      </c>
      <c r="O21" s="607">
        <v>10</v>
      </c>
      <c r="P21" s="607">
        <v>196290</v>
      </c>
      <c r="Q21" s="607">
        <v>51873</v>
      </c>
      <c r="R21" s="607">
        <v>13311</v>
      </c>
      <c r="S21" s="607">
        <v>92642</v>
      </c>
      <c r="T21" s="607">
        <v>6384</v>
      </c>
      <c r="U21" s="607">
        <v>32080</v>
      </c>
      <c r="V21" s="593"/>
      <c r="W21" s="593" t="s">
        <v>548</v>
      </c>
      <c r="X21" s="288" t="s">
        <v>40</v>
      </c>
      <c r="Y21" s="584">
        <v>82437</v>
      </c>
      <c r="Z21" s="584">
        <v>369413</v>
      </c>
      <c r="AA21" s="584">
        <v>190582</v>
      </c>
      <c r="AB21" s="584">
        <v>463</v>
      </c>
      <c r="AC21" s="584">
        <v>0</v>
      </c>
      <c r="AD21" s="584">
        <v>0</v>
      </c>
      <c r="AE21" s="584">
        <v>171909</v>
      </c>
      <c r="AF21" s="584">
        <v>489891</v>
      </c>
      <c r="AG21" s="584">
        <v>179955</v>
      </c>
      <c r="AH21" s="584">
        <v>28633</v>
      </c>
      <c r="AI21" s="584">
        <v>22903</v>
      </c>
      <c r="AJ21" s="584">
        <v>0</v>
      </c>
      <c r="AK21" s="584">
        <v>0</v>
      </c>
      <c r="AL21" s="584">
        <v>7948</v>
      </c>
      <c r="AM21" s="584">
        <v>41263</v>
      </c>
      <c r="AN21" s="588">
        <v>2</v>
      </c>
      <c r="AO21" s="584">
        <v>279548</v>
      </c>
      <c r="AP21" s="584">
        <v>0</v>
      </c>
      <c r="AQ21" s="584">
        <v>0</v>
      </c>
      <c r="AR21" s="595">
        <f t="shared" si="6"/>
        <v>3658175</v>
      </c>
      <c r="AS21" s="610" t="s">
        <v>548</v>
      </c>
    </row>
    <row r="22" spans="1:45" s="579" customFormat="1" ht="14.25" customHeight="1">
      <c r="A22" s="606" t="s">
        <v>549</v>
      </c>
      <c r="B22" s="613" t="s">
        <v>41</v>
      </c>
      <c r="C22" s="607">
        <v>51545</v>
      </c>
      <c r="D22" s="607">
        <v>923405</v>
      </c>
      <c r="E22" s="614">
        <v>43827</v>
      </c>
      <c r="F22" s="607">
        <v>7455</v>
      </c>
      <c r="G22" s="607">
        <v>493003</v>
      </c>
      <c r="H22" s="607">
        <v>199553</v>
      </c>
      <c r="I22" s="607">
        <v>158031</v>
      </c>
      <c r="J22" s="607">
        <v>135419</v>
      </c>
      <c r="K22" s="607">
        <v>0</v>
      </c>
      <c r="L22" s="607">
        <v>296458</v>
      </c>
      <c r="M22" s="612">
        <v>218925</v>
      </c>
      <c r="N22" s="607">
        <v>77533</v>
      </c>
      <c r="O22" s="607">
        <v>0</v>
      </c>
      <c r="P22" s="607">
        <v>194527</v>
      </c>
      <c r="Q22" s="607">
        <v>74217</v>
      </c>
      <c r="R22" s="607">
        <v>1357</v>
      </c>
      <c r="S22" s="607">
        <v>93815</v>
      </c>
      <c r="T22" s="607">
        <v>6207</v>
      </c>
      <c r="U22" s="607">
        <v>18931</v>
      </c>
      <c r="V22" s="593"/>
      <c r="W22" s="593" t="s">
        <v>549</v>
      </c>
      <c r="X22" s="615" t="s">
        <v>41</v>
      </c>
      <c r="Y22" s="584">
        <v>19200</v>
      </c>
      <c r="Z22" s="584">
        <v>136865</v>
      </c>
      <c r="AA22" s="584">
        <v>107245</v>
      </c>
      <c r="AB22" s="584">
        <v>10728</v>
      </c>
      <c r="AC22" s="584">
        <v>0</v>
      </c>
      <c r="AD22" s="584">
        <v>0</v>
      </c>
      <c r="AE22" s="584">
        <v>10227</v>
      </c>
      <c r="AF22" s="584">
        <v>169007</v>
      </c>
      <c r="AG22" s="584">
        <v>226143</v>
      </c>
      <c r="AH22" s="584">
        <v>52649</v>
      </c>
      <c r="AI22" s="584">
        <v>35122</v>
      </c>
      <c r="AJ22" s="584">
        <v>0</v>
      </c>
      <c r="AK22" s="584">
        <v>0</v>
      </c>
      <c r="AL22" s="584">
        <v>53987</v>
      </c>
      <c r="AM22" s="584">
        <v>34286</v>
      </c>
      <c r="AN22" s="588">
        <v>0</v>
      </c>
      <c r="AO22" s="584">
        <v>176089</v>
      </c>
      <c r="AP22" s="584">
        <v>0</v>
      </c>
      <c r="AQ22" s="584">
        <v>0</v>
      </c>
      <c r="AR22" s="595">
        <f t="shared" si="6"/>
        <v>2686242</v>
      </c>
      <c r="AS22" s="610" t="s">
        <v>549</v>
      </c>
    </row>
    <row r="23" spans="1:45" s="579" customFormat="1" ht="14.25" customHeight="1">
      <c r="A23" s="616" t="s">
        <v>550</v>
      </c>
      <c r="B23" s="617" t="s">
        <v>42</v>
      </c>
      <c r="C23" s="618">
        <v>68862</v>
      </c>
      <c r="D23" s="618">
        <v>1902755</v>
      </c>
      <c r="E23" s="618">
        <v>68538</v>
      </c>
      <c r="F23" s="618">
        <v>13303</v>
      </c>
      <c r="G23" s="618">
        <v>1088251</v>
      </c>
      <c r="H23" s="618">
        <v>479287</v>
      </c>
      <c r="I23" s="618">
        <v>449613</v>
      </c>
      <c r="J23" s="618">
        <v>159351</v>
      </c>
      <c r="K23" s="618">
        <v>0</v>
      </c>
      <c r="L23" s="618">
        <v>1003524</v>
      </c>
      <c r="M23" s="619">
        <v>612867</v>
      </c>
      <c r="N23" s="618">
        <v>390657</v>
      </c>
      <c r="O23" s="618">
        <v>0</v>
      </c>
      <c r="P23" s="618">
        <v>162464</v>
      </c>
      <c r="Q23" s="618">
        <v>77772</v>
      </c>
      <c r="R23" s="618">
        <v>1248</v>
      </c>
      <c r="S23" s="618">
        <v>17066</v>
      </c>
      <c r="T23" s="618">
        <v>22207</v>
      </c>
      <c r="U23" s="618">
        <v>44171</v>
      </c>
      <c r="V23" s="602"/>
      <c r="W23" s="602" t="s">
        <v>550</v>
      </c>
      <c r="X23" s="289" t="s">
        <v>42</v>
      </c>
      <c r="Y23" s="600">
        <v>225002</v>
      </c>
      <c r="Z23" s="600">
        <v>603600</v>
      </c>
      <c r="AA23" s="600">
        <v>397479</v>
      </c>
      <c r="AB23" s="600">
        <v>24744</v>
      </c>
      <c r="AC23" s="600">
        <v>0</v>
      </c>
      <c r="AD23" s="600">
        <v>151091</v>
      </c>
      <c r="AE23" s="600">
        <v>19415</v>
      </c>
      <c r="AF23" s="600">
        <v>326751</v>
      </c>
      <c r="AG23" s="600">
        <v>491318</v>
      </c>
      <c r="AH23" s="600">
        <v>113118</v>
      </c>
      <c r="AI23" s="600">
        <v>48094</v>
      </c>
      <c r="AJ23" s="600">
        <v>0</v>
      </c>
      <c r="AK23" s="600">
        <v>0</v>
      </c>
      <c r="AL23" s="600">
        <v>127340</v>
      </c>
      <c r="AM23" s="600">
        <v>84498</v>
      </c>
      <c r="AN23" s="588">
        <v>5</v>
      </c>
      <c r="AO23" s="600">
        <v>991316</v>
      </c>
      <c r="AP23" s="600">
        <v>0</v>
      </c>
      <c r="AQ23" s="600">
        <v>0</v>
      </c>
      <c r="AR23" s="604">
        <f t="shared" si="6"/>
        <v>6863848</v>
      </c>
      <c r="AS23" s="620" t="s">
        <v>550</v>
      </c>
    </row>
    <row r="24" spans="1:45" s="579" customFormat="1" ht="14.25" customHeight="1">
      <c r="A24" s="606" t="s">
        <v>551</v>
      </c>
      <c r="B24" s="621" t="s">
        <v>78</v>
      </c>
      <c r="C24" s="622">
        <v>65511</v>
      </c>
      <c r="D24" s="622">
        <v>3973424</v>
      </c>
      <c r="E24" s="623">
        <v>47208</v>
      </c>
      <c r="F24" s="622">
        <v>4371</v>
      </c>
      <c r="G24" s="622">
        <v>1869160</v>
      </c>
      <c r="H24" s="622">
        <v>724101</v>
      </c>
      <c r="I24" s="622">
        <v>472463</v>
      </c>
      <c r="J24" s="622">
        <v>672596</v>
      </c>
      <c r="K24" s="622">
        <v>0</v>
      </c>
      <c r="L24" s="622">
        <v>790976</v>
      </c>
      <c r="M24" s="612">
        <v>537492</v>
      </c>
      <c r="N24" s="622">
        <v>253484</v>
      </c>
      <c r="O24" s="622">
        <v>800</v>
      </c>
      <c r="P24" s="622">
        <v>360469</v>
      </c>
      <c r="Q24" s="622">
        <v>174971</v>
      </c>
      <c r="R24" s="622">
        <v>86</v>
      </c>
      <c r="S24" s="622">
        <v>110466</v>
      </c>
      <c r="T24" s="622">
        <v>24615</v>
      </c>
      <c r="U24" s="622">
        <v>50331</v>
      </c>
      <c r="V24" s="624"/>
      <c r="W24" s="624" t="s">
        <v>551</v>
      </c>
      <c r="X24" s="625" t="s">
        <v>78</v>
      </c>
      <c r="Y24" s="626">
        <v>302063</v>
      </c>
      <c r="Z24" s="626">
        <v>698006</v>
      </c>
      <c r="AA24" s="626">
        <v>429144</v>
      </c>
      <c r="AB24" s="626">
        <v>0</v>
      </c>
      <c r="AC24" s="626">
        <v>955</v>
      </c>
      <c r="AD24" s="626">
        <v>231125</v>
      </c>
      <c r="AE24" s="626">
        <v>12238</v>
      </c>
      <c r="AF24" s="626">
        <v>736615</v>
      </c>
      <c r="AG24" s="626">
        <v>508369</v>
      </c>
      <c r="AH24" s="626">
        <v>66183</v>
      </c>
      <c r="AI24" s="626">
        <v>45360</v>
      </c>
      <c r="AJ24" s="626">
        <v>0</v>
      </c>
      <c r="AK24" s="626">
        <v>0</v>
      </c>
      <c r="AL24" s="626">
        <v>121843</v>
      </c>
      <c r="AM24" s="626">
        <v>129772</v>
      </c>
      <c r="AN24" s="609">
        <v>4057</v>
      </c>
      <c r="AO24" s="626">
        <v>838598</v>
      </c>
      <c r="AP24" s="626">
        <v>0</v>
      </c>
      <c r="AQ24" s="626">
        <v>0</v>
      </c>
      <c r="AR24" s="627">
        <f t="shared" si="6"/>
        <v>10148048</v>
      </c>
      <c r="AS24" s="628" t="s">
        <v>551</v>
      </c>
    </row>
    <row r="25" spans="1:45" s="579" customFormat="1" ht="14.25" customHeight="1">
      <c r="A25" s="629" t="s">
        <v>552</v>
      </c>
      <c r="B25" s="592" t="s">
        <v>43</v>
      </c>
      <c r="C25" s="607">
        <v>79997</v>
      </c>
      <c r="D25" s="607">
        <v>1929876</v>
      </c>
      <c r="E25" s="607">
        <v>80331</v>
      </c>
      <c r="F25" s="607">
        <v>16905</v>
      </c>
      <c r="G25" s="607">
        <v>1494617</v>
      </c>
      <c r="H25" s="607">
        <v>614408</v>
      </c>
      <c r="I25" s="607">
        <v>481064</v>
      </c>
      <c r="J25" s="607">
        <v>399045</v>
      </c>
      <c r="K25" s="607">
        <v>0</v>
      </c>
      <c r="L25" s="607">
        <v>695690</v>
      </c>
      <c r="M25" s="612">
        <v>450726</v>
      </c>
      <c r="N25" s="607">
        <v>244964</v>
      </c>
      <c r="O25" s="607">
        <v>8083</v>
      </c>
      <c r="P25" s="607">
        <v>622870</v>
      </c>
      <c r="Q25" s="607">
        <v>195716</v>
      </c>
      <c r="R25" s="607">
        <v>22234</v>
      </c>
      <c r="S25" s="607">
        <v>104741</v>
      </c>
      <c r="T25" s="607">
        <v>136019</v>
      </c>
      <c r="U25" s="607">
        <v>164160</v>
      </c>
      <c r="V25" s="593"/>
      <c r="W25" s="593" t="s">
        <v>552</v>
      </c>
      <c r="X25" s="594" t="s">
        <v>43</v>
      </c>
      <c r="Y25" s="584">
        <v>330163</v>
      </c>
      <c r="Z25" s="584">
        <v>653335</v>
      </c>
      <c r="AA25" s="584">
        <v>362749</v>
      </c>
      <c r="AB25" s="584">
        <v>1805</v>
      </c>
      <c r="AC25" s="584">
        <v>111</v>
      </c>
      <c r="AD25" s="584">
        <v>142608</v>
      </c>
      <c r="AE25" s="584">
        <v>53529</v>
      </c>
      <c r="AF25" s="584">
        <v>863178</v>
      </c>
      <c r="AG25" s="584">
        <v>512002</v>
      </c>
      <c r="AH25" s="584">
        <v>126273</v>
      </c>
      <c r="AI25" s="584">
        <v>96501</v>
      </c>
      <c r="AJ25" s="584">
        <v>0</v>
      </c>
      <c r="AK25" s="584">
        <v>0</v>
      </c>
      <c r="AL25" s="584">
        <v>94673</v>
      </c>
      <c r="AM25" s="584">
        <v>72724</v>
      </c>
      <c r="AN25" s="588">
        <v>1820</v>
      </c>
      <c r="AO25" s="584">
        <v>942185</v>
      </c>
      <c r="AP25" s="584">
        <v>0</v>
      </c>
      <c r="AQ25" s="584">
        <v>0</v>
      </c>
      <c r="AR25" s="595">
        <f t="shared" si="6"/>
        <v>8133816</v>
      </c>
      <c r="AS25" s="610" t="s">
        <v>552</v>
      </c>
    </row>
    <row r="26" spans="1:45" s="579" customFormat="1" ht="14.25" customHeight="1">
      <c r="A26" s="630" t="s">
        <v>553</v>
      </c>
      <c r="B26" s="631" t="s">
        <v>44</v>
      </c>
      <c r="C26" s="632">
        <v>32751</v>
      </c>
      <c r="D26" s="632">
        <v>946519</v>
      </c>
      <c r="E26" s="632">
        <v>19445</v>
      </c>
      <c r="F26" s="632">
        <v>4413</v>
      </c>
      <c r="G26" s="632">
        <v>352218</v>
      </c>
      <c r="H26" s="632">
        <v>109236</v>
      </c>
      <c r="I26" s="632">
        <v>103070</v>
      </c>
      <c r="J26" s="632">
        <v>139912</v>
      </c>
      <c r="K26" s="632">
        <v>0</v>
      </c>
      <c r="L26" s="632">
        <v>173190</v>
      </c>
      <c r="M26" s="633">
        <v>155585</v>
      </c>
      <c r="N26" s="632">
        <v>17605</v>
      </c>
      <c r="O26" s="632">
        <v>50</v>
      </c>
      <c r="P26" s="632">
        <v>246441</v>
      </c>
      <c r="Q26" s="632">
        <v>104810</v>
      </c>
      <c r="R26" s="632">
        <v>0</v>
      </c>
      <c r="S26" s="632">
        <v>115319</v>
      </c>
      <c r="T26" s="632">
        <v>26312</v>
      </c>
      <c r="U26" s="632">
        <v>0</v>
      </c>
      <c r="V26" s="634"/>
      <c r="W26" s="634" t="s">
        <v>553</v>
      </c>
      <c r="X26" s="635" t="s">
        <v>44</v>
      </c>
      <c r="Y26" s="636">
        <v>228048</v>
      </c>
      <c r="Z26" s="636">
        <v>169604</v>
      </c>
      <c r="AA26" s="636">
        <v>142460</v>
      </c>
      <c r="AB26" s="636">
        <v>0</v>
      </c>
      <c r="AC26" s="636">
        <v>0</v>
      </c>
      <c r="AD26" s="636">
        <v>0</v>
      </c>
      <c r="AE26" s="636">
        <v>5486</v>
      </c>
      <c r="AF26" s="636">
        <v>71940</v>
      </c>
      <c r="AG26" s="636">
        <v>187283</v>
      </c>
      <c r="AH26" s="636">
        <v>46593</v>
      </c>
      <c r="AI26" s="636">
        <v>9510</v>
      </c>
      <c r="AJ26" s="636">
        <v>0</v>
      </c>
      <c r="AK26" s="636">
        <v>0</v>
      </c>
      <c r="AL26" s="636">
        <v>52459</v>
      </c>
      <c r="AM26" s="636">
        <v>25360</v>
      </c>
      <c r="AN26" s="637">
        <v>0</v>
      </c>
      <c r="AO26" s="636">
        <v>191285</v>
      </c>
      <c r="AP26" s="636">
        <v>0</v>
      </c>
      <c r="AQ26" s="636">
        <v>0</v>
      </c>
      <c r="AR26" s="638">
        <f t="shared" si="6"/>
        <v>2599329</v>
      </c>
      <c r="AS26" s="639" t="s">
        <v>553</v>
      </c>
    </row>
    <row r="27" spans="1:45" s="579" customFormat="1" ht="14.25" customHeight="1">
      <c r="A27" s="606" t="s">
        <v>554</v>
      </c>
      <c r="B27" s="640" t="s">
        <v>45</v>
      </c>
      <c r="C27" s="623">
        <v>89130</v>
      </c>
      <c r="D27" s="622">
        <v>3258495</v>
      </c>
      <c r="E27" s="622">
        <v>100242</v>
      </c>
      <c r="F27" s="622">
        <v>7004</v>
      </c>
      <c r="G27" s="622">
        <v>2373663</v>
      </c>
      <c r="H27" s="622">
        <v>711075</v>
      </c>
      <c r="I27" s="622">
        <v>586349</v>
      </c>
      <c r="J27" s="622">
        <v>1076239</v>
      </c>
      <c r="K27" s="622">
        <v>0</v>
      </c>
      <c r="L27" s="622">
        <v>408198</v>
      </c>
      <c r="M27" s="612">
        <v>237099</v>
      </c>
      <c r="N27" s="622">
        <v>170037</v>
      </c>
      <c r="O27" s="622">
        <v>15</v>
      </c>
      <c r="P27" s="622">
        <v>377309</v>
      </c>
      <c r="Q27" s="622">
        <v>146346</v>
      </c>
      <c r="R27" s="622">
        <v>82</v>
      </c>
      <c r="S27" s="622">
        <v>230881</v>
      </c>
      <c r="T27" s="622">
        <v>0</v>
      </c>
      <c r="U27" s="622">
        <v>0</v>
      </c>
      <c r="V27" s="624"/>
      <c r="W27" s="624" t="s">
        <v>554</v>
      </c>
      <c r="X27" s="641" t="s">
        <v>45</v>
      </c>
      <c r="Y27" s="626">
        <v>135259</v>
      </c>
      <c r="Z27" s="626">
        <v>591845</v>
      </c>
      <c r="AA27" s="626">
        <v>386427</v>
      </c>
      <c r="AB27" s="626">
        <v>0</v>
      </c>
      <c r="AC27" s="626">
        <v>0</v>
      </c>
      <c r="AD27" s="626">
        <v>138925</v>
      </c>
      <c r="AE27" s="626">
        <v>14029</v>
      </c>
      <c r="AF27" s="626">
        <v>281964</v>
      </c>
      <c r="AG27" s="626">
        <v>1141583</v>
      </c>
      <c r="AH27" s="626">
        <v>231964</v>
      </c>
      <c r="AI27" s="626">
        <v>172881</v>
      </c>
      <c r="AJ27" s="626">
        <v>0</v>
      </c>
      <c r="AK27" s="626">
        <v>0</v>
      </c>
      <c r="AL27" s="626">
        <v>206190</v>
      </c>
      <c r="AM27" s="626">
        <v>220178</v>
      </c>
      <c r="AN27" s="588">
        <v>0</v>
      </c>
      <c r="AO27" s="626">
        <v>1309163</v>
      </c>
      <c r="AP27" s="626">
        <v>0</v>
      </c>
      <c r="AQ27" s="626">
        <v>0</v>
      </c>
      <c r="AR27" s="627">
        <f t="shared" si="6"/>
        <v>9966624</v>
      </c>
      <c r="AS27" s="628" t="s">
        <v>554</v>
      </c>
    </row>
    <row r="28" spans="1:45" s="579" customFormat="1" ht="14.25" customHeight="1">
      <c r="A28" s="629" t="s">
        <v>555</v>
      </c>
      <c r="B28" s="592" t="s">
        <v>46</v>
      </c>
      <c r="C28" s="607">
        <v>66927</v>
      </c>
      <c r="D28" s="607">
        <v>1612697</v>
      </c>
      <c r="E28" s="607">
        <v>86959</v>
      </c>
      <c r="F28" s="607">
        <v>6232</v>
      </c>
      <c r="G28" s="607">
        <v>1439054</v>
      </c>
      <c r="H28" s="607">
        <v>471397</v>
      </c>
      <c r="I28" s="607">
        <v>541809</v>
      </c>
      <c r="J28" s="607">
        <v>425788</v>
      </c>
      <c r="K28" s="607">
        <v>0</v>
      </c>
      <c r="L28" s="607">
        <v>766985</v>
      </c>
      <c r="M28" s="612">
        <v>659073</v>
      </c>
      <c r="N28" s="607">
        <v>107912</v>
      </c>
      <c r="O28" s="607">
        <v>3124</v>
      </c>
      <c r="P28" s="607">
        <v>188003</v>
      </c>
      <c r="Q28" s="607">
        <v>120425</v>
      </c>
      <c r="R28" s="607">
        <v>13</v>
      </c>
      <c r="S28" s="607">
        <v>38092</v>
      </c>
      <c r="T28" s="607">
        <v>29473</v>
      </c>
      <c r="U28" s="607">
        <v>0</v>
      </c>
      <c r="V28" s="593"/>
      <c r="W28" s="593" t="s">
        <v>555</v>
      </c>
      <c r="X28" s="594" t="s">
        <v>46</v>
      </c>
      <c r="Y28" s="584">
        <v>296792</v>
      </c>
      <c r="Z28" s="584">
        <v>803666</v>
      </c>
      <c r="AA28" s="584">
        <v>472589</v>
      </c>
      <c r="AB28" s="584">
        <v>9322</v>
      </c>
      <c r="AC28" s="584">
        <v>0</v>
      </c>
      <c r="AD28" s="584">
        <v>293879</v>
      </c>
      <c r="AE28" s="584">
        <v>7482</v>
      </c>
      <c r="AF28" s="584">
        <v>297645</v>
      </c>
      <c r="AG28" s="584">
        <v>409166</v>
      </c>
      <c r="AH28" s="584">
        <v>110877</v>
      </c>
      <c r="AI28" s="584">
        <v>66075</v>
      </c>
      <c r="AJ28" s="584">
        <v>0</v>
      </c>
      <c r="AK28" s="584">
        <v>43</v>
      </c>
      <c r="AL28" s="584">
        <v>37695</v>
      </c>
      <c r="AM28" s="584">
        <v>104441</v>
      </c>
      <c r="AN28" s="588">
        <v>2093</v>
      </c>
      <c r="AO28" s="584">
        <v>583219</v>
      </c>
      <c r="AP28" s="584">
        <v>0</v>
      </c>
      <c r="AQ28" s="584">
        <v>0</v>
      </c>
      <c r="AR28" s="595">
        <f t="shared" si="6"/>
        <v>6469371</v>
      </c>
      <c r="AS28" s="610" t="s">
        <v>555</v>
      </c>
    </row>
    <row r="29" spans="1:45" s="579" customFormat="1" ht="14.25" customHeight="1">
      <c r="A29" s="642" t="s">
        <v>556</v>
      </c>
      <c r="B29" s="599" t="s">
        <v>47</v>
      </c>
      <c r="C29" s="618">
        <v>47283</v>
      </c>
      <c r="D29" s="618">
        <v>1333695</v>
      </c>
      <c r="E29" s="618">
        <v>65446</v>
      </c>
      <c r="F29" s="618">
        <v>11406</v>
      </c>
      <c r="G29" s="618">
        <v>1390757</v>
      </c>
      <c r="H29" s="618">
        <v>327942</v>
      </c>
      <c r="I29" s="618">
        <v>287897</v>
      </c>
      <c r="J29" s="618">
        <v>774918</v>
      </c>
      <c r="K29" s="618">
        <v>0</v>
      </c>
      <c r="L29" s="618">
        <v>208702</v>
      </c>
      <c r="M29" s="612">
        <v>139854</v>
      </c>
      <c r="N29" s="618">
        <v>67649</v>
      </c>
      <c r="O29" s="618">
        <v>5548</v>
      </c>
      <c r="P29" s="618">
        <v>180355</v>
      </c>
      <c r="Q29" s="618">
        <v>156875</v>
      </c>
      <c r="R29" s="618">
        <v>7</v>
      </c>
      <c r="S29" s="618">
        <v>22666</v>
      </c>
      <c r="T29" s="618">
        <v>807</v>
      </c>
      <c r="U29" s="618">
        <v>0</v>
      </c>
      <c r="V29" s="602"/>
      <c r="W29" s="602" t="s">
        <v>556</v>
      </c>
      <c r="X29" s="603" t="s">
        <v>47</v>
      </c>
      <c r="Y29" s="600">
        <v>108183</v>
      </c>
      <c r="Z29" s="600">
        <v>330593</v>
      </c>
      <c r="AA29" s="600">
        <v>179155</v>
      </c>
      <c r="AB29" s="600">
        <v>545</v>
      </c>
      <c r="AC29" s="600">
        <v>0</v>
      </c>
      <c r="AD29" s="600">
        <v>149856</v>
      </c>
      <c r="AE29" s="600">
        <v>1009</v>
      </c>
      <c r="AF29" s="600">
        <v>192360</v>
      </c>
      <c r="AG29" s="600">
        <v>1348672</v>
      </c>
      <c r="AH29" s="600">
        <v>129208</v>
      </c>
      <c r="AI29" s="600">
        <v>49678</v>
      </c>
      <c r="AJ29" s="600">
        <v>0</v>
      </c>
      <c r="AK29" s="600">
        <v>0</v>
      </c>
      <c r="AL29" s="600">
        <v>1021265</v>
      </c>
      <c r="AM29" s="600">
        <v>101664</v>
      </c>
      <c r="AN29" s="643">
        <v>0</v>
      </c>
      <c r="AO29" s="600">
        <v>311293</v>
      </c>
      <c r="AP29" s="600">
        <v>0</v>
      </c>
      <c r="AQ29" s="600">
        <v>0</v>
      </c>
      <c r="AR29" s="644">
        <f t="shared" si="6"/>
        <v>5457441</v>
      </c>
      <c r="AS29" s="620" t="s">
        <v>556</v>
      </c>
    </row>
    <row r="30" spans="1:45" s="579" customFormat="1" ht="14.25" customHeight="1">
      <c r="A30" s="606" t="s">
        <v>557</v>
      </c>
      <c r="B30" s="592" t="s">
        <v>48</v>
      </c>
      <c r="C30" s="607">
        <v>74001</v>
      </c>
      <c r="D30" s="607">
        <v>2599342</v>
      </c>
      <c r="E30" s="607">
        <v>105978</v>
      </c>
      <c r="F30" s="607">
        <v>933</v>
      </c>
      <c r="G30" s="607">
        <v>2139704</v>
      </c>
      <c r="H30" s="607">
        <v>852524</v>
      </c>
      <c r="I30" s="607">
        <v>583007</v>
      </c>
      <c r="J30" s="607">
        <v>704173</v>
      </c>
      <c r="K30" s="607">
        <v>0</v>
      </c>
      <c r="L30" s="607">
        <v>631409</v>
      </c>
      <c r="M30" s="608">
        <v>507556</v>
      </c>
      <c r="N30" s="607">
        <v>122481</v>
      </c>
      <c r="O30" s="607">
        <v>0</v>
      </c>
      <c r="P30" s="607">
        <v>641502</v>
      </c>
      <c r="Q30" s="607">
        <v>425411</v>
      </c>
      <c r="R30" s="607">
        <v>0</v>
      </c>
      <c r="S30" s="607">
        <v>216091</v>
      </c>
      <c r="T30" s="607">
        <v>0</v>
      </c>
      <c r="U30" s="607">
        <v>0</v>
      </c>
      <c r="V30" s="593"/>
      <c r="W30" s="593" t="s">
        <v>557</v>
      </c>
      <c r="X30" s="594" t="s">
        <v>48</v>
      </c>
      <c r="Y30" s="584">
        <v>93776</v>
      </c>
      <c r="Z30" s="584">
        <v>390635</v>
      </c>
      <c r="AA30" s="584">
        <v>180060</v>
      </c>
      <c r="AB30" s="584">
        <v>0</v>
      </c>
      <c r="AC30" s="584">
        <v>0</v>
      </c>
      <c r="AD30" s="584">
        <v>171799</v>
      </c>
      <c r="AE30" s="584">
        <v>7092</v>
      </c>
      <c r="AF30" s="584">
        <v>681268</v>
      </c>
      <c r="AG30" s="584">
        <v>856389</v>
      </c>
      <c r="AH30" s="584">
        <v>200790</v>
      </c>
      <c r="AI30" s="584">
        <v>389022</v>
      </c>
      <c r="AJ30" s="584">
        <v>0</v>
      </c>
      <c r="AK30" s="584">
        <v>0</v>
      </c>
      <c r="AL30" s="584">
        <v>98489</v>
      </c>
      <c r="AM30" s="584">
        <v>74217</v>
      </c>
      <c r="AN30" s="588">
        <v>0</v>
      </c>
      <c r="AO30" s="584">
        <v>487064</v>
      </c>
      <c r="AP30" s="584">
        <v>0</v>
      </c>
      <c r="AQ30" s="584">
        <v>0</v>
      </c>
      <c r="AR30" s="595">
        <f t="shared" si="6"/>
        <v>8595090</v>
      </c>
      <c r="AS30" s="610" t="s">
        <v>557</v>
      </c>
    </row>
    <row r="31" spans="1:45" s="579" customFormat="1" ht="14.25" customHeight="1">
      <c r="A31" s="606" t="s">
        <v>558</v>
      </c>
      <c r="B31" s="592" t="s">
        <v>49</v>
      </c>
      <c r="C31" s="607">
        <v>77244</v>
      </c>
      <c r="D31" s="607">
        <v>2018980</v>
      </c>
      <c r="E31" s="607">
        <v>76218</v>
      </c>
      <c r="F31" s="607">
        <v>10231</v>
      </c>
      <c r="G31" s="607">
        <v>2381333</v>
      </c>
      <c r="H31" s="607">
        <v>720657</v>
      </c>
      <c r="I31" s="607">
        <v>575627</v>
      </c>
      <c r="J31" s="607">
        <v>1085042</v>
      </c>
      <c r="K31" s="607">
        <v>7</v>
      </c>
      <c r="L31" s="607">
        <v>734374</v>
      </c>
      <c r="M31" s="612">
        <v>476836</v>
      </c>
      <c r="N31" s="607">
        <v>257538</v>
      </c>
      <c r="O31" s="607">
        <v>20</v>
      </c>
      <c r="P31" s="607">
        <v>390823</v>
      </c>
      <c r="Q31" s="607">
        <v>126049</v>
      </c>
      <c r="R31" s="607">
        <v>84</v>
      </c>
      <c r="S31" s="607">
        <v>262753</v>
      </c>
      <c r="T31" s="607">
        <v>1937</v>
      </c>
      <c r="U31" s="607">
        <v>0</v>
      </c>
      <c r="V31" s="593"/>
      <c r="W31" s="593" t="s">
        <v>558</v>
      </c>
      <c r="X31" s="594" t="s">
        <v>49</v>
      </c>
      <c r="Y31" s="584">
        <v>219651</v>
      </c>
      <c r="Z31" s="584">
        <v>569070</v>
      </c>
      <c r="AA31" s="584">
        <v>268618</v>
      </c>
      <c r="AB31" s="584">
        <v>13288</v>
      </c>
      <c r="AC31" s="584">
        <v>0</v>
      </c>
      <c r="AD31" s="584">
        <v>206725</v>
      </c>
      <c r="AE31" s="584">
        <v>58903</v>
      </c>
      <c r="AF31" s="584">
        <v>384629</v>
      </c>
      <c r="AG31" s="584">
        <v>1072900</v>
      </c>
      <c r="AH31" s="584">
        <v>675485</v>
      </c>
      <c r="AI31" s="584">
        <v>95979</v>
      </c>
      <c r="AJ31" s="584">
        <v>0</v>
      </c>
      <c r="AK31" s="584">
        <v>0</v>
      </c>
      <c r="AL31" s="584">
        <v>74802</v>
      </c>
      <c r="AM31" s="584">
        <v>164714</v>
      </c>
      <c r="AN31" s="588">
        <v>0</v>
      </c>
      <c r="AO31" s="584">
        <v>483235</v>
      </c>
      <c r="AP31" s="584">
        <v>0</v>
      </c>
      <c r="AQ31" s="584">
        <v>0</v>
      </c>
      <c r="AR31" s="595">
        <f t="shared" si="6"/>
        <v>8332259</v>
      </c>
      <c r="AS31" s="610" t="s">
        <v>558</v>
      </c>
    </row>
    <row r="32" spans="1:45" s="579" customFormat="1" ht="14.25" customHeight="1">
      <c r="A32" s="642" t="s">
        <v>559</v>
      </c>
      <c r="B32" s="599" t="s">
        <v>50</v>
      </c>
      <c r="C32" s="618">
        <v>77573</v>
      </c>
      <c r="D32" s="618">
        <v>2693496</v>
      </c>
      <c r="E32" s="618">
        <v>82858</v>
      </c>
      <c r="F32" s="618">
        <v>11287</v>
      </c>
      <c r="G32" s="618">
        <v>1746268</v>
      </c>
      <c r="H32" s="618">
        <v>650383</v>
      </c>
      <c r="I32" s="618">
        <v>543697</v>
      </c>
      <c r="J32" s="618">
        <v>552188</v>
      </c>
      <c r="K32" s="618">
        <v>0</v>
      </c>
      <c r="L32" s="618">
        <v>730971</v>
      </c>
      <c r="M32" s="619">
        <v>451747</v>
      </c>
      <c r="N32" s="618">
        <v>279224</v>
      </c>
      <c r="O32" s="618">
        <v>2</v>
      </c>
      <c r="P32" s="618">
        <v>769637</v>
      </c>
      <c r="Q32" s="618">
        <v>175612</v>
      </c>
      <c r="R32" s="618">
        <v>5137</v>
      </c>
      <c r="S32" s="618">
        <v>463856</v>
      </c>
      <c r="T32" s="618">
        <v>27458</v>
      </c>
      <c r="U32" s="618">
        <v>97574</v>
      </c>
      <c r="V32" s="602"/>
      <c r="W32" s="602" t="s">
        <v>559</v>
      </c>
      <c r="X32" s="603" t="s">
        <v>50</v>
      </c>
      <c r="Y32" s="600">
        <v>197423</v>
      </c>
      <c r="Z32" s="600">
        <v>786144</v>
      </c>
      <c r="AA32" s="600">
        <v>385631</v>
      </c>
      <c r="AB32" s="600">
        <v>19186</v>
      </c>
      <c r="AC32" s="600">
        <v>0</v>
      </c>
      <c r="AD32" s="600">
        <v>11247</v>
      </c>
      <c r="AE32" s="600">
        <v>344197</v>
      </c>
      <c r="AF32" s="600">
        <v>576644</v>
      </c>
      <c r="AG32" s="600">
        <v>842601</v>
      </c>
      <c r="AH32" s="600">
        <v>235111</v>
      </c>
      <c r="AI32" s="600">
        <v>201907</v>
      </c>
      <c r="AJ32" s="600">
        <v>0</v>
      </c>
      <c r="AK32" s="600">
        <v>15689</v>
      </c>
      <c r="AL32" s="600">
        <v>122378</v>
      </c>
      <c r="AM32" s="600">
        <v>123145</v>
      </c>
      <c r="AN32" s="643">
        <v>3</v>
      </c>
      <c r="AO32" s="600">
        <v>1215582</v>
      </c>
      <c r="AP32" s="600">
        <v>0</v>
      </c>
      <c r="AQ32" s="600">
        <v>0</v>
      </c>
      <c r="AR32" s="604">
        <f t="shared" si="6"/>
        <v>9636344</v>
      </c>
      <c r="AS32" s="620" t="s">
        <v>559</v>
      </c>
    </row>
    <row r="33" spans="1:45" s="579" customFormat="1" ht="14.25" customHeight="1">
      <c r="A33" s="606" t="s">
        <v>560</v>
      </c>
      <c r="B33" s="592" t="s">
        <v>51</v>
      </c>
      <c r="C33" s="607">
        <v>67611</v>
      </c>
      <c r="D33" s="607">
        <v>2184774</v>
      </c>
      <c r="E33" s="607">
        <v>81464</v>
      </c>
      <c r="F33" s="607">
        <v>3277</v>
      </c>
      <c r="G33" s="607">
        <v>1926662</v>
      </c>
      <c r="H33" s="607">
        <v>723881</v>
      </c>
      <c r="I33" s="607">
        <v>550200</v>
      </c>
      <c r="J33" s="607">
        <v>652581</v>
      </c>
      <c r="K33" s="607">
        <v>0</v>
      </c>
      <c r="L33" s="607">
        <v>1011391</v>
      </c>
      <c r="M33" s="612">
        <v>600718</v>
      </c>
      <c r="N33" s="607">
        <v>409175</v>
      </c>
      <c r="O33" s="607">
        <v>7023</v>
      </c>
      <c r="P33" s="607">
        <v>192942</v>
      </c>
      <c r="Q33" s="607">
        <v>59603</v>
      </c>
      <c r="R33" s="607">
        <v>488</v>
      </c>
      <c r="S33" s="607">
        <v>15879</v>
      </c>
      <c r="T33" s="607">
        <v>40310</v>
      </c>
      <c r="U33" s="607">
        <v>76662</v>
      </c>
      <c r="V33" s="593"/>
      <c r="W33" s="593" t="s">
        <v>560</v>
      </c>
      <c r="X33" s="594" t="s">
        <v>51</v>
      </c>
      <c r="Y33" s="584">
        <v>123729</v>
      </c>
      <c r="Z33" s="584">
        <v>434440</v>
      </c>
      <c r="AA33" s="584">
        <v>226875</v>
      </c>
      <c r="AB33" s="584">
        <v>57649</v>
      </c>
      <c r="AC33" s="584">
        <v>3125</v>
      </c>
      <c r="AD33" s="584">
        <v>52181</v>
      </c>
      <c r="AE33" s="584">
        <v>51417</v>
      </c>
      <c r="AF33" s="584">
        <v>585555</v>
      </c>
      <c r="AG33" s="584">
        <v>683251</v>
      </c>
      <c r="AH33" s="584">
        <v>215687</v>
      </c>
      <c r="AI33" s="584">
        <v>82632</v>
      </c>
      <c r="AJ33" s="584">
        <v>0</v>
      </c>
      <c r="AK33" s="584">
        <v>27840</v>
      </c>
      <c r="AL33" s="584">
        <v>112945</v>
      </c>
      <c r="AM33" s="584">
        <v>148303</v>
      </c>
      <c r="AN33" s="588">
        <v>0</v>
      </c>
      <c r="AO33" s="584">
        <v>652278</v>
      </c>
      <c r="AP33" s="584">
        <v>0</v>
      </c>
      <c r="AQ33" s="584">
        <v>0</v>
      </c>
      <c r="AR33" s="595">
        <f t="shared" si="6"/>
        <v>7869656</v>
      </c>
      <c r="AS33" s="610" t="s">
        <v>560</v>
      </c>
    </row>
    <row r="34" spans="1:45" s="579" customFormat="1" ht="14.25" customHeight="1">
      <c r="A34" s="629" t="s">
        <v>561</v>
      </c>
      <c r="B34" s="592" t="s">
        <v>52</v>
      </c>
      <c r="C34" s="607">
        <v>101505</v>
      </c>
      <c r="D34" s="607">
        <v>3447614</v>
      </c>
      <c r="E34" s="614">
        <v>145646</v>
      </c>
      <c r="F34" s="607">
        <v>10187</v>
      </c>
      <c r="G34" s="607">
        <v>2616464</v>
      </c>
      <c r="H34" s="607">
        <v>872642</v>
      </c>
      <c r="I34" s="607">
        <v>753523</v>
      </c>
      <c r="J34" s="607">
        <v>990199</v>
      </c>
      <c r="K34" s="607">
        <v>0</v>
      </c>
      <c r="L34" s="607">
        <v>1495442</v>
      </c>
      <c r="M34" s="612">
        <v>989248</v>
      </c>
      <c r="N34" s="607">
        <v>504249</v>
      </c>
      <c r="O34" s="607">
        <v>16194</v>
      </c>
      <c r="P34" s="607">
        <v>589556</v>
      </c>
      <c r="Q34" s="607">
        <v>327803</v>
      </c>
      <c r="R34" s="607">
        <v>40955</v>
      </c>
      <c r="S34" s="607">
        <v>156839</v>
      </c>
      <c r="T34" s="607">
        <v>63959</v>
      </c>
      <c r="U34" s="607">
        <v>0</v>
      </c>
      <c r="V34" s="593"/>
      <c r="W34" s="593" t="s">
        <v>561</v>
      </c>
      <c r="X34" s="594" t="s">
        <v>52</v>
      </c>
      <c r="Y34" s="584">
        <v>386032</v>
      </c>
      <c r="Z34" s="584">
        <v>1589058</v>
      </c>
      <c r="AA34" s="584">
        <v>966373</v>
      </c>
      <c r="AB34" s="584">
        <v>989</v>
      </c>
      <c r="AC34" s="584">
        <v>0</v>
      </c>
      <c r="AD34" s="584">
        <v>272643</v>
      </c>
      <c r="AE34" s="584">
        <v>266595</v>
      </c>
      <c r="AF34" s="584">
        <v>406358</v>
      </c>
      <c r="AG34" s="584">
        <v>1198085</v>
      </c>
      <c r="AH34" s="584">
        <v>195062</v>
      </c>
      <c r="AI34" s="584">
        <v>207639</v>
      </c>
      <c r="AJ34" s="584">
        <v>0</v>
      </c>
      <c r="AK34" s="584">
        <v>0</v>
      </c>
      <c r="AL34" s="584">
        <v>283541</v>
      </c>
      <c r="AM34" s="584">
        <v>129402</v>
      </c>
      <c r="AN34" s="588">
        <v>4780</v>
      </c>
      <c r="AO34" s="584">
        <v>1222242</v>
      </c>
      <c r="AP34" s="584">
        <v>0</v>
      </c>
      <c r="AQ34" s="584">
        <v>0</v>
      </c>
      <c r="AR34" s="595">
        <f t="shared" si="6"/>
        <v>13073330</v>
      </c>
      <c r="AS34" s="610" t="s">
        <v>561</v>
      </c>
    </row>
    <row r="35" spans="1:45" s="579" customFormat="1" ht="14.25" customHeight="1">
      <c r="A35" s="606" t="s">
        <v>562</v>
      </c>
      <c r="B35" s="592" t="s">
        <v>53</v>
      </c>
      <c r="C35" s="607">
        <v>81343</v>
      </c>
      <c r="D35" s="607">
        <v>2008134</v>
      </c>
      <c r="E35" s="607">
        <v>106324</v>
      </c>
      <c r="F35" s="607">
        <v>631</v>
      </c>
      <c r="G35" s="607">
        <v>1832817</v>
      </c>
      <c r="H35" s="607">
        <v>488643</v>
      </c>
      <c r="I35" s="607">
        <v>409629</v>
      </c>
      <c r="J35" s="607">
        <v>934545</v>
      </c>
      <c r="K35" s="607">
        <v>0</v>
      </c>
      <c r="L35" s="607">
        <v>393716</v>
      </c>
      <c r="M35" s="612">
        <v>295645</v>
      </c>
      <c r="N35" s="607">
        <v>98071</v>
      </c>
      <c r="O35" s="607">
        <v>79</v>
      </c>
      <c r="P35" s="607">
        <v>639414</v>
      </c>
      <c r="Q35" s="607">
        <v>462043</v>
      </c>
      <c r="R35" s="607">
        <v>2093</v>
      </c>
      <c r="S35" s="607">
        <v>171896</v>
      </c>
      <c r="T35" s="607">
        <v>3382</v>
      </c>
      <c r="U35" s="607">
        <v>0</v>
      </c>
      <c r="V35" s="593"/>
      <c r="W35" s="593" t="s">
        <v>562</v>
      </c>
      <c r="X35" s="594" t="s">
        <v>53</v>
      </c>
      <c r="Y35" s="584">
        <v>73310</v>
      </c>
      <c r="Z35" s="584">
        <v>610042</v>
      </c>
      <c r="AA35" s="584">
        <v>331127</v>
      </c>
      <c r="AB35" s="584">
        <v>0</v>
      </c>
      <c r="AC35" s="584">
        <v>0</v>
      </c>
      <c r="AD35" s="584">
        <v>229767</v>
      </c>
      <c r="AE35" s="584">
        <v>2941</v>
      </c>
      <c r="AF35" s="584">
        <v>347155</v>
      </c>
      <c r="AG35" s="584">
        <v>722721</v>
      </c>
      <c r="AH35" s="584">
        <v>135926</v>
      </c>
      <c r="AI35" s="584">
        <v>78429</v>
      </c>
      <c r="AJ35" s="584">
        <v>0</v>
      </c>
      <c r="AK35" s="584">
        <v>0</v>
      </c>
      <c r="AL35" s="584">
        <v>87982</v>
      </c>
      <c r="AM35" s="584">
        <v>276829</v>
      </c>
      <c r="AN35" s="588">
        <v>5044</v>
      </c>
      <c r="AO35" s="584">
        <v>459372</v>
      </c>
      <c r="AP35" s="584">
        <v>0</v>
      </c>
      <c r="AQ35" s="584">
        <v>0</v>
      </c>
      <c r="AR35" s="595">
        <f t="shared" si="6"/>
        <v>7173147</v>
      </c>
      <c r="AS35" s="610" t="s">
        <v>562</v>
      </c>
    </row>
    <row r="36" spans="1:45" s="579" customFormat="1" ht="14.25" customHeight="1">
      <c r="A36" s="606" t="s">
        <v>563</v>
      </c>
      <c r="B36" s="592" t="s">
        <v>54</v>
      </c>
      <c r="C36" s="607">
        <v>53330</v>
      </c>
      <c r="D36" s="607">
        <v>1360252</v>
      </c>
      <c r="E36" s="607">
        <v>67694</v>
      </c>
      <c r="F36" s="607">
        <v>10982</v>
      </c>
      <c r="G36" s="607">
        <v>883991</v>
      </c>
      <c r="H36" s="607">
        <v>321798</v>
      </c>
      <c r="I36" s="607">
        <v>294354</v>
      </c>
      <c r="J36" s="607">
        <v>267839</v>
      </c>
      <c r="K36" s="607">
        <v>0</v>
      </c>
      <c r="L36" s="607">
        <v>309907</v>
      </c>
      <c r="M36" s="612">
        <v>224500</v>
      </c>
      <c r="N36" s="607">
        <v>85407</v>
      </c>
      <c r="O36" s="607">
        <v>54</v>
      </c>
      <c r="P36" s="607">
        <v>487245</v>
      </c>
      <c r="Q36" s="607">
        <v>135538</v>
      </c>
      <c r="R36" s="607">
        <v>2282</v>
      </c>
      <c r="S36" s="607">
        <v>53077</v>
      </c>
      <c r="T36" s="607">
        <v>11599</v>
      </c>
      <c r="U36" s="607">
        <v>284749</v>
      </c>
      <c r="V36" s="593"/>
      <c r="W36" s="593" t="s">
        <v>563</v>
      </c>
      <c r="X36" s="594" t="s">
        <v>54</v>
      </c>
      <c r="Y36" s="584">
        <v>122160</v>
      </c>
      <c r="Z36" s="584">
        <v>349396</v>
      </c>
      <c r="AA36" s="584">
        <v>198096</v>
      </c>
      <c r="AB36" s="584">
        <v>66</v>
      </c>
      <c r="AC36" s="584">
        <v>0</v>
      </c>
      <c r="AD36" s="584">
        <v>10916</v>
      </c>
      <c r="AE36" s="584">
        <v>137905</v>
      </c>
      <c r="AF36" s="584">
        <v>380006</v>
      </c>
      <c r="AG36" s="584">
        <v>390479</v>
      </c>
      <c r="AH36" s="584">
        <v>63538</v>
      </c>
      <c r="AI36" s="584">
        <v>60754</v>
      </c>
      <c r="AJ36" s="584">
        <v>3</v>
      </c>
      <c r="AK36" s="584">
        <v>0</v>
      </c>
      <c r="AL36" s="584">
        <v>56630</v>
      </c>
      <c r="AM36" s="584">
        <v>85211</v>
      </c>
      <c r="AN36" s="588">
        <v>0</v>
      </c>
      <c r="AO36" s="584">
        <v>334774</v>
      </c>
      <c r="AP36" s="584">
        <v>0</v>
      </c>
      <c r="AQ36" s="584">
        <v>0</v>
      </c>
      <c r="AR36" s="595">
        <f t="shared" si="6"/>
        <v>4671594</v>
      </c>
      <c r="AS36" s="610" t="s">
        <v>563</v>
      </c>
    </row>
    <row r="37" spans="1:45" s="579" customFormat="1" ht="14.25" customHeight="1">
      <c r="A37" s="606" t="s">
        <v>564</v>
      </c>
      <c r="B37" s="597" t="s">
        <v>55</v>
      </c>
      <c r="C37" s="607">
        <v>105246</v>
      </c>
      <c r="D37" s="607">
        <v>4263193</v>
      </c>
      <c r="E37" s="607">
        <v>146593</v>
      </c>
      <c r="F37" s="607">
        <v>1392</v>
      </c>
      <c r="G37" s="607">
        <v>3189564</v>
      </c>
      <c r="H37" s="607">
        <v>841467</v>
      </c>
      <c r="I37" s="607">
        <v>817258</v>
      </c>
      <c r="J37" s="607">
        <v>1530749</v>
      </c>
      <c r="K37" s="607">
        <v>0</v>
      </c>
      <c r="L37" s="607">
        <v>1099853</v>
      </c>
      <c r="M37" s="612">
        <v>783492</v>
      </c>
      <c r="N37" s="607">
        <v>316361</v>
      </c>
      <c r="O37" s="607">
        <v>508</v>
      </c>
      <c r="P37" s="607">
        <v>624798</v>
      </c>
      <c r="Q37" s="607">
        <v>243709</v>
      </c>
      <c r="R37" s="607">
        <v>87228</v>
      </c>
      <c r="S37" s="607">
        <v>264486</v>
      </c>
      <c r="T37" s="607">
        <v>22333</v>
      </c>
      <c r="U37" s="607">
        <v>7042</v>
      </c>
      <c r="V37" s="593"/>
      <c r="W37" s="593" t="s">
        <v>564</v>
      </c>
      <c r="X37" s="594" t="s">
        <v>55</v>
      </c>
      <c r="Y37" s="584">
        <v>128519</v>
      </c>
      <c r="Z37" s="584">
        <v>1748440</v>
      </c>
      <c r="AA37" s="584">
        <v>932643</v>
      </c>
      <c r="AB37" s="584">
        <v>363557</v>
      </c>
      <c r="AC37" s="584">
        <v>0</v>
      </c>
      <c r="AD37" s="584">
        <v>350013</v>
      </c>
      <c r="AE37" s="584">
        <v>48598</v>
      </c>
      <c r="AF37" s="584">
        <v>474046</v>
      </c>
      <c r="AG37" s="584">
        <v>1413948</v>
      </c>
      <c r="AH37" s="584">
        <v>559148</v>
      </c>
      <c r="AI37" s="584">
        <v>249752</v>
      </c>
      <c r="AJ37" s="584">
        <v>0</v>
      </c>
      <c r="AK37" s="584">
        <v>0</v>
      </c>
      <c r="AL37" s="584">
        <v>201083</v>
      </c>
      <c r="AM37" s="584">
        <v>267515</v>
      </c>
      <c r="AN37" s="588">
        <v>74</v>
      </c>
      <c r="AO37" s="584">
        <v>1335329</v>
      </c>
      <c r="AP37" s="584">
        <v>0</v>
      </c>
      <c r="AQ37" s="584">
        <v>0</v>
      </c>
      <c r="AR37" s="595">
        <f t="shared" si="6"/>
        <v>14383518</v>
      </c>
      <c r="AS37" s="610" t="s">
        <v>564</v>
      </c>
    </row>
    <row r="38" spans="1:45" s="579" customFormat="1" ht="14.25" customHeight="1">
      <c r="A38" s="629" t="s">
        <v>565</v>
      </c>
      <c r="B38" s="592" t="s">
        <v>79</v>
      </c>
      <c r="C38" s="607">
        <v>127163</v>
      </c>
      <c r="D38" s="607">
        <v>4192545</v>
      </c>
      <c r="E38" s="607">
        <v>242945</v>
      </c>
      <c r="F38" s="607">
        <v>643</v>
      </c>
      <c r="G38" s="607">
        <v>2730132</v>
      </c>
      <c r="H38" s="607">
        <v>717382</v>
      </c>
      <c r="I38" s="607">
        <v>479677</v>
      </c>
      <c r="J38" s="607">
        <v>1518520</v>
      </c>
      <c r="K38" s="607">
        <v>0</v>
      </c>
      <c r="L38" s="607">
        <v>1215663</v>
      </c>
      <c r="M38" s="612">
        <v>854295</v>
      </c>
      <c r="N38" s="607">
        <v>361368</v>
      </c>
      <c r="O38" s="607">
        <v>0</v>
      </c>
      <c r="P38" s="607">
        <v>1472087</v>
      </c>
      <c r="Q38" s="607">
        <v>799308</v>
      </c>
      <c r="R38" s="607">
        <v>200513</v>
      </c>
      <c r="S38" s="607">
        <v>242941</v>
      </c>
      <c r="T38" s="607">
        <v>5676</v>
      </c>
      <c r="U38" s="607">
        <v>223649</v>
      </c>
      <c r="V38" s="593"/>
      <c r="W38" s="593" t="s">
        <v>565</v>
      </c>
      <c r="X38" s="594" t="s">
        <v>79</v>
      </c>
      <c r="Y38" s="584">
        <v>191631</v>
      </c>
      <c r="Z38" s="584">
        <v>2074289</v>
      </c>
      <c r="AA38" s="584">
        <v>1087122</v>
      </c>
      <c r="AB38" s="584">
        <v>213882</v>
      </c>
      <c r="AC38" s="584">
        <v>0</v>
      </c>
      <c r="AD38" s="584">
        <v>635499</v>
      </c>
      <c r="AE38" s="584">
        <v>47420</v>
      </c>
      <c r="AF38" s="584">
        <v>884617</v>
      </c>
      <c r="AG38" s="584">
        <v>2321642</v>
      </c>
      <c r="AH38" s="584">
        <v>757645</v>
      </c>
      <c r="AI38" s="584">
        <v>288783</v>
      </c>
      <c r="AJ38" s="584">
        <v>0</v>
      </c>
      <c r="AK38" s="584">
        <v>0</v>
      </c>
      <c r="AL38" s="584">
        <v>280213</v>
      </c>
      <c r="AM38" s="584">
        <v>419830</v>
      </c>
      <c r="AN38" s="588">
        <v>0</v>
      </c>
      <c r="AO38" s="584">
        <v>489892</v>
      </c>
      <c r="AP38" s="584">
        <v>0</v>
      </c>
      <c r="AQ38" s="584">
        <v>0</v>
      </c>
      <c r="AR38" s="595">
        <f t="shared" si="6"/>
        <v>15699661</v>
      </c>
      <c r="AS38" s="610" t="s">
        <v>565</v>
      </c>
    </row>
    <row r="39" spans="1:45" s="579" customFormat="1" ht="14.25" customHeight="1">
      <c r="A39" s="642" t="s">
        <v>566</v>
      </c>
      <c r="B39" s="599" t="s">
        <v>80</v>
      </c>
      <c r="C39" s="618">
        <v>100092</v>
      </c>
      <c r="D39" s="618">
        <v>3834939</v>
      </c>
      <c r="E39" s="618">
        <v>137692</v>
      </c>
      <c r="F39" s="618">
        <v>2488</v>
      </c>
      <c r="G39" s="618">
        <v>3714090</v>
      </c>
      <c r="H39" s="618">
        <v>928716</v>
      </c>
      <c r="I39" s="618">
        <v>722147</v>
      </c>
      <c r="J39" s="618">
        <v>2063189</v>
      </c>
      <c r="K39" s="618">
        <v>17</v>
      </c>
      <c r="L39" s="618">
        <v>732967</v>
      </c>
      <c r="M39" s="612">
        <v>423205</v>
      </c>
      <c r="N39" s="618">
        <v>309762</v>
      </c>
      <c r="O39" s="618">
        <v>885</v>
      </c>
      <c r="P39" s="618">
        <v>232577</v>
      </c>
      <c r="Q39" s="618">
        <v>129340</v>
      </c>
      <c r="R39" s="618">
        <v>99</v>
      </c>
      <c r="S39" s="618">
        <v>78721</v>
      </c>
      <c r="T39" s="618">
        <v>5922</v>
      </c>
      <c r="U39" s="618">
        <v>18495</v>
      </c>
      <c r="V39" s="602"/>
      <c r="W39" s="602" t="s">
        <v>566</v>
      </c>
      <c r="X39" s="603" t="s">
        <v>80</v>
      </c>
      <c r="Y39" s="600">
        <v>192896</v>
      </c>
      <c r="Z39" s="600">
        <v>1416230</v>
      </c>
      <c r="AA39" s="600">
        <v>625946</v>
      </c>
      <c r="AB39" s="600">
        <v>194</v>
      </c>
      <c r="AC39" s="600">
        <v>0</v>
      </c>
      <c r="AD39" s="600">
        <v>701605</v>
      </c>
      <c r="AE39" s="600">
        <v>18787</v>
      </c>
      <c r="AF39" s="600">
        <v>500168</v>
      </c>
      <c r="AG39" s="600">
        <v>1228543</v>
      </c>
      <c r="AH39" s="600">
        <v>317566</v>
      </c>
      <c r="AI39" s="600">
        <v>214350</v>
      </c>
      <c r="AJ39" s="600">
        <v>0</v>
      </c>
      <c r="AK39" s="600">
        <v>0</v>
      </c>
      <c r="AL39" s="600">
        <v>212230</v>
      </c>
      <c r="AM39" s="600">
        <v>341421</v>
      </c>
      <c r="AN39" s="643">
        <v>2376</v>
      </c>
      <c r="AO39" s="600">
        <v>1112962</v>
      </c>
      <c r="AP39" s="600">
        <v>0</v>
      </c>
      <c r="AQ39" s="600">
        <v>0</v>
      </c>
      <c r="AR39" s="604">
        <f t="shared" si="6"/>
        <v>13068725</v>
      </c>
      <c r="AS39" s="620" t="s">
        <v>566</v>
      </c>
    </row>
    <row r="40" spans="1:45" s="579" customFormat="1" ht="14.25" customHeight="1">
      <c r="A40" s="606" t="s">
        <v>567</v>
      </c>
      <c r="B40" s="592" t="s">
        <v>56</v>
      </c>
      <c r="C40" s="607">
        <v>62792</v>
      </c>
      <c r="D40" s="607">
        <v>1556100</v>
      </c>
      <c r="E40" s="607">
        <v>36349</v>
      </c>
      <c r="F40" s="607">
        <v>6577</v>
      </c>
      <c r="G40" s="607">
        <v>987173</v>
      </c>
      <c r="H40" s="607">
        <v>360990</v>
      </c>
      <c r="I40" s="607">
        <v>366085</v>
      </c>
      <c r="J40" s="607">
        <v>260069</v>
      </c>
      <c r="K40" s="607">
        <v>0</v>
      </c>
      <c r="L40" s="607">
        <v>612370</v>
      </c>
      <c r="M40" s="608">
        <v>442329</v>
      </c>
      <c r="N40" s="607">
        <v>170041</v>
      </c>
      <c r="O40" s="607">
        <v>4125</v>
      </c>
      <c r="P40" s="607">
        <v>565473</v>
      </c>
      <c r="Q40" s="607">
        <v>32291</v>
      </c>
      <c r="R40" s="607">
        <v>68634</v>
      </c>
      <c r="S40" s="607">
        <v>26810</v>
      </c>
      <c r="T40" s="607">
        <v>25429</v>
      </c>
      <c r="U40" s="607">
        <v>412309</v>
      </c>
      <c r="V40" s="593"/>
      <c r="W40" s="593" t="s">
        <v>567</v>
      </c>
      <c r="X40" s="594" t="s">
        <v>56</v>
      </c>
      <c r="Y40" s="584">
        <v>455151</v>
      </c>
      <c r="Z40" s="584">
        <v>536676</v>
      </c>
      <c r="AA40" s="584">
        <v>222013</v>
      </c>
      <c r="AB40" s="584">
        <v>2311</v>
      </c>
      <c r="AC40" s="584">
        <v>14104</v>
      </c>
      <c r="AD40" s="584">
        <v>144125</v>
      </c>
      <c r="AE40" s="584">
        <v>144793</v>
      </c>
      <c r="AF40" s="584">
        <v>397822</v>
      </c>
      <c r="AG40" s="584">
        <v>401598</v>
      </c>
      <c r="AH40" s="584">
        <v>161809</v>
      </c>
      <c r="AI40" s="584">
        <v>101687</v>
      </c>
      <c r="AJ40" s="584">
        <v>0</v>
      </c>
      <c r="AK40" s="584">
        <v>39917</v>
      </c>
      <c r="AL40" s="584">
        <v>33331</v>
      </c>
      <c r="AM40" s="584">
        <v>5881</v>
      </c>
      <c r="AN40" s="588">
        <v>0</v>
      </c>
      <c r="AO40" s="584">
        <v>477716</v>
      </c>
      <c r="AP40" s="584">
        <v>0</v>
      </c>
      <c r="AQ40" s="584">
        <v>0</v>
      </c>
      <c r="AR40" s="595">
        <f t="shared" si="6"/>
        <v>6056996</v>
      </c>
      <c r="AS40" s="610" t="s">
        <v>567</v>
      </c>
    </row>
    <row r="41" spans="1:45" s="579" customFormat="1" ht="14.25" customHeight="1">
      <c r="A41" s="606" t="s">
        <v>568</v>
      </c>
      <c r="B41" s="592" t="s">
        <v>57</v>
      </c>
      <c r="C41" s="607">
        <v>87183</v>
      </c>
      <c r="D41" s="607">
        <v>2844665</v>
      </c>
      <c r="E41" s="607">
        <v>64266</v>
      </c>
      <c r="F41" s="607">
        <v>8212</v>
      </c>
      <c r="G41" s="607">
        <v>1128168</v>
      </c>
      <c r="H41" s="607">
        <v>340063</v>
      </c>
      <c r="I41" s="607">
        <v>352619</v>
      </c>
      <c r="J41" s="607">
        <v>389789</v>
      </c>
      <c r="K41" s="607">
        <v>0</v>
      </c>
      <c r="L41" s="607">
        <v>809629</v>
      </c>
      <c r="M41" s="612">
        <v>518513</v>
      </c>
      <c r="N41" s="607">
        <v>291116</v>
      </c>
      <c r="O41" s="607">
        <v>0</v>
      </c>
      <c r="P41" s="607">
        <v>1902373</v>
      </c>
      <c r="Q41" s="607">
        <v>1188993</v>
      </c>
      <c r="R41" s="607">
        <v>51372</v>
      </c>
      <c r="S41" s="607">
        <v>0</v>
      </c>
      <c r="T41" s="607">
        <v>37666</v>
      </c>
      <c r="U41" s="607">
        <v>624342</v>
      </c>
      <c r="V41" s="593"/>
      <c r="W41" s="593" t="s">
        <v>568</v>
      </c>
      <c r="X41" s="594" t="s">
        <v>57</v>
      </c>
      <c r="Y41" s="584">
        <v>60866</v>
      </c>
      <c r="Z41" s="584">
        <v>556197</v>
      </c>
      <c r="AA41" s="584">
        <v>315985</v>
      </c>
      <c r="AB41" s="584">
        <v>3960</v>
      </c>
      <c r="AC41" s="584">
        <v>55</v>
      </c>
      <c r="AD41" s="584">
        <v>59836</v>
      </c>
      <c r="AE41" s="584">
        <v>166419</v>
      </c>
      <c r="AF41" s="584">
        <v>616017</v>
      </c>
      <c r="AG41" s="584">
        <v>692020</v>
      </c>
      <c r="AH41" s="584">
        <v>177930</v>
      </c>
      <c r="AI41" s="584">
        <v>128883</v>
      </c>
      <c r="AJ41" s="584">
        <v>45688</v>
      </c>
      <c r="AK41" s="584">
        <v>34624</v>
      </c>
      <c r="AL41" s="584">
        <v>17106</v>
      </c>
      <c r="AM41" s="584">
        <v>172517</v>
      </c>
      <c r="AN41" s="588">
        <v>0</v>
      </c>
      <c r="AO41" s="584">
        <v>752638</v>
      </c>
      <c r="AP41" s="584">
        <v>0</v>
      </c>
      <c r="AQ41" s="584">
        <v>0</v>
      </c>
      <c r="AR41" s="595">
        <f t="shared" si="6"/>
        <v>9449756</v>
      </c>
      <c r="AS41" s="610" t="s">
        <v>568</v>
      </c>
    </row>
    <row r="42" spans="1:45" s="579" customFormat="1" ht="14.25" customHeight="1">
      <c r="A42" s="606" t="s">
        <v>569</v>
      </c>
      <c r="B42" s="592" t="s">
        <v>58</v>
      </c>
      <c r="C42" s="607">
        <v>44287</v>
      </c>
      <c r="D42" s="607">
        <v>1587156</v>
      </c>
      <c r="E42" s="607">
        <v>14497</v>
      </c>
      <c r="F42" s="607">
        <v>1326</v>
      </c>
      <c r="G42" s="607">
        <v>398383</v>
      </c>
      <c r="H42" s="607">
        <v>187932</v>
      </c>
      <c r="I42" s="607">
        <v>124550</v>
      </c>
      <c r="J42" s="607">
        <v>85901</v>
      </c>
      <c r="K42" s="607">
        <v>0</v>
      </c>
      <c r="L42" s="607">
        <v>309257</v>
      </c>
      <c r="M42" s="612">
        <v>170219</v>
      </c>
      <c r="N42" s="607">
        <v>130149</v>
      </c>
      <c r="O42" s="607">
        <v>0</v>
      </c>
      <c r="P42" s="607">
        <v>150341</v>
      </c>
      <c r="Q42" s="607">
        <v>19164</v>
      </c>
      <c r="R42" s="607">
        <v>0</v>
      </c>
      <c r="S42" s="607">
        <v>4280</v>
      </c>
      <c r="T42" s="607">
        <v>7312</v>
      </c>
      <c r="U42" s="607">
        <v>119585</v>
      </c>
      <c r="V42" s="593"/>
      <c r="W42" s="593" t="s">
        <v>569</v>
      </c>
      <c r="X42" s="594" t="s">
        <v>58</v>
      </c>
      <c r="Y42" s="584">
        <v>98807</v>
      </c>
      <c r="Z42" s="584">
        <v>92013</v>
      </c>
      <c r="AA42" s="584">
        <v>37710</v>
      </c>
      <c r="AB42" s="584">
        <v>5116</v>
      </c>
      <c r="AC42" s="584">
        <v>0</v>
      </c>
      <c r="AD42" s="584">
        <v>0</v>
      </c>
      <c r="AE42" s="584">
        <v>46885</v>
      </c>
      <c r="AF42" s="584">
        <v>234420</v>
      </c>
      <c r="AG42" s="584">
        <v>181404</v>
      </c>
      <c r="AH42" s="584">
        <v>39491</v>
      </c>
      <c r="AI42" s="584">
        <v>34017</v>
      </c>
      <c r="AJ42" s="584">
        <v>0</v>
      </c>
      <c r="AK42" s="584">
        <v>0</v>
      </c>
      <c r="AL42" s="584">
        <v>15399</v>
      </c>
      <c r="AM42" s="584">
        <v>20981</v>
      </c>
      <c r="AN42" s="588">
        <v>0</v>
      </c>
      <c r="AO42" s="584">
        <v>365944</v>
      </c>
      <c r="AP42" s="584">
        <v>0</v>
      </c>
      <c r="AQ42" s="584">
        <v>0</v>
      </c>
      <c r="AR42" s="595">
        <f t="shared" si="6"/>
        <v>3462012</v>
      </c>
      <c r="AS42" s="610" t="s">
        <v>569</v>
      </c>
    </row>
    <row r="43" spans="1:45" s="579" customFormat="1" ht="14.25" customHeight="1">
      <c r="A43" s="642" t="s">
        <v>570</v>
      </c>
      <c r="B43" s="599" t="s">
        <v>59</v>
      </c>
      <c r="C43" s="618">
        <v>51192</v>
      </c>
      <c r="D43" s="618">
        <v>1282020</v>
      </c>
      <c r="E43" s="618">
        <v>24304</v>
      </c>
      <c r="F43" s="618">
        <v>1063</v>
      </c>
      <c r="G43" s="618">
        <v>427693</v>
      </c>
      <c r="H43" s="618">
        <v>205093</v>
      </c>
      <c r="I43" s="618">
        <v>131670</v>
      </c>
      <c r="J43" s="618">
        <v>90930</v>
      </c>
      <c r="K43" s="618">
        <v>0</v>
      </c>
      <c r="L43" s="618">
        <v>253290</v>
      </c>
      <c r="M43" s="619">
        <v>105344</v>
      </c>
      <c r="N43" s="618">
        <v>147946</v>
      </c>
      <c r="O43" s="618">
        <v>8</v>
      </c>
      <c r="P43" s="618">
        <v>171032</v>
      </c>
      <c r="Q43" s="618">
        <v>22709</v>
      </c>
      <c r="R43" s="618">
        <v>2791</v>
      </c>
      <c r="S43" s="618">
        <v>5095</v>
      </c>
      <c r="T43" s="618">
        <v>30783</v>
      </c>
      <c r="U43" s="618">
        <v>109654</v>
      </c>
      <c r="V43" s="602"/>
      <c r="W43" s="602" t="s">
        <v>570</v>
      </c>
      <c r="X43" s="603" t="s">
        <v>59</v>
      </c>
      <c r="Y43" s="600">
        <v>157455</v>
      </c>
      <c r="Z43" s="600">
        <v>277358</v>
      </c>
      <c r="AA43" s="600">
        <v>177158</v>
      </c>
      <c r="AB43" s="600">
        <v>4127</v>
      </c>
      <c r="AC43" s="600">
        <v>61</v>
      </c>
      <c r="AD43" s="600">
        <v>93233</v>
      </c>
      <c r="AE43" s="600">
        <v>1043</v>
      </c>
      <c r="AF43" s="600">
        <v>247069</v>
      </c>
      <c r="AG43" s="600">
        <v>240603</v>
      </c>
      <c r="AH43" s="600">
        <v>26810</v>
      </c>
      <c r="AI43" s="600">
        <v>32126</v>
      </c>
      <c r="AJ43" s="600">
        <v>0</v>
      </c>
      <c r="AK43" s="600">
        <v>0</v>
      </c>
      <c r="AL43" s="600">
        <v>23140</v>
      </c>
      <c r="AM43" s="600">
        <v>621</v>
      </c>
      <c r="AN43" s="643">
        <v>223</v>
      </c>
      <c r="AO43" s="600">
        <v>160968</v>
      </c>
      <c r="AP43" s="600">
        <v>0</v>
      </c>
      <c r="AQ43" s="600">
        <v>0</v>
      </c>
      <c r="AR43" s="604">
        <f t="shared" si="6"/>
        <v>3268911</v>
      </c>
      <c r="AS43" s="620" t="s">
        <v>570</v>
      </c>
    </row>
    <row r="44" spans="1:45" s="579" customFormat="1" ht="14.25" customHeight="1">
      <c r="A44" s="606" t="s">
        <v>571</v>
      </c>
      <c r="B44" s="592" t="s">
        <v>60</v>
      </c>
      <c r="C44" s="607">
        <v>89480</v>
      </c>
      <c r="D44" s="607">
        <v>2106898</v>
      </c>
      <c r="E44" s="607">
        <v>69878</v>
      </c>
      <c r="F44" s="607">
        <v>5508</v>
      </c>
      <c r="G44" s="607">
        <v>1538750</v>
      </c>
      <c r="H44" s="607">
        <v>520642</v>
      </c>
      <c r="I44" s="607">
        <v>493100</v>
      </c>
      <c r="J44" s="607">
        <v>524150</v>
      </c>
      <c r="K44" s="607">
        <v>3</v>
      </c>
      <c r="L44" s="607">
        <v>1398468</v>
      </c>
      <c r="M44" s="612">
        <v>1154444</v>
      </c>
      <c r="N44" s="607">
        <v>243077</v>
      </c>
      <c r="O44" s="607">
        <v>5659</v>
      </c>
      <c r="P44" s="607">
        <v>335147</v>
      </c>
      <c r="Q44" s="607">
        <v>105736</v>
      </c>
      <c r="R44" s="607">
        <v>12289</v>
      </c>
      <c r="S44" s="607">
        <v>187169</v>
      </c>
      <c r="T44" s="607">
        <v>29653</v>
      </c>
      <c r="U44" s="607">
        <v>300</v>
      </c>
      <c r="V44" s="593"/>
      <c r="W44" s="593" t="s">
        <v>571</v>
      </c>
      <c r="X44" s="594" t="s">
        <v>60</v>
      </c>
      <c r="Y44" s="584">
        <v>142341</v>
      </c>
      <c r="Z44" s="584">
        <v>434128</v>
      </c>
      <c r="AA44" s="584">
        <v>208258</v>
      </c>
      <c r="AB44" s="584">
        <v>106</v>
      </c>
      <c r="AC44" s="584">
        <v>0</v>
      </c>
      <c r="AD44" s="584">
        <v>161048</v>
      </c>
      <c r="AE44" s="584">
        <v>24637</v>
      </c>
      <c r="AF44" s="584">
        <v>218071</v>
      </c>
      <c r="AG44" s="584">
        <v>686215</v>
      </c>
      <c r="AH44" s="584">
        <v>140163</v>
      </c>
      <c r="AI44" s="584">
        <v>73442</v>
      </c>
      <c r="AJ44" s="584">
        <v>0</v>
      </c>
      <c r="AK44" s="584">
        <v>0</v>
      </c>
      <c r="AL44" s="584">
        <v>87917</v>
      </c>
      <c r="AM44" s="584">
        <v>177793</v>
      </c>
      <c r="AN44" s="588">
        <v>55674</v>
      </c>
      <c r="AO44" s="584">
        <v>781106</v>
      </c>
      <c r="AP44" s="584">
        <v>0</v>
      </c>
      <c r="AQ44" s="584">
        <v>0</v>
      </c>
      <c r="AR44" s="595">
        <f t="shared" si="6"/>
        <v>7791937</v>
      </c>
      <c r="AS44" s="610" t="s">
        <v>571</v>
      </c>
    </row>
    <row r="45" spans="1:45" s="579" customFormat="1" ht="14.25" customHeight="1">
      <c r="A45" s="606" t="s">
        <v>572</v>
      </c>
      <c r="B45" s="592" t="s">
        <v>61</v>
      </c>
      <c r="C45" s="614">
        <v>91670</v>
      </c>
      <c r="D45" s="607">
        <v>2772016</v>
      </c>
      <c r="E45" s="607">
        <v>110376</v>
      </c>
      <c r="F45" s="607">
        <v>8298</v>
      </c>
      <c r="G45" s="607">
        <v>2735056</v>
      </c>
      <c r="H45" s="607">
        <v>1021554</v>
      </c>
      <c r="I45" s="607">
        <v>719356</v>
      </c>
      <c r="J45" s="607">
        <v>994146</v>
      </c>
      <c r="K45" s="607">
        <v>0</v>
      </c>
      <c r="L45" s="607">
        <v>1579794</v>
      </c>
      <c r="M45" s="612">
        <v>1381195</v>
      </c>
      <c r="N45" s="607">
        <v>198599</v>
      </c>
      <c r="O45" s="607">
        <v>20</v>
      </c>
      <c r="P45" s="607">
        <v>457072</v>
      </c>
      <c r="Q45" s="607">
        <v>190818</v>
      </c>
      <c r="R45" s="607">
        <v>20067</v>
      </c>
      <c r="S45" s="607">
        <v>212348</v>
      </c>
      <c r="T45" s="607">
        <v>33839</v>
      </c>
      <c r="U45" s="607">
        <v>0</v>
      </c>
      <c r="V45" s="593"/>
      <c r="W45" s="593" t="s">
        <v>572</v>
      </c>
      <c r="X45" s="594" t="s">
        <v>61</v>
      </c>
      <c r="Y45" s="584">
        <v>359984</v>
      </c>
      <c r="Z45" s="584">
        <v>731477</v>
      </c>
      <c r="AA45" s="584">
        <v>456016</v>
      </c>
      <c r="AB45" s="584">
        <v>89</v>
      </c>
      <c r="AC45" s="584">
        <v>0</v>
      </c>
      <c r="AD45" s="584">
        <v>252263</v>
      </c>
      <c r="AE45" s="584">
        <v>14198</v>
      </c>
      <c r="AF45" s="584">
        <v>367808</v>
      </c>
      <c r="AG45" s="584">
        <v>1061345</v>
      </c>
      <c r="AH45" s="584">
        <v>257972</v>
      </c>
      <c r="AI45" s="584">
        <v>199989</v>
      </c>
      <c r="AJ45" s="584">
        <v>0</v>
      </c>
      <c r="AK45" s="584">
        <v>0</v>
      </c>
      <c r="AL45" s="584">
        <v>159833</v>
      </c>
      <c r="AM45" s="584">
        <v>315578</v>
      </c>
      <c r="AN45" s="588">
        <v>27826</v>
      </c>
      <c r="AO45" s="584">
        <v>1026035</v>
      </c>
      <c r="AP45" s="584">
        <v>0</v>
      </c>
      <c r="AQ45" s="584">
        <v>0</v>
      </c>
      <c r="AR45" s="595">
        <f t="shared" si="6"/>
        <v>11210103</v>
      </c>
      <c r="AS45" s="610" t="s">
        <v>572</v>
      </c>
    </row>
    <row r="46" spans="1:45" s="579" customFormat="1" ht="14.25" customHeight="1">
      <c r="A46" s="629" t="s">
        <v>573</v>
      </c>
      <c r="B46" s="592" t="s">
        <v>62</v>
      </c>
      <c r="C46" s="607">
        <v>65489</v>
      </c>
      <c r="D46" s="607">
        <v>1336337</v>
      </c>
      <c r="E46" s="607">
        <v>57206</v>
      </c>
      <c r="F46" s="607">
        <v>3828</v>
      </c>
      <c r="G46" s="607">
        <v>1034971</v>
      </c>
      <c r="H46" s="607">
        <v>452844</v>
      </c>
      <c r="I46" s="607">
        <v>288185</v>
      </c>
      <c r="J46" s="607">
        <v>293942</v>
      </c>
      <c r="K46" s="607">
        <v>0</v>
      </c>
      <c r="L46" s="607">
        <v>625696</v>
      </c>
      <c r="M46" s="612">
        <v>539280</v>
      </c>
      <c r="N46" s="607">
        <v>86416</v>
      </c>
      <c r="O46" s="607">
        <v>795</v>
      </c>
      <c r="P46" s="607">
        <v>457231</v>
      </c>
      <c r="Q46" s="607">
        <v>333652</v>
      </c>
      <c r="R46" s="607">
        <v>23865</v>
      </c>
      <c r="S46" s="607">
        <v>48979</v>
      </c>
      <c r="T46" s="607">
        <v>50735</v>
      </c>
      <c r="U46" s="607">
        <v>0</v>
      </c>
      <c r="V46" s="593"/>
      <c r="W46" s="593" t="s">
        <v>573</v>
      </c>
      <c r="X46" s="594" t="s">
        <v>62</v>
      </c>
      <c r="Y46" s="584">
        <v>135117</v>
      </c>
      <c r="Z46" s="584">
        <v>324027</v>
      </c>
      <c r="AA46" s="584">
        <v>274351</v>
      </c>
      <c r="AB46" s="584">
        <v>152</v>
      </c>
      <c r="AC46" s="584">
        <v>0</v>
      </c>
      <c r="AD46" s="584">
        <v>1800</v>
      </c>
      <c r="AE46" s="584">
        <v>13676</v>
      </c>
      <c r="AF46" s="584">
        <v>157527</v>
      </c>
      <c r="AG46" s="584">
        <v>411360</v>
      </c>
      <c r="AH46" s="584">
        <v>58302</v>
      </c>
      <c r="AI46" s="584">
        <v>27730</v>
      </c>
      <c r="AJ46" s="584">
        <v>0</v>
      </c>
      <c r="AK46" s="584">
        <v>34143</v>
      </c>
      <c r="AL46" s="584">
        <v>68548</v>
      </c>
      <c r="AM46" s="584">
        <v>94153</v>
      </c>
      <c r="AN46" s="588">
        <v>34574</v>
      </c>
      <c r="AO46" s="584">
        <v>599560</v>
      </c>
      <c r="AP46" s="584">
        <v>0</v>
      </c>
      <c r="AQ46" s="584">
        <v>0</v>
      </c>
      <c r="AR46" s="595">
        <f t="shared" si="6"/>
        <v>5182684</v>
      </c>
      <c r="AS46" s="610" t="s">
        <v>573</v>
      </c>
    </row>
    <row r="47" spans="1:45" s="579" customFormat="1" ht="14.25" customHeight="1">
      <c r="A47" s="606" t="s">
        <v>574</v>
      </c>
      <c r="B47" s="592" t="s">
        <v>63</v>
      </c>
      <c r="C47" s="607">
        <v>99051</v>
      </c>
      <c r="D47" s="607">
        <v>6778374</v>
      </c>
      <c r="E47" s="607">
        <v>164042</v>
      </c>
      <c r="F47" s="607">
        <v>5668</v>
      </c>
      <c r="G47" s="607">
        <v>2675492</v>
      </c>
      <c r="H47" s="607">
        <v>1073677</v>
      </c>
      <c r="I47" s="607">
        <v>808863</v>
      </c>
      <c r="J47" s="607">
        <v>792887</v>
      </c>
      <c r="K47" s="607">
        <v>0</v>
      </c>
      <c r="L47" s="607">
        <v>1213799</v>
      </c>
      <c r="M47" s="612">
        <v>458313</v>
      </c>
      <c r="N47" s="607">
        <v>755486</v>
      </c>
      <c r="O47" s="607">
        <v>30</v>
      </c>
      <c r="P47" s="607">
        <v>780339</v>
      </c>
      <c r="Q47" s="607">
        <v>386796</v>
      </c>
      <c r="R47" s="607">
        <v>871</v>
      </c>
      <c r="S47" s="607">
        <v>383494</v>
      </c>
      <c r="T47" s="607">
        <v>9178</v>
      </c>
      <c r="U47" s="607">
        <v>0</v>
      </c>
      <c r="V47" s="593"/>
      <c r="W47" s="593" t="s">
        <v>574</v>
      </c>
      <c r="X47" s="594" t="s">
        <v>63</v>
      </c>
      <c r="Y47" s="584">
        <v>503836</v>
      </c>
      <c r="Z47" s="584">
        <v>735078</v>
      </c>
      <c r="AA47" s="584">
        <v>505137</v>
      </c>
      <c r="AB47" s="584">
        <v>0</v>
      </c>
      <c r="AC47" s="584">
        <v>0</v>
      </c>
      <c r="AD47" s="584">
        <v>134507</v>
      </c>
      <c r="AE47" s="584">
        <v>36307</v>
      </c>
      <c r="AF47" s="584">
        <v>546384</v>
      </c>
      <c r="AG47" s="584">
        <v>1184863</v>
      </c>
      <c r="AH47" s="584">
        <v>114456</v>
      </c>
      <c r="AI47" s="584">
        <v>69250</v>
      </c>
      <c r="AJ47" s="584">
        <v>0</v>
      </c>
      <c r="AK47" s="584">
        <v>116576</v>
      </c>
      <c r="AL47" s="584">
        <v>177922</v>
      </c>
      <c r="AM47" s="584">
        <v>299138</v>
      </c>
      <c r="AN47" s="588">
        <v>25560</v>
      </c>
      <c r="AO47" s="584">
        <v>1302337</v>
      </c>
      <c r="AP47" s="584">
        <v>0</v>
      </c>
      <c r="AQ47" s="584">
        <v>0</v>
      </c>
      <c r="AR47" s="595">
        <f t="shared" si="6"/>
        <v>15845143</v>
      </c>
      <c r="AS47" s="610" t="s">
        <v>574</v>
      </c>
    </row>
    <row r="48" spans="1:45" s="579" customFormat="1" ht="14.25" customHeight="1">
      <c r="A48" s="606" t="s">
        <v>575</v>
      </c>
      <c r="B48" s="592" t="s">
        <v>64</v>
      </c>
      <c r="C48" s="607">
        <v>81141</v>
      </c>
      <c r="D48" s="607">
        <v>2363525</v>
      </c>
      <c r="E48" s="607">
        <v>76118</v>
      </c>
      <c r="F48" s="607">
        <v>857</v>
      </c>
      <c r="G48" s="607">
        <v>1923483</v>
      </c>
      <c r="H48" s="607">
        <v>599394</v>
      </c>
      <c r="I48" s="607">
        <v>505074</v>
      </c>
      <c r="J48" s="607">
        <v>819015</v>
      </c>
      <c r="K48" s="607">
        <v>0</v>
      </c>
      <c r="L48" s="607">
        <v>277713</v>
      </c>
      <c r="M48" s="612">
        <v>133861</v>
      </c>
      <c r="N48" s="607">
        <v>143852</v>
      </c>
      <c r="O48" s="607">
        <v>8173</v>
      </c>
      <c r="P48" s="607">
        <v>367433</v>
      </c>
      <c r="Q48" s="607">
        <v>118552</v>
      </c>
      <c r="R48" s="607">
        <v>3703</v>
      </c>
      <c r="S48" s="607">
        <v>26986</v>
      </c>
      <c r="T48" s="607">
        <v>30693</v>
      </c>
      <c r="U48" s="607">
        <v>187499</v>
      </c>
      <c r="V48" s="593"/>
      <c r="W48" s="593" t="s">
        <v>575</v>
      </c>
      <c r="X48" s="594" t="s">
        <v>64</v>
      </c>
      <c r="Y48" s="584">
        <v>199773</v>
      </c>
      <c r="Z48" s="584">
        <v>582146</v>
      </c>
      <c r="AA48" s="584">
        <v>383551</v>
      </c>
      <c r="AB48" s="584">
        <v>2205</v>
      </c>
      <c r="AC48" s="584">
        <v>0</v>
      </c>
      <c r="AD48" s="584">
        <v>138355</v>
      </c>
      <c r="AE48" s="584">
        <v>19430</v>
      </c>
      <c r="AF48" s="584">
        <v>239187</v>
      </c>
      <c r="AG48" s="584">
        <v>847657</v>
      </c>
      <c r="AH48" s="584">
        <v>288112</v>
      </c>
      <c r="AI48" s="584">
        <v>127517</v>
      </c>
      <c r="AJ48" s="584">
        <v>0</v>
      </c>
      <c r="AK48" s="584">
        <v>0</v>
      </c>
      <c r="AL48" s="584">
        <v>67219</v>
      </c>
      <c r="AM48" s="584">
        <v>139337</v>
      </c>
      <c r="AN48" s="588">
        <v>67605</v>
      </c>
      <c r="AO48" s="584">
        <v>760985</v>
      </c>
      <c r="AP48" s="584">
        <v>0</v>
      </c>
      <c r="AQ48" s="584">
        <v>0</v>
      </c>
      <c r="AR48" s="595">
        <f t="shared" si="6"/>
        <v>7718821</v>
      </c>
      <c r="AS48" s="610" t="s">
        <v>575</v>
      </c>
    </row>
    <row r="49" spans="1:45" s="579" customFormat="1" ht="14.25" customHeight="1">
      <c r="A49" s="642" t="s">
        <v>576</v>
      </c>
      <c r="B49" s="599" t="s">
        <v>65</v>
      </c>
      <c r="C49" s="618">
        <v>54112</v>
      </c>
      <c r="D49" s="618">
        <v>953135</v>
      </c>
      <c r="E49" s="618">
        <v>46632</v>
      </c>
      <c r="F49" s="618">
        <v>5190</v>
      </c>
      <c r="G49" s="618">
        <v>506974</v>
      </c>
      <c r="H49" s="618">
        <v>204322</v>
      </c>
      <c r="I49" s="618">
        <v>165071</v>
      </c>
      <c r="J49" s="618">
        <v>137581</v>
      </c>
      <c r="K49" s="618">
        <v>0</v>
      </c>
      <c r="L49" s="618">
        <v>144644</v>
      </c>
      <c r="M49" s="645">
        <v>119606</v>
      </c>
      <c r="N49" s="618">
        <v>24523</v>
      </c>
      <c r="O49" s="618">
        <v>0</v>
      </c>
      <c r="P49" s="618">
        <v>407380</v>
      </c>
      <c r="Q49" s="618">
        <v>221003</v>
      </c>
      <c r="R49" s="618">
        <v>41299</v>
      </c>
      <c r="S49" s="618">
        <v>93567</v>
      </c>
      <c r="T49" s="618">
        <v>51511</v>
      </c>
      <c r="U49" s="618">
        <v>0</v>
      </c>
      <c r="V49" s="602"/>
      <c r="W49" s="602" t="s">
        <v>576</v>
      </c>
      <c r="X49" s="603" t="s">
        <v>65</v>
      </c>
      <c r="Y49" s="600">
        <v>252280</v>
      </c>
      <c r="Z49" s="600">
        <v>390992</v>
      </c>
      <c r="AA49" s="600">
        <v>227287</v>
      </c>
      <c r="AB49" s="600">
        <v>0</v>
      </c>
      <c r="AC49" s="600">
        <v>0</v>
      </c>
      <c r="AD49" s="600">
        <v>118964</v>
      </c>
      <c r="AE49" s="600">
        <v>10035</v>
      </c>
      <c r="AF49" s="600">
        <v>105559</v>
      </c>
      <c r="AG49" s="600">
        <v>275486</v>
      </c>
      <c r="AH49" s="600">
        <v>40242</v>
      </c>
      <c r="AI49" s="600">
        <v>62047</v>
      </c>
      <c r="AJ49" s="600">
        <v>0</v>
      </c>
      <c r="AK49" s="600">
        <v>0</v>
      </c>
      <c r="AL49" s="600">
        <v>41554</v>
      </c>
      <c r="AM49" s="600">
        <v>43847</v>
      </c>
      <c r="AN49" s="643">
        <v>21507</v>
      </c>
      <c r="AO49" s="600">
        <v>262379</v>
      </c>
      <c r="AP49" s="600">
        <v>0</v>
      </c>
      <c r="AQ49" s="600">
        <v>0</v>
      </c>
      <c r="AR49" s="604">
        <f t="shared" si="6"/>
        <v>3374448</v>
      </c>
      <c r="AS49" s="620" t="s">
        <v>576</v>
      </c>
    </row>
  </sheetData>
  <sheetProtection/>
  <mergeCells count="28">
    <mergeCell ref="A7:B7"/>
    <mergeCell ref="W7:X7"/>
    <mergeCell ref="A8:B8"/>
    <mergeCell ref="W8:X8"/>
    <mergeCell ref="A9:B9"/>
    <mergeCell ref="W9:X9"/>
    <mergeCell ref="AN3:AN6"/>
    <mergeCell ref="AO3:AO6"/>
    <mergeCell ref="AP3:AP6"/>
    <mergeCell ref="AQ3:AQ6"/>
    <mergeCell ref="AR3:AR6"/>
    <mergeCell ref="Q4:Q6"/>
    <mergeCell ref="R4:R6"/>
    <mergeCell ref="S4:S6"/>
    <mergeCell ref="T4:T6"/>
    <mergeCell ref="U4:U6"/>
    <mergeCell ref="O3:O6"/>
    <mergeCell ref="P3:P6"/>
    <mergeCell ref="Y3:Y6"/>
    <mergeCell ref="Z3:Z6"/>
    <mergeCell ref="AF3:AF6"/>
    <mergeCell ref="AG3:AG6"/>
    <mergeCell ref="C3:C6"/>
    <mergeCell ref="D3:D6"/>
    <mergeCell ref="E3:E6"/>
    <mergeCell ref="F3:F6"/>
    <mergeCell ref="G3:G6"/>
    <mergeCell ref="L3:L6"/>
  </mergeCells>
  <printOptions horizontalCentered="1"/>
  <pageMargins left="0.6692913385826772" right="0.6692913385826772" top="0.7874015748031497" bottom="0.5905511811023623" header="0.1968503937007874" footer="0.31496062992125984"/>
  <pageSetup blackAndWhite="1" horizontalDpi="600" verticalDpi="600" orientation="portrait" paperSize="9" r:id="rId2"/>
  <colBreaks count="1" manualBreakCount="1">
    <brk id="22" max="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49"/>
  <sheetViews>
    <sheetView showZeros="0" view="pageBreakPreview" zoomScale="142" zoomScaleNormal="120" zoomScaleSheetLayoutView="14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M2" sqref="BM1:CD16384"/>
    </sheetView>
  </sheetViews>
  <sheetFormatPr defaultColWidth="8.00390625" defaultRowHeight="13.5" customHeight="1"/>
  <cols>
    <col min="1" max="1" width="2.125" style="518" customWidth="1"/>
    <col min="2" max="2" width="9.50390625" style="518" customWidth="1"/>
    <col min="3" max="3" width="10.375" style="518" customWidth="1"/>
    <col min="4" max="5" width="9.625" style="518" customWidth="1"/>
    <col min="6" max="6" width="8.875" style="518" customWidth="1"/>
    <col min="7" max="10" width="10.00390625" style="518" customWidth="1"/>
    <col min="11" max="11" width="8.125" style="518" customWidth="1"/>
    <col min="12" max="13" width="9.25390625" style="518" customWidth="1"/>
    <col min="14" max="14" width="10.00390625" style="518" customWidth="1"/>
    <col min="15" max="15" width="9.25390625" style="518" customWidth="1"/>
    <col min="16" max="18" width="6.625" style="518" customWidth="1"/>
    <col min="19" max="19" width="8.875" style="518" customWidth="1"/>
    <col min="20" max="20" width="10.00390625" style="648" customWidth="1"/>
    <col min="21" max="22" width="8.50390625" style="518" customWidth="1"/>
    <col min="23" max="23" width="2.00390625" style="648" customWidth="1"/>
    <col min="24" max="24" width="2.125" style="648" customWidth="1"/>
    <col min="25" max="25" width="9.50390625" style="648" customWidth="1"/>
    <col min="26" max="26" width="10.00390625" style="518" customWidth="1"/>
    <col min="27" max="27" width="9.625" style="518" customWidth="1"/>
    <col min="28" max="29" width="10.00390625" style="518" customWidth="1"/>
    <col min="30" max="30" width="9.625" style="518" customWidth="1"/>
    <col min="31" max="31" width="10.00390625" style="518" customWidth="1"/>
    <col min="32" max="33" width="10.75390625" style="518" customWidth="1"/>
    <col min="34" max="34" width="10.375" style="518" customWidth="1"/>
    <col min="35" max="35" width="10.75390625" style="518" customWidth="1"/>
    <col min="36" max="36" width="10.375" style="518" customWidth="1"/>
    <col min="37" max="37" width="10.75390625" style="518" customWidth="1"/>
    <col min="38" max="39" width="10.375" style="518" customWidth="1"/>
    <col min="40" max="40" width="6.625" style="518" customWidth="1"/>
    <col min="41" max="43" width="9.25390625" style="518" customWidth="1"/>
    <col min="44" max="45" width="2.125" style="648" customWidth="1"/>
    <col min="46" max="46" width="9.50390625" style="648" customWidth="1"/>
    <col min="47" max="47" width="10.00390625" style="648" customWidth="1"/>
    <col min="48" max="49" width="10.00390625" style="518" customWidth="1"/>
    <col min="50" max="52" width="9.625" style="648" customWidth="1"/>
    <col min="53" max="53" width="10.375" style="648" customWidth="1"/>
    <col min="54" max="54" width="10.375" style="518" customWidth="1"/>
    <col min="55" max="57" width="9.625" style="518" customWidth="1"/>
    <col min="58" max="59" width="10.375" style="518" customWidth="1"/>
    <col min="60" max="60" width="8.125" style="518" customWidth="1"/>
    <col min="61" max="63" width="11.125" style="648" customWidth="1"/>
    <col min="64" max="64" width="2.125" style="518" customWidth="1"/>
    <col min="65" max="16384" width="8.00390625" style="518" customWidth="1"/>
  </cols>
  <sheetData>
    <row r="1" spans="1:64" ht="15" customHeight="1">
      <c r="A1" s="518" t="s">
        <v>577</v>
      </c>
      <c r="B1" s="519"/>
      <c r="C1" s="519"/>
      <c r="D1" s="519"/>
      <c r="E1" s="519"/>
      <c r="F1" s="519"/>
      <c r="G1" s="519"/>
      <c r="H1" s="519"/>
      <c r="I1" s="519"/>
      <c r="J1" s="519"/>
      <c r="T1" s="647"/>
      <c r="U1" s="519"/>
      <c r="V1" s="519"/>
      <c r="W1" s="522" t="s">
        <v>500</v>
      </c>
      <c r="Y1" s="647"/>
      <c r="Z1" s="519"/>
      <c r="AA1" s="519"/>
      <c r="AB1" s="519"/>
      <c r="AC1" s="519"/>
      <c r="AD1" s="519"/>
      <c r="AR1" s="522" t="s">
        <v>500</v>
      </c>
      <c r="AT1" s="647"/>
      <c r="BL1" s="525" t="s">
        <v>500</v>
      </c>
    </row>
    <row r="2" spans="1:64" s="579" customFormat="1" ht="15" customHeight="1">
      <c r="A2" s="649"/>
      <c r="B2" s="650" t="s">
        <v>501</v>
      </c>
      <c r="C2" s="651" t="s">
        <v>146</v>
      </c>
      <c r="D2" s="652"/>
      <c r="E2" s="652"/>
      <c r="F2" s="652"/>
      <c r="G2" s="652"/>
      <c r="H2" s="652"/>
      <c r="I2" s="652"/>
      <c r="J2" s="652"/>
      <c r="K2" s="653"/>
      <c r="L2" s="653"/>
      <c r="M2" s="653"/>
      <c r="N2" s="652"/>
      <c r="O2" s="652"/>
      <c r="P2" s="651"/>
      <c r="Q2" s="651"/>
      <c r="R2" s="651"/>
      <c r="S2" s="652"/>
      <c r="T2" s="654" t="s">
        <v>147</v>
      </c>
      <c r="U2" s="652"/>
      <c r="V2" s="652"/>
      <c r="W2" s="655"/>
      <c r="X2" s="654"/>
      <c r="Y2" s="656" t="s">
        <v>501</v>
      </c>
      <c r="Z2" s="652"/>
      <c r="AA2" s="652"/>
      <c r="AB2" s="652"/>
      <c r="AC2" s="652"/>
      <c r="AD2" s="652"/>
      <c r="AE2" s="657" t="s">
        <v>148</v>
      </c>
      <c r="AF2" s="657" t="s">
        <v>149</v>
      </c>
      <c r="AG2" s="657" t="s">
        <v>150</v>
      </c>
      <c r="AH2" s="651"/>
      <c r="AI2" s="652"/>
      <c r="AJ2" s="652"/>
      <c r="AK2" s="657" t="s">
        <v>151</v>
      </c>
      <c r="AL2" s="652"/>
      <c r="AM2" s="652"/>
      <c r="AN2" s="652"/>
      <c r="AO2" s="652"/>
      <c r="AP2" s="652"/>
      <c r="AQ2" s="652"/>
      <c r="AR2" s="655"/>
      <c r="AS2" s="654"/>
      <c r="AT2" s="656" t="s">
        <v>501</v>
      </c>
      <c r="AU2" s="658" t="s">
        <v>152</v>
      </c>
      <c r="AV2" s="652"/>
      <c r="AW2" s="651"/>
      <c r="AX2" s="658" t="s">
        <v>153</v>
      </c>
      <c r="AY2" s="659"/>
      <c r="AZ2" s="659"/>
      <c r="BA2" s="658" t="s">
        <v>154</v>
      </c>
      <c r="BB2" s="652"/>
      <c r="BC2" s="652"/>
      <c r="BD2" s="657" t="s">
        <v>155</v>
      </c>
      <c r="BE2" s="657" t="s">
        <v>156</v>
      </c>
      <c r="BF2" s="657" t="s">
        <v>502</v>
      </c>
      <c r="BG2" s="657" t="s">
        <v>503</v>
      </c>
      <c r="BH2" s="657" t="s">
        <v>504</v>
      </c>
      <c r="BI2" s="660"/>
      <c r="BJ2" s="661"/>
      <c r="BK2" s="661"/>
      <c r="BL2" s="662"/>
    </row>
    <row r="3" spans="1:64" s="579" customFormat="1" ht="15" customHeight="1">
      <c r="A3" s="663" t="s">
        <v>145</v>
      </c>
      <c r="B3" s="664"/>
      <c r="C3" s="558"/>
      <c r="D3" s="665" t="s">
        <v>509</v>
      </c>
      <c r="E3" s="665" t="s">
        <v>510</v>
      </c>
      <c r="F3" s="665" t="s">
        <v>511</v>
      </c>
      <c r="G3" s="665" t="s">
        <v>512</v>
      </c>
      <c r="H3" s="666"/>
      <c r="I3" s="667"/>
      <c r="J3" s="667"/>
      <c r="K3" s="668" t="s">
        <v>513</v>
      </c>
      <c r="L3" s="669" t="s">
        <v>578</v>
      </c>
      <c r="M3" s="665" t="s">
        <v>579</v>
      </c>
      <c r="N3" s="665" t="s">
        <v>580</v>
      </c>
      <c r="O3" s="665" t="s">
        <v>581</v>
      </c>
      <c r="P3" s="670" t="s">
        <v>582</v>
      </c>
      <c r="Q3" s="670" t="s">
        <v>583</v>
      </c>
      <c r="R3" s="670" t="s">
        <v>584</v>
      </c>
      <c r="S3" s="670" t="s">
        <v>585</v>
      </c>
      <c r="T3" s="671"/>
      <c r="U3" s="665" t="s">
        <v>509</v>
      </c>
      <c r="V3" s="665" t="s">
        <v>510</v>
      </c>
      <c r="W3" s="672" t="s">
        <v>145</v>
      </c>
      <c r="X3" s="671" t="s">
        <v>145</v>
      </c>
      <c r="Y3" s="672"/>
      <c r="Z3" s="665" t="s">
        <v>511</v>
      </c>
      <c r="AA3" s="665" t="s">
        <v>512</v>
      </c>
      <c r="AB3" s="665" t="s">
        <v>513</v>
      </c>
      <c r="AC3" s="665" t="s">
        <v>578</v>
      </c>
      <c r="AD3" s="665" t="s">
        <v>579</v>
      </c>
      <c r="AE3" s="552"/>
      <c r="AF3" s="552"/>
      <c r="AG3" s="552"/>
      <c r="AH3" s="668" t="s">
        <v>509</v>
      </c>
      <c r="AI3" s="668" t="s">
        <v>510</v>
      </c>
      <c r="AJ3" s="666" t="s">
        <v>511</v>
      </c>
      <c r="AK3" s="552"/>
      <c r="AL3" s="665" t="s">
        <v>509</v>
      </c>
      <c r="AM3" s="665" t="s">
        <v>510</v>
      </c>
      <c r="AN3" s="665" t="s">
        <v>511</v>
      </c>
      <c r="AO3" s="665" t="s">
        <v>512</v>
      </c>
      <c r="AP3" s="665" t="s">
        <v>513</v>
      </c>
      <c r="AQ3" s="665" t="s">
        <v>578</v>
      </c>
      <c r="AR3" s="672" t="s">
        <v>145</v>
      </c>
      <c r="AS3" s="671" t="s">
        <v>145</v>
      </c>
      <c r="AT3" s="672"/>
      <c r="AU3" s="673"/>
      <c r="AV3" s="674" t="s">
        <v>509</v>
      </c>
      <c r="AW3" s="674" t="s">
        <v>510</v>
      </c>
      <c r="AX3" s="673"/>
      <c r="AY3" s="675" t="s">
        <v>509</v>
      </c>
      <c r="AZ3" s="676" t="s">
        <v>510</v>
      </c>
      <c r="BA3" s="677"/>
      <c r="BB3" s="668" t="s">
        <v>509</v>
      </c>
      <c r="BC3" s="678" t="s">
        <v>510</v>
      </c>
      <c r="BD3" s="552"/>
      <c r="BE3" s="679"/>
      <c r="BF3" s="552"/>
      <c r="BG3" s="552"/>
      <c r="BH3" s="679"/>
      <c r="BI3" s="673"/>
      <c r="BJ3" s="680"/>
      <c r="BK3" s="681"/>
      <c r="BL3" s="682" t="s">
        <v>145</v>
      </c>
    </row>
    <row r="4" spans="1:64" s="579" customFormat="1" ht="15" customHeight="1">
      <c r="A4" s="663"/>
      <c r="B4" s="664"/>
      <c r="C4" s="562" t="s">
        <v>326</v>
      </c>
      <c r="D4" s="563" t="s">
        <v>586</v>
      </c>
      <c r="E4" s="563" t="s">
        <v>587</v>
      </c>
      <c r="F4" s="563" t="s">
        <v>588</v>
      </c>
      <c r="G4" s="563" t="s">
        <v>589</v>
      </c>
      <c r="H4" s="683" t="s">
        <v>590</v>
      </c>
      <c r="I4" s="667"/>
      <c r="J4" s="683" t="s">
        <v>591</v>
      </c>
      <c r="K4" s="561" t="s">
        <v>592</v>
      </c>
      <c r="L4" s="561"/>
      <c r="M4" s="561" t="s">
        <v>593</v>
      </c>
      <c r="N4" s="561" t="s">
        <v>594</v>
      </c>
      <c r="O4" s="562"/>
      <c r="P4" s="563" t="s">
        <v>595</v>
      </c>
      <c r="Q4" s="684" t="s">
        <v>596</v>
      </c>
      <c r="R4" s="563" t="s">
        <v>597</v>
      </c>
      <c r="S4" s="563"/>
      <c r="T4" s="685" t="s">
        <v>337</v>
      </c>
      <c r="U4" s="563"/>
      <c r="V4" s="563"/>
      <c r="W4" s="672"/>
      <c r="X4" s="671"/>
      <c r="Y4" s="672"/>
      <c r="Z4" s="563"/>
      <c r="AA4" s="563"/>
      <c r="AB4" s="563"/>
      <c r="AC4" s="563"/>
      <c r="AD4" s="563"/>
      <c r="AE4" s="563" t="s">
        <v>424</v>
      </c>
      <c r="AF4" s="563" t="s">
        <v>327</v>
      </c>
      <c r="AG4" s="563" t="s">
        <v>383</v>
      </c>
      <c r="AH4" s="561" t="s">
        <v>598</v>
      </c>
      <c r="AI4" s="561"/>
      <c r="AJ4" s="562"/>
      <c r="AK4" s="563" t="s">
        <v>599</v>
      </c>
      <c r="AL4" s="563"/>
      <c r="AM4" s="563"/>
      <c r="AN4" s="563" t="s">
        <v>600</v>
      </c>
      <c r="AO4" s="563" t="s">
        <v>601</v>
      </c>
      <c r="AP4" s="563" t="s">
        <v>602</v>
      </c>
      <c r="AQ4" s="563"/>
      <c r="AR4" s="672"/>
      <c r="AS4" s="671"/>
      <c r="AT4" s="672"/>
      <c r="AU4" s="686" t="s">
        <v>603</v>
      </c>
      <c r="AV4" s="563"/>
      <c r="AW4" s="563"/>
      <c r="AX4" s="686" t="s">
        <v>604</v>
      </c>
      <c r="AY4" s="687"/>
      <c r="AZ4" s="688"/>
      <c r="BA4" s="686" t="s">
        <v>319</v>
      </c>
      <c r="BB4" s="561"/>
      <c r="BC4" s="689" t="s">
        <v>605</v>
      </c>
      <c r="BD4" s="563" t="s">
        <v>340</v>
      </c>
      <c r="BE4" s="563" t="s">
        <v>606</v>
      </c>
      <c r="BF4" s="679" t="s">
        <v>607</v>
      </c>
      <c r="BG4" s="679" t="s">
        <v>481</v>
      </c>
      <c r="BH4" s="563" t="s">
        <v>608</v>
      </c>
      <c r="BI4" s="686" t="s">
        <v>323</v>
      </c>
      <c r="BJ4" s="690" t="s">
        <v>522</v>
      </c>
      <c r="BK4" s="691" t="s">
        <v>523</v>
      </c>
      <c r="BL4" s="682"/>
    </row>
    <row r="5" spans="1:64" s="579" customFormat="1" ht="15" customHeight="1">
      <c r="A5" s="663" t="s">
        <v>273</v>
      </c>
      <c r="B5" s="664"/>
      <c r="C5" s="692"/>
      <c r="D5" s="563"/>
      <c r="E5" s="563"/>
      <c r="F5" s="563" t="s">
        <v>609</v>
      </c>
      <c r="G5" s="563" t="s">
        <v>610</v>
      </c>
      <c r="H5" s="1654" t="s">
        <v>611</v>
      </c>
      <c r="I5" s="1683" t="s">
        <v>612</v>
      </c>
      <c r="J5" s="563" t="s">
        <v>613</v>
      </c>
      <c r="K5" s="561"/>
      <c r="L5" s="561" t="s">
        <v>614</v>
      </c>
      <c r="M5" s="561" t="s">
        <v>615</v>
      </c>
      <c r="N5" s="561" t="s">
        <v>616</v>
      </c>
      <c r="O5" s="562" t="s">
        <v>617</v>
      </c>
      <c r="P5" s="563" t="s">
        <v>618</v>
      </c>
      <c r="Q5" s="597"/>
      <c r="R5" s="563" t="s">
        <v>619</v>
      </c>
      <c r="S5" s="563" t="s">
        <v>620</v>
      </c>
      <c r="T5" s="693"/>
      <c r="U5" s="563" t="s">
        <v>621</v>
      </c>
      <c r="V5" s="563" t="s">
        <v>622</v>
      </c>
      <c r="W5" s="672" t="s">
        <v>273</v>
      </c>
      <c r="X5" s="671" t="s">
        <v>273</v>
      </c>
      <c r="Y5" s="672"/>
      <c r="Z5" s="563" t="s">
        <v>623</v>
      </c>
      <c r="AA5" s="563" t="s">
        <v>624</v>
      </c>
      <c r="AB5" s="563" t="s">
        <v>625</v>
      </c>
      <c r="AC5" s="563" t="s">
        <v>626</v>
      </c>
      <c r="AD5" s="563" t="s">
        <v>234</v>
      </c>
      <c r="AE5" s="613"/>
      <c r="AF5" s="613"/>
      <c r="AG5" s="613"/>
      <c r="AH5" s="561"/>
      <c r="AI5" s="561" t="s">
        <v>627</v>
      </c>
      <c r="AJ5" s="562" t="s">
        <v>234</v>
      </c>
      <c r="AK5" s="563"/>
      <c r="AL5" s="563" t="s">
        <v>628</v>
      </c>
      <c r="AM5" s="563" t="s">
        <v>629</v>
      </c>
      <c r="AN5" s="563" t="s">
        <v>630</v>
      </c>
      <c r="AO5" s="563"/>
      <c r="AP5" s="563" t="s">
        <v>631</v>
      </c>
      <c r="AQ5" s="563" t="s">
        <v>632</v>
      </c>
      <c r="AR5" s="672" t="s">
        <v>273</v>
      </c>
      <c r="AS5" s="671" t="s">
        <v>273</v>
      </c>
      <c r="AT5" s="672"/>
      <c r="AU5" s="686" t="s">
        <v>633</v>
      </c>
      <c r="AV5" s="563" t="s">
        <v>628</v>
      </c>
      <c r="AW5" s="563" t="s">
        <v>629</v>
      </c>
      <c r="AX5" s="686"/>
      <c r="AY5" s="687" t="s">
        <v>628</v>
      </c>
      <c r="AZ5" s="688" t="s">
        <v>629</v>
      </c>
      <c r="BA5" s="615"/>
      <c r="BB5" s="561" t="s">
        <v>634</v>
      </c>
      <c r="BC5" s="689"/>
      <c r="BD5" s="613"/>
      <c r="BE5" s="563"/>
      <c r="BF5" s="694"/>
      <c r="BG5" s="694"/>
      <c r="BH5" s="563" t="s">
        <v>635</v>
      </c>
      <c r="BI5" s="615"/>
      <c r="BJ5" s="686" t="s">
        <v>285</v>
      </c>
      <c r="BK5" s="695" t="s">
        <v>636</v>
      </c>
      <c r="BL5" s="682" t="s">
        <v>273</v>
      </c>
    </row>
    <row r="6" spans="1:64" s="579" customFormat="1" ht="15" customHeight="1">
      <c r="A6" s="696"/>
      <c r="B6" s="697" t="s">
        <v>3</v>
      </c>
      <c r="C6" s="692"/>
      <c r="D6" s="563" t="s">
        <v>637</v>
      </c>
      <c r="E6" s="563" t="s">
        <v>638</v>
      </c>
      <c r="F6" s="563" t="s">
        <v>639</v>
      </c>
      <c r="G6" s="563" t="s">
        <v>640</v>
      </c>
      <c r="H6" s="1655"/>
      <c r="I6" s="1655"/>
      <c r="J6" s="563" t="s">
        <v>637</v>
      </c>
      <c r="K6" s="698" t="s">
        <v>641</v>
      </c>
      <c r="L6" s="698"/>
      <c r="M6" s="699" t="s">
        <v>642</v>
      </c>
      <c r="N6" s="698" t="s">
        <v>598</v>
      </c>
      <c r="O6" s="692"/>
      <c r="P6" s="559" t="s">
        <v>643</v>
      </c>
      <c r="Q6" s="700" t="s">
        <v>644</v>
      </c>
      <c r="R6" s="563" t="s">
        <v>645</v>
      </c>
      <c r="S6" s="613"/>
      <c r="T6" s="701"/>
      <c r="U6" s="694"/>
      <c r="V6" s="694"/>
      <c r="W6" s="672"/>
      <c r="X6" s="702"/>
      <c r="Y6" s="703" t="s">
        <v>3</v>
      </c>
      <c r="Z6" s="704"/>
      <c r="AA6" s="694"/>
      <c r="AB6" s="613"/>
      <c r="AC6" s="613"/>
      <c r="AD6" s="613"/>
      <c r="AE6" s="613"/>
      <c r="AF6" s="613"/>
      <c r="AG6" s="613"/>
      <c r="AH6" s="561" t="s">
        <v>646</v>
      </c>
      <c r="AI6" s="705"/>
      <c r="AJ6" s="706"/>
      <c r="AK6" s="707" t="s">
        <v>633</v>
      </c>
      <c r="AL6" s="707"/>
      <c r="AM6" s="707"/>
      <c r="AN6" s="563" t="s">
        <v>647</v>
      </c>
      <c r="AO6" s="563" t="s">
        <v>648</v>
      </c>
      <c r="AP6" s="708" t="s">
        <v>649</v>
      </c>
      <c r="AQ6" s="707"/>
      <c r="AR6" s="709"/>
      <c r="AS6" s="702"/>
      <c r="AT6" s="703" t="s">
        <v>3</v>
      </c>
      <c r="AU6" s="710"/>
      <c r="AV6" s="707"/>
      <c r="AW6" s="707"/>
      <c r="AX6" s="711" t="s">
        <v>633</v>
      </c>
      <c r="AY6" s="712"/>
      <c r="AZ6" s="713"/>
      <c r="BA6" s="615"/>
      <c r="BB6" s="705"/>
      <c r="BC6" s="714" t="s">
        <v>650</v>
      </c>
      <c r="BD6" s="613"/>
      <c r="BE6" s="613" t="s">
        <v>651</v>
      </c>
      <c r="BF6" s="613"/>
      <c r="BG6" s="613"/>
      <c r="BH6" s="613" t="s">
        <v>652</v>
      </c>
      <c r="BI6" s="615" t="s">
        <v>372</v>
      </c>
      <c r="BJ6" s="686" t="s">
        <v>653</v>
      </c>
      <c r="BK6" s="686" t="s">
        <v>653</v>
      </c>
      <c r="BL6" s="682"/>
    </row>
    <row r="7" spans="1:64" s="579" customFormat="1" ht="15" customHeight="1">
      <c r="A7" s="1671" t="s">
        <v>286</v>
      </c>
      <c r="B7" s="1672"/>
      <c r="C7" s="715">
        <f>C8+C9</f>
        <v>81746628</v>
      </c>
      <c r="D7" s="715">
        <f aca="true" t="shared" si="0" ref="D7:V7">D8+D9</f>
        <v>2757268</v>
      </c>
      <c r="E7" s="715">
        <f t="shared" si="0"/>
        <v>7852009</v>
      </c>
      <c r="F7" s="715">
        <f t="shared" si="0"/>
        <v>1252806</v>
      </c>
      <c r="G7" s="715">
        <f t="shared" si="0"/>
        <v>46622041</v>
      </c>
      <c r="H7" s="715">
        <f t="shared" si="0"/>
        <v>31189851</v>
      </c>
      <c r="I7" s="715">
        <f t="shared" si="0"/>
        <v>30248119</v>
      </c>
      <c r="J7" s="715">
        <f t="shared" si="0"/>
        <v>15432190</v>
      </c>
      <c r="K7" s="715">
        <f>K8+K9</f>
        <v>328258</v>
      </c>
      <c r="L7" s="715">
        <f>L8+L9</f>
        <v>1452868</v>
      </c>
      <c r="M7" s="715">
        <f t="shared" si="0"/>
        <v>1617480</v>
      </c>
      <c r="N7" s="715">
        <f t="shared" si="0"/>
        <v>11269931</v>
      </c>
      <c r="O7" s="715">
        <f t="shared" si="0"/>
        <v>7421901</v>
      </c>
      <c r="P7" s="715">
        <f t="shared" si="0"/>
        <v>8181</v>
      </c>
      <c r="Q7" s="715">
        <f t="shared" si="0"/>
        <v>78748</v>
      </c>
      <c r="R7" s="715">
        <f t="shared" si="0"/>
        <v>296</v>
      </c>
      <c r="S7" s="715">
        <f t="shared" si="0"/>
        <v>1084841</v>
      </c>
      <c r="T7" s="716">
        <f t="shared" si="0"/>
        <v>90829107</v>
      </c>
      <c r="U7" s="715">
        <f t="shared" si="0"/>
        <v>457874</v>
      </c>
      <c r="V7" s="715">
        <f t="shared" si="0"/>
        <v>20273</v>
      </c>
      <c r="W7" s="717"/>
      <c r="X7" s="1684" t="s">
        <v>286</v>
      </c>
      <c r="Y7" s="1685"/>
      <c r="Z7" s="715">
        <f>Z8+Z9</f>
        <v>18277772</v>
      </c>
      <c r="AA7" s="715">
        <f>AA8+AA9</f>
        <v>3132583</v>
      </c>
      <c r="AB7" s="715">
        <f aca="true" t="shared" si="1" ref="AB7:AQ7">AB8+AB9</f>
        <v>6257307</v>
      </c>
      <c r="AC7" s="715">
        <f t="shared" si="1"/>
        <v>54244615</v>
      </c>
      <c r="AD7" s="715">
        <f t="shared" si="1"/>
        <v>8438683</v>
      </c>
      <c r="AE7" s="715">
        <f t="shared" si="1"/>
        <v>17611924</v>
      </c>
      <c r="AF7" s="715">
        <f t="shared" si="1"/>
        <v>160324193</v>
      </c>
      <c r="AG7" s="715">
        <f t="shared" si="1"/>
        <v>234390256</v>
      </c>
      <c r="AH7" s="715">
        <f t="shared" si="1"/>
        <v>44782362</v>
      </c>
      <c r="AI7" s="715">
        <f t="shared" si="1"/>
        <v>153680757</v>
      </c>
      <c r="AJ7" s="715">
        <f t="shared" si="1"/>
        <v>35927137</v>
      </c>
      <c r="AK7" s="715">
        <f t="shared" si="1"/>
        <v>101632266</v>
      </c>
      <c r="AL7" s="715">
        <f t="shared" si="1"/>
        <v>42332183</v>
      </c>
      <c r="AM7" s="715">
        <f t="shared" si="1"/>
        <v>56097019</v>
      </c>
      <c r="AN7" s="715">
        <f t="shared" si="1"/>
        <v>0</v>
      </c>
      <c r="AO7" s="715">
        <f t="shared" si="1"/>
        <v>3003037</v>
      </c>
      <c r="AP7" s="715">
        <f t="shared" si="1"/>
        <v>10913</v>
      </c>
      <c r="AQ7" s="715">
        <f t="shared" si="1"/>
        <v>189114</v>
      </c>
      <c r="AR7" s="717"/>
      <c r="AS7" s="1684" t="s">
        <v>286</v>
      </c>
      <c r="AT7" s="1685"/>
      <c r="AU7" s="716">
        <f aca="true" t="shared" si="2" ref="AU7:BH7">AU8+AU9</f>
        <v>354570</v>
      </c>
      <c r="AV7" s="715">
        <f t="shared" si="2"/>
        <v>162584</v>
      </c>
      <c r="AW7" s="715">
        <f t="shared" si="2"/>
        <v>191986</v>
      </c>
      <c r="AX7" s="716">
        <f t="shared" si="2"/>
        <v>8173</v>
      </c>
      <c r="AY7" s="716">
        <f t="shared" si="2"/>
        <v>0</v>
      </c>
      <c r="AZ7" s="716">
        <f t="shared" si="2"/>
        <v>8173</v>
      </c>
      <c r="BA7" s="716">
        <f t="shared" si="2"/>
        <v>72183001</v>
      </c>
      <c r="BB7" s="715">
        <f t="shared" si="2"/>
        <v>72173259</v>
      </c>
      <c r="BC7" s="715">
        <f t="shared" si="2"/>
        <v>9742</v>
      </c>
      <c r="BD7" s="715">
        <f t="shared" si="2"/>
        <v>18451718</v>
      </c>
      <c r="BE7" s="715">
        <f t="shared" si="2"/>
        <v>5195386</v>
      </c>
      <c r="BF7" s="715">
        <f t="shared" si="2"/>
        <v>6877232</v>
      </c>
      <c r="BG7" s="715">
        <f t="shared" si="2"/>
        <v>62335082</v>
      </c>
      <c r="BH7" s="715">
        <f t="shared" si="2"/>
        <v>0</v>
      </c>
      <c r="BI7" s="716">
        <v>851939536</v>
      </c>
      <c r="BJ7" s="716">
        <v>450648025</v>
      </c>
      <c r="BK7" s="716">
        <v>354798370</v>
      </c>
      <c r="BL7" s="718"/>
    </row>
    <row r="8" spans="1:64" s="579" customFormat="1" ht="15" customHeight="1">
      <c r="A8" s="1675" t="s">
        <v>287</v>
      </c>
      <c r="B8" s="1676"/>
      <c r="C8" s="719">
        <f>SUM(C10:C19)</f>
        <v>54790724</v>
      </c>
      <c r="D8" s="719">
        <f aca="true" t="shared" si="3" ref="D8:V8">SUM(D10:D19)</f>
        <v>1515680</v>
      </c>
      <c r="E8" s="719">
        <f t="shared" si="3"/>
        <v>5549574</v>
      </c>
      <c r="F8" s="719">
        <f t="shared" si="3"/>
        <v>487925</v>
      </c>
      <c r="G8" s="719">
        <f t="shared" si="3"/>
        <v>32090167</v>
      </c>
      <c r="H8" s="719">
        <f t="shared" si="3"/>
        <v>21311269</v>
      </c>
      <c r="I8" s="719">
        <f t="shared" si="3"/>
        <v>20673517</v>
      </c>
      <c r="J8" s="719">
        <f t="shared" si="3"/>
        <v>10778898</v>
      </c>
      <c r="K8" s="719">
        <f>SUM(K10:K19)</f>
        <v>53230</v>
      </c>
      <c r="L8" s="719">
        <f>SUM(L10:L19)</f>
        <v>1029296</v>
      </c>
      <c r="M8" s="719">
        <f t="shared" si="3"/>
        <v>992185</v>
      </c>
      <c r="N8" s="719">
        <f t="shared" si="3"/>
        <v>7657411</v>
      </c>
      <c r="O8" s="719">
        <f t="shared" si="3"/>
        <v>4579111</v>
      </c>
      <c r="P8" s="719">
        <f t="shared" si="3"/>
        <v>7892</v>
      </c>
      <c r="Q8" s="719">
        <f t="shared" si="3"/>
        <v>57868</v>
      </c>
      <c r="R8" s="719">
        <f t="shared" si="3"/>
        <v>0</v>
      </c>
      <c r="S8" s="719">
        <f t="shared" si="3"/>
        <v>770385</v>
      </c>
      <c r="T8" s="720">
        <f t="shared" si="3"/>
        <v>60790513</v>
      </c>
      <c r="U8" s="719">
        <f t="shared" si="3"/>
        <v>241880</v>
      </c>
      <c r="V8" s="719">
        <f t="shared" si="3"/>
        <v>5406</v>
      </c>
      <c r="W8" s="721"/>
      <c r="X8" s="1686" t="s">
        <v>287</v>
      </c>
      <c r="Y8" s="1687"/>
      <c r="Z8" s="719">
        <f>SUM(Z10:Z19)</f>
        <v>12230334</v>
      </c>
      <c r="AA8" s="719">
        <f>SUM(AA10:AA19)</f>
        <v>1960554</v>
      </c>
      <c r="AB8" s="719">
        <f aca="true" t="shared" si="4" ref="AB8:AQ8">SUM(AB10:AB19)</f>
        <v>3850981</v>
      </c>
      <c r="AC8" s="719">
        <f t="shared" si="4"/>
        <v>37185056</v>
      </c>
      <c r="AD8" s="719">
        <f t="shared" si="4"/>
        <v>5316302</v>
      </c>
      <c r="AE8" s="719">
        <f t="shared" si="4"/>
        <v>12761941</v>
      </c>
      <c r="AF8" s="719">
        <f t="shared" si="4"/>
        <v>135343976</v>
      </c>
      <c r="AG8" s="719">
        <f t="shared" si="4"/>
        <v>169300947</v>
      </c>
      <c r="AH8" s="719">
        <f t="shared" si="4"/>
        <v>27487454</v>
      </c>
      <c r="AI8" s="719">
        <f t="shared" si="4"/>
        <v>116168267</v>
      </c>
      <c r="AJ8" s="719">
        <f t="shared" si="4"/>
        <v>25645226</v>
      </c>
      <c r="AK8" s="719">
        <f t="shared" si="4"/>
        <v>66080257</v>
      </c>
      <c r="AL8" s="719">
        <f t="shared" si="4"/>
        <v>32261378</v>
      </c>
      <c r="AM8" s="719">
        <f t="shared" si="4"/>
        <v>32216650</v>
      </c>
      <c r="AN8" s="719">
        <f t="shared" si="4"/>
        <v>0</v>
      </c>
      <c r="AO8" s="719">
        <f t="shared" si="4"/>
        <v>1480296</v>
      </c>
      <c r="AP8" s="719">
        <f t="shared" si="4"/>
        <v>0</v>
      </c>
      <c r="AQ8" s="719">
        <f t="shared" si="4"/>
        <v>121933</v>
      </c>
      <c r="AR8" s="721"/>
      <c r="AS8" s="1686" t="s">
        <v>287</v>
      </c>
      <c r="AT8" s="1687"/>
      <c r="AU8" s="720">
        <f aca="true" t="shared" si="5" ref="AU8:BH8">SUM(AU10:AU19)</f>
        <v>101227</v>
      </c>
      <c r="AV8" s="719">
        <f>SUM(AV10:AV19)</f>
        <v>47788</v>
      </c>
      <c r="AW8" s="719">
        <f t="shared" si="5"/>
        <v>53439</v>
      </c>
      <c r="AX8" s="720">
        <f t="shared" si="5"/>
        <v>0</v>
      </c>
      <c r="AY8" s="720">
        <f t="shared" si="5"/>
        <v>0</v>
      </c>
      <c r="AZ8" s="720">
        <f t="shared" si="5"/>
        <v>0</v>
      </c>
      <c r="BA8" s="720">
        <f t="shared" si="5"/>
        <v>51785781</v>
      </c>
      <c r="BB8" s="719">
        <f t="shared" si="5"/>
        <v>51782562</v>
      </c>
      <c r="BC8" s="719">
        <f t="shared" si="5"/>
        <v>3219</v>
      </c>
      <c r="BD8" s="719">
        <f t="shared" si="5"/>
        <v>7685073</v>
      </c>
      <c r="BE8" s="719">
        <f t="shared" si="5"/>
        <v>4517749</v>
      </c>
      <c r="BF8" s="719">
        <f t="shared" si="5"/>
        <v>6463409</v>
      </c>
      <c r="BG8" s="719">
        <f t="shared" si="5"/>
        <v>41228051</v>
      </c>
      <c r="BH8" s="719">
        <f t="shared" si="5"/>
        <v>0</v>
      </c>
      <c r="BI8" s="720">
        <v>610849648</v>
      </c>
      <c r="BJ8" s="720">
        <v>307297122</v>
      </c>
      <c r="BK8" s="720">
        <v>248699032</v>
      </c>
      <c r="BL8" s="578"/>
    </row>
    <row r="9" spans="1:64" s="579" customFormat="1" ht="15" customHeight="1">
      <c r="A9" s="1679" t="s">
        <v>288</v>
      </c>
      <c r="B9" s="1680"/>
      <c r="C9" s="722">
        <f>SUM(C20:C49)</f>
        <v>26955904</v>
      </c>
      <c r="D9" s="722">
        <f aca="true" t="shared" si="6" ref="D9:V9">SUM(D20:D49)</f>
        <v>1241588</v>
      </c>
      <c r="E9" s="722">
        <f t="shared" si="6"/>
        <v>2302435</v>
      </c>
      <c r="F9" s="722">
        <f t="shared" si="6"/>
        <v>764881</v>
      </c>
      <c r="G9" s="722">
        <f t="shared" si="6"/>
        <v>14531874</v>
      </c>
      <c r="H9" s="722">
        <f t="shared" si="6"/>
        <v>9878582</v>
      </c>
      <c r="I9" s="722">
        <f t="shared" si="6"/>
        <v>9574602</v>
      </c>
      <c r="J9" s="722">
        <f t="shared" si="6"/>
        <v>4653292</v>
      </c>
      <c r="K9" s="722">
        <f>SUM(K20:K49)</f>
        <v>275028</v>
      </c>
      <c r="L9" s="722">
        <f>SUM(L20:L49)</f>
        <v>423572</v>
      </c>
      <c r="M9" s="722">
        <f t="shared" si="6"/>
        <v>625295</v>
      </c>
      <c r="N9" s="722">
        <f t="shared" si="6"/>
        <v>3612520</v>
      </c>
      <c r="O9" s="722">
        <f t="shared" si="6"/>
        <v>2842790</v>
      </c>
      <c r="P9" s="722">
        <f t="shared" si="6"/>
        <v>289</v>
      </c>
      <c r="Q9" s="722">
        <f t="shared" si="6"/>
        <v>20880</v>
      </c>
      <c r="R9" s="722">
        <f t="shared" si="6"/>
        <v>296</v>
      </c>
      <c r="S9" s="722">
        <f t="shared" si="6"/>
        <v>314456</v>
      </c>
      <c r="T9" s="723">
        <f t="shared" si="6"/>
        <v>30038594</v>
      </c>
      <c r="U9" s="722">
        <f t="shared" si="6"/>
        <v>215994</v>
      </c>
      <c r="V9" s="722">
        <f t="shared" si="6"/>
        <v>14867</v>
      </c>
      <c r="W9" s="721"/>
      <c r="X9" s="1688" t="s">
        <v>288</v>
      </c>
      <c r="Y9" s="1689"/>
      <c r="Z9" s="722">
        <f>SUM(Z20:Z49)</f>
        <v>6047438</v>
      </c>
      <c r="AA9" s="722">
        <f>SUM(AA20:AA49)</f>
        <v>1172029</v>
      </c>
      <c r="AB9" s="722">
        <f aca="true" t="shared" si="7" ref="AB9:AQ9">SUM(AB20:AB49)</f>
        <v>2406326</v>
      </c>
      <c r="AC9" s="722">
        <f t="shared" si="7"/>
        <v>17059559</v>
      </c>
      <c r="AD9" s="722">
        <f t="shared" si="7"/>
        <v>3122381</v>
      </c>
      <c r="AE9" s="722">
        <f t="shared" si="7"/>
        <v>4849983</v>
      </c>
      <c r="AF9" s="722">
        <f t="shared" si="7"/>
        <v>24980217</v>
      </c>
      <c r="AG9" s="722">
        <f t="shared" si="7"/>
        <v>65089309</v>
      </c>
      <c r="AH9" s="722">
        <f t="shared" si="7"/>
        <v>17294908</v>
      </c>
      <c r="AI9" s="722">
        <f t="shared" si="7"/>
        <v>37512490</v>
      </c>
      <c r="AJ9" s="722">
        <f t="shared" si="7"/>
        <v>10281911</v>
      </c>
      <c r="AK9" s="722">
        <f t="shared" si="7"/>
        <v>35552009</v>
      </c>
      <c r="AL9" s="722">
        <f t="shared" si="7"/>
        <v>10070805</v>
      </c>
      <c r="AM9" s="722">
        <f t="shared" si="7"/>
        <v>23880369</v>
      </c>
      <c r="AN9" s="722">
        <f t="shared" si="7"/>
        <v>0</v>
      </c>
      <c r="AO9" s="722">
        <f t="shared" si="7"/>
        <v>1522741</v>
      </c>
      <c r="AP9" s="722">
        <f t="shared" si="7"/>
        <v>10913</v>
      </c>
      <c r="AQ9" s="722">
        <f t="shared" si="7"/>
        <v>67181</v>
      </c>
      <c r="AR9" s="721"/>
      <c r="AS9" s="1688" t="s">
        <v>288</v>
      </c>
      <c r="AT9" s="1689"/>
      <c r="AU9" s="723">
        <f aca="true" t="shared" si="8" ref="AU9:BH9">SUM(AU20:AU49)</f>
        <v>253343</v>
      </c>
      <c r="AV9" s="722">
        <f>SUM(AV20:AV49)</f>
        <v>114796</v>
      </c>
      <c r="AW9" s="722">
        <f t="shared" si="8"/>
        <v>138547</v>
      </c>
      <c r="AX9" s="723">
        <f t="shared" si="8"/>
        <v>8173</v>
      </c>
      <c r="AY9" s="723">
        <f t="shared" si="8"/>
        <v>0</v>
      </c>
      <c r="AZ9" s="723">
        <f t="shared" si="8"/>
        <v>8173</v>
      </c>
      <c r="BA9" s="723">
        <f t="shared" si="8"/>
        <v>20397220</v>
      </c>
      <c r="BB9" s="722">
        <f t="shared" si="8"/>
        <v>20390697</v>
      </c>
      <c r="BC9" s="722">
        <f t="shared" si="8"/>
        <v>6523</v>
      </c>
      <c r="BD9" s="722">
        <f t="shared" si="8"/>
        <v>10766645</v>
      </c>
      <c r="BE9" s="722">
        <f t="shared" si="8"/>
        <v>677637</v>
      </c>
      <c r="BF9" s="722">
        <f t="shared" si="8"/>
        <v>413823</v>
      </c>
      <c r="BG9" s="722">
        <f t="shared" si="8"/>
        <v>21107031</v>
      </c>
      <c r="BH9" s="722">
        <f t="shared" si="8"/>
        <v>0</v>
      </c>
      <c r="BI9" s="723">
        <v>241089888</v>
      </c>
      <c r="BJ9" s="723">
        <v>143350903</v>
      </c>
      <c r="BK9" s="724">
        <v>106099338</v>
      </c>
      <c r="BL9" s="578"/>
    </row>
    <row r="10" spans="1:64" s="579" customFormat="1" ht="14.25" customHeight="1">
      <c r="A10" s="582" t="s">
        <v>484</v>
      </c>
      <c r="B10" s="583" t="s">
        <v>31</v>
      </c>
      <c r="C10" s="725">
        <v>13199169</v>
      </c>
      <c r="D10" s="726">
        <v>242202</v>
      </c>
      <c r="E10" s="726">
        <v>1384829</v>
      </c>
      <c r="F10" s="726">
        <v>133732</v>
      </c>
      <c r="G10" s="726">
        <v>8024729</v>
      </c>
      <c r="H10" s="726">
        <v>5225103</v>
      </c>
      <c r="I10" s="726">
        <v>5068156</v>
      </c>
      <c r="J10" s="726">
        <v>2799626</v>
      </c>
      <c r="K10" s="726">
        <v>22397</v>
      </c>
      <c r="L10" s="726">
        <v>256907</v>
      </c>
      <c r="M10" s="726">
        <v>128279</v>
      </c>
      <c r="N10" s="726">
        <v>1868574</v>
      </c>
      <c r="O10" s="726">
        <v>936197</v>
      </c>
      <c r="P10" s="726">
        <v>0</v>
      </c>
      <c r="Q10" s="726">
        <v>11112</v>
      </c>
      <c r="R10" s="726">
        <v>0</v>
      </c>
      <c r="S10" s="726">
        <v>190211</v>
      </c>
      <c r="T10" s="726">
        <f>SUM(U10:AD10)</f>
        <v>14566083</v>
      </c>
      <c r="U10" s="726">
        <v>29258</v>
      </c>
      <c r="V10" s="726">
        <v>494</v>
      </c>
      <c r="W10" s="726" t="s">
        <v>484</v>
      </c>
      <c r="X10" s="727" t="s">
        <v>484</v>
      </c>
      <c r="Y10" s="728" t="s">
        <v>31</v>
      </c>
      <c r="Z10" s="726">
        <v>3124016</v>
      </c>
      <c r="AA10" s="726">
        <v>485078</v>
      </c>
      <c r="AB10" s="726">
        <v>850744</v>
      </c>
      <c r="AC10" s="726">
        <v>9201181</v>
      </c>
      <c r="AD10" s="726">
        <v>875312</v>
      </c>
      <c r="AE10" s="726">
        <v>5195039</v>
      </c>
      <c r="AF10" s="726">
        <v>41940019</v>
      </c>
      <c r="AG10" s="726">
        <v>43350004</v>
      </c>
      <c r="AH10" s="726">
        <v>5901573</v>
      </c>
      <c r="AI10" s="726">
        <v>30743670</v>
      </c>
      <c r="AJ10" s="726">
        <v>6704761</v>
      </c>
      <c r="AK10" s="726">
        <f>SUM(AL10:AQ10)</f>
        <v>10294337</v>
      </c>
      <c r="AL10" s="726">
        <v>7641853</v>
      </c>
      <c r="AM10" s="726">
        <v>2469053</v>
      </c>
      <c r="AN10" s="726">
        <v>0</v>
      </c>
      <c r="AO10" s="726">
        <v>183431</v>
      </c>
      <c r="AP10" s="726">
        <v>0</v>
      </c>
      <c r="AQ10" s="726">
        <v>0</v>
      </c>
      <c r="AR10" s="726" t="s">
        <v>484</v>
      </c>
      <c r="AS10" s="727" t="s">
        <v>484</v>
      </c>
      <c r="AT10" s="728" t="s">
        <v>31</v>
      </c>
      <c r="AU10" s="729">
        <f aca="true" t="shared" si="9" ref="AU10:AU49">AV10+AW10</f>
        <v>0</v>
      </c>
      <c r="AV10" s="726">
        <v>0</v>
      </c>
      <c r="AW10" s="726">
        <v>0</v>
      </c>
      <c r="AX10" s="726">
        <f>AY10+AZ10</f>
        <v>0</v>
      </c>
      <c r="AY10" s="726">
        <v>0</v>
      </c>
      <c r="AZ10" s="726">
        <v>0</v>
      </c>
      <c r="BA10" s="726">
        <f>SUM(BB10:BC10)</f>
        <v>14308637</v>
      </c>
      <c r="BB10" s="726">
        <v>14308455</v>
      </c>
      <c r="BC10" s="726">
        <v>182</v>
      </c>
      <c r="BD10" s="726">
        <v>293082</v>
      </c>
      <c r="BE10" s="726">
        <v>0</v>
      </c>
      <c r="BF10" s="726">
        <v>1220809</v>
      </c>
      <c r="BG10" s="726">
        <v>11606578</v>
      </c>
      <c r="BH10" s="726">
        <v>0</v>
      </c>
      <c r="BI10" s="730">
        <v>155973757</v>
      </c>
      <c r="BJ10" s="730">
        <v>77416475</v>
      </c>
      <c r="BK10" s="730">
        <v>64471311</v>
      </c>
      <c r="BL10" s="590" t="s">
        <v>484</v>
      </c>
    </row>
    <row r="11" spans="1:64" s="579" customFormat="1" ht="14.25" customHeight="1">
      <c r="A11" s="591" t="s">
        <v>485</v>
      </c>
      <c r="B11" s="592" t="s">
        <v>32</v>
      </c>
      <c r="C11" s="725">
        <v>9202449</v>
      </c>
      <c r="D11" s="730">
        <v>225618</v>
      </c>
      <c r="E11" s="730">
        <v>1095401</v>
      </c>
      <c r="F11" s="730">
        <v>62435</v>
      </c>
      <c r="G11" s="730">
        <v>5215446</v>
      </c>
      <c r="H11" s="730">
        <v>3495202</v>
      </c>
      <c r="I11" s="730">
        <v>3379431</v>
      </c>
      <c r="J11" s="730">
        <v>1720244</v>
      </c>
      <c r="K11" s="730">
        <v>30833</v>
      </c>
      <c r="L11" s="730">
        <v>314515</v>
      </c>
      <c r="M11" s="730">
        <v>180196</v>
      </c>
      <c r="N11" s="730">
        <v>1212856</v>
      </c>
      <c r="O11" s="730">
        <v>632397</v>
      </c>
      <c r="P11" s="730">
        <v>0</v>
      </c>
      <c r="Q11" s="730">
        <v>8010</v>
      </c>
      <c r="R11" s="730">
        <v>0</v>
      </c>
      <c r="S11" s="730">
        <v>224742</v>
      </c>
      <c r="T11" s="730">
        <f aca="true" t="shared" si="10" ref="T11:T49">SUM(U11:AD11)</f>
        <v>11468241</v>
      </c>
      <c r="U11" s="731">
        <v>48986</v>
      </c>
      <c r="V11" s="730">
        <v>1245</v>
      </c>
      <c r="W11" s="730" t="s">
        <v>485</v>
      </c>
      <c r="X11" s="732" t="s">
        <v>485</v>
      </c>
      <c r="Y11" s="733" t="s">
        <v>32</v>
      </c>
      <c r="Z11" s="730">
        <v>2017242</v>
      </c>
      <c r="AA11" s="730">
        <v>254042</v>
      </c>
      <c r="AB11" s="730">
        <v>186386</v>
      </c>
      <c r="AC11" s="730">
        <v>8045922</v>
      </c>
      <c r="AD11" s="730">
        <v>914418</v>
      </c>
      <c r="AE11" s="730">
        <v>1540630</v>
      </c>
      <c r="AF11" s="730">
        <v>23235974</v>
      </c>
      <c r="AG11" s="730">
        <v>27220657</v>
      </c>
      <c r="AH11" s="730">
        <v>4036866</v>
      </c>
      <c r="AI11" s="730">
        <v>22558755</v>
      </c>
      <c r="AJ11" s="730">
        <v>625036</v>
      </c>
      <c r="AK11" s="730">
        <f aca="true" t="shared" si="11" ref="AK11:AK49">SUM(AL11:AQ11)</f>
        <v>5787916</v>
      </c>
      <c r="AL11" s="730">
        <v>2818035</v>
      </c>
      <c r="AM11" s="730">
        <v>2657727</v>
      </c>
      <c r="AN11" s="730">
        <v>0</v>
      </c>
      <c r="AO11" s="730">
        <v>250144</v>
      </c>
      <c r="AP11" s="730">
        <v>0</v>
      </c>
      <c r="AQ11" s="730">
        <v>62010</v>
      </c>
      <c r="AR11" s="730" t="s">
        <v>485</v>
      </c>
      <c r="AS11" s="732" t="s">
        <v>485</v>
      </c>
      <c r="AT11" s="733" t="s">
        <v>32</v>
      </c>
      <c r="AU11" s="734">
        <f t="shared" si="9"/>
        <v>0</v>
      </c>
      <c r="AV11" s="730">
        <v>0</v>
      </c>
      <c r="AW11" s="730">
        <v>0</v>
      </c>
      <c r="AX11" s="730">
        <f aca="true" t="shared" si="12" ref="AX11:AX49">AY11+AZ11</f>
        <v>0</v>
      </c>
      <c r="AY11" s="730">
        <v>0</v>
      </c>
      <c r="AZ11" s="730">
        <v>0</v>
      </c>
      <c r="BA11" s="730">
        <f aca="true" t="shared" si="13" ref="BA11:BA49">SUM(BB11:BC11)</f>
        <v>8185245</v>
      </c>
      <c r="BB11" s="730">
        <v>8185245</v>
      </c>
      <c r="BC11" s="730">
        <v>0</v>
      </c>
      <c r="BD11" s="730">
        <v>1028724</v>
      </c>
      <c r="BE11" s="730">
        <v>760171</v>
      </c>
      <c r="BF11" s="730">
        <v>1166597</v>
      </c>
      <c r="BG11" s="730">
        <v>7318190</v>
      </c>
      <c r="BH11" s="730">
        <v>0</v>
      </c>
      <c r="BI11" s="730">
        <v>96914794</v>
      </c>
      <c r="BJ11" s="730">
        <v>49805893</v>
      </c>
      <c r="BK11" s="735">
        <v>42123890</v>
      </c>
      <c r="BL11" s="596" t="s">
        <v>485</v>
      </c>
    </row>
    <row r="12" spans="1:64" s="579" customFormat="1" ht="14.25" customHeight="1">
      <c r="A12" s="591" t="s">
        <v>486</v>
      </c>
      <c r="B12" s="592" t="s">
        <v>33</v>
      </c>
      <c r="C12" s="725">
        <v>9980451</v>
      </c>
      <c r="D12" s="730">
        <v>304497</v>
      </c>
      <c r="E12" s="730">
        <v>1224907</v>
      </c>
      <c r="F12" s="730">
        <v>64475</v>
      </c>
      <c r="G12" s="730">
        <v>5913017</v>
      </c>
      <c r="H12" s="730">
        <v>3885029</v>
      </c>
      <c r="I12" s="730">
        <v>3781864</v>
      </c>
      <c r="J12" s="730">
        <v>2027988</v>
      </c>
      <c r="K12" s="730">
        <v>0</v>
      </c>
      <c r="L12" s="730">
        <v>151062</v>
      </c>
      <c r="M12" s="730">
        <v>50589</v>
      </c>
      <c r="N12" s="730">
        <v>1533516</v>
      </c>
      <c r="O12" s="730">
        <v>559160</v>
      </c>
      <c r="P12" s="730">
        <v>7639</v>
      </c>
      <c r="Q12" s="730">
        <v>7781</v>
      </c>
      <c r="R12" s="730">
        <v>0</v>
      </c>
      <c r="S12" s="730">
        <v>163808</v>
      </c>
      <c r="T12" s="730">
        <f t="shared" si="10"/>
        <v>13337210</v>
      </c>
      <c r="U12" s="731">
        <v>40217</v>
      </c>
      <c r="V12" s="730">
        <v>820</v>
      </c>
      <c r="W12" s="730" t="s">
        <v>486</v>
      </c>
      <c r="X12" s="732" t="s">
        <v>486</v>
      </c>
      <c r="Y12" s="733" t="s">
        <v>33</v>
      </c>
      <c r="Z12" s="730">
        <v>3099574</v>
      </c>
      <c r="AA12" s="730">
        <v>446021</v>
      </c>
      <c r="AB12" s="730">
        <v>1085211</v>
      </c>
      <c r="AC12" s="730">
        <v>7713507</v>
      </c>
      <c r="AD12" s="730">
        <v>951860</v>
      </c>
      <c r="AE12" s="730">
        <v>1238114</v>
      </c>
      <c r="AF12" s="730">
        <v>28690816</v>
      </c>
      <c r="AG12" s="730">
        <v>37727844</v>
      </c>
      <c r="AH12" s="730">
        <v>5324660</v>
      </c>
      <c r="AI12" s="730">
        <v>25451423</v>
      </c>
      <c r="AJ12" s="730">
        <v>6951761</v>
      </c>
      <c r="AK12" s="730">
        <f t="shared" si="11"/>
        <v>21761307</v>
      </c>
      <c r="AL12" s="730">
        <v>10771584</v>
      </c>
      <c r="AM12" s="730">
        <v>10576921</v>
      </c>
      <c r="AN12" s="730">
        <v>0</v>
      </c>
      <c r="AO12" s="730">
        <v>370740</v>
      </c>
      <c r="AP12" s="730">
        <v>0</v>
      </c>
      <c r="AQ12" s="730">
        <v>42062</v>
      </c>
      <c r="AR12" s="730" t="s">
        <v>486</v>
      </c>
      <c r="AS12" s="732" t="s">
        <v>486</v>
      </c>
      <c r="AT12" s="733" t="s">
        <v>33</v>
      </c>
      <c r="AU12" s="734">
        <f t="shared" si="9"/>
        <v>52865</v>
      </c>
      <c r="AV12" s="730">
        <v>10740</v>
      </c>
      <c r="AW12" s="730">
        <v>42125</v>
      </c>
      <c r="AX12" s="730">
        <f t="shared" si="12"/>
        <v>0</v>
      </c>
      <c r="AY12" s="730">
        <v>0</v>
      </c>
      <c r="AZ12" s="730">
        <v>0</v>
      </c>
      <c r="BA12" s="730">
        <f>SUM(BB12:BC12)</f>
        <v>9894790</v>
      </c>
      <c r="BB12" s="730">
        <v>9894232</v>
      </c>
      <c r="BC12" s="730">
        <v>558</v>
      </c>
      <c r="BD12" s="730">
        <v>1356583</v>
      </c>
      <c r="BE12" s="730">
        <v>1066997</v>
      </c>
      <c r="BF12" s="730">
        <v>1053244</v>
      </c>
      <c r="BG12" s="730">
        <v>8733271</v>
      </c>
      <c r="BH12" s="730">
        <v>0</v>
      </c>
      <c r="BI12" s="730">
        <v>134893492</v>
      </c>
      <c r="BJ12" s="730">
        <v>62440282</v>
      </c>
      <c r="BK12" s="735">
        <v>50000132</v>
      </c>
      <c r="BL12" s="596" t="s">
        <v>486</v>
      </c>
    </row>
    <row r="13" spans="1:64" s="579" customFormat="1" ht="14.25" customHeight="1">
      <c r="A13" s="591" t="s">
        <v>487</v>
      </c>
      <c r="B13" s="592" t="s">
        <v>34</v>
      </c>
      <c r="C13" s="725">
        <v>2198108</v>
      </c>
      <c r="D13" s="730">
        <v>85741</v>
      </c>
      <c r="E13" s="730">
        <v>233960</v>
      </c>
      <c r="F13" s="730">
        <v>23704</v>
      </c>
      <c r="G13" s="730">
        <v>1251162</v>
      </c>
      <c r="H13" s="730">
        <v>836131</v>
      </c>
      <c r="I13" s="730">
        <v>811067</v>
      </c>
      <c r="J13" s="730">
        <v>415031</v>
      </c>
      <c r="K13" s="730">
        <v>0</v>
      </c>
      <c r="L13" s="730">
        <v>0</v>
      </c>
      <c r="M13" s="730">
        <v>57328</v>
      </c>
      <c r="N13" s="730">
        <v>301702</v>
      </c>
      <c r="O13" s="730">
        <v>207810</v>
      </c>
      <c r="P13" s="730">
        <v>0</v>
      </c>
      <c r="Q13" s="730">
        <v>1624</v>
      </c>
      <c r="R13" s="730">
        <v>0</v>
      </c>
      <c r="S13" s="730">
        <v>35077</v>
      </c>
      <c r="T13" s="730">
        <f t="shared" si="10"/>
        <v>1957392</v>
      </c>
      <c r="U13" s="731">
        <v>10200</v>
      </c>
      <c r="V13" s="730">
        <v>262</v>
      </c>
      <c r="W13" s="730" t="s">
        <v>487</v>
      </c>
      <c r="X13" s="732" t="s">
        <v>487</v>
      </c>
      <c r="Y13" s="733" t="s">
        <v>34</v>
      </c>
      <c r="Z13" s="730">
        <v>341580</v>
      </c>
      <c r="AA13" s="730">
        <v>79670</v>
      </c>
      <c r="AB13" s="730">
        <v>191982</v>
      </c>
      <c r="AC13" s="730">
        <v>1162372</v>
      </c>
      <c r="AD13" s="730">
        <v>171326</v>
      </c>
      <c r="AE13" s="730">
        <v>410825</v>
      </c>
      <c r="AF13" s="730">
        <v>4429472</v>
      </c>
      <c r="AG13" s="730">
        <v>6030529</v>
      </c>
      <c r="AH13" s="730">
        <v>996963</v>
      </c>
      <c r="AI13" s="730">
        <v>3941136</v>
      </c>
      <c r="AJ13" s="730">
        <v>1092430</v>
      </c>
      <c r="AK13" s="730">
        <f t="shared" si="11"/>
        <v>1604010</v>
      </c>
      <c r="AL13" s="730">
        <v>1104353</v>
      </c>
      <c r="AM13" s="730">
        <v>473680</v>
      </c>
      <c r="AN13" s="730">
        <v>0</v>
      </c>
      <c r="AO13" s="730">
        <v>25977</v>
      </c>
      <c r="AP13" s="730">
        <v>0</v>
      </c>
      <c r="AQ13" s="730">
        <v>0</v>
      </c>
      <c r="AR13" s="730" t="s">
        <v>487</v>
      </c>
      <c r="AS13" s="732" t="s">
        <v>487</v>
      </c>
      <c r="AT13" s="733" t="s">
        <v>34</v>
      </c>
      <c r="AU13" s="734">
        <f t="shared" si="9"/>
        <v>883</v>
      </c>
      <c r="AV13" s="730">
        <v>0</v>
      </c>
      <c r="AW13" s="730">
        <v>883</v>
      </c>
      <c r="AX13" s="730">
        <f t="shared" si="12"/>
        <v>0</v>
      </c>
      <c r="AY13" s="730">
        <v>0</v>
      </c>
      <c r="AZ13" s="730">
        <v>0</v>
      </c>
      <c r="BA13" s="730">
        <f t="shared" si="13"/>
        <v>1503246</v>
      </c>
      <c r="BB13" s="730">
        <v>1503174</v>
      </c>
      <c r="BC13" s="730">
        <v>72</v>
      </c>
      <c r="BD13" s="730">
        <v>405942</v>
      </c>
      <c r="BE13" s="730">
        <v>500</v>
      </c>
      <c r="BF13" s="730">
        <v>130500</v>
      </c>
      <c r="BG13" s="730">
        <v>1475530</v>
      </c>
      <c r="BH13" s="730">
        <v>0</v>
      </c>
      <c r="BI13" s="730">
        <v>20146937</v>
      </c>
      <c r="BJ13" s="730">
        <v>10888260</v>
      </c>
      <c r="BK13" s="735">
        <v>8313592</v>
      </c>
      <c r="BL13" s="596" t="s">
        <v>487</v>
      </c>
    </row>
    <row r="14" spans="1:64" s="579" customFormat="1" ht="14.25" customHeight="1">
      <c r="A14" s="591" t="s">
        <v>488</v>
      </c>
      <c r="B14" s="592" t="s">
        <v>14</v>
      </c>
      <c r="C14" s="725">
        <v>3559966</v>
      </c>
      <c r="D14" s="730">
        <v>121221</v>
      </c>
      <c r="E14" s="730">
        <v>219686</v>
      </c>
      <c r="F14" s="730">
        <v>29641</v>
      </c>
      <c r="G14" s="730">
        <v>2080595</v>
      </c>
      <c r="H14" s="730">
        <v>1431423</v>
      </c>
      <c r="I14" s="730">
        <v>1393488</v>
      </c>
      <c r="J14" s="730">
        <v>649172</v>
      </c>
      <c r="K14" s="730">
        <v>0</v>
      </c>
      <c r="L14" s="730">
        <v>17534</v>
      </c>
      <c r="M14" s="730">
        <v>188955</v>
      </c>
      <c r="N14" s="730">
        <v>469951</v>
      </c>
      <c r="O14" s="730">
        <v>357250</v>
      </c>
      <c r="P14" s="730">
        <v>79</v>
      </c>
      <c r="Q14" s="730">
        <v>15760</v>
      </c>
      <c r="R14" s="730">
        <v>0</v>
      </c>
      <c r="S14" s="730">
        <v>59294</v>
      </c>
      <c r="T14" s="730">
        <f t="shared" si="10"/>
        <v>3389080</v>
      </c>
      <c r="U14" s="731">
        <v>9077</v>
      </c>
      <c r="V14" s="730">
        <v>520</v>
      </c>
      <c r="W14" s="730" t="s">
        <v>488</v>
      </c>
      <c r="X14" s="732" t="s">
        <v>488</v>
      </c>
      <c r="Y14" s="733" t="s">
        <v>14</v>
      </c>
      <c r="Z14" s="730">
        <v>705684</v>
      </c>
      <c r="AA14" s="730">
        <v>100757</v>
      </c>
      <c r="AB14" s="730">
        <v>260472</v>
      </c>
      <c r="AC14" s="730">
        <v>2172524</v>
      </c>
      <c r="AD14" s="730">
        <v>140046</v>
      </c>
      <c r="AE14" s="730">
        <v>715184</v>
      </c>
      <c r="AF14" s="730">
        <v>8223361</v>
      </c>
      <c r="AG14" s="730">
        <v>10237624</v>
      </c>
      <c r="AH14" s="730">
        <v>2554503</v>
      </c>
      <c r="AI14" s="730">
        <v>6270402</v>
      </c>
      <c r="AJ14" s="730">
        <v>1412719</v>
      </c>
      <c r="AK14" s="730">
        <f t="shared" si="11"/>
        <v>3750045</v>
      </c>
      <c r="AL14" s="730">
        <v>2321472</v>
      </c>
      <c r="AM14" s="730">
        <v>1318094</v>
      </c>
      <c r="AN14" s="730">
        <v>0</v>
      </c>
      <c r="AO14" s="730">
        <v>110479</v>
      </c>
      <c r="AP14" s="730">
        <v>0</v>
      </c>
      <c r="AQ14" s="730">
        <v>0</v>
      </c>
      <c r="AR14" s="730" t="s">
        <v>488</v>
      </c>
      <c r="AS14" s="732" t="s">
        <v>488</v>
      </c>
      <c r="AT14" s="733" t="s">
        <v>14</v>
      </c>
      <c r="AU14" s="734">
        <f t="shared" si="9"/>
        <v>169</v>
      </c>
      <c r="AV14" s="730">
        <v>0</v>
      </c>
      <c r="AW14" s="730">
        <v>169</v>
      </c>
      <c r="AX14" s="730">
        <f t="shared" si="12"/>
        <v>0</v>
      </c>
      <c r="AY14" s="730">
        <v>0</v>
      </c>
      <c r="AZ14" s="730">
        <v>0</v>
      </c>
      <c r="BA14" s="730">
        <f t="shared" si="13"/>
        <v>4743837</v>
      </c>
      <c r="BB14" s="730">
        <v>4743823</v>
      </c>
      <c r="BC14" s="730">
        <v>14</v>
      </c>
      <c r="BD14" s="730">
        <v>618755</v>
      </c>
      <c r="BE14" s="730">
        <v>557411</v>
      </c>
      <c r="BF14" s="730">
        <v>3893</v>
      </c>
      <c r="BG14" s="730">
        <v>2566623</v>
      </c>
      <c r="BH14" s="730">
        <v>0</v>
      </c>
      <c r="BI14" s="730">
        <v>38365948</v>
      </c>
      <c r="BJ14" s="730">
        <v>19342254</v>
      </c>
      <c r="BK14" s="735">
        <v>16994825</v>
      </c>
      <c r="BL14" s="596" t="s">
        <v>488</v>
      </c>
    </row>
    <row r="15" spans="1:64" s="579" customFormat="1" ht="14.25" customHeight="1">
      <c r="A15" s="591" t="s">
        <v>489</v>
      </c>
      <c r="B15" s="592" t="s">
        <v>35</v>
      </c>
      <c r="C15" s="725">
        <v>3198773</v>
      </c>
      <c r="D15" s="730">
        <v>125155</v>
      </c>
      <c r="E15" s="730">
        <v>324074</v>
      </c>
      <c r="F15" s="730">
        <v>33679</v>
      </c>
      <c r="G15" s="730">
        <v>1755082</v>
      </c>
      <c r="H15" s="730">
        <v>1182056</v>
      </c>
      <c r="I15" s="730">
        <v>1150506</v>
      </c>
      <c r="J15" s="730">
        <v>573026</v>
      </c>
      <c r="K15" s="730">
        <v>0</v>
      </c>
      <c r="L15" s="730">
        <v>0</v>
      </c>
      <c r="M15" s="730">
        <v>110119</v>
      </c>
      <c r="N15" s="730">
        <v>456374</v>
      </c>
      <c r="O15" s="730">
        <v>392040</v>
      </c>
      <c r="P15" s="730">
        <v>81</v>
      </c>
      <c r="Q15" s="730">
        <v>2169</v>
      </c>
      <c r="R15" s="730">
        <v>0</v>
      </c>
      <c r="S15" s="730">
        <v>0</v>
      </c>
      <c r="T15" s="730">
        <f t="shared" si="10"/>
        <v>4178719</v>
      </c>
      <c r="U15" s="731">
        <v>14520</v>
      </c>
      <c r="V15" s="730">
        <v>717</v>
      </c>
      <c r="W15" s="730" t="s">
        <v>489</v>
      </c>
      <c r="X15" s="732" t="s">
        <v>489</v>
      </c>
      <c r="Y15" s="733" t="s">
        <v>35</v>
      </c>
      <c r="Z15" s="730">
        <v>583999</v>
      </c>
      <c r="AA15" s="730">
        <v>115677</v>
      </c>
      <c r="AB15" s="730">
        <v>392711</v>
      </c>
      <c r="AC15" s="730">
        <v>2098524</v>
      </c>
      <c r="AD15" s="730">
        <v>972571</v>
      </c>
      <c r="AE15" s="730">
        <v>1090432</v>
      </c>
      <c r="AF15" s="730">
        <v>7938083</v>
      </c>
      <c r="AG15" s="730">
        <v>12393802</v>
      </c>
      <c r="AH15" s="730">
        <v>3234365</v>
      </c>
      <c r="AI15" s="730">
        <v>6951978</v>
      </c>
      <c r="AJ15" s="730">
        <v>2207459</v>
      </c>
      <c r="AK15" s="730">
        <f t="shared" si="11"/>
        <v>7566344</v>
      </c>
      <c r="AL15" s="730">
        <v>1500873</v>
      </c>
      <c r="AM15" s="730">
        <v>6032769</v>
      </c>
      <c r="AN15" s="730">
        <v>0</v>
      </c>
      <c r="AO15" s="730">
        <v>32702</v>
      </c>
      <c r="AP15" s="730">
        <v>0</v>
      </c>
      <c r="AQ15" s="730">
        <v>0</v>
      </c>
      <c r="AR15" s="730" t="s">
        <v>489</v>
      </c>
      <c r="AS15" s="732" t="s">
        <v>489</v>
      </c>
      <c r="AT15" s="733" t="s">
        <v>35</v>
      </c>
      <c r="AU15" s="734">
        <f t="shared" si="9"/>
        <v>37292</v>
      </c>
      <c r="AV15" s="730">
        <v>37048</v>
      </c>
      <c r="AW15" s="730">
        <v>244</v>
      </c>
      <c r="AX15" s="730">
        <f t="shared" si="12"/>
        <v>0</v>
      </c>
      <c r="AY15" s="730">
        <v>0</v>
      </c>
      <c r="AZ15" s="730">
        <v>0</v>
      </c>
      <c r="BA15" s="730">
        <f t="shared" si="13"/>
        <v>2710994</v>
      </c>
      <c r="BB15" s="730">
        <v>2710833</v>
      </c>
      <c r="BC15" s="730">
        <v>161</v>
      </c>
      <c r="BD15" s="730">
        <v>681271</v>
      </c>
      <c r="BE15" s="730">
        <v>625027</v>
      </c>
      <c r="BF15" s="730">
        <v>122550</v>
      </c>
      <c r="BG15" s="730">
        <v>2533926</v>
      </c>
      <c r="BH15" s="730">
        <v>0</v>
      </c>
      <c r="BI15" s="730">
        <v>43077213</v>
      </c>
      <c r="BJ15" s="730">
        <v>21160948</v>
      </c>
      <c r="BK15" s="735">
        <v>16399434</v>
      </c>
      <c r="BL15" s="596" t="s">
        <v>489</v>
      </c>
    </row>
    <row r="16" spans="1:64" s="579" customFormat="1" ht="14.25" customHeight="1">
      <c r="A16" s="591" t="s">
        <v>490</v>
      </c>
      <c r="B16" s="592" t="s">
        <v>36</v>
      </c>
      <c r="C16" s="725">
        <v>3675908</v>
      </c>
      <c r="D16" s="730">
        <v>102068</v>
      </c>
      <c r="E16" s="730">
        <v>293025</v>
      </c>
      <c r="F16" s="730">
        <v>33521</v>
      </c>
      <c r="G16" s="730">
        <v>2241578</v>
      </c>
      <c r="H16" s="730">
        <v>1492934</v>
      </c>
      <c r="I16" s="730">
        <v>1443050</v>
      </c>
      <c r="J16" s="730">
        <v>748644</v>
      </c>
      <c r="K16" s="730">
        <v>0</v>
      </c>
      <c r="L16" s="730">
        <v>70936</v>
      </c>
      <c r="M16" s="730">
        <v>70224</v>
      </c>
      <c r="N16" s="730">
        <v>508959</v>
      </c>
      <c r="O16" s="730">
        <v>311972</v>
      </c>
      <c r="P16" s="730">
        <v>0</v>
      </c>
      <c r="Q16" s="730">
        <v>3671</v>
      </c>
      <c r="R16" s="730">
        <v>0</v>
      </c>
      <c r="S16" s="730">
        <v>39954</v>
      </c>
      <c r="T16" s="730">
        <f t="shared" si="10"/>
        <v>3632227</v>
      </c>
      <c r="U16" s="731">
        <v>24019</v>
      </c>
      <c r="V16" s="730">
        <v>385</v>
      </c>
      <c r="W16" s="730" t="s">
        <v>490</v>
      </c>
      <c r="X16" s="732" t="s">
        <v>490</v>
      </c>
      <c r="Y16" s="733" t="s">
        <v>36</v>
      </c>
      <c r="Z16" s="730">
        <v>767193</v>
      </c>
      <c r="AA16" s="730">
        <v>205293</v>
      </c>
      <c r="AB16" s="730">
        <v>270879</v>
      </c>
      <c r="AC16" s="730">
        <v>2169526</v>
      </c>
      <c r="AD16" s="730">
        <v>194932</v>
      </c>
      <c r="AE16" s="730">
        <v>577946</v>
      </c>
      <c r="AF16" s="730">
        <v>5087629</v>
      </c>
      <c r="AG16" s="730">
        <v>7084192</v>
      </c>
      <c r="AH16" s="730">
        <v>292270</v>
      </c>
      <c r="AI16" s="730">
        <v>4984503</v>
      </c>
      <c r="AJ16" s="730">
        <v>1807419</v>
      </c>
      <c r="AK16" s="730">
        <f t="shared" si="11"/>
        <v>3305814</v>
      </c>
      <c r="AL16" s="730">
        <v>1345978</v>
      </c>
      <c r="AM16" s="730">
        <v>1854431</v>
      </c>
      <c r="AN16" s="730">
        <v>0</v>
      </c>
      <c r="AO16" s="730">
        <v>96579</v>
      </c>
      <c r="AP16" s="730">
        <v>0</v>
      </c>
      <c r="AQ16" s="730">
        <v>8826</v>
      </c>
      <c r="AR16" s="730" t="s">
        <v>490</v>
      </c>
      <c r="AS16" s="732" t="s">
        <v>490</v>
      </c>
      <c r="AT16" s="733" t="s">
        <v>36</v>
      </c>
      <c r="AU16" s="734">
        <f t="shared" si="9"/>
        <v>0</v>
      </c>
      <c r="AV16" s="730">
        <v>0</v>
      </c>
      <c r="AW16" s="730">
        <v>0</v>
      </c>
      <c r="AX16" s="730">
        <f t="shared" si="12"/>
        <v>0</v>
      </c>
      <c r="AY16" s="730">
        <v>0</v>
      </c>
      <c r="AZ16" s="730">
        <v>0</v>
      </c>
      <c r="BA16" s="730">
        <f t="shared" si="13"/>
        <v>1507490</v>
      </c>
      <c r="BB16" s="730">
        <v>1507489</v>
      </c>
      <c r="BC16" s="730">
        <v>1</v>
      </c>
      <c r="BD16" s="730">
        <v>481600</v>
      </c>
      <c r="BE16" s="730">
        <v>194880</v>
      </c>
      <c r="BF16" s="730">
        <v>205000</v>
      </c>
      <c r="BG16" s="730">
        <v>1382495</v>
      </c>
      <c r="BH16" s="730">
        <v>0</v>
      </c>
      <c r="BI16" s="730">
        <v>27135181</v>
      </c>
      <c r="BJ16" s="730">
        <v>15933489</v>
      </c>
      <c r="BK16" s="735">
        <v>11621990</v>
      </c>
      <c r="BL16" s="596" t="s">
        <v>490</v>
      </c>
    </row>
    <row r="17" spans="1:64" s="579" customFormat="1" ht="14.25" customHeight="1">
      <c r="A17" s="591" t="s">
        <v>491</v>
      </c>
      <c r="B17" s="592" t="s">
        <v>37</v>
      </c>
      <c r="C17" s="725">
        <v>4102507</v>
      </c>
      <c r="D17" s="730">
        <v>117570</v>
      </c>
      <c r="E17" s="730">
        <v>447638</v>
      </c>
      <c r="F17" s="730">
        <v>43354</v>
      </c>
      <c r="G17" s="730">
        <v>2323426</v>
      </c>
      <c r="H17" s="730">
        <v>1547339</v>
      </c>
      <c r="I17" s="730">
        <v>1506315</v>
      </c>
      <c r="J17" s="730">
        <v>776087</v>
      </c>
      <c r="K17" s="730">
        <v>0</v>
      </c>
      <c r="L17" s="730">
        <v>55910</v>
      </c>
      <c r="M17" s="730">
        <v>150887</v>
      </c>
      <c r="N17" s="730">
        <v>528969</v>
      </c>
      <c r="O17" s="730">
        <v>430196</v>
      </c>
      <c r="P17" s="730">
        <v>93</v>
      </c>
      <c r="Q17" s="730">
        <v>2564</v>
      </c>
      <c r="R17" s="730">
        <v>0</v>
      </c>
      <c r="S17" s="730">
        <v>1900</v>
      </c>
      <c r="T17" s="730">
        <f t="shared" si="10"/>
        <v>3673021</v>
      </c>
      <c r="U17" s="731">
        <v>26781</v>
      </c>
      <c r="V17" s="730">
        <v>370</v>
      </c>
      <c r="W17" s="730" t="s">
        <v>491</v>
      </c>
      <c r="X17" s="732" t="s">
        <v>491</v>
      </c>
      <c r="Y17" s="733" t="s">
        <v>37</v>
      </c>
      <c r="Z17" s="730">
        <v>639835</v>
      </c>
      <c r="AA17" s="730">
        <v>133017</v>
      </c>
      <c r="AB17" s="730">
        <v>310747</v>
      </c>
      <c r="AC17" s="730">
        <v>1929348</v>
      </c>
      <c r="AD17" s="730">
        <v>632923</v>
      </c>
      <c r="AE17" s="730">
        <v>1036040</v>
      </c>
      <c r="AF17" s="730">
        <v>7415399</v>
      </c>
      <c r="AG17" s="730">
        <v>13563524</v>
      </c>
      <c r="AH17" s="730">
        <v>3876582</v>
      </c>
      <c r="AI17" s="730">
        <v>6138510</v>
      </c>
      <c r="AJ17" s="730">
        <v>3548432</v>
      </c>
      <c r="AK17" s="730">
        <f t="shared" si="11"/>
        <v>3520020</v>
      </c>
      <c r="AL17" s="730">
        <v>1023227</v>
      </c>
      <c r="AM17" s="730">
        <v>2412035</v>
      </c>
      <c r="AN17" s="730">
        <v>0</v>
      </c>
      <c r="AO17" s="730">
        <v>84758</v>
      </c>
      <c r="AP17" s="730">
        <v>0</v>
      </c>
      <c r="AQ17" s="730">
        <v>0</v>
      </c>
      <c r="AR17" s="730" t="s">
        <v>491</v>
      </c>
      <c r="AS17" s="732" t="s">
        <v>491</v>
      </c>
      <c r="AT17" s="733" t="s">
        <v>37</v>
      </c>
      <c r="AU17" s="734">
        <f t="shared" si="9"/>
        <v>0</v>
      </c>
      <c r="AV17" s="730">
        <v>0</v>
      </c>
      <c r="AW17" s="730">
        <v>0</v>
      </c>
      <c r="AX17" s="730">
        <f t="shared" si="12"/>
        <v>0</v>
      </c>
      <c r="AY17" s="730">
        <v>0</v>
      </c>
      <c r="AZ17" s="730">
        <v>0</v>
      </c>
      <c r="BA17" s="730">
        <f t="shared" si="13"/>
        <v>3412746</v>
      </c>
      <c r="BB17" s="730">
        <v>3410686</v>
      </c>
      <c r="BC17" s="730">
        <v>2060</v>
      </c>
      <c r="BD17" s="730">
        <v>2034015</v>
      </c>
      <c r="BE17" s="730">
        <v>294400</v>
      </c>
      <c r="BF17" s="730">
        <v>2258270</v>
      </c>
      <c r="BG17" s="730">
        <v>2405289</v>
      </c>
      <c r="BH17" s="730">
        <v>0</v>
      </c>
      <c r="BI17" s="730">
        <v>43715231</v>
      </c>
      <c r="BJ17" s="730">
        <v>23644665</v>
      </c>
      <c r="BK17" s="735">
        <v>17120294</v>
      </c>
      <c r="BL17" s="596" t="s">
        <v>491</v>
      </c>
    </row>
    <row r="18" spans="1:64" s="579" customFormat="1" ht="14.25" customHeight="1">
      <c r="A18" s="591" t="s">
        <v>492</v>
      </c>
      <c r="B18" s="597" t="s">
        <v>38</v>
      </c>
      <c r="C18" s="725">
        <v>3325209</v>
      </c>
      <c r="D18" s="730">
        <v>101380</v>
      </c>
      <c r="E18" s="736">
        <v>153278</v>
      </c>
      <c r="F18" s="730">
        <v>31117</v>
      </c>
      <c r="G18" s="730">
        <v>1990525</v>
      </c>
      <c r="H18" s="730">
        <v>1331865</v>
      </c>
      <c r="I18" s="730">
        <v>1282207</v>
      </c>
      <c r="J18" s="730">
        <v>658660</v>
      </c>
      <c r="K18" s="730">
        <v>0</v>
      </c>
      <c r="L18" s="730">
        <v>86997</v>
      </c>
      <c r="M18" s="730">
        <v>34450</v>
      </c>
      <c r="N18" s="730">
        <v>465558</v>
      </c>
      <c r="O18" s="730">
        <v>426503</v>
      </c>
      <c r="P18" s="730">
        <v>0</v>
      </c>
      <c r="Q18" s="730">
        <v>3689</v>
      </c>
      <c r="R18" s="730">
        <v>0</v>
      </c>
      <c r="S18" s="730">
        <v>31712</v>
      </c>
      <c r="T18" s="730">
        <f t="shared" si="10"/>
        <v>2593712</v>
      </c>
      <c r="U18" s="731">
        <v>20818</v>
      </c>
      <c r="V18" s="730">
        <v>368</v>
      </c>
      <c r="W18" s="730" t="s">
        <v>492</v>
      </c>
      <c r="X18" s="732" t="s">
        <v>492</v>
      </c>
      <c r="Y18" s="733" t="s">
        <v>38</v>
      </c>
      <c r="Z18" s="730">
        <v>461223</v>
      </c>
      <c r="AA18" s="730">
        <v>72841</v>
      </c>
      <c r="AB18" s="730">
        <v>158030</v>
      </c>
      <c r="AC18" s="730">
        <v>1560008</v>
      </c>
      <c r="AD18" s="730">
        <v>320424</v>
      </c>
      <c r="AE18" s="730">
        <v>641090</v>
      </c>
      <c r="AF18" s="730">
        <v>4524422</v>
      </c>
      <c r="AG18" s="730">
        <v>6380505</v>
      </c>
      <c r="AH18" s="730">
        <v>342209</v>
      </c>
      <c r="AI18" s="730">
        <v>5262007</v>
      </c>
      <c r="AJ18" s="730">
        <v>776289</v>
      </c>
      <c r="AK18" s="730">
        <f t="shared" si="11"/>
        <v>5692575</v>
      </c>
      <c r="AL18" s="730">
        <v>3166433</v>
      </c>
      <c r="AM18" s="730">
        <v>2244082</v>
      </c>
      <c r="AN18" s="730">
        <v>0</v>
      </c>
      <c r="AO18" s="730">
        <v>282060</v>
      </c>
      <c r="AP18" s="730">
        <v>0</v>
      </c>
      <c r="AQ18" s="730">
        <v>0</v>
      </c>
      <c r="AR18" s="730" t="s">
        <v>492</v>
      </c>
      <c r="AS18" s="732" t="s">
        <v>492</v>
      </c>
      <c r="AT18" s="733" t="s">
        <v>38</v>
      </c>
      <c r="AU18" s="734">
        <f t="shared" si="9"/>
        <v>0</v>
      </c>
      <c r="AV18" s="730">
        <v>0</v>
      </c>
      <c r="AW18" s="730">
        <v>0</v>
      </c>
      <c r="AX18" s="730">
        <f t="shared" si="12"/>
        <v>0</v>
      </c>
      <c r="AY18" s="730">
        <v>0</v>
      </c>
      <c r="AZ18" s="730">
        <v>0</v>
      </c>
      <c r="BA18" s="730">
        <f t="shared" si="13"/>
        <v>3517501</v>
      </c>
      <c r="BB18" s="730">
        <v>3517330</v>
      </c>
      <c r="BC18" s="730">
        <v>171</v>
      </c>
      <c r="BD18" s="730">
        <v>94769</v>
      </c>
      <c r="BE18" s="730">
        <v>729811</v>
      </c>
      <c r="BF18" s="730">
        <v>350</v>
      </c>
      <c r="BG18" s="730">
        <v>1738657</v>
      </c>
      <c r="BH18" s="730">
        <v>0</v>
      </c>
      <c r="BI18" s="730">
        <v>29238601</v>
      </c>
      <c r="BJ18" s="730">
        <v>14576006</v>
      </c>
      <c r="BK18" s="735">
        <v>11924361</v>
      </c>
      <c r="BL18" s="596" t="s">
        <v>492</v>
      </c>
    </row>
    <row r="19" spans="1:64" s="579" customFormat="1" ht="14.25" customHeight="1">
      <c r="A19" s="598" t="s">
        <v>546</v>
      </c>
      <c r="B19" s="700" t="s">
        <v>77</v>
      </c>
      <c r="C19" s="737">
        <v>2348184</v>
      </c>
      <c r="D19" s="738">
        <v>90228</v>
      </c>
      <c r="E19" s="738">
        <v>172776</v>
      </c>
      <c r="F19" s="738">
        <v>32267</v>
      </c>
      <c r="G19" s="738">
        <v>1294607</v>
      </c>
      <c r="H19" s="738">
        <v>884187</v>
      </c>
      <c r="I19" s="738">
        <v>857433</v>
      </c>
      <c r="J19" s="738">
        <v>410420</v>
      </c>
      <c r="K19" s="738">
        <v>0</v>
      </c>
      <c r="L19" s="738">
        <v>75435</v>
      </c>
      <c r="M19" s="738">
        <v>21158</v>
      </c>
      <c r="N19" s="738">
        <v>310952</v>
      </c>
      <c r="O19" s="738">
        <v>325586</v>
      </c>
      <c r="P19" s="738">
        <v>0</v>
      </c>
      <c r="Q19" s="738">
        <v>1488</v>
      </c>
      <c r="R19" s="738">
        <v>0</v>
      </c>
      <c r="S19" s="738">
        <v>23687</v>
      </c>
      <c r="T19" s="738">
        <f t="shared" si="10"/>
        <v>1994828</v>
      </c>
      <c r="U19" s="739">
        <v>18004</v>
      </c>
      <c r="V19" s="738">
        <v>225</v>
      </c>
      <c r="W19" s="738" t="s">
        <v>546</v>
      </c>
      <c r="X19" s="740" t="s">
        <v>546</v>
      </c>
      <c r="Y19" s="741" t="s">
        <v>77</v>
      </c>
      <c r="Z19" s="738">
        <v>489988</v>
      </c>
      <c r="AA19" s="738">
        <v>68158</v>
      </c>
      <c r="AB19" s="738">
        <v>143819</v>
      </c>
      <c r="AC19" s="738">
        <v>1132144</v>
      </c>
      <c r="AD19" s="738">
        <v>142490</v>
      </c>
      <c r="AE19" s="738">
        <v>316641</v>
      </c>
      <c r="AF19" s="738">
        <v>3858801</v>
      </c>
      <c r="AG19" s="738">
        <v>5312266</v>
      </c>
      <c r="AH19" s="738">
        <v>927463</v>
      </c>
      <c r="AI19" s="738">
        <v>3865883</v>
      </c>
      <c r="AJ19" s="738">
        <v>518920</v>
      </c>
      <c r="AK19" s="738">
        <f t="shared" si="11"/>
        <v>2797889</v>
      </c>
      <c r="AL19" s="738">
        <v>567570</v>
      </c>
      <c r="AM19" s="738">
        <v>2177858</v>
      </c>
      <c r="AN19" s="738">
        <v>0</v>
      </c>
      <c r="AO19" s="738">
        <v>43426</v>
      </c>
      <c r="AP19" s="738">
        <v>0</v>
      </c>
      <c r="AQ19" s="738">
        <v>9035</v>
      </c>
      <c r="AR19" s="738" t="s">
        <v>546</v>
      </c>
      <c r="AS19" s="740" t="s">
        <v>546</v>
      </c>
      <c r="AT19" s="741" t="s">
        <v>77</v>
      </c>
      <c r="AU19" s="742">
        <f t="shared" si="9"/>
        <v>10018</v>
      </c>
      <c r="AV19" s="738">
        <v>0</v>
      </c>
      <c r="AW19" s="738">
        <v>10018</v>
      </c>
      <c r="AX19" s="738">
        <f t="shared" si="12"/>
        <v>0</v>
      </c>
      <c r="AY19" s="738">
        <v>0</v>
      </c>
      <c r="AZ19" s="738">
        <v>0</v>
      </c>
      <c r="BA19" s="738">
        <f t="shared" si="13"/>
        <v>2001295</v>
      </c>
      <c r="BB19" s="738">
        <v>2001295</v>
      </c>
      <c r="BC19" s="738">
        <v>0</v>
      </c>
      <c r="BD19" s="738">
        <v>690332</v>
      </c>
      <c r="BE19" s="738">
        <v>288552</v>
      </c>
      <c r="BF19" s="738">
        <v>302196</v>
      </c>
      <c r="BG19" s="738">
        <v>1467492</v>
      </c>
      <c r="BH19" s="738">
        <v>0</v>
      </c>
      <c r="BI19" s="738">
        <v>21388494</v>
      </c>
      <c r="BJ19" s="738">
        <v>12088850</v>
      </c>
      <c r="BK19" s="730">
        <v>9729203</v>
      </c>
      <c r="BL19" s="605" t="s">
        <v>546</v>
      </c>
    </row>
    <row r="20" spans="1:64" s="579" customFormat="1" ht="14.25" customHeight="1">
      <c r="A20" s="606" t="s">
        <v>547</v>
      </c>
      <c r="B20" s="597" t="s">
        <v>39</v>
      </c>
      <c r="C20" s="725">
        <v>1002836</v>
      </c>
      <c r="D20" s="730">
        <v>44815</v>
      </c>
      <c r="E20" s="730">
        <v>73173</v>
      </c>
      <c r="F20" s="730">
        <v>29975</v>
      </c>
      <c r="G20" s="730">
        <v>512180</v>
      </c>
      <c r="H20" s="730">
        <v>352565</v>
      </c>
      <c r="I20" s="730">
        <v>342687</v>
      </c>
      <c r="J20" s="730">
        <v>159615</v>
      </c>
      <c r="K20" s="730">
        <v>0</v>
      </c>
      <c r="L20" s="730">
        <v>11132</v>
      </c>
      <c r="M20" s="730">
        <v>70143</v>
      </c>
      <c r="N20" s="730">
        <v>124237</v>
      </c>
      <c r="O20" s="730">
        <v>120402</v>
      </c>
      <c r="P20" s="730">
        <v>0</v>
      </c>
      <c r="Q20" s="730">
        <v>709</v>
      </c>
      <c r="R20" s="730">
        <v>0</v>
      </c>
      <c r="S20" s="730">
        <v>16070</v>
      </c>
      <c r="T20" s="730">
        <f t="shared" si="10"/>
        <v>1312029</v>
      </c>
      <c r="U20" s="731">
        <v>7292</v>
      </c>
      <c r="V20" s="730">
        <v>2162</v>
      </c>
      <c r="W20" s="730" t="s">
        <v>547</v>
      </c>
      <c r="X20" s="743" t="s">
        <v>547</v>
      </c>
      <c r="Y20" s="744" t="s">
        <v>39</v>
      </c>
      <c r="Z20" s="730">
        <v>362532</v>
      </c>
      <c r="AA20" s="730">
        <v>35045</v>
      </c>
      <c r="AB20" s="730">
        <v>123730</v>
      </c>
      <c r="AC20" s="730">
        <v>704834</v>
      </c>
      <c r="AD20" s="730">
        <v>76434</v>
      </c>
      <c r="AE20" s="730">
        <v>214094</v>
      </c>
      <c r="AF20" s="730">
        <v>944884</v>
      </c>
      <c r="AG20" s="730">
        <v>2290817</v>
      </c>
      <c r="AH20" s="730">
        <v>376918</v>
      </c>
      <c r="AI20" s="730">
        <v>1313695</v>
      </c>
      <c r="AJ20" s="730">
        <v>600204</v>
      </c>
      <c r="AK20" s="730">
        <f t="shared" si="11"/>
        <v>1994705</v>
      </c>
      <c r="AL20" s="730">
        <v>416244</v>
      </c>
      <c r="AM20" s="730">
        <v>1539461</v>
      </c>
      <c r="AN20" s="730">
        <v>0</v>
      </c>
      <c r="AO20" s="730">
        <v>39000</v>
      </c>
      <c r="AP20" s="730">
        <v>0</v>
      </c>
      <c r="AQ20" s="730">
        <v>0</v>
      </c>
      <c r="AR20" s="730" t="s">
        <v>547</v>
      </c>
      <c r="AS20" s="743" t="s">
        <v>547</v>
      </c>
      <c r="AT20" s="744" t="s">
        <v>39</v>
      </c>
      <c r="AU20" s="734">
        <f t="shared" si="9"/>
        <v>120</v>
      </c>
      <c r="AV20" s="730">
        <v>0</v>
      </c>
      <c r="AW20" s="730">
        <v>120</v>
      </c>
      <c r="AX20" s="730">
        <f t="shared" si="12"/>
        <v>0</v>
      </c>
      <c r="AY20" s="730">
        <v>0</v>
      </c>
      <c r="AZ20" s="730">
        <v>0</v>
      </c>
      <c r="BA20" s="730">
        <f t="shared" si="13"/>
        <v>492126</v>
      </c>
      <c r="BB20" s="730">
        <v>492077</v>
      </c>
      <c r="BC20" s="730">
        <v>49</v>
      </c>
      <c r="BD20" s="730">
        <v>54508</v>
      </c>
      <c r="BE20" s="730">
        <v>0</v>
      </c>
      <c r="BF20" s="730">
        <v>18700</v>
      </c>
      <c r="BG20" s="730">
        <v>918040</v>
      </c>
      <c r="BH20" s="730">
        <v>0</v>
      </c>
      <c r="BI20" s="730">
        <v>9242859</v>
      </c>
      <c r="BJ20" s="730">
        <v>4845435</v>
      </c>
      <c r="BK20" s="726">
        <v>3480075</v>
      </c>
      <c r="BL20" s="596" t="s">
        <v>547</v>
      </c>
    </row>
    <row r="21" spans="1:64" s="579" customFormat="1" ht="14.25" customHeight="1">
      <c r="A21" s="606" t="s">
        <v>548</v>
      </c>
      <c r="B21" s="745" t="s">
        <v>40</v>
      </c>
      <c r="C21" s="725">
        <v>472101</v>
      </c>
      <c r="D21" s="730">
        <v>23520</v>
      </c>
      <c r="E21" s="730">
        <v>70262</v>
      </c>
      <c r="F21" s="730">
        <v>18316</v>
      </c>
      <c r="G21" s="730">
        <v>184108</v>
      </c>
      <c r="H21" s="730">
        <v>121547</v>
      </c>
      <c r="I21" s="730">
        <v>118075</v>
      </c>
      <c r="J21" s="730">
        <v>62561</v>
      </c>
      <c r="K21" s="730">
        <v>0</v>
      </c>
      <c r="L21" s="730">
        <v>19873</v>
      </c>
      <c r="M21" s="730">
        <v>16072</v>
      </c>
      <c r="N21" s="730">
        <v>56058</v>
      </c>
      <c r="O21" s="730">
        <v>83543</v>
      </c>
      <c r="P21" s="730">
        <v>11</v>
      </c>
      <c r="Q21" s="730">
        <v>338</v>
      </c>
      <c r="R21" s="730">
        <v>0</v>
      </c>
      <c r="S21" s="730">
        <v>0</v>
      </c>
      <c r="T21" s="730">
        <f t="shared" si="10"/>
        <v>466156</v>
      </c>
      <c r="U21" s="731">
        <v>3211</v>
      </c>
      <c r="V21" s="730">
        <v>786</v>
      </c>
      <c r="W21" s="730" t="s">
        <v>548</v>
      </c>
      <c r="X21" s="743" t="s">
        <v>548</v>
      </c>
      <c r="Y21" s="746" t="s">
        <v>40</v>
      </c>
      <c r="Z21" s="730">
        <v>80576</v>
      </c>
      <c r="AA21" s="730">
        <v>11768</v>
      </c>
      <c r="AB21" s="730">
        <v>27751</v>
      </c>
      <c r="AC21" s="730">
        <v>237825</v>
      </c>
      <c r="AD21" s="730">
        <v>104239</v>
      </c>
      <c r="AE21" s="730">
        <v>55652</v>
      </c>
      <c r="AF21" s="730">
        <v>228551</v>
      </c>
      <c r="AG21" s="730">
        <v>572990</v>
      </c>
      <c r="AH21" s="730">
        <v>199377</v>
      </c>
      <c r="AI21" s="730">
        <v>357958</v>
      </c>
      <c r="AJ21" s="730">
        <v>15655</v>
      </c>
      <c r="AK21" s="730">
        <f t="shared" si="11"/>
        <v>793684</v>
      </c>
      <c r="AL21" s="730">
        <v>311346</v>
      </c>
      <c r="AM21" s="730">
        <v>388564</v>
      </c>
      <c r="AN21" s="730">
        <v>0</v>
      </c>
      <c r="AO21" s="730">
        <v>93774</v>
      </c>
      <c r="AP21" s="730">
        <v>0</v>
      </c>
      <c r="AQ21" s="730">
        <v>0</v>
      </c>
      <c r="AR21" s="730" t="s">
        <v>548</v>
      </c>
      <c r="AS21" s="743" t="s">
        <v>548</v>
      </c>
      <c r="AT21" s="746" t="s">
        <v>40</v>
      </c>
      <c r="AU21" s="734">
        <f t="shared" si="9"/>
        <v>2</v>
      </c>
      <c r="AV21" s="730">
        <v>2</v>
      </c>
      <c r="AW21" s="730">
        <v>0</v>
      </c>
      <c r="AX21" s="730">
        <f t="shared" si="12"/>
        <v>0</v>
      </c>
      <c r="AY21" s="730">
        <v>0</v>
      </c>
      <c r="AZ21" s="730">
        <v>0</v>
      </c>
      <c r="BA21" s="730">
        <f t="shared" si="13"/>
        <v>279548</v>
      </c>
      <c r="BB21" s="730">
        <v>279090</v>
      </c>
      <c r="BC21" s="730">
        <v>458</v>
      </c>
      <c r="BD21" s="730">
        <v>423126</v>
      </c>
      <c r="BE21" s="730">
        <v>0</v>
      </c>
      <c r="BF21" s="730">
        <v>3355</v>
      </c>
      <c r="BG21" s="730">
        <v>363010</v>
      </c>
      <c r="BH21" s="730">
        <v>0</v>
      </c>
      <c r="BI21" s="730">
        <v>3658175</v>
      </c>
      <c r="BJ21" s="730">
        <v>2169454</v>
      </c>
      <c r="BK21" s="735">
        <v>1447788</v>
      </c>
      <c r="BL21" s="596" t="s">
        <v>548</v>
      </c>
    </row>
    <row r="22" spans="1:64" s="579" customFormat="1" ht="14.25" customHeight="1">
      <c r="A22" s="606" t="s">
        <v>549</v>
      </c>
      <c r="B22" s="747" t="s">
        <v>41</v>
      </c>
      <c r="C22" s="734">
        <v>466832</v>
      </c>
      <c r="D22" s="730">
        <v>26361</v>
      </c>
      <c r="E22" s="730">
        <v>44686</v>
      </c>
      <c r="F22" s="730">
        <v>24725</v>
      </c>
      <c r="G22" s="730">
        <v>247859</v>
      </c>
      <c r="H22" s="730">
        <v>170581</v>
      </c>
      <c r="I22" s="730">
        <v>165059</v>
      </c>
      <c r="J22" s="730">
        <v>77278</v>
      </c>
      <c r="K22" s="730">
        <v>0</v>
      </c>
      <c r="L22" s="730">
        <v>5518</v>
      </c>
      <c r="M22" s="730">
        <v>3188</v>
      </c>
      <c r="N22" s="730">
        <v>63531</v>
      </c>
      <c r="O22" s="730">
        <v>50592</v>
      </c>
      <c r="P22" s="730">
        <v>12</v>
      </c>
      <c r="Q22" s="730">
        <v>360</v>
      </c>
      <c r="R22" s="730">
        <v>0</v>
      </c>
      <c r="S22" s="730">
        <v>0</v>
      </c>
      <c r="T22" s="730">
        <f t="shared" si="10"/>
        <v>447259</v>
      </c>
      <c r="U22" s="731">
        <v>2061</v>
      </c>
      <c r="V22" s="730">
        <v>335</v>
      </c>
      <c r="W22" s="730" t="s">
        <v>549</v>
      </c>
      <c r="X22" s="743" t="s">
        <v>549</v>
      </c>
      <c r="Y22" s="748" t="s">
        <v>41</v>
      </c>
      <c r="Z22" s="730">
        <v>75609</v>
      </c>
      <c r="AA22" s="730">
        <v>27890</v>
      </c>
      <c r="AB22" s="730">
        <v>53692</v>
      </c>
      <c r="AC22" s="730">
        <v>222354</v>
      </c>
      <c r="AD22" s="730">
        <v>65318</v>
      </c>
      <c r="AE22" s="730">
        <v>42339</v>
      </c>
      <c r="AF22" s="730">
        <v>207717</v>
      </c>
      <c r="AG22" s="730">
        <v>612727</v>
      </c>
      <c r="AH22" s="730">
        <v>151502</v>
      </c>
      <c r="AI22" s="730">
        <v>455420</v>
      </c>
      <c r="AJ22" s="730">
        <v>5805</v>
      </c>
      <c r="AK22" s="730">
        <f t="shared" si="11"/>
        <v>261847</v>
      </c>
      <c r="AL22" s="730">
        <v>47119</v>
      </c>
      <c r="AM22" s="730">
        <v>203708</v>
      </c>
      <c r="AN22" s="730">
        <v>0</v>
      </c>
      <c r="AO22" s="730">
        <v>11020</v>
      </c>
      <c r="AP22" s="730">
        <v>0</v>
      </c>
      <c r="AQ22" s="730">
        <v>0</v>
      </c>
      <c r="AR22" s="730" t="s">
        <v>549</v>
      </c>
      <c r="AS22" s="743" t="s">
        <v>549</v>
      </c>
      <c r="AT22" s="748" t="s">
        <v>41</v>
      </c>
      <c r="AU22" s="734">
        <f t="shared" si="9"/>
        <v>0</v>
      </c>
      <c r="AV22" s="730">
        <v>0</v>
      </c>
      <c r="AW22" s="730">
        <v>0</v>
      </c>
      <c r="AX22" s="730">
        <f t="shared" si="12"/>
        <v>0</v>
      </c>
      <c r="AY22" s="730">
        <v>0</v>
      </c>
      <c r="AZ22" s="730">
        <v>0</v>
      </c>
      <c r="BA22" s="730">
        <f t="shared" si="13"/>
        <v>176089</v>
      </c>
      <c r="BB22" s="730">
        <v>176089</v>
      </c>
      <c r="BC22" s="730">
        <v>0</v>
      </c>
      <c r="BD22" s="730">
        <v>215846</v>
      </c>
      <c r="BE22" s="730">
        <v>0</v>
      </c>
      <c r="BF22" s="730">
        <v>945</v>
      </c>
      <c r="BG22" s="730">
        <v>254641</v>
      </c>
      <c r="BH22" s="730">
        <v>0</v>
      </c>
      <c r="BI22" s="730">
        <v>2686242</v>
      </c>
      <c r="BJ22" s="730">
        <v>1878055</v>
      </c>
      <c r="BK22" s="735">
        <v>1318826</v>
      </c>
      <c r="BL22" s="596" t="s">
        <v>549</v>
      </c>
    </row>
    <row r="23" spans="1:64" s="579" customFormat="1" ht="14.25" customHeight="1">
      <c r="A23" s="749" t="s">
        <v>550</v>
      </c>
      <c r="B23" s="750" t="s">
        <v>42</v>
      </c>
      <c r="C23" s="737">
        <v>842631</v>
      </c>
      <c r="D23" s="738">
        <v>38380</v>
      </c>
      <c r="E23" s="738">
        <v>106464</v>
      </c>
      <c r="F23" s="738">
        <v>18236</v>
      </c>
      <c r="G23" s="738">
        <v>448793</v>
      </c>
      <c r="H23" s="738">
        <v>307553</v>
      </c>
      <c r="I23" s="738">
        <v>296689</v>
      </c>
      <c r="J23" s="738">
        <v>141240</v>
      </c>
      <c r="K23" s="738">
        <v>0</v>
      </c>
      <c r="L23" s="738">
        <v>30796</v>
      </c>
      <c r="M23" s="738">
        <v>0</v>
      </c>
      <c r="N23" s="738">
        <v>114711</v>
      </c>
      <c r="O23" s="738">
        <v>84606</v>
      </c>
      <c r="P23" s="738">
        <v>0</v>
      </c>
      <c r="Q23" s="738">
        <v>645</v>
      </c>
      <c r="R23" s="738">
        <v>0</v>
      </c>
      <c r="S23" s="738">
        <v>0</v>
      </c>
      <c r="T23" s="738">
        <f t="shared" si="10"/>
        <v>998937</v>
      </c>
      <c r="U23" s="738">
        <v>6133</v>
      </c>
      <c r="V23" s="738">
        <v>142</v>
      </c>
      <c r="W23" s="738" t="s">
        <v>550</v>
      </c>
      <c r="X23" s="751" t="s">
        <v>550</v>
      </c>
      <c r="Y23" s="752" t="s">
        <v>42</v>
      </c>
      <c r="Z23" s="738">
        <v>162610</v>
      </c>
      <c r="AA23" s="738">
        <v>25302</v>
      </c>
      <c r="AB23" s="738">
        <v>33950</v>
      </c>
      <c r="AC23" s="738">
        <v>583397</v>
      </c>
      <c r="AD23" s="738">
        <v>187403</v>
      </c>
      <c r="AE23" s="738">
        <v>346419</v>
      </c>
      <c r="AF23" s="738">
        <v>279758</v>
      </c>
      <c r="AG23" s="738">
        <v>1834819</v>
      </c>
      <c r="AH23" s="738">
        <v>432742</v>
      </c>
      <c r="AI23" s="738">
        <v>679512</v>
      </c>
      <c r="AJ23" s="738">
        <v>722565</v>
      </c>
      <c r="AK23" s="738">
        <f t="shared" si="11"/>
        <v>304123</v>
      </c>
      <c r="AL23" s="738">
        <v>110867</v>
      </c>
      <c r="AM23" s="738">
        <v>167608</v>
      </c>
      <c r="AN23" s="738">
        <v>0</v>
      </c>
      <c r="AO23" s="738">
        <v>25648</v>
      </c>
      <c r="AP23" s="738">
        <v>0</v>
      </c>
      <c r="AQ23" s="738">
        <v>0</v>
      </c>
      <c r="AR23" s="738" t="s">
        <v>550</v>
      </c>
      <c r="AS23" s="751" t="s">
        <v>550</v>
      </c>
      <c r="AT23" s="752" t="s">
        <v>42</v>
      </c>
      <c r="AU23" s="742">
        <f t="shared" si="9"/>
        <v>5</v>
      </c>
      <c r="AV23" s="738">
        <v>0</v>
      </c>
      <c r="AW23" s="738">
        <v>5</v>
      </c>
      <c r="AX23" s="738">
        <f t="shared" si="12"/>
        <v>0</v>
      </c>
      <c r="AY23" s="738">
        <v>0</v>
      </c>
      <c r="AZ23" s="738">
        <v>0</v>
      </c>
      <c r="BA23" s="738">
        <f t="shared" si="13"/>
        <v>991316</v>
      </c>
      <c r="BB23" s="738">
        <v>991316</v>
      </c>
      <c r="BC23" s="738">
        <v>0</v>
      </c>
      <c r="BD23" s="738">
        <v>562039</v>
      </c>
      <c r="BE23" s="738">
        <v>36879</v>
      </c>
      <c r="BF23" s="738">
        <v>17630</v>
      </c>
      <c r="BG23" s="738">
        <v>649292</v>
      </c>
      <c r="BH23" s="738">
        <v>0</v>
      </c>
      <c r="BI23" s="738">
        <v>6863848</v>
      </c>
      <c r="BJ23" s="738">
        <v>5286453</v>
      </c>
      <c r="BK23" s="730">
        <v>3755203</v>
      </c>
      <c r="BL23" s="605" t="s">
        <v>550</v>
      </c>
    </row>
    <row r="24" spans="1:64" s="579" customFormat="1" ht="14.25" customHeight="1">
      <c r="A24" s="753" t="s">
        <v>551</v>
      </c>
      <c r="B24" s="747" t="s">
        <v>78</v>
      </c>
      <c r="C24" s="754">
        <v>1248112</v>
      </c>
      <c r="D24" s="755">
        <v>37379</v>
      </c>
      <c r="E24" s="755">
        <v>154208</v>
      </c>
      <c r="F24" s="755">
        <v>27884</v>
      </c>
      <c r="G24" s="755">
        <v>657020</v>
      </c>
      <c r="H24" s="755">
        <v>462473</v>
      </c>
      <c r="I24" s="755">
        <v>446038</v>
      </c>
      <c r="J24" s="755">
        <v>194547</v>
      </c>
      <c r="K24" s="755">
        <v>5552</v>
      </c>
      <c r="L24" s="755">
        <v>17075</v>
      </c>
      <c r="M24" s="755">
        <v>47507</v>
      </c>
      <c r="N24" s="755">
        <v>154808</v>
      </c>
      <c r="O24" s="755">
        <v>118608</v>
      </c>
      <c r="P24" s="755">
        <v>27</v>
      </c>
      <c r="Q24" s="755">
        <v>804</v>
      </c>
      <c r="R24" s="755">
        <v>0</v>
      </c>
      <c r="S24" s="755">
        <v>27240</v>
      </c>
      <c r="T24" s="755">
        <f t="shared" si="10"/>
        <v>882005</v>
      </c>
      <c r="U24" s="756">
        <v>6109</v>
      </c>
      <c r="V24" s="755">
        <v>416</v>
      </c>
      <c r="W24" s="755" t="s">
        <v>551</v>
      </c>
      <c r="X24" s="757" t="s">
        <v>551</v>
      </c>
      <c r="Y24" s="758" t="s">
        <v>78</v>
      </c>
      <c r="Z24" s="755">
        <v>207022</v>
      </c>
      <c r="AA24" s="755">
        <v>67213</v>
      </c>
      <c r="AB24" s="755">
        <v>104803</v>
      </c>
      <c r="AC24" s="755">
        <v>361415</v>
      </c>
      <c r="AD24" s="755">
        <v>135027</v>
      </c>
      <c r="AE24" s="755">
        <v>161754</v>
      </c>
      <c r="AF24" s="755">
        <v>874172</v>
      </c>
      <c r="AG24" s="755">
        <v>2505179</v>
      </c>
      <c r="AH24" s="755">
        <v>789378</v>
      </c>
      <c r="AI24" s="755">
        <v>1204565</v>
      </c>
      <c r="AJ24" s="755">
        <v>511236</v>
      </c>
      <c r="AK24" s="755">
        <f t="shared" si="11"/>
        <v>2477104</v>
      </c>
      <c r="AL24" s="755">
        <v>349072</v>
      </c>
      <c r="AM24" s="755">
        <v>2112311</v>
      </c>
      <c r="AN24" s="755">
        <v>0</v>
      </c>
      <c r="AO24" s="755">
        <v>15721</v>
      </c>
      <c r="AP24" s="755">
        <v>0</v>
      </c>
      <c r="AQ24" s="755">
        <v>0</v>
      </c>
      <c r="AR24" s="755" t="s">
        <v>551</v>
      </c>
      <c r="AS24" s="757" t="s">
        <v>551</v>
      </c>
      <c r="AT24" s="758" t="s">
        <v>78</v>
      </c>
      <c r="AU24" s="754">
        <f t="shared" si="9"/>
        <v>4057</v>
      </c>
      <c r="AV24" s="755">
        <v>4057</v>
      </c>
      <c r="AW24" s="755">
        <v>0</v>
      </c>
      <c r="AX24" s="755">
        <f t="shared" si="12"/>
        <v>0</v>
      </c>
      <c r="AY24" s="755">
        <v>0</v>
      </c>
      <c r="AZ24" s="755">
        <v>0</v>
      </c>
      <c r="BA24" s="755">
        <f t="shared" si="13"/>
        <v>838598</v>
      </c>
      <c r="BB24" s="755">
        <v>836685</v>
      </c>
      <c r="BC24" s="755">
        <v>1913</v>
      </c>
      <c r="BD24" s="755">
        <v>278960</v>
      </c>
      <c r="BE24" s="755">
        <v>8470</v>
      </c>
      <c r="BF24" s="755">
        <v>1855</v>
      </c>
      <c r="BG24" s="755">
        <v>867782</v>
      </c>
      <c r="BH24" s="755">
        <v>0</v>
      </c>
      <c r="BI24" s="755">
        <v>10148048</v>
      </c>
      <c r="BJ24" s="755">
        <v>4971917</v>
      </c>
      <c r="BK24" s="759">
        <v>4187717</v>
      </c>
      <c r="BL24" s="760" t="s">
        <v>551</v>
      </c>
    </row>
    <row r="25" spans="1:64" s="579" customFormat="1" ht="14.25" customHeight="1">
      <c r="A25" s="642" t="s">
        <v>552</v>
      </c>
      <c r="B25" s="700" t="s">
        <v>43</v>
      </c>
      <c r="C25" s="737">
        <v>1066424</v>
      </c>
      <c r="D25" s="738">
        <v>39891</v>
      </c>
      <c r="E25" s="738">
        <v>143464</v>
      </c>
      <c r="F25" s="738">
        <v>29105</v>
      </c>
      <c r="G25" s="738">
        <v>566271</v>
      </c>
      <c r="H25" s="738">
        <v>388566</v>
      </c>
      <c r="I25" s="738">
        <v>376845</v>
      </c>
      <c r="J25" s="738">
        <v>177705</v>
      </c>
      <c r="K25" s="738">
        <v>0</v>
      </c>
      <c r="L25" s="738">
        <v>34654</v>
      </c>
      <c r="M25" s="738">
        <v>0</v>
      </c>
      <c r="N25" s="738">
        <v>133273</v>
      </c>
      <c r="O25" s="738">
        <v>94546</v>
      </c>
      <c r="P25" s="738">
        <v>0</v>
      </c>
      <c r="Q25" s="738">
        <v>741</v>
      </c>
      <c r="R25" s="738">
        <v>0</v>
      </c>
      <c r="S25" s="738">
        <v>24479</v>
      </c>
      <c r="T25" s="738">
        <f t="shared" si="10"/>
        <v>1043025</v>
      </c>
      <c r="U25" s="738">
        <v>10665</v>
      </c>
      <c r="V25" s="738">
        <v>371</v>
      </c>
      <c r="W25" s="738" t="s">
        <v>552</v>
      </c>
      <c r="X25" s="751" t="s">
        <v>552</v>
      </c>
      <c r="Y25" s="761" t="s">
        <v>43</v>
      </c>
      <c r="Z25" s="738">
        <v>185559</v>
      </c>
      <c r="AA25" s="738">
        <v>31615</v>
      </c>
      <c r="AB25" s="738">
        <v>57358</v>
      </c>
      <c r="AC25" s="738">
        <v>617436</v>
      </c>
      <c r="AD25" s="738">
        <v>140021</v>
      </c>
      <c r="AE25" s="738">
        <v>185856</v>
      </c>
      <c r="AF25" s="738">
        <v>679479</v>
      </c>
      <c r="AG25" s="738">
        <v>2118941</v>
      </c>
      <c r="AH25" s="738">
        <v>680737</v>
      </c>
      <c r="AI25" s="738">
        <v>1107603</v>
      </c>
      <c r="AJ25" s="738">
        <v>330601</v>
      </c>
      <c r="AK25" s="738">
        <f t="shared" si="11"/>
        <v>1028200</v>
      </c>
      <c r="AL25" s="738">
        <v>366763</v>
      </c>
      <c r="AM25" s="738">
        <v>567448</v>
      </c>
      <c r="AN25" s="738">
        <v>0</v>
      </c>
      <c r="AO25" s="738">
        <v>93989</v>
      </c>
      <c r="AP25" s="738">
        <v>0</v>
      </c>
      <c r="AQ25" s="738">
        <v>0</v>
      </c>
      <c r="AR25" s="738" t="s">
        <v>552</v>
      </c>
      <c r="AS25" s="751" t="s">
        <v>552</v>
      </c>
      <c r="AT25" s="761" t="s">
        <v>43</v>
      </c>
      <c r="AU25" s="742">
        <f t="shared" si="9"/>
        <v>1820</v>
      </c>
      <c r="AV25" s="738">
        <v>0</v>
      </c>
      <c r="AW25" s="738">
        <v>1820</v>
      </c>
      <c r="AX25" s="738">
        <f t="shared" si="12"/>
        <v>0</v>
      </c>
      <c r="AY25" s="738">
        <v>0</v>
      </c>
      <c r="AZ25" s="738">
        <v>0</v>
      </c>
      <c r="BA25" s="738">
        <f t="shared" si="13"/>
        <v>942185</v>
      </c>
      <c r="BB25" s="738">
        <v>941410</v>
      </c>
      <c r="BC25" s="738">
        <v>775</v>
      </c>
      <c r="BD25" s="738">
        <v>230627</v>
      </c>
      <c r="BE25" s="738">
        <v>1283</v>
      </c>
      <c r="BF25" s="738">
        <v>4363</v>
      </c>
      <c r="BG25" s="738">
        <v>831613</v>
      </c>
      <c r="BH25" s="738">
        <v>0</v>
      </c>
      <c r="BI25" s="738">
        <v>8133816</v>
      </c>
      <c r="BJ25" s="738">
        <v>5258792</v>
      </c>
      <c r="BK25" s="730">
        <v>4394674</v>
      </c>
      <c r="BL25" s="605" t="s">
        <v>552</v>
      </c>
    </row>
    <row r="26" spans="1:64" s="579" customFormat="1" ht="14.25" customHeight="1">
      <c r="A26" s="630" t="s">
        <v>553</v>
      </c>
      <c r="B26" s="762" t="s">
        <v>44</v>
      </c>
      <c r="C26" s="763">
        <v>341918</v>
      </c>
      <c r="D26" s="764">
        <v>19572</v>
      </c>
      <c r="E26" s="764">
        <v>20144</v>
      </c>
      <c r="F26" s="764">
        <v>16641</v>
      </c>
      <c r="G26" s="764">
        <v>193187</v>
      </c>
      <c r="H26" s="764">
        <v>128333</v>
      </c>
      <c r="I26" s="764">
        <v>123903</v>
      </c>
      <c r="J26" s="764">
        <v>64854</v>
      </c>
      <c r="K26" s="764">
        <v>0</v>
      </c>
      <c r="L26" s="764">
        <v>4042</v>
      </c>
      <c r="M26" s="764">
        <v>0</v>
      </c>
      <c r="N26" s="764">
        <v>51928</v>
      </c>
      <c r="O26" s="764">
        <v>30964</v>
      </c>
      <c r="P26" s="764">
        <v>0</v>
      </c>
      <c r="Q26" s="764">
        <v>293</v>
      </c>
      <c r="R26" s="764">
        <v>0</v>
      </c>
      <c r="S26" s="764">
        <v>5147</v>
      </c>
      <c r="T26" s="764">
        <f t="shared" si="10"/>
        <v>440976</v>
      </c>
      <c r="U26" s="765">
        <v>2066</v>
      </c>
      <c r="V26" s="764">
        <v>198</v>
      </c>
      <c r="W26" s="764" t="s">
        <v>553</v>
      </c>
      <c r="X26" s="766" t="s">
        <v>553</v>
      </c>
      <c r="Y26" s="767" t="s">
        <v>44</v>
      </c>
      <c r="Z26" s="764">
        <v>82713</v>
      </c>
      <c r="AA26" s="764">
        <v>9609</v>
      </c>
      <c r="AB26" s="764">
        <v>39499</v>
      </c>
      <c r="AC26" s="764">
        <v>241995</v>
      </c>
      <c r="AD26" s="764">
        <v>64896</v>
      </c>
      <c r="AE26" s="764">
        <v>39978</v>
      </c>
      <c r="AF26" s="764">
        <v>177033</v>
      </c>
      <c r="AG26" s="764">
        <v>363875</v>
      </c>
      <c r="AH26" s="764">
        <v>96424</v>
      </c>
      <c r="AI26" s="764">
        <v>248043</v>
      </c>
      <c r="AJ26" s="764">
        <v>19408</v>
      </c>
      <c r="AK26" s="764">
        <f t="shared" si="11"/>
        <v>557516</v>
      </c>
      <c r="AL26" s="764">
        <v>153270</v>
      </c>
      <c r="AM26" s="764">
        <v>359909</v>
      </c>
      <c r="AN26" s="764">
        <v>0</v>
      </c>
      <c r="AO26" s="764">
        <v>44337</v>
      </c>
      <c r="AP26" s="764">
        <v>0</v>
      </c>
      <c r="AQ26" s="764">
        <v>0</v>
      </c>
      <c r="AR26" s="764" t="s">
        <v>553</v>
      </c>
      <c r="AS26" s="766" t="s">
        <v>553</v>
      </c>
      <c r="AT26" s="767" t="s">
        <v>44</v>
      </c>
      <c r="AU26" s="768">
        <f t="shared" si="9"/>
        <v>0</v>
      </c>
      <c r="AV26" s="764">
        <v>0</v>
      </c>
      <c r="AW26" s="764">
        <v>0</v>
      </c>
      <c r="AX26" s="764">
        <f t="shared" si="12"/>
        <v>0</v>
      </c>
      <c r="AY26" s="764">
        <v>0</v>
      </c>
      <c r="AZ26" s="764">
        <v>0</v>
      </c>
      <c r="BA26" s="764">
        <f t="shared" si="13"/>
        <v>191285</v>
      </c>
      <c r="BB26" s="764">
        <v>191285</v>
      </c>
      <c r="BC26" s="764">
        <v>0</v>
      </c>
      <c r="BD26" s="764">
        <v>200298</v>
      </c>
      <c r="BE26" s="764">
        <v>0</v>
      </c>
      <c r="BF26" s="764">
        <v>5231</v>
      </c>
      <c r="BG26" s="764">
        <v>281219</v>
      </c>
      <c r="BH26" s="764">
        <v>0</v>
      </c>
      <c r="BI26" s="764">
        <v>2599329</v>
      </c>
      <c r="BJ26" s="764">
        <v>1788164</v>
      </c>
      <c r="BK26" s="726">
        <v>1134927</v>
      </c>
      <c r="BL26" s="769" t="s">
        <v>553</v>
      </c>
    </row>
    <row r="27" spans="1:64" s="579" customFormat="1" ht="14.25" customHeight="1">
      <c r="A27" s="753" t="s">
        <v>554</v>
      </c>
      <c r="B27" s="592" t="s">
        <v>45</v>
      </c>
      <c r="C27" s="770">
        <v>1103425</v>
      </c>
      <c r="D27" s="755">
        <v>47384</v>
      </c>
      <c r="E27" s="755">
        <v>132810</v>
      </c>
      <c r="F27" s="755">
        <v>28528</v>
      </c>
      <c r="G27" s="755">
        <v>611619</v>
      </c>
      <c r="H27" s="755">
        <v>421562</v>
      </c>
      <c r="I27" s="755">
        <v>409913</v>
      </c>
      <c r="J27" s="755">
        <v>190057</v>
      </c>
      <c r="K27" s="755">
        <v>0</v>
      </c>
      <c r="L27" s="755">
        <v>7246</v>
      </c>
      <c r="M27" s="755">
        <v>3572</v>
      </c>
      <c r="N27" s="755">
        <v>146305</v>
      </c>
      <c r="O27" s="755">
        <v>107886</v>
      </c>
      <c r="P27" s="755">
        <v>0</v>
      </c>
      <c r="Q27" s="755">
        <v>737</v>
      </c>
      <c r="R27" s="755">
        <v>0</v>
      </c>
      <c r="S27" s="755">
        <v>17338</v>
      </c>
      <c r="T27" s="755">
        <f t="shared" si="10"/>
        <v>1264945</v>
      </c>
      <c r="U27" s="755">
        <v>10130</v>
      </c>
      <c r="V27" s="755">
        <v>608</v>
      </c>
      <c r="W27" s="755" t="s">
        <v>554</v>
      </c>
      <c r="X27" s="757" t="s">
        <v>554</v>
      </c>
      <c r="Y27" s="771" t="s">
        <v>45</v>
      </c>
      <c r="Z27" s="755">
        <v>280926</v>
      </c>
      <c r="AA27" s="755">
        <v>61160</v>
      </c>
      <c r="AB27" s="755">
        <v>143304</v>
      </c>
      <c r="AC27" s="755">
        <v>722537</v>
      </c>
      <c r="AD27" s="755">
        <v>46280</v>
      </c>
      <c r="AE27" s="755">
        <v>113553</v>
      </c>
      <c r="AF27" s="755">
        <v>1380833</v>
      </c>
      <c r="AG27" s="755">
        <v>2524583</v>
      </c>
      <c r="AH27" s="755">
        <v>381864</v>
      </c>
      <c r="AI27" s="755">
        <v>1844034</v>
      </c>
      <c r="AJ27" s="755">
        <v>298685</v>
      </c>
      <c r="AK27" s="755">
        <f t="shared" si="11"/>
        <v>934315</v>
      </c>
      <c r="AL27" s="755">
        <v>349177</v>
      </c>
      <c r="AM27" s="755">
        <v>557666</v>
      </c>
      <c r="AN27" s="755">
        <v>0</v>
      </c>
      <c r="AO27" s="755">
        <v>27472</v>
      </c>
      <c r="AP27" s="755">
        <v>0</v>
      </c>
      <c r="AQ27" s="755">
        <v>0</v>
      </c>
      <c r="AR27" s="755" t="s">
        <v>554</v>
      </c>
      <c r="AS27" s="757" t="s">
        <v>554</v>
      </c>
      <c r="AT27" s="771" t="s">
        <v>45</v>
      </c>
      <c r="AU27" s="754">
        <f t="shared" si="9"/>
        <v>0</v>
      </c>
      <c r="AV27" s="755">
        <v>0</v>
      </c>
      <c r="AW27" s="755">
        <v>0</v>
      </c>
      <c r="AX27" s="755">
        <f t="shared" si="12"/>
        <v>0</v>
      </c>
      <c r="AY27" s="755">
        <v>0</v>
      </c>
      <c r="AZ27" s="755">
        <v>0</v>
      </c>
      <c r="BA27" s="755">
        <f t="shared" si="13"/>
        <v>1309163</v>
      </c>
      <c r="BB27" s="755">
        <v>1309163</v>
      </c>
      <c r="BC27" s="755">
        <v>0</v>
      </c>
      <c r="BD27" s="755">
        <v>548335</v>
      </c>
      <c r="BE27" s="755">
        <v>72112</v>
      </c>
      <c r="BF27" s="755">
        <v>750</v>
      </c>
      <c r="BG27" s="755">
        <v>714610</v>
      </c>
      <c r="BH27" s="755">
        <v>0</v>
      </c>
      <c r="BI27" s="755">
        <v>9966624</v>
      </c>
      <c r="BJ27" s="755">
        <v>5652569</v>
      </c>
      <c r="BK27" s="726">
        <v>4213261</v>
      </c>
      <c r="BL27" s="760" t="s">
        <v>554</v>
      </c>
    </row>
    <row r="28" spans="1:64" s="579" customFormat="1" ht="14.25" customHeight="1">
      <c r="A28" s="606" t="s">
        <v>555</v>
      </c>
      <c r="B28" s="592" t="s">
        <v>46</v>
      </c>
      <c r="C28" s="725">
        <v>718892</v>
      </c>
      <c r="D28" s="730">
        <v>31517</v>
      </c>
      <c r="E28" s="730">
        <v>49369</v>
      </c>
      <c r="F28" s="730">
        <v>18052</v>
      </c>
      <c r="G28" s="730">
        <v>359713</v>
      </c>
      <c r="H28" s="730">
        <v>242180</v>
      </c>
      <c r="I28" s="730">
        <v>236442</v>
      </c>
      <c r="J28" s="730">
        <v>117533</v>
      </c>
      <c r="K28" s="730">
        <v>0</v>
      </c>
      <c r="L28" s="730">
        <v>34832</v>
      </c>
      <c r="M28" s="730">
        <v>38695</v>
      </c>
      <c r="N28" s="730">
        <v>91696</v>
      </c>
      <c r="O28" s="730">
        <v>82069</v>
      </c>
      <c r="P28" s="730">
        <v>15</v>
      </c>
      <c r="Q28" s="730">
        <v>444</v>
      </c>
      <c r="R28" s="730">
        <v>0</v>
      </c>
      <c r="S28" s="730">
        <v>12490</v>
      </c>
      <c r="T28" s="730">
        <f t="shared" si="10"/>
        <v>824036</v>
      </c>
      <c r="U28" s="730">
        <v>4977</v>
      </c>
      <c r="V28" s="730">
        <v>125</v>
      </c>
      <c r="W28" s="730" t="s">
        <v>555</v>
      </c>
      <c r="X28" s="743" t="s">
        <v>555</v>
      </c>
      <c r="Y28" s="744" t="s">
        <v>46</v>
      </c>
      <c r="Z28" s="730">
        <v>146038</v>
      </c>
      <c r="AA28" s="730">
        <v>31102</v>
      </c>
      <c r="AB28" s="730">
        <v>86833</v>
      </c>
      <c r="AC28" s="730">
        <v>475029</v>
      </c>
      <c r="AD28" s="730">
        <v>79932</v>
      </c>
      <c r="AE28" s="730">
        <v>198452</v>
      </c>
      <c r="AF28" s="730">
        <v>701899</v>
      </c>
      <c r="AG28" s="730">
        <v>2001796</v>
      </c>
      <c r="AH28" s="730">
        <v>266480</v>
      </c>
      <c r="AI28" s="730">
        <v>1266819</v>
      </c>
      <c r="AJ28" s="730">
        <v>468497</v>
      </c>
      <c r="AK28" s="730">
        <f t="shared" si="11"/>
        <v>514302</v>
      </c>
      <c r="AL28" s="730">
        <v>248844</v>
      </c>
      <c r="AM28" s="730">
        <v>257349</v>
      </c>
      <c r="AN28" s="730">
        <v>0</v>
      </c>
      <c r="AO28" s="730">
        <v>8109</v>
      </c>
      <c r="AP28" s="730">
        <v>0</v>
      </c>
      <c r="AQ28" s="730">
        <v>0</v>
      </c>
      <c r="AR28" s="730" t="s">
        <v>555</v>
      </c>
      <c r="AS28" s="743" t="s">
        <v>555</v>
      </c>
      <c r="AT28" s="733" t="s">
        <v>46</v>
      </c>
      <c r="AU28" s="734">
        <f t="shared" si="9"/>
        <v>2093</v>
      </c>
      <c r="AV28" s="730">
        <v>0</v>
      </c>
      <c r="AW28" s="730">
        <v>2093</v>
      </c>
      <c r="AX28" s="730">
        <f t="shared" si="12"/>
        <v>0</v>
      </c>
      <c r="AY28" s="730">
        <v>0</v>
      </c>
      <c r="AZ28" s="730">
        <v>0</v>
      </c>
      <c r="BA28" s="730">
        <f t="shared" si="13"/>
        <v>583219</v>
      </c>
      <c r="BB28" s="730">
        <v>583215</v>
      </c>
      <c r="BC28" s="730">
        <v>4</v>
      </c>
      <c r="BD28" s="730">
        <v>98908</v>
      </c>
      <c r="BE28" s="730">
        <v>3302</v>
      </c>
      <c r="BF28" s="730">
        <v>250</v>
      </c>
      <c r="BG28" s="730">
        <v>822222</v>
      </c>
      <c r="BH28" s="730">
        <v>0</v>
      </c>
      <c r="BI28" s="730">
        <v>6469371</v>
      </c>
      <c r="BJ28" s="730">
        <v>4118954</v>
      </c>
      <c r="BK28" s="735">
        <v>3414755</v>
      </c>
      <c r="BL28" s="596" t="s">
        <v>555</v>
      </c>
    </row>
    <row r="29" spans="1:64" s="579" customFormat="1" ht="14.25" customHeight="1">
      <c r="A29" s="642" t="s">
        <v>556</v>
      </c>
      <c r="B29" s="599" t="s">
        <v>47</v>
      </c>
      <c r="C29" s="737">
        <v>641768</v>
      </c>
      <c r="D29" s="738">
        <v>32940</v>
      </c>
      <c r="E29" s="738">
        <v>58638</v>
      </c>
      <c r="F29" s="738">
        <v>21710</v>
      </c>
      <c r="G29" s="738">
        <v>374381</v>
      </c>
      <c r="H29" s="738">
        <v>259860</v>
      </c>
      <c r="I29" s="738">
        <v>251653</v>
      </c>
      <c r="J29" s="738">
        <v>114521</v>
      </c>
      <c r="K29" s="738">
        <v>0</v>
      </c>
      <c r="L29" s="738">
        <v>0</v>
      </c>
      <c r="M29" s="738">
        <v>2320</v>
      </c>
      <c r="N29" s="738">
        <v>79431</v>
      </c>
      <c r="O29" s="738">
        <v>66009</v>
      </c>
      <c r="P29" s="738">
        <v>0</v>
      </c>
      <c r="Q29" s="738">
        <v>450</v>
      </c>
      <c r="R29" s="738">
        <v>0</v>
      </c>
      <c r="S29" s="738">
        <v>5889</v>
      </c>
      <c r="T29" s="738">
        <f t="shared" si="10"/>
        <v>648600</v>
      </c>
      <c r="U29" s="739">
        <v>1403</v>
      </c>
      <c r="V29" s="738">
        <v>59</v>
      </c>
      <c r="W29" s="738" t="s">
        <v>556</v>
      </c>
      <c r="X29" s="751" t="s">
        <v>556</v>
      </c>
      <c r="Y29" s="741" t="s">
        <v>47</v>
      </c>
      <c r="Z29" s="738">
        <v>130683</v>
      </c>
      <c r="AA29" s="738">
        <v>26062</v>
      </c>
      <c r="AB29" s="738">
        <v>101692</v>
      </c>
      <c r="AC29" s="738">
        <v>313051</v>
      </c>
      <c r="AD29" s="738">
        <v>75650</v>
      </c>
      <c r="AE29" s="738">
        <v>20402</v>
      </c>
      <c r="AF29" s="738">
        <v>698236</v>
      </c>
      <c r="AG29" s="738">
        <v>1436020</v>
      </c>
      <c r="AH29" s="738">
        <v>240313</v>
      </c>
      <c r="AI29" s="738">
        <v>892073</v>
      </c>
      <c r="AJ29" s="738">
        <v>303634</v>
      </c>
      <c r="AK29" s="738">
        <f t="shared" si="11"/>
        <v>1345626</v>
      </c>
      <c r="AL29" s="738">
        <v>41537</v>
      </c>
      <c r="AM29" s="738">
        <v>1298962</v>
      </c>
      <c r="AN29" s="738">
        <v>0</v>
      </c>
      <c r="AO29" s="738">
        <v>5127</v>
      </c>
      <c r="AP29" s="738">
        <v>0</v>
      </c>
      <c r="AQ29" s="738">
        <v>0</v>
      </c>
      <c r="AR29" s="738" t="s">
        <v>556</v>
      </c>
      <c r="AS29" s="751" t="s">
        <v>556</v>
      </c>
      <c r="AT29" s="741" t="s">
        <v>47</v>
      </c>
      <c r="AU29" s="742">
        <f t="shared" si="9"/>
        <v>0</v>
      </c>
      <c r="AV29" s="738">
        <v>0</v>
      </c>
      <c r="AW29" s="738">
        <v>0</v>
      </c>
      <c r="AX29" s="738">
        <f t="shared" si="12"/>
        <v>0</v>
      </c>
      <c r="AY29" s="738">
        <v>0</v>
      </c>
      <c r="AZ29" s="738">
        <v>0</v>
      </c>
      <c r="BA29" s="738">
        <f t="shared" si="13"/>
        <v>311293</v>
      </c>
      <c r="BB29" s="738">
        <v>311293</v>
      </c>
      <c r="BC29" s="738">
        <v>0</v>
      </c>
      <c r="BD29" s="738">
        <v>4418</v>
      </c>
      <c r="BE29" s="738">
        <v>0</v>
      </c>
      <c r="BF29" s="738">
        <v>16750</v>
      </c>
      <c r="BG29" s="738">
        <v>334328</v>
      </c>
      <c r="BH29" s="738">
        <v>0</v>
      </c>
      <c r="BI29" s="738">
        <v>5457441</v>
      </c>
      <c r="BJ29" s="738">
        <v>2578418</v>
      </c>
      <c r="BK29" s="730">
        <v>2150321</v>
      </c>
      <c r="BL29" s="605" t="s">
        <v>556</v>
      </c>
    </row>
    <row r="30" spans="1:64" s="579" customFormat="1" ht="14.25" customHeight="1">
      <c r="A30" s="606" t="s">
        <v>557</v>
      </c>
      <c r="B30" s="592" t="s">
        <v>48</v>
      </c>
      <c r="C30" s="725">
        <v>928763</v>
      </c>
      <c r="D30" s="730">
        <v>44353</v>
      </c>
      <c r="E30" s="730">
        <v>152295</v>
      </c>
      <c r="F30" s="730">
        <v>26266</v>
      </c>
      <c r="G30" s="730">
        <v>467687</v>
      </c>
      <c r="H30" s="730">
        <v>321525</v>
      </c>
      <c r="I30" s="730">
        <v>312400</v>
      </c>
      <c r="J30" s="730">
        <v>146162</v>
      </c>
      <c r="K30" s="730">
        <v>0</v>
      </c>
      <c r="L30" s="730">
        <v>11219</v>
      </c>
      <c r="M30" s="730">
        <v>0</v>
      </c>
      <c r="N30" s="730">
        <v>114349</v>
      </c>
      <c r="O30" s="730">
        <v>91299</v>
      </c>
      <c r="P30" s="730">
        <v>19</v>
      </c>
      <c r="Q30" s="730">
        <v>579</v>
      </c>
      <c r="R30" s="730">
        <v>0</v>
      </c>
      <c r="S30" s="730">
        <v>20697</v>
      </c>
      <c r="T30" s="730">
        <f t="shared" si="10"/>
        <v>802431</v>
      </c>
      <c r="U30" s="731">
        <v>5905</v>
      </c>
      <c r="V30" s="730">
        <v>2750</v>
      </c>
      <c r="W30" s="730" t="s">
        <v>557</v>
      </c>
      <c r="X30" s="743" t="s">
        <v>557</v>
      </c>
      <c r="Y30" s="733" t="s">
        <v>48</v>
      </c>
      <c r="Z30" s="730">
        <v>208504</v>
      </c>
      <c r="AA30" s="730">
        <v>33984</v>
      </c>
      <c r="AB30" s="730">
        <v>99450</v>
      </c>
      <c r="AC30" s="730">
        <v>314608</v>
      </c>
      <c r="AD30" s="730">
        <v>137230</v>
      </c>
      <c r="AE30" s="730">
        <v>58266</v>
      </c>
      <c r="AF30" s="730">
        <v>1097748</v>
      </c>
      <c r="AG30" s="730">
        <v>2915168</v>
      </c>
      <c r="AH30" s="730">
        <v>423318</v>
      </c>
      <c r="AI30" s="730">
        <v>1640608</v>
      </c>
      <c r="AJ30" s="730">
        <v>851242</v>
      </c>
      <c r="AK30" s="730">
        <f t="shared" si="11"/>
        <v>968606</v>
      </c>
      <c r="AL30" s="730">
        <v>436408</v>
      </c>
      <c r="AM30" s="730">
        <v>520970</v>
      </c>
      <c r="AN30" s="730">
        <v>0</v>
      </c>
      <c r="AO30" s="730">
        <v>11228</v>
      </c>
      <c r="AP30" s="730">
        <v>0</v>
      </c>
      <c r="AQ30" s="730">
        <v>0</v>
      </c>
      <c r="AR30" s="730" t="s">
        <v>557</v>
      </c>
      <c r="AS30" s="743" t="s">
        <v>557</v>
      </c>
      <c r="AT30" s="733" t="s">
        <v>48</v>
      </c>
      <c r="AU30" s="734">
        <f t="shared" si="9"/>
        <v>0</v>
      </c>
      <c r="AV30" s="730">
        <v>0</v>
      </c>
      <c r="AW30" s="730">
        <v>0</v>
      </c>
      <c r="AX30" s="730">
        <f t="shared" si="12"/>
        <v>0</v>
      </c>
      <c r="AY30" s="730">
        <v>0</v>
      </c>
      <c r="AZ30" s="730">
        <v>0</v>
      </c>
      <c r="BA30" s="730">
        <f t="shared" si="13"/>
        <v>487064</v>
      </c>
      <c r="BB30" s="730">
        <v>487064</v>
      </c>
      <c r="BC30" s="730">
        <v>0</v>
      </c>
      <c r="BD30" s="730">
        <v>488147</v>
      </c>
      <c r="BE30" s="730">
        <v>0</v>
      </c>
      <c r="BF30" s="730">
        <v>5157</v>
      </c>
      <c r="BG30" s="730">
        <v>843740</v>
      </c>
      <c r="BH30" s="730">
        <v>0</v>
      </c>
      <c r="BI30" s="730">
        <v>8595090</v>
      </c>
      <c r="BJ30" s="730">
        <v>4977770</v>
      </c>
      <c r="BK30" s="726">
        <v>3679035</v>
      </c>
      <c r="BL30" s="596" t="s">
        <v>557</v>
      </c>
    </row>
    <row r="31" spans="1:64" s="579" customFormat="1" ht="14.25" customHeight="1">
      <c r="A31" s="606" t="s">
        <v>558</v>
      </c>
      <c r="B31" s="592" t="s">
        <v>49</v>
      </c>
      <c r="C31" s="725">
        <v>962640</v>
      </c>
      <c r="D31" s="730">
        <v>45523</v>
      </c>
      <c r="E31" s="730">
        <v>145312</v>
      </c>
      <c r="F31" s="730">
        <v>28578</v>
      </c>
      <c r="G31" s="730">
        <v>511844</v>
      </c>
      <c r="H31" s="730">
        <v>358878</v>
      </c>
      <c r="I31" s="730">
        <v>348729</v>
      </c>
      <c r="J31" s="730">
        <v>152966</v>
      </c>
      <c r="K31" s="730">
        <v>0</v>
      </c>
      <c r="L31" s="730">
        <v>0</v>
      </c>
      <c r="M31" s="730">
        <v>0</v>
      </c>
      <c r="N31" s="730">
        <v>123376</v>
      </c>
      <c r="O31" s="730">
        <v>90050</v>
      </c>
      <c r="P31" s="730">
        <v>0</v>
      </c>
      <c r="Q31" s="730">
        <v>639</v>
      </c>
      <c r="R31" s="730">
        <v>0</v>
      </c>
      <c r="S31" s="730">
        <v>17318</v>
      </c>
      <c r="T31" s="730">
        <f t="shared" si="10"/>
        <v>902036</v>
      </c>
      <c r="U31" s="731">
        <v>4877</v>
      </c>
      <c r="V31" s="730">
        <v>198</v>
      </c>
      <c r="W31" s="730" t="s">
        <v>558</v>
      </c>
      <c r="X31" s="743" t="s">
        <v>558</v>
      </c>
      <c r="Y31" s="733" t="s">
        <v>49</v>
      </c>
      <c r="Z31" s="730">
        <v>224291</v>
      </c>
      <c r="AA31" s="730">
        <v>21904</v>
      </c>
      <c r="AB31" s="730">
        <v>72262</v>
      </c>
      <c r="AC31" s="730">
        <v>486509</v>
      </c>
      <c r="AD31" s="730">
        <v>91995</v>
      </c>
      <c r="AE31" s="730">
        <v>43803</v>
      </c>
      <c r="AF31" s="730">
        <v>1217965</v>
      </c>
      <c r="AG31" s="730">
        <v>2957917</v>
      </c>
      <c r="AH31" s="730">
        <v>580766</v>
      </c>
      <c r="AI31" s="730">
        <v>1556825</v>
      </c>
      <c r="AJ31" s="730">
        <v>820326</v>
      </c>
      <c r="AK31" s="730">
        <f t="shared" si="11"/>
        <v>963846</v>
      </c>
      <c r="AL31" s="730">
        <v>460809</v>
      </c>
      <c r="AM31" s="730">
        <v>497437</v>
      </c>
      <c r="AN31" s="730">
        <v>0</v>
      </c>
      <c r="AO31" s="730">
        <v>5600</v>
      </c>
      <c r="AP31" s="730">
        <v>0</v>
      </c>
      <c r="AQ31" s="730">
        <v>0</v>
      </c>
      <c r="AR31" s="730" t="s">
        <v>558</v>
      </c>
      <c r="AS31" s="743" t="s">
        <v>558</v>
      </c>
      <c r="AT31" s="733" t="s">
        <v>49</v>
      </c>
      <c r="AU31" s="734">
        <f t="shared" si="9"/>
        <v>0</v>
      </c>
      <c r="AV31" s="730">
        <v>0</v>
      </c>
      <c r="AW31" s="730">
        <v>0</v>
      </c>
      <c r="AX31" s="730">
        <f t="shared" si="12"/>
        <v>0</v>
      </c>
      <c r="AY31" s="730">
        <v>0</v>
      </c>
      <c r="AZ31" s="730">
        <v>0</v>
      </c>
      <c r="BA31" s="730">
        <f t="shared" si="13"/>
        <v>483235</v>
      </c>
      <c r="BB31" s="730">
        <v>483234</v>
      </c>
      <c r="BC31" s="730">
        <v>1</v>
      </c>
      <c r="BD31" s="730">
        <v>102621</v>
      </c>
      <c r="BE31" s="730">
        <v>792</v>
      </c>
      <c r="BF31" s="730">
        <v>23250</v>
      </c>
      <c r="BG31" s="730">
        <v>674154</v>
      </c>
      <c r="BH31" s="730">
        <v>0</v>
      </c>
      <c r="BI31" s="730">
        <v>8332259</v>
      </c>
      <c r="BJ31" s="730">
        <v>4166916</v>
      </c>
      <c r="BK31" s="735">
        <v>3647716</v>
      </c>
      <c r="BL31" s="596" t="s">
        <v>558</v>
      </c>
    </row>
    <row r="32" spans="1:64" s="579" customFormat="1" ht="14.25" customHeight="1">
      <c r="A32" s="642" t="s">
        <v>559</v>
      </c>
      <c r="B32" s="599" t="s">
        <v>50</v>
      </c>
      <c r="C32" s="737">
        <v>1068715</v>
      </c>
      <c r="D32" s="738">
        <v>46221</v>
      </c>
      <c r="E32" s="738">
        <v>56280</v>
      </c>
      <c r="F32" s="738">
        <v>28300</v>
      </c>
      <c r="G32" s="738">
        <v>607129</v>
      </c>
      <c r="H32" s="738">
        <v>416486</v>
      </c>
      <c r="I32" s="738">
        <v>403950</v>
      </c>
      <c r="J32" s="738">
        <v>190643</v>
      </c>
      <c r="K32" s="738">
        <v>0</v>
      </c>
      <c r="L32" s="738">
        <v>15501</v>
      </c>
      <c r="M32" s="738">
        <v>1173</v>
      </c>
      <c r="N32" s="738">
        <v>144960</v>
      </c>
      <c r="O32" s="738">
        <v>149247</v>
      </c>
      <c r="P32" s="738">
        <v>0</v>
      </c>
      <c r="Q32" s="738">
        <v>966</v>
      </c>
      <c r="R32" s="738">
        <v>0</v>
      </c>
      <c r="S32" s="738">
        <v>18938</v>
      </c>
      <c r="T32" s="738">
        <f t="shared" si="10"/>
        <v>1115941</v>
      </c>
      <c r="U32" s="739">
        <v>7277</v>
      </c>
      <c r="V32" s="738">
        <v>123</v>
      </c>
      <c r="W32" s="738" t="s">
        <v>559</v>
      </c>
      <c r="X32" s="751" t="s">
        <v>559</v>
      </c>
      <c r="Y32" s="741" t="s">
        <v>50</v>
      </c>
      <c r="Z32" s="738">
        <v>227313</v>
      </c>
      <c r="AA32" s="738">
        <v>56351</v>
      </c>
      <c r="AB32" s="738">
        <v>50706</v>
      </c>
      <c r="AC32" s="738">
        <v>637319</v>
      </c>
      <c r="AD32" s="738">
        <v>136852</v>
      </c>
      <c r="AE32" s="738">
        <v>265706</v>
      </c>
      <c r="AF32" s="738">
        <v>925692</v>
      </c>
      <c r="AG32" s="738">
        <v>2576336</v>
      </c>
      <c r="AH32" s="738">
        <v>872982</v>
      </c>
      <c r="AI32" s="738">
        <v>1528424</v>
      </c>
      <c r="AJ32" s="738">
        <v>174930</v>
      </c>
      <c r="AK32" s="738">
        <f t="shared" si="11"/>
        <v>995747</v>
      </c>
      <c r="AL32" s="738">
        <v>347985</v>
      </c>
      <c r="AM32" s="738">
        <v>408694</v>
      </c>
      <c r="AN32" s="738">
        <v>0</v>
      </c>
      <c r="AO32" s="738">
        <v>239068</v>
      </c>
      <c r="AP32" s="738">
        <v>0</v>
      </c>
      <c r="AQ32" s="738">
        <v>0</v>
      </c>
      <c r="AR32" s="738" t="s">
        <v>559</v>
      </c>
      <c r="AS32" s="751" t="s">
        <v>559</v>
      </c>
      <c r="AT32" s="741" t="s">
        <v>50</v>
      </c>
      <c r="AU32" s="742">
        <f t="shared" si="9"/>
        <v>3</v>
      </c>
      <c r="AV32" s="738">
        <v>0</v>
      </c>
      <c r="AW32" s="738">
        <v>3</v>
      </c>
      <c r="AX32" s="738">
        <f t="shared" si="12"/>
        <v>0</v>
      </c>
      <c r="AY32" s="738">
        <v>0</v>
      </c>
      <c r="AZ32" s="738">
        <v>0</v>
      </c>
      <c r="BA32" s="738">
        <f t="shared" si="13"/>
        <v>1215582</v>
      </c>
      <c r="BB32" s="738">
        <v>1215309</v>
      </c>
      <c r="BC32" s="738">
        <v>273</v>
      </c>
      <c r="BD32" s="738">
        <v>755519</v>
      </c>
      <c r="BE32" s="738">
        <v>607</v>
      </c>
      <c r="BF32" s="738">
        <v>1862</v>
      </c>
      <c r="BG32" s="738">
        <v>714634</v>
      </c>
      <c r="BH32" s="738">
        <v>0</v>
      </c>
      <c r="BI32" s="738">
        <v>9636344</v>
      </c>
      <c r="BJ32" s="738">
        <v>5938801</v>
      </c>
      <c r="BK32" s="730">
        <v>4362969</v>
      </c>
      <c r="BL32" s="605" t="s">
        <v>559</v>
      </c>
    </row>
    <row r="33" spans="1:64" s="579" customFormat="1" ht="14.25" customHeight="1">
      <c r="A33" s="606" t="s">
        <v>560</v>
      </c>
      <c r="B33" s="592" t="s">
        <v>51</v>
      </c>
      <c r="C33" s="725">
        <v>1073264</v>
      </c>
      <c r="D33" s="730">
        <v>38586</v>
      </c>
      <c r="E33" s="730">
        <v>110962</v>
      </c>
      <c r="F33" s="730">
        <v>24040</v>
      </c>
      <c r="G33" s="730">
        <v>612140</v>
      </c>
      <c r="H33" s="730">
        <v>419141</v>
      </c>
      <c r="I33" s="730">
        <v>411162</v>
      </c>
      <c r="J33" s="730">
        <v>192999</v>
      </c>
      <c r="K33" s="730">
        <v>0</v>
      </c>
      <c r="L33" s="730">
        <v>2347</v>
      </c>
      <c r="M33" s="730">
        <v>0</v>
      </c>
      <c r="N33" s="730">
        <v>137580</v>
      </c>
      <c r="O33" s="730">
        <v>126955</v>
      </c>
      <c r="P33" s="730">
        <v>0</v>
      </c>
      <c r="Q33" s="730">
        <v>1491</v>
      </c>
      <c r="R33" s="730">
        <v>0</v>
      </c>
      <c r="S33" s="730">
        <v>19163</v>
      </c>
      <c r="T33" s="730">
        <f t="shared" si="10"/>
        <v>820311</v>
      </c>
      <c r="U33" s="731">
        <v>3015</v>
      </c>
      <c r="V33" s="730">
        <v>386</v>
      </c>
      <c r="W33" s="730" t="s">
        <v>560</v>
      </c>
      <c r="X33" s="743" t="s">
        <v>560</v>
      </c>
      <c r="Y33" s="733" t="s">
        <v>51</v>
      </c>
      <c r="Z33" s="730">
        <v>221635</v>
      </c>
      <c r="AA33" s="730">
        <v>33455</v>
      </c>
      <c r="AB33" s="730">
        <v>73575</v>
      </c>
      <c r="AC33" s="730">
        <v>401497</v>
      </c>
      <c r="AD33" s="730">
        <v>86748</v>
      </c>
      <c r="AE33" s="730">
        <v>99405</v>
      </c>
      <c r="AF33" s="730">
        <v>1086320</v>
      </c>
      <c r="AG33" s="730">
        <v>2640985</v>
      </c>
      <c r="AH33" s="730">
        <v>829237</v>
      </c>
      <c r="AI33" s="730">
        <v>1449078</v>
      </c>
      <c r="AJ33" s="730">
        <v>362670</v>
      </c>
      <c r="AK33" s="730">
        <f t="shared" si="11"/>
        <v>538027</v>
      </c>
      <c r="AL33" s="730">
        <v>175845</v>
      </c>
      <c r="AM33" s="730">
        <v>289364</v>
      </c>
      <c r="AN33" s="730">
        <v>0</v>
      </c>
      <c r="AO33" s="730">
        <v>72818</v>
      </c>
      <c r="AP33" s="730">
        <v>0</v>
      </c>
      <c r="AQ33" s="730">
        <v>0</v>
      </c>
      <c r="AR33" s="730" t="s">
        <v>560</v>
      </c>
      <c r="AS33" s="743" t="s">
        <v>560</v>
      </c>
      <c r="AT33" s="733" t="s">
        <v>51</v>
      </c>
      <c r="AU33" s="734">
        <f t="shared" si="9"/>
        <v>0</v>
      </c>
      <c r="AV33" s="730">
        <v>0</v>
      </c>
      <c r="AW33" s="730">
        <v>0</v>
      </c>
      <c r="AX33" s="730">
        <f t="shared" si="12"/>
        <v>0</v>
      </c>
      <c r="AY33" s="730">
        <v>0</v>
      </c>
      <c r="AZ33" s="730">
        <v>0</v>
      </c>
      <c r="BA33" s="730">
        <f t="shared" si="13"/>
        <v>652278</v>
      </c>
      <c r="BB33" s="730">
        <v>652088</v>
      </c>
      <c r="BC33" s="730">
        <v>190</v>
      </c>
      <c r="BD33" s="730">
        <v>132885</v>
      </c>
      <c r="BE33" s="730">
        <v>105246</v>
      </c>
      <c r="BF33" s="730">
        <v>500</v>
      </c>
      <c r="BG33" s="730">
        <v>720435</v>
      </c>
      <c r="BH33" s="730">
        <v>0</v>
      </c>
      <c r="BI33" s="730">
        <v>7869656</v>
      </c>
      <c r="BJ33" s="730">
        <v>4671458</v>
      </c>
      <c r="BK33" s="726">
        <v>3985472</v>
      </c>
      <c r="BL33" s="596" t="s">
        <v>560</v>
      </c>
    </row>
    <row r="34" spans="1:64" s="579" customFormat="1" ht="14.25" customHeight="1">
      <c r="A34" s="629" t="s">
        <v>561</v>
      </c>
      <c r="B34" s="592" t="s">
        <v>52</v>
      </c>
      <c r="C34" s="772">
        <v>1272942</v>
      </c>
      <c r="D34" s="730">
        <v>55050</v>
      </c>
      <c r="E34" s="730">
        <v>68298</v>
      </c>
      <c r="F34" s="730">
        <v>27704</v>
      </c>
      <c r="G34" s="730">
        <v>785135</v>
      </c>
      <c r="H34" s="730">
        <v>544130</v>
      </c>
      <c r="I34" s="730">
        <v>531439</v>
      </c>
      <c r="J34" s="730">
        <v>241005</v>
      </c>
      <c r="K34" s="730">
        <v>0</v>
      </c>
      <c r="L34" s="730">
        <v>0</v>
      </c>
      <c r="M34" s="730">
        <v>17040</v>
      </c>
      <c r="N34" s="730">
        <v>177072</v>
      </c>
      <c r="O34" s="730">
        <v>128736</v>
      </c>
      <c r="P34" s="730">
        <v>0</v>
      </c>
      <c r="Q34" s="730">
        <v>1056</v>
      </c>
      <c r="R34" s="730">
        <v>0</v>
      </c>
      <c r="S34" s="730">
        <v>12851</v>
      </c>
      <c r="T34" s="730">
        <f t="shared" si="10"/>
        <v>1299183</v>
      </c>
      <c r="U34" s="730">
        <v>10705</v>
      </c>
      <c r="V34" s="730">
        <v>105</v>
      </c>
      <c r="W34" s="730" t="s">
        <v>561</v>
      </c>
      <c r="X34" s="743" t="s">
        <v>561</v>
      </c>
      <c r="Y34" s="733" t="s">
        <v>52</v>
      </c>
      <c r="Z34" s="730">
        <v>184565</v>
      </c>
      <c r="AA34" s="730">
        <v>48255</v>
      </c>
      <c r="AB34" s="730">
        <v>103635</v>
      </c>
      <c r="AC34" s="730">
        <v>872148</v>
      </c>
      <c r="AD34" s="730">
        <v>79770</v>
      </c>
      <c r="AE34" s="730">
        <v>487389</v>
      </c>
      <c r="AF34" s="730">
        <v>1329700</v>
      </c>
      <c r="AG34" s="730">
        <v>3962180</v>
      </c>
      <c r="AH34" s="730">
        <v>1802474</v>
      </c>
      <c r="AI34" s="730">
        <v>1939089</v>
      </c>
      <c r="AJ34" s="730">
        <v>220617</v>
      </c>
      <c r="AK34" s="730">
        <f t="shared" si="11"/>
        <v>1867342</v>
      </c>
      <c r="AL34" s="730">
        <v>737728</v>
      </c>
      <c r="AM34" s="730">
        <v>1025296</v>
      </c>
      <c r="AN34" s="730">
        <v>0</v>
      </c>
      <c r="AO34" s="730">
        <v>104318</v>
      </c>
      <c r="AP34" s="730">
        <v>0</v>
      </c>
      <c r="AQ34" s="730">
        <v>0</v>
      </c>
      <c r="AR34" s="730" t="s">
        <v>561</v>
      </c>
      <c r="AS34" s="743" t="s">
        <v>561</v>
      </c>
      <c r="AT34" s="733" t="s">
        <v>52</v>
      </c>
      <c r="AU34" s="734">
        <f t="shared" si="9"/>
        <v>4780</v>
      </c>
      <c r="AV34" s="730">
        <v>4103</v>
      </c>
      <c r="AW34" s="730">
        <v>677</v>
      </c>
      <c r="AX34" s="730">
        <f t="shared" si="12"/>
        <v>0</v>
      </c>
      <c r="AY34" s="730">
        <v>0</v>
      </c>
      <c r="AZ34" s="730">
        <v>0</v>
      </c>
      <c r="BA34" s="730">
        <f t="shared" si="13"/>
        <v>1222242</v>
      </c>
      <c r="BB34" s="730">
        <v>1222222</v>
      </c>
      <c r="BC34" s="730">
        <v>20</v>
      </c>
      <c r="BD34" s="730">
        <v>499115</v>
      </c>
      <c r="BE34" s="730">
        <v>0</v>
      </c>
      <c r="BF34" s="730">
        <v>250</v>
      </c>
      <c r="BG34" s="730">
        <v>1128207</v>
      </c>
      <c r="BH34" s="730">
        <v>0</v>
      </c>
      <c r="BI34" s="730">
        <v>13073330</v>
      </c>
      <c r="BJ34" s="730">
        <v>7526040</v>
      </c>
      <c r="BK34" s="735">
        <v>5758321</v>
      </c>
      <c r="BL34" s="596" t="s">
        <v>561</v>
      </c>
    </row>
    <row r="35" spans="1:64" s="579" customFormat="1" ht="14.25" customHeight="1">
      <c r="A35" s="606" t="s">
        <v>562</v>
      </c>
      <c r="B35" s="592" t="s">
        <v>53</v>
      </c>
      <c r="C35" s="725">
        <v>759908</v>
      </c>
      <c r="D35" s="730">
        <v>42797</v>
      </c>
      <c r="E35" s="730">
        <v>51533</v>
      </c>
      <c r="F35" s="730">
        <v>22826</v>
      </c>
      <c r="G35" s="730">
        <v>437600</v>
      </c>
      <c r="H35" s="730">
        <v>301565</v>
      </c>
      <c r="I35" s="730">
        <v>290492</v>
      </c>
      <c r="J35" s="730">
        <v>136035</v>
      </c>
      <c r="K35" s="730">
        <v>0</v>
      </c>
      <c r="L35" s="730">
        <v>0</v>
      </c>
      <c r="M35" s="730">
        <v>7781</v>
      </c>
      <c r="N35" s="730">
        <v>112109</v>
      </c>
      <c r="O35" s="730">
        <v>84480</v>
      </c>
      <c r="P35" s="730">
        <v>0</v>
      </c>
      <c r="Q35" s="730">
        <v>759</v>
      </c>
      <c r="R35" s="730">
        <v>0</v>
      </c>
      <c r="S35" s="730">
        <v>23</v>
      </c>
      <c r="T35" s="730">
        <f t="shared" si="10"/>
        <v>911232</v>
      </c>
      <c r="U35" s="730">
        <v>4482</v>
      </c>
      <c r="V35" s="730">
        <v>352</v>
      </c>
      <c r="W35" s="730" t="s">
        <v>562</v>
      </c>
      <c r="X35" s="743" t="s">
        <v>562</v>
      </c>
      <c r="Y35" s="733" t="s">
        <v>53</v>
      </c>
      <c r="Z35" s="730">
        <v>181200</v>
      </c>
      <c r="AA35" s="730">
        <v>33847</v>
      </c>
      <c r="AB35" s="730">
        <v>40869</v>
      </c>
      <c r="AC35" s="730">
        <v>579934</v>
      </c>
      <c r="AD35" s="730">
        <v>70548</v>
      </c>
      <c r="AE35" s="730">
        <v>88461</v>
      </c>
      <c r="AF35" s="730">
        <v>1118411</v>
      </c>
      <c r="AG35" s="730">
        <v>1763551</v>
      </c>
      <c r="AH35" s="730">
        <v>463682</v>
      </c>
      <c r="AI35" s="730">
        <v>1264749</v>
      </c>
      <c r="AJ35" s="730">
        <v>35120</v>
      </c>
      <c r="AK35" s="730">
        <f t="shared" si="11"/>
        <v>935742</v>
      </c>
      <c r="AL35" s="730">
        <v>498343</v>
      </c>
      <c r="AM35" s="730">
        <v>398453</v>
      </c>
      <c r="AN35" s="730">
        <v>0</v>
      </c>
      <c r="AO35" s="730">
        <v>38946</v>
      </c>
      <c r="AP35" s="730">
        <v>0</v>
      </c>
      <c r="AQ35" s="730">
        <v>0</v>
      </c>
      <c r="AR35" s="730" t="s">
        <v>562</v>
      </c>
      <c r="AS35" s="743" t="s">
        <v>562</v>
      </c>
      <c r="AT35" s="733" t="s">
        <v>53</v>
      </c>
      <c r="AU35" s="734">
        <f t="shared" si="9"/>
        <v>5044</v>
      </c>
      <c r="AV35" s="730">
        <v>0</v>
      </c>
      <c r="AW35" s="730">
        <v>5044</v>
      </c>
      <c r="AX35" s="730">
        <f t="shared" si="12"/>
        <v>0</v>
      </c>
      <c r="AY35" s="730">
        <v>0</v>
      </c>
      <c r="AZ35" s="730">
        <v>0</v>
      </c>
      <c r="BA35" s="730">
        <f t="shared" si="13"/>
        <v>459372</v>
      </c>
      <c r="BB35" s="730">
        <v>459163</v>
      </c>
      <c r="BC35" s="730">
        <v>209</v>
      </c>
      <c r="BD35" s="730">
        <v>160167</v>
      </c>
      <c r="BE35" s="730">
        <v>0</v>
      </c>
      <c r="BF35" s="730">
        <v>1350</v>
      </c>
      <c r="BG35" s="730">
        <v>969909</v>
      </c>
      <c r="BH35" s="730">
        <v>0</v>
      </c>
      <c r="BI35" s="730">
        <v>7173147</v>
      </c>
      <c r="BJ35" s="730">
        <v>4238972</v>
      </c>
      <c r="BK35" s="735">
        <v>3265028</v>
      </c>
      <c r="BL35" s="596" t="s">
        <v>562</v>
      </c>
    </row>
    <row r="36" spans="1:64" s="579" customFormat="1" ht="14.25" customHeight="1">
      <c r="A36" s="606" t="s">
        <v>563</v>
      </c>
      <c r="B36" s="592" t="s">
        <v>54</v>
      </c>
      <c r="C36" s="725">
        <v>622959</v>
      </c>
      <c r="D36" s="730">
        <v>30268</v>
      </c>
      <c r="E36" s="730">
        <v>13291</v>
      </c>
      <c r="F36" s="730">
        <v>23113</v>
      </c>
      <c r="G36" s="730">
        <v>308958</v>
      </c>
      <c r="H36" s="730">
        <v>203760</v>
      </c>
      <c r="I36" s="730">
        <v>198119</v>
      </c>
      <c r="J36" s="730">
        <v>105198</v>
      </c>
      <c r="K36" s="730">
        <v>66468</v>
      </c>
      <c r="L36" s="730">
        <v>9776</v>
      </c>
      <c r="M36" s="730">
        <v>15555</v>
      </c>
      <c r="N36" s="730">
        <v>78483</v>
      </c>
      <c r="O36" s="730">
        <v>76618</v>
      </c>
      <c r="P36" s="730">
        <v>0</v>
      </c>
      <c r="Q36" s="730">
        <v>429</v>
      </c>
      <c r="R36" s="730">
        <v>0</v>
      </c>
      <c r="S36" s="730">
        <v>0</v>
      </c>
      <c r="T36" s="730">
        <f t="shared" si="10"/>
        <v>795980</v>
      </c>
      <c r="U36" s="731">
        <v>3467</v>
      </c>
      <c r="V36" s="730">
        <v>225</v>
      </c>
      <c r="W36" s="730" t="s">
        <v>563</v>
      </c>
      <c r="X36" s="743" t="s">
        <v>563</v>
      </c>
      <c r="Y36" s="733" t="s">
        <v>54</v>
      </c>
      <c r="Z36" s="730">
        <v>158571</v>
      </c>
      <c r="AA36" s="730">
        <v>26051</v>
      </c>
      <c r="AB36" s="730">
        <v>90930</v>
      </c>
      <c r="AC36" s="730">
        <v>418039</v>
      </c>
      <c r="AD36" s="730">
        <v>98697</v>
      </c>
      <c r="AE36" s="730">
        <v>116236</v>
      </c>
      <c r="AF36" s="730">
        <v>377363</v>
      </c>
      <c r="AG36" s="730">
        <v>1094505</v>
      </c>
      <c r="AH36" s="730">
        <v>858188</v>
      </c>
      <c r="AI36" s="730">
        <v>160965</v>
      </c>
      <c r="AJ36" s="730">
        <v>75352</v>
      </c>
      <c r="AK36" s="730">
        <f t="shared" si="11"/>
        <v>591344</v>
      </c>
      <c r="AL36" s="730">
        <v>402963</v>
      </c>
      <c r="AM36" s="730">
        <v>173581</v>
      </c>
      <c r="AN36" s="730">
        <v>0</v>
      </c>
      <c r="AO36" s="730">
        <v>14800</v>
      </c>
      <c r="AP36" s="730">
        <v>0</v>
      </c>
      <c r="AQ36" s="730">
        <v>0</v>
      </c>
      <c r="AR36" s="730" t="s">
        <v>563</v>
      </c>
      <c r="AS36" s="743" t="s">
        <v>563</v>
      </c>
      <c r="AT36" s="733" t="s">
        <v>54</v>
      </c>
      <c r="AU36" s="734">
        <f t="shared" si="9"/>
        <v>0</v>
      </c>
      <c r="AV36" s="730">
        <v>0</v>
      </c>
      <c r="AW36" s="730">
        <v>0</v>
      </c>
      <c r="AX36" s="730">
        <f t="shared" si="12"/>
        <v>0</v>
      </c>
      <c r="AY36" s="730">
        <v>0</v>
      </c>
      <c r="AZ36" s="730">
        <v>0</v>
      </c>
      <c r="BA36" s="730">
        <f t="shared" si="13"/>
        <v>334774</v>
      </c>
      <c r="BB36" s="730">
        <v>334774</v>
      </c>
      <c r="BC36" s="730">
        <v>0</v>
      </c>
      <c r="BD36" s="730">
        <v>385288</v>
      </c>
      <c r="BE36" s="730">
        <v>17105</v>
      </c>
      <c r="BF36" s="730">
        <v>12250</v>
      </c>
      <c r="BG36" s="730">
        <v>323790</v>
      </c>
      <c r="BH36" s="730">
        <v>0</v>
      </c>
      <c r="BI36" s="730">
        <v>4671594</v>
      </c>
      <c r="BJ36" s="730">
        <v>2752123</v>
      </c>
      <c r="BK36" s="735">
        <v>2037637</v>
      </c>
      <c r="BL36" s="596" t="s">
        <v>563</v>
      </c>
    </row>
    <row r="37" spans="1:64" s="579" customFormat="1" ht="14.25" customHeight="1">
      <c r="A37" s="629" t="s">
        <v>564</v>
      </c>
      <c r="B37" s="592" t="s">
        <v>55</v>
      </c>
      <c r="C37" s="772">
        <v>1350090</v>
      </c>
      <c r="D37" s="730">
        <v>55931</v>
      </c>
      <c r="E37" s="730">
        <v>142525</v>
      </c>
      <c r="F37" s="730">
        <v>26292</v>
      </c>
      <c r="G37" s="730">
        <v>735715</v>
      </c>
      <c r="H37" s="730">
        <v>500126</v>
      </c>
      <c r="I37" s="730">
        <v>483461</v>
      </c>
      <c r="J37" s="730">
        <v>235589</v>
      </c>
      <c r="K37" s="730">
        <v>0</v>
      </c>
      <c r="L37" s="730">
        <v>31657</v>
      </c>
      <c r="M37" s="730">
        <v>19591</v>
      </c>
      <c r="N37" s="730">
        <v>177872</v>
      </c>
      <c r="O37" s="730">
        <v>136463</v>
      </c>
      <c r="P37" s="730">
        <v>36</v>
      </c>
      <c r="Q37" s="730">
        <v>962</v>
      </c>
      <c r="R37" s="730">
        <v>0</v>
      </c>
      <c r="S37" s="730">
        <v>23046</v>
      </c>
      <c r="T37" s="730">
        <f t="shared" si="10"/>
        <v>1413946</v>
      </c>
      <c r="U37" s="731">
        <v>11048</v>
      </c>
      <c r="V37" s="730">
        <v>409</v>
      </c>
      <c r="W37" s="730" t="s">
        <v>564</v>
      </c>
      <c r="X37" s="743" t="s">
        <v>564</v>
      </c>
      <c r="Y37" s="733" t="s">
        <v>55</v>
      </c>
      <c r="Z37" s="730">
        <v>250769</v>
      </c>
      <c r="AA37" s="730">
        <v>78314</v>
      </c>
      <c r="AB37" s="730">
        <v>176338</v>
      </c>
      <c r="AC37" s="730">
        <v>785043</v>
      </c>
      <c r="AD37" s="730">
        <v>112025</v>
      </c>
      <c r="AE37" s="730">
        <v>425868</v>
      </c>
      <c r="AF37" s="730">
        <v>1859194</v>
      </c>
      <c r="AG37" s="730">
        <v>3616378</v>
      </c>
      <c r="AH37" s="730">
        <v>944291</v>
      </c>
      <c r="AI37" s="730">
        <v>2275963</v>
      </c>
      <c r="AJ37" s="730">
        <v>396124</v>
      </c>
      <c r="AK37" s="730">
        <f t="shared" si="11"/>
        <v>1884792</v>
      </c>
      <c r="AL37" s="730">
        <v>766100</v>
      </c>
      <c r="AM37" s="730">
        <v>963711</v>
      </c>
      <c r="AN37" s="730">
        <v>0</v>
      </c>
      <c r="AO37" s="730">
        <v>131462</v>
      </c>
      <c r="AP37" s="730">
        <v>0</v>
      </c>
      <c r="AQ37" s="730">
        <v>23519</v>
      </c>
      <c r="AR37" s="730" t="s">
        <v>564</v>
      </c>
      <c r="AS37" s="743" t="s">
        <v>564</v>
      </c>
      <c r="AT37" s="733" t="s">
        <v>55</v>
      </c>
      <c r="AU37" s="734">
        <f t="shared" si="9"/>
        <v>74</v>
      </c>
      <c r="AV37" s="730">
        <v>0</v>
      </c>
      <c r="AW37" s="730">
        <v>74</v>
      </c>
      <c r="AX37" s="730">
        <f t="shared" si="12"/>
        <v>0</v>
      </c>
      <c r="AY37" s="730">
        <v>0</v>
      </c>
      <c r="AZ37" s="730">
        <v>0</v>
      </c>
      <c r="BA37" s="730">
        <f t="shared" si="13"/>
        <v>1335329</v>
      </c>
      <c r="BB37" s="730">
        <v>1335329</v>
      </c>
      <c r="BC37" s="730">
        <v>0</v>
      </c>
      <c r="BD37" s="730">
        <v>1180269</v>
      </c>
      <c r="BE37" s="730">
        <v>0</v>
      </c>
      <c r="BF37" s="730">
        <v>250</v>
      </c>
      <c r="BG37" s="730">
        <v>1317328</v>
      </c>
      <c r="BH37" s="730">
        <v>0</v>
      </c>
      <c r="BI37" s="730">
        <v>14383518</v>
      </c>
      <c r="BJ37" s="730">
        <v>8586419</v>
      </c>
      <c r="BK37" s="735">
        <v>6106620</v>
      </c>
      <c r="BL37" s="596" t="s">
        <v>564</v>
      </c>
    </row>
    <row r="38" spans="1:64" s="579" customFormat="1" ht="14.25" customHeight="1">
      <c r="A38" s="606" t="s">
        <v>565</v>
      </c>
      <c r="B38" s="592" t="s">
        <v>79</v>
      </c>
      <c r="C38" s="725">
        <v>1812835</v>
      </c>
      <c r="D38" s="730">
        <v>72579</v>
      </c>
      <c r="E38" s="730">
        <v>184850</v>
      </c>
      <c r="F38" s="730">
        <v>24579</v>
      </c>
      <c r="G38" s="730">
        <v>822254</v>
      </c>
      <c r="H38" s="730">
        <v>521890</v>
      </c>
      <c r="I38" s="730">
        <v>508503</v>
      </c>
      <c r="J38" s="730">
        <v>300364</v>
      </c>
      <c r="K38" s="730">
        <v>193003</v>
      </c>
      <c r="L38" s="730">
        <v>48659</v>
      </c>
      <c r="M38" s="730">
        <v>30833</v>
      </c>
      <c r="N38" s="730">
        <v>236832</v>
      </c>
      <c r="O38" s="730">
        <v>197689</v>
      </c>
      <c r="P38" s="730">
        <v>0</v>
      </c>
      <c r="Q38" s="730">
        <v>1557</v>
      </c>
      <c r="R38" s="730">
        <v>0</v>
      </c>
      <c r="S38" s="730">
        <v>0</v>
      </c>
      <c r="T38" s="730">
        <f t="shared" si="10"/>
        <v>2935413</v>
      </c>
      <c r="U38" s="730">
        <v>18837</v>
      </c>
      <c r="V38" s="730">
        <v>1170</v>
      </c>
      <c r="W38" s="730" t="s">
        <v>565</v>
      </c>
      <c r="X38" s="743" t="s">
        <v>565</v>
      </c>
      <c r="Y38" s="733" t="s">
        <v>79</v>
      </c>
      <c r="Z38" s="730">
        <v>362116</v>
      </c>
      <c r="AA38" s="730">
        <v>46311</v>
      </c>
      <c r="AB38" s="730">
        <v>119634</v>
      </c>
      <c r="AC38" s="730">
        <v>2295481</v>
      </c>
      <c r="AD38" s="730">
        <v>91864</v>
      </c>
      <c r="AE38" s="730">
        <v>530284</v>
      </c>
      <c r="AF38" s="730">
        <v>610721</v>
      </c>
      <c r="AG38" s="730">
        <v>4117826</v>
      </c>
      <c r="AH38" s="730">
        <v>981657</v>
      </c>
      <c r="AI38" s="730">
        <v>2484165</v>
      </c>
      <c r="AJ38" s="730">
        <v>652004</v>
      </c>
      <c r="AK38" s="730">
        <f t="shared" si="11"/>
        <v>4336280</v>
      </c>
      <c r="AL38" s="730">
        <v>841718</v>
      </c>
      <c r="AM38" s="730">
        <v>3492562</v>
      </c>
      <c r="AN38" s="730">
        <v>0</v>
      </c>
      <c r="AO38" s="730">
        <v>2000</v>
      </c>
      <c r="AP38" s="730">
        <v>0</v>
      </c>
      <c r="AQ38" s="730">
        <v>0</v>
      </c>
      <c r="AR38" s="730" t="s">
        <v>565</v>
      </c>
      <c r="AS38" s="743" t="s">
        <v>565</v>
      </c>
      <c r="AT38" s="733" t="s">
        <v>79</v>
      </c>
      <c r="AU38" s="734">
        <f t="shared" si="9"/>
        <v>0</v>
      </c>
      <c r="AV38" s="730">
        <v>0</v>
      </c>
      <c r="AW38" s="730">
        <v>0</v>
      </c>
      <c r="AX38" s="730">
        <f t="shared" si="12"/>
        <v>0</v>
      </c>
      <c r="AY38" s="730">
        <v>0</v>
      </c>
      <c r="AZ38" s="730">
        <v>0</v>
      </c>
      <c r="BA38" s="730">
        <f t="shared" si="13"/>
        <v>489892</v>
      </c>
      <c r="BB38" s="730">
        <v>489786</v>
      </c>
      <c r="BC38" s="730">
        <v>106</v>
      </c>
      <c r="BD38" s="730">
        <v>149652</v>
      </c>
      <c r="BE38" s="730">
        <v>135088</v>
      </c>
      <c r="BF38" s="730">
        <v>100025</v>
      </c>
      <c r="BG38" s="730">
        <v>481645</v>
      </c>
      <c r="BH38" s="730">
        <v>0</v>
      </c>
      <c r="BI38" s="730">
        <v>15699661</v>
      </c>
      <c r="BJ38" s="730">
        <v>12451129</v>
      </c>
      <c r="BK38" s="735">
        <v>7085609</v>
      </c>
      <c r="BL38" s="596" t="s">
        <v>565</v>
      </c>
    </row>
    <row r="39" spans="1:64" s="579" customFormat="1" ht="14.25" customHeight="1">
      <c r="A39" s="642" t="s">
        <v>566</v>
      </c>
      <c r="B39" s="599" t="s">
        <v>80</v>
      </c>
      <c r="C39" s="737">
        <v>1256817</v>
      </c>
      <c r="D39" s="738">
        <v>58133</v>
      </c>
      <c r="E39" s="738">
        <v>85726</v>
      </c>
      <c r="F39" s="738">
        <v>26815</v>
      </c>
      <c r="G39" s="738">
        <v>740936</v>
      </c>
      <c r="H39" s="738">
        <v>499026</v>
      </c>
      <c r="I39" s="738">
        <v>477961</v>
      </c>
      <c r="J39" s="738">
        <v>241910</v>
      </c>
      <c r="K39" s="738">
        <v>2794</v>
      </c>
      <c r="L39" s="738">
        <v>14900</v>
      </c>
      <c r="M39" s="738">
        <v>17021</v>
      </c>
      <c r="N39" s="738">
        <v>181124</v>
      </c>
      <c r="O39" s="738">
        <v>117799</v>
      </c>
      <c r="P39" s="738">
        <v>43</v>
      </c>
      <c r="Q39" s="738">
        <v>996</v>
      </c>
      <c r="R39" s="738">
        <v>0</v>
      </c>
      <c r="S39" s="738">
        <v>10530</v>
      </c>
      <c r="T39" s="738">
        <f t="shared" si="10"/>
        <v>1707450</v>
      </c>
      <c r="U39" s="738">
        <v>4853</v>
      </c>
      <c r="V39" s="738">
        <v>256</v>
      </c>
      <c r="W39" s="738" t="s">
        <v>566</v>
      </c>
      <c r="X39" s="751" t="s">
        <v>566</v>
      </c>
      <c r="Y39" s="741" t="s">
        <v>80</v>
      </c>
      <c r="Z39" s="738">
        <v>369635</v>
      </c>
      <c r="AA39" s="738">
        <v>46655</v>
      </c>
      <c r="AB39" s="738">
        <v>185419</v>
      </c>
      <c r="AC39" s="738">
        <v>955013</v>
      </c>
      <c r="AD39" s="738">
        <v>145619</v>
      </c>
      <c r="AE39" s="738">
        <v>296658</v>
      </c>
      <c r="AF39" s="738">
        <v>2479788</v>
      </c>
      <c r="AG39" s="738">
        <v>3854957</v>
      </c>
      <c r="AH39" s="738">
        <v>730738</v>
      </c>
      <c r="AI39" s="738">
        <v>2918745</v>
      </c>
      <c r="AJ39" s="738">
        <v>205474</v>
      </c>
      <c r="AK39" s="738">
        <f t="shared" si="11"/>
        <v>657328</v>
      </c>
      <c r="AL39" s="738">
        <v>273695</v>
      </c>
      <c r="AM39" s="738">
        <v>315681</v>
      </c>
      <c r="AN39" s="738">
        <v>0</v>
      </c>
      <c r="AO39" s="738">
        <v>66647</v>
      </c>
      <c r="AP39" s="738">
        <v>1305</v>
      </c>
      <c r="AQ39" s="738">
        <v>0</v>
      </c>
      <c r="AR39" s="738" t="s">
        <v>566</v>
      </c>
      <c r="AS39" s="751" t="s">
        <v>566</v>
      </c>
      <c r="AT39" s="741" t="s">
        <v>80</v>
      </c>
      <c r="AU39" s="742">
        <f t="shared" si="9"/>
        <v>2376</v>
      </c>
      <c r="AV39" s="738">
        <v>0</v>
      </c>
      <c r="AW39" s="738">
        <v>2376</v>
      </c>
      <c r="AX39" s="738">
        <f t="shared" si="12"/>
        <v>0</v>
      </c>
      <c r="AY39" s="738">
        <v>0</v>
      </c>
      <c r="AZ39" s="738">
        <v>0</v>
      </c>
      <c r="BA39" s="738">
        <f t="shared" si="13"/>
        <v>1112962</v>
      </c>
      <c r="BB39" s="738">
        <v>1112962</v>
      </c>
      <c r="BC39" s="738">
        <v>0</v>
      </c>
      <c r="BD39" s="738">
        <v>111197</v>
      </c>
      <c r="BE39" s="738">
        <v>22049</v>
      </c>
      <c r="BF39" s="738">
        <v>250</v>
      </c>
      <c r="BG39" s="738">
        <v>1566893</v>
      </c>
      <c r="BH39" s="738">
        <v>0</v>
      </c>
      <c r="BI39" s="738">
        <v>13068725</v>
      </c>
      <c r="BJ39" s="738">
        <v>7459571</v>
      </c>
      <c r="BK39" s="730">
        <v>6324506</v>
      </c>
      <c r="BL39" s="605" t="s">
        <v>566</v>
      </c>
    </row>
    <row r="40" spans="1:64" s="579" customFormat="1" ht="14.25" customHeight="1">
      <c r="A40" s="606" t="s">
        <v>567</v>
      </c>
      <c r="B40" s="592" t="s">
        <v>56</v>
      </c>
      <c r="C40" s="725">
        <v>561572</v>
      </c>
      <c r="D40" s="730">
        <v>33652</v>
      </c>
      <c r="E40" s="730">
        <v>16607</v>
      </c>
      <c r="F40" s="730">
        <v>26420</v>
      </c>
      <c r="G40" s="730">
        <v>299650</v>
      </c>
      <c r="H40" s="730">
        <v>195442</v>
      </c>
      <c r="I40" s="730">
        <v>188794</v>
      </c>
      <c r="J40" s="730">
        <v>104208</v>
      </c>
      <c r="K40" s="730">
        <v>0</v>
      </c>
      <c r="L40" s="730">
        <v>10335</v>
      </c>
      <c r="M40" s="730">
        <v>30556</v>
      </c>
      <c r="N40" s="730">
        <v>82844</v>
      </c>
      <c r="O40" s="730">
        <v>55939</v>
      </c>
      <c r="P40" s="730">
        <v>14</v>
      </c>
      <c r="Q40" s="730">
        <v>406</v>
      </c>
      <c r="R40" s="730">
        <v>0</v>
      </c>
      <c r="S40" s="730">
        <v>5149</v>
      </c>
      <c r="T40" s="730">
        <f t="shared" si="10"/>
        <v>669326</v>
      </c>
      <c r="U40" s="731">
        <v>6263</v>
      </c>
      <c r="V40" s="730">
        <v>260</v>
      </c>
      <c r="W40" s="730" t="s">
        <v>567</v>
      </c>
      <c r="X40" s="743" t="s">
        <v>567</v>
      </c>
      <c r="Y40" s="733" t="s">
        <v>56</v>
      </c>
      <c r="Z40" s="730">
        <v>180264</v>
      </c>
      <c r="AA40" s="730">
        <v>28737</v>
      </c>
      <c r="AB40" s="730">
        <v>64504</v>
      </c>
      <c r="AC40" s="730">
        <v>300738</v>
      </c>
      <c r="AD40" s="730">
        <v>88560</v>
      </c>
      <c r="AE40" s="730">
        <v>77236</v>
      </c>
      <c r="AF40" s="730">
        <v>359421</v>
      </c>
      <c r="AG40" s="730">
        <v>1760303</v>
      </c>
      <c r="AH40" s="730">
        <v>589008</v>
      </c>
      <c r="AI40" s="730">
        <v>828437</v>
      </c>
      <c r="AJ40" s="730">
        <v>342858</v>
      </c>
      <c r="AK40" s="730">
        <f t="shared" si="11"/>
        <v>1025073</v>
      </c>
      <c r="AL40" s="730">
        <v>560891</v>
      </c>
      <c r="AM40" s="730">
        <v>426296</v>
      </c>
      <c r="AN40" s="730">
        <v>0</v>
      </c>
      <c r="AO40" s="730">
        <v>37886</v>
      </c>
      <c r="AP40" s="730">
        <v>0</v>
      </c>
      <c r="AQ40" s="730">
        <v>0</v>
      </c>
      <c r="AR40" s="730" t="s">
        <v>567</v>
      </c>
      <c r="AS40" s="743" t="s">
        <v>567</v>
      </c>
      <c r="AT40" s="733" t="s">
        <v>56</v>
      </c>
      <c r="AU40" s="734">
        <f t="shared" si="9"/>
        <v>0</v>
      </c>
      <c r="AV40" s="730">
        <v>0</v>
      </c>
      <c r="AW40" s="730">
        <v>0</v>
      </c>
      <c r="AX40" s="730">
        <f t="shared" si="12"/>
        <v>0</v>
      </c>
      <c r="AY40" s="730">
        <v>0</v>
      </c>
      <c r="AZ40" s="730">
        <v>0</v>
      </c>
      <c r="BA40" s="730">
        <f t="shared" si="13"/>
        <v>477716</v>
      </c>
      <c r="BB40" s="730">
        <v>477216</v>
      </c>
      <c r="BC40" s="730">
        <v>500</v>
      </c>
      <c r="BD40" s="730">
        <v>698614</v>
      </c>
      <c r="BE40" s="730">
        <v>0</v>
      </c>
      <c r="BF40" s="730">
        <v>15250</v>
      </c>
      <c r="BG40" s="730">
        <v>412485</v>
      </c>
      <c r="BH40" s="730">
        <v>0</v>
      </c>
      <c r="BI40" s="730">
        <v>6056996</v>
      </c>
      <c r="BJ40" s="730">
        <v>3681331</v>
      </c>
      <c r="BK40" s="726">
        <v>2063442</v>
      </c>
      <c r="BL40" s="596" t="s">
        <v>567</v>
      </c>
    </row>
    <row r="41" spans="1:64" s="579" customFormat="1" ht="14.25" customHeight="1">
      <c r="A41" s="606" t="s">
        <v>568</v>
      </c>
      <c r="B41" s="592" t="s">
        <v>57</v>
      </c>
      <c r="C41" s="725">
        <v>884153</v>
      </c>
      <c r="D41" s="730">
        <v>51797</v>
      </c>
      <c r="E41" s="730">
        <v>30496</v>
      </c>
      <c r="F41" s="730">
        <v>31414</v>
      </c>
      <c r="G41" s="730">
        <v>497169</v>
      </c>
      <c r="H41" s="730">
        <v>337321</v>
      </c>
      <c r="I41" s="730">
        <v>323450</v>
      </c>
      <c r="J41" s="730">
        <v>159848</v>
      </c>
      <c r="K41" s="730">
        <v>0</v>
      </c>
      <c r="L41" s="730">
        <v>12272</v>
      </c>
      <c r="M41" s="730">
        <v>41568</v>
      </c>
      <c r="N41" s="730">
        <v>117516</v>
      </c>
      <c r="O41" s="730">
        <v>90081</v>
      </c>
      <c r="P41" s="730">
        <v>22</v>
      </c>
      <c r="Q41" s="730">
        <v>566</v>
      </c>
      <c r="R41" s="730">
        <v>0</v>
      </c>
      <c r="S41" s="730">
        <v>11252</v>
      </c>
      <c r="T41" s="730">
        <f t="shared" si="10"/>
        <v>1013737</v>
      </c>
      <c r="U41" s="731">
        <v>15013</v>
      </c>
      <c r="V41" s="730">
        <v>452</v>
      </c>
      <c r="W41" s="730" t="s">
        <v>568</v>
      </c>
      <c r="X41" s="743" t="s">
        <v>568</v>
      </c>
      <c r="Y41" s="733" t="s">
        <v>57</v>
      </c>
      <c r="Z41" s="730">
        <v>240987</v>
      </c>
      <c r="AA41" s="730">
        <v>28461</v>
      </c>
      <c r="AB41" s="730">
        <v>6739</v>
      </c>
      <c r="AC41" s="730">
        <v>596989</v>
      </c>
      <c r="AD41" s="730">
        <v>125096</v>
      </c>
      <c r="AE41" s="730">
        <v>183618</v>
      </c>
      <c r="AF41" s="730">
        <v>500001</v>
      </c>
      <c r="AG41" s="730">
        <v>1946723</v>
      </c>
      <c r="AH41" s="730">
        <v>669920</v>
      </c>
      <c r="AI41" s="730">
        <v>855284</v>
      </c>
      <c r="AJ41" s="730">
        <v>421519</v>
      </c>
      <c r="AK41" s="730">
        <f t="shared" si="11"/>
        <v>2235240</v>
      </c>
      <c r="AL41" s="730">
        <v>191418</v>
      </c>
      <c r="AM41" s="730">
        <v>1973322</v>
      </c>
      <c r="AN41" s="730">
        <v>0</v>
      </c>
      <c r="AO41" s="730">
        <v>70500</v>
      </c>
      <c r="AP41" s="730">
        <v>0</v>
      </c>
      <c r="AQ41" s="730">
        <v>0</v>
      </c>
      <c r="AR41" s="730" t="s">
        <v>568</v>
      </c>
      <c r="AS41" s="743" t="s">
        <v>568</v>
      </c>
      <c r="AT41" s="733" t="s">
        <v>57</v>
      </c>
      <c r="AU41" s="734">
        <f t="shared" si="9"/>
        <v>0</v>
      </c>
      <c r="AV41" s="730">
        <v>0</v>
      </c>
      <c r="AW41" s="730">
        <v>0</v>
      </c>
      <c r="AX41" s="730">
        <f t="shared" si="12"/>
        <v>0</v>
      </c>
      <c r="AY41" s="730">
        <v>0</v>
      </c>
      <c r="AZ41" s="730">
        <v>0</v>
      </c>
      <c r="BA41" s="730">
        <f t="shared" si="13"/>
        <v>752638</v>
      </c>
      <c r="BB41" s="730">
        <v>751894</v>
      </c>
      <c r="BC41" s="730">
        <v>744</v>
      </c>
      <c r="BD41" s="730">
        <v>1414894</v>
      </c>
      <c r="BE41" s="730">
        <v>0</v>
      </c>
      <c r="BF41" s="730">
        <v>19210</v>
      </c>
      <c r="BG41" s="730">
        <v>499542</v>
      </c>
      <c r="BH41" s="730">
        <v>0</v>
      </c>
      <c r="BI41" s="730">
        <v>9449756</v>
      </c>
      <c r="BJ41" s="730">
        <v>5665110</v>
      </c>
      <c r="BK41" s="735">
        <v>2953568</v>
      </c>
      <c r="BL41" s="596" t="s">
        <v>568</v>
      </c>
    </row>
    <row r="42" spans="1:64" s="579" customFormat="1" ht="14.25" customHeight="1">
      <c r="A42" s="606" t="s">
        <v>569</v>
      </c>
      <c r="B42" s="592" t="s">
        <v>58</v>
      </c>
      <c r="C42" s="725">
        <v>375980</v>
      </c>
      <c r="D42" s="730">
        <v>23819</v>
      </c>
      <c r="E42" s="730">
        <v>31969</v>
      </c>
      <c r="F42" s="730">
        <v>22177</v>
      </c>
      <c r="G42" s="730">
        <v>188224</v>
      </c>
      <c r="H42" s="730">
        <v>129821</v>
      </c>
      <c r="I42" s="730">
        <v>125658</v>
      </c>
      <c r="J42" s="730">
        <v>58403</v>
      </c>
      <c r="K42" s="730">
        <v>0</v>
      </c>
      <c r="L42" s="730">
        <v>4044</v>
      </c>
      <c r="M42" s="730">
        <v>13922</v>
      </c>
      <c r="N42" s="730">
        <v>50261</v>
      </c>
      <c r="O42" s="730">
        <v>36946</v>
      </c>
      <c r="P42" s="730">
        <v>0</v>
      </c>
      <c r="Q42" s="730">
        <v>269</v>
      </c>
      <c r="R42" s="730">
        <v>0</v>
      </c>
      <c r="S42" s="730">
        <v>4349</v>
      </c>
      <c r="T42" s="730">
        <f t="shared" si="10"/>
        <v>408345</v>
      </c>
      <c r="U42" s="731">
        <v>1521</v>
      </c>
      <c r="V42" s="730">
        <v>87</v>
      </c>
      <c r="W42" s="730" t="s">
        <v>569</v>
      </c>
      <c r="X42" s="743" t="s">
        <v>569</v>
      </c>
      <c r="Y42" s="733" t="s">
        <v>58</v>
      </c>
      <c r="Z42" s="730">
        <v>87582</v>
      </c>
      <c r="AA42" s="730">
        <v>9191</v>
      </c>
      <c r="AB42" s="730">
        <v>12624</v>
      </c>
      <c r="AC42" s="730">
        <v>250811</v>
      </c>
      <c r="AD42" s="730">
        <v>46529</v>
      </c>
      <c r="AE42" s="730">
        <v>25808</v>
      </c>
      <c r="AF42" s="730">
        <v>99134</v>
      </c>
      <c r="AG42" s="730">
        <v>741954</v>
      </c>
      <c r="AH42" s="730">
        <v>353479</v>
      </c>
      <c r="AI42" s="730">
        <v>332834</v>
      </c>
      <c r="AJ42" s="730">
        <v>55641</v>
      </c>
      <c r="AK42" s="730">
        <f t="shared" si="11"/>
        <v>632975</v>
      </c>
      <c r="AL42" s="730">
        <v>84665</v>
      </c>
      <c r="AM42" s="730">
        <v>528589</v>
      </c>
      <c r="AN42" s="730">
        <v>0</v>
      </c>
      <c r="AO42" s="730">
        <v>19721</v>
      </c>
      <c r="AP42" s="730">
        <v>0</v>
      </c>
      <c r="AQ42" s="730">
        <v>0</v>
      </c>
      <c r="AR42" s="730" t="s">
        <v>569</v>
      </c>
      <c r="AS42" s="743" t="s">
        <v>569</v>
      </c>
      <c r="AT42" s="733" t="s">
        <v>58</v>
      </c>
      <c r="AU42" s="734">
        <f t="shared" si="9"/>
        <v>0</v>
      </c>
      <c r="AV42" s="730">
        <v>0</v>
      </c>
      <c r="AW42" s="730">
        <v>0</v>
      </c>
      <c r="AX42" s="730">
        <f t="shared" si="12"/>
        <v>0</v>
      </c>
      <c r="AY42" s="730">
        <v>0</v>
      </c>
      <c r="AZ42" s="730">
        <v>0</v>
      </c>
      <c r="BA42" s="730">
        <f t="shared" si="13"/>
        <v>365944</v>
      </c>
      <c r="BB42" s="730">
        <v>365666</v>
      </c>
      <c r="BC42" s="730">
        <v>278</v>
      </c>
      <c r="BD42" s="730">
        <v>551591</v>
      </c>
      <c r="BE42" s="730">
        <v>0</v>
      </c>
      <c r="BF42" s="730">
        <v>23420</v>
      </c>
      <c r="BG42" s="730">
        <v>236861</v>
      </c>
      <c r="BH42" s="730">
        <v>0</v>
      </c>
      <c r="BI42" s="730">
        <v>3462012</v>
      </c>
      <c r="BJ42" s="730">
        <v>2132358</v>
      </c>
      <c r="BK42" s="735">
        <v>1306690</v>
      </c>
      <c r="BL42" s="596" t="s">
        <v>569</v>
      </c>
    </row>
    <row r="43" spans="1:64" s="579" customFormat="1" ht="14.25" customHeight="1">
      <c r="A43" s="642" t="s">
        <v>570</v>
      </c>
      <c r="B43" s="599" t="s">
        <v>59</v>
      </c>
      <c r="C43" s="737">
        <v>376532</v>
      </c>
      <c r="D43" s="738">
        <v>26726</v>
      </c>
      <c r="E43" s="738">
        <v>13180</v>
      </c>
      <c r="F43" s="738">
        <v>25659</v>
      </c>
      <c r="G43" s="738">
        <v>193481</v>
      </c>
      <c r="H43" s="738">
        <v>133974</v>
      </c>
      <c r="I43" s="738">
        <v>130530</v>
      </c>
      <c r="J43" s="738">
        <v>59507</v>
      </c>
      <c r="K43" s="738">
        <v>0</v>
      </c>
      <c r="L43" s="738">
        <v>3197</v>
      </c>
      <c r="M43" s="738">
        <v>16504</v>
      </c>
      <c r="N43" s="738">
        <v>53125</v>
      </c>
      <c r="O43" s="738">
        <v>41261</v>
      </c>
      <c r="P43" s="738">
        <v>10</v>
      </c>
      <c r="Q43" s="738">
        <v>244</v>
      </c>
      <c r="R43" s="738">
        <v>296</v>
      </c>
      <c r="S43" s="738">
        <v>2849</v>
      </c>
      <c r="T43" s="738">
        <f t="shared" si="10"/>
        <v>497017</v>
      </c>
      <c r="U43" s="739">
        <v>2930</v>
      </c>
      <c r="V43" s="738">
        <v>124</v>
      </c>
      <c r="W43" s="738" t="s">
        <v>570</v>
      </c>
      <c r="X43" s="751" t="s">
        <v>570</v>
      </c>
      <c r="Y43" s="741" t="s">
        <v>59</v>
      </c>
      <c r="Z43" s="738">
        <v>52105</v>
      </c>
      <c r="AA43" s="738">
        <v>11162</v>
      </c>
      <c r="AB43" s="738">
        <v>64653</v>
      </c>
      <c r="AC43" s="738">
        <v>298253</v>
      </c>
      <c r="AD43" s="738">
        <v>67790</v>
      </c>
      <c r="AE43" s="738">
        <v>29684</v>
      </c>
      <c r="AF43" s="738">
        <v>113446</v>
      </c>
      <c r="AG43" s="738">
        <v>801857</v>
      </c>
      <c r="AH43" s="738">
        <v>334709</v>
      </c>
      <c r="AI43" s="738">
        <v>418397</v>
      </c>
      <c r="AJ43" s="738">
        <v>48751</v>
      </c>
      <c r="AK43" s="738">
        <f t="shared" si="11"/>
        <v>843496</v>
      </c>
      <c r="AL43" s="738">
        <v>404906</v>
      </c>
      <c r="AM43" s="738">
        <v>431478</v>
      </c>
      <c r="AN43" s="738">
        <v>0</v>
      </c>
      <c r="AO43" s="738">
        <v>7112</v>
      </c>
      <c r="AP43" s="738">
        <v>0</v>
      </c>
      <c r="AQ43" s="738">
        <v>0</v>
      </c>
      <c r="AR43" s="738" t="s">
        <v>570</v>
      </c>
      <c r="AS43" s="751" t="s">
        <v>570</v>
      </c>
      <c r="AT43" s="741" t="s">
        <v>59</v>
      </c>
      <c r="AU43" s="742">
        <f t="shared" si="9"/>
        <v>223</v>
      </c>
      <c r="AV43" s="738">
        <v>0</v>
      </c>
      <c r="AW43" s="738">
        <v>223</v>
      </c>
      <c r="AX43" s="738">
        <f t="shared" si="12"/>
        <v>0</v>
      </c>
      <c r="AY43" s="738">
        <v>0</v>
      </c>
      <c r="AZ43" s="738">
        <v>0</v>
      </c>
      <c r="BA43" s="738">
        <f t="shared" si="13"/>
        <v>160968</v>
      </c>
      <c r="BB43" s="738">
        <v>159965</v>
      </c>
      <c r="BC43" s="738">
        <v>1003</v>
      </c>
      <c r="BD43" s="738">
        <v>128900</v>
      </c>
      <c r="BE43" s="738">
        <v>650</v>
      </c>
      <c r="BF43" s="738">
        <v>26410</v>
      </c>
      <c r="BG43" s="738">
        <v>289728</v>
      </c>
      <c r="BH43" s="738">
        <v>0</v>
      </c>
      <c r="BI43" s="738">
        <v>3268911</v>
      </c>
      <c r="BJ43" s="738">
        <v>1887215</v>
      </c>
      <c r="BK43" s="730">
        <v>1290929</v>
      </c>
      <c r="BL43" s="605" t="s">
        <v>570</v>
      </c>
    </row>
    <row r="44" spans="1:64" s="579" customFormat="1" ht="14.25" customHeight="1">
      <c r="A44" s="606" t="s">
        <v>571</v>
      </c>
      <c r="B44" s="592" t="s">
        <v>60</v>
      </c>
      <c r="C44" s="725">
        <v>928441</v>
      </c>
      <c r="D44" s="730">
        <v>48249</v>
      </c>
      <c r="E44" s="730">
        <v>54306</v>
      </c>
      <c r="F44" s="730">
        <v>28474</v>
      </c>
      <c r="G44" s="730">
        <v>503121</v>
      </c>
      <c r="H44" s="730">
        <v>347337</v>
      </c>
      <c r="I44" s="730">
        <v>335405</v>
      </c>
      <c r="J44" s="730">
        <v>155784</v>
      </c>
      <c r="K44" s="730">
        <v>2992</v>
      </c>
      <c r="L44" s="730">
        <v>18230</v>
      </c>
      <c r="M44" s="730">
        <v>42980</v>
      </c>
      <c r="N44" s="730">
        <v>126690</v>
      </c>
      <c r="O44" s="730">
        <v>91818</v>
      </c>
      <c r="P44" s="730">
        <v>21</v>
      </c>
      <c r="Q44" s="730">
        <v>601</v>
      </c>
      <c r="R44" s="730">
        <v>0</v>
      </c>
      <c r="S44" s="730">
        <v>10959</v>
      </c>
      <c r="T44" s="730">
        <f t="shared" si="10"/>
        <v>911192</v>
      </c>
      <c r="U44" s="731">
        <v>7007</v>
      </c>
      <c r="V44" s="730">
        <v>322</v>
      </c>
      <c r="W44" s="730" t="s">
        <v>571</v>
      </c>
      <c r="X44" s="743" t="s">
        <v>571</v>
      </c>
      <c r="Y44" s="733" t="s">
        <v>60</v>
      </c>
      <c r="Z44" s="730">
        <v>184650</v>
      </c>
      <c r="AA44" s="730">
        <v>104339</v>
      </c>
      <c r="AB44" s="730">
        <v>88561</v>
      </c>
      <c r="AC44" s="730">
        <v>428578</v>
      </c>
      <c r="AD44" s="730">
        <v>97735</v>
      </c>
      <c r="AE44" s="730">
        <v>86845</v>
      </c>
      <c r="AF44" s="730">
        <v>834182</v>
      </c>
      <c r="AG44" s="730">
        <v>2898049</v>
      </c>
      <c r="AH44" s="730">
        <v>743735</v>
      </c>
      <c r="AI44" s="730">
        <v>1333844</v>
      </c>
      <c r="AJ44" s="730">
        <v>820470</v>
      </c>
      <c r="AK44" s="730">
        <f t="shared" si="11"/>
        <v>357111</v>
      </c>
      <c r="AL44" s="730">
        <v>78388</v>
      </c>
      <c r="AM44" s="730">
        <v>211052</v>
      </c>
      <c r="AN44" s="730">
        <v>0</v>
      </c>
      <c r="AO44" s="730">
        <v>43880</v>
      </c>
      <c r="AP44" s="730">
        <v>0</v>
      </c>
      <c r="AQ44" s="730">
        <v>23791</v>
      </c>
      <c r="AR44" s="730" t="s">
        <v>571</v>
      </c>
      <c r="AS44" s="743" t="s">
        <v>571</v>
      </c>
      <c r="AT44" s="733" t="s">
        <v>60</v>
      </c>
      <c r="AU44" s="734">
        <f t="shared" si="9"/>
        <v>55674</v>
      </c>
      <c r="AV44" s="730">
        <v>13665</v>
      </c>
      <c r="AW44" s="730">
        <v>42009</v>
      </c>
      <c r="AX44" s="730">
        <f t="shared" si="12"/>
        <v>0</v>
      </c>
      <c r="AY44" s="730">
        <v>0</v>
      </c>
      <c r="AZ44" s="730">
        <v>0</v>
      </c>
      <c r="BA44" s="730">
        <f t="shared" si="13"/>
        <v>781106</v>
      </c>
      <c r="BB44" s="730">
        <v>781106</v>
      </c>
      <c r="BC44" s="730">
        <v>0</v>
      </c>
      <c r="BD44" s="730">
        <v>211844</v>
      </c>
      <c r="BE44" s="730">
        <v>0</v>
      </c>
      <c r="BF44" s="730">
        <v>250</v>
      </c>
      <c r="BG44" s="730">
        <v>727243</v>
      </c>
      <c r="BH44" s="730">
        <v>0</v>
      </c>
      <c r="BI44" s="730">
        <v>7791937</v>
      </c>
      <c r="BJ44" s="730">
        <v>4652798</v>
      </c>
      <c r="BK44" s="726">
        <v>3833724</v>
      </c>
      <c r="BL44" s="596" t="s">
        <v>571</v>
      </c>
    </row>
    <row r="45" spans="1:64" s="579" customFormat="1" ht="14.25" customHeight="1">
      <c r="A45" s="629" t="s">
        <v>572</v>
      </c>
      <c r="B45" s="592" t="s">
        <v>61</v>
      </c>
      <c r="C45" s="772">
        <v>1132189</v>
      </c>
      <c r="D45" s="730">
        <v>55620</v>
      </c>
      <c r="E45" s="730">
        <v>62542</v>
      </c>
      <c r="F45" s="730">
        <v>30653</v>
      </c>
      <c r="G45" s="730">
        <v>645952</v>
      </c>
      <c r="H45" s="730">
        <v>439548</v>
      </c>
      <c r="I45" s="730">
        <v>430013</v>
      </c>
      <c r="J45" s="730">
        <v>206404</v>
      </c>
      <c r="K45" s="730">
        <v>0</v>
      </c>
      <c r="L45" s="730">
        <v>34214</v>
      </c>
      <c r="M45" s="730">
        <v>20801</v>
      </c>
      <c r="N45" s="730">
        <v>161980</v>
      </c>
      <c r="O45" s="730">
        <v>119320</v>
      </c>
      <c r="P45" s="730">
        <v>0</v>
      </c>
      <c r="Q45" s="730">
        <v>807</v>
      </c>
      <c r="R45" s="730">
        <v>0</v>
      </c>
      <c r="S45" s="730">
        <v>300</v>
      </c>
      <c r="T45" s="730">
        <f t="shared" si="10"/>
        <v>1507639</v>
      </c>
      <c r="U45" s="730">
        <v>17484</v>
      </c>
      <c r="V45" s="730">
        <v>417</v>
      </c>
      <c r="W45" s="730" t="s">
        <v>572</v>
      </c>
      <c r="X45" s="743" t="s">
        <v>572</v>
      </c>
      <c r="Y45" s="733" t="s">
        <v>61</v>
      </c>
      <c r="Z45" s="730">
        <v>289387</v>
      </c>
      <c r="AA45" s="730">
        <v>75432</v>
      </c>
      <c r="AB45" s="730">
        <v>111339</v>
      </c>
      <c r="AC45" s="730">
        <v>836215</v>
      </c>
      <c r="AD45" s="730">
        <v>177365</v>
      </c>
      <c r="AE45" s="730">
        <v>152905</v>
      </c>
      <c r="AF45" s="730">
        <v>1515300</v>
      </c>
      <c r="AG45" s="730">
        <v>3566321</v>
      </c>
      <c r="AH45" s="730">
        <v>517926</v>
      </c>
      <c r="AI45" s="730">
        <v>2030858</v>
      </c>
      <c r="AJ45" s="730">
        <v>1017537</v>
      </c>
      <c r="AK45" s="730">
        <f t="shared" si="11"/>
        <v>538057</v>
      </c>
      <c r="AL45" s="730">
        <v>124967</v>
      </c>
      <c r="AM45" s="730">
        <v>316726</v>
      </c>
      <c r="AN45" s="730">
        <v>0</v>
      </c>
      <c r="AO45" s="730">
        <v>96364</v>
      </c>
      <c r="AP45" s="730">
        <v>0</v>
      </c>
      <c r="AQ45" s="730">
        <v>0</v>
      </c>
      <c r="AR45" s="730" t="s">
        <v>572</v>
      </c>
      <c r="AS45" s="743" t="s">
        <v>572</v>
      </c>
      <c r="AT45" s="733" t="s">
        <v>61</v>
      </c>
      <c r="AU45" s="734">
        <f t="shared" si="9"/>
        <v>27826</v>
      </c>
      <c r="AV45" s="730">
        <v>14608</v>
      </c>
      <c r="AW45" s="730">
        <v>13218</v>
      </c>
      <c r="AX45" s="730">
        <f t="shared" si="12"/>
        <v>0</v>
      </c>
      <c r="AY45" s="730">
        <v>0</v>
      </c>
      <c r="AZ45" s="730">
        <v>0</v>
      </c>
      <c r="BA45" s="730">
        <f t="shared" si="13"/>
        <v>1026035</v>
      </c>
      <c r="BB45" s="730">
        <v>1026035</v>
      </c>
      <c r="BC45" s="730">
        <v>0</v>
      </c>
      <c r="BD45" s="730">
        <v>206511</v>
      </c>
      <c r="BE45" s="730">
        <v>268435</v>
      </c>
      <c r="BF45" s="730">
        <v>48730</v>
      </c>
      <c r="BG45" s="730">
        <v>1220155</v>
      </c>
      <c r="BH45" s="730">
        <v>0</v>
      </c>
      <c r="BI45" s="730">
        <v>11210103</v>
      </c>
      <c r="BJ45" s="730">
        <v>6847527</v>
      </c>
      <c r="BK45" s="735">
        <v>5393979</v>
      </c>
      <c r="BL45" s="596" t="s">
        <v>572</v>
      </c>
    </row>
    <row r="46" spans="1:64" s="579" customFormat="1" ht="14.25" customHeight="1">
      <c r="A46" s="606" t="s">
        <v>573</v>
      </c>
      <c r="B46" s="592" t="s">
        <v>62</v>
      </c>
      <c r="C46" s="725">
        <v>784577</v>
      </c>
      <c r="D46" s="730">
        <v>32603</v>
      </c>
      <c r="E46" s="730">
        <v>51619</v>
      </c>
      <c r="F46" s="730">
        <v>29001</v>
      </c>
      <c r="G46" s="730">
        <v>406773</v>
      </c>
      <c r="H46" s="730">
        <v>274096</v>
      </c>
      <c r="I46" s="730">
        <v>262715</v>
      </c>
      <c r="J46" s="730">
        <v>132677</v>
      </c>
      <c r="K46" s="730">
        <v>0</v>
      </c>
      <c r="L46" s="730">
        <v>7577</v>
      </c>
      <c r="M46" s="730">
        <v>65868</v>
      </c>
      <c r="N46" s="730">
        <v>105948</v>
      </c>
      <c r="O46" s="730">
        <v>83501</v>
      </c>
      <c r="P46" s="730">
        <v>24</v>
      </c>
      <c r="Q46" s="730">
        <v>478</v>
      </c>
      <c r="R46" s="730">
        <v>0</v>
      </c>
      <c r="S46" s="730">
        <v>1185</v>
      </c>
      <c r="T46" s="730">
        <f t="shared" si="10"/>
        <v>794586</v>
      </c>
      <c r="U46" s="730">
        <v>9653</v>
      </c>
      <c r="V46" s="730">
        <v>618</v>
      </c>
      <c r="W46" s="730" t="s">
        <v>573</v>
      </c>
      <c r="X46" s="743" t="s">
        <v>573</v>
      </c>
      <c r="Y46" s="733" t="s">
        <v>62</v>
      </c>
      <c r="Z46" s="730">
        <v>167501</v>
      </c>
      <c r="AA46" s="730">
        <v>20646</v>
      </c>
      <c r="AB46" s="730">
        <v>60018</v>
      </c>
      <c r="AC46" s="730">
        <v>452785</v>
      </c>
      <c r="AD46" s="730">
        <v>83365</v>
      </c>
      <c r="AE46" s="730">
        <v>92487</v>
      </c>
      <c r="AF46" s="730">
        <v>481053</v>
      </c>
      <c r="AG46" s="730">
        <v>1364526</v>
      </c>
      <c r="AH46" s="730">
        <v>445980</v>
      </c>
      <c r="AI46" s="730">
        <v>844772</v>
      </c>
      <c r="AJ46" s="730">
        <v>73774</v>
      </c>
      <c r="AK46" s="730">
        <f t="shared" si="11"/>
        <v>383764</v>
      </c>
      <c r="AL46" s="730">
        <v>190441</v>
      </c>
      <c r="AM46" s="730">
        <v>139641</v>
      </c>
      <c r="AN46" s="730">
        <v>0</v>
      </c>
      <c r="AO46" s="730">
        <v>33811</v>
      </c>
      <c r="AP46" s="730">
        <v>0</v>
      </c>
      <c r="AQ46" s="730">
        <v>19871</v>
      </c>
      <c r="AR46" s="730" t="s">
        <v>573</v>
      </c>
      <c r="AS46" s="743" t="s">
        <v>573</v>
      </c>
      <c r="AT46" s="733" t="s">
        <v>62</v>
      </c>
      <c r="AU46" s="734">
        <f t="shared" si="9"/>
        <v>34574</v>
      </c>
      <c r="AV46" s="730">
        <v>16170</v>
      </c>
      <c r="AW46" s="730">
        <v>18404</v>
      </c>
      <c r="AX46" s="730">
        <f t="shared" si="12"/>
        <v>0</v>
      </c>
      <c r="AY46" s="730">
        <v>0</v>
      </c>
      <c r="AZ46" s="730">
        <v>0</v>
      </c>
      <c r="BA46" s="730">
        <f t="shared" si="13"/>
        <v>599560</v>
      </c>
      <c r="BB46" s="730">
        <v>599560</v>
      </c>
      <c r="BC46" s="730">
        <v>0</v>
      </c>
      <c r="BD46" s="730">
        <v>53566</v>
      </c>
      <c r="BE46" s="730">
        <v>5619</v>
      </c>
      <c r="BF46" s="730">
        <v>26110</v>
      </c>
      <c r="BG46" s="730">
        <v>562262</v>
      </c>
      <c r="BH46" s="730">
        <v>0</v>
      </c>
      <c r="BI46" s="730">
        <v>5182684</v>
      </c>
      <c r="BJ46" s="730">
        <v>3292552</v>
      </c>
      <c r="BK46" s="735">
        <v>2626741</v>
      </c>
      <c r="BL46" s="596" t="s">
        <v>573</v>
      </c>
    </row>
    <row r="47" spans="1:64" s="579" customFormat="1" ht="14.25" customHeight="1">
      <c r="A47" s="606" t="s">
        <v>574</v>
      </c>
      <c r="B47" s="592" t="s">
        <v>63</v>
      </c>
      <c r="C47" s="725">
        <v>1497339</v>
      </c>
      <c r="D47" s="730">
        <v>57960</v>
      </c>
      <c r="E47" s="730">
        <v>82352</v>
      </c>
      <c r="F47" s="730">
        <v>30345</v>
      </c>
      <c r="G47" s="730">
        <v>848259</v>
      </c>
      <c r="H47" s="730">
        <v>556292</v>
      </c>
      <c r="I47" s="730">
        <v>534442</v>
      </c>
      <c r="J47" s="730">
        <v>291967</v>
      </c>
      <c r="K47" s="730">
        <v>2387</v>
      </c>
      <c r="L47" s="730">
        <v>30501</v>
      </c>
      <c r="M47" s="730">
        <v>49066</v>
      </c>
      <c r="N47" s="730">
        <v>226223</v>
      </c>
      <c r="O47" s="730">
        <v>152125</v>
      </c>
      <c r="P47" s="730">
        <v>0</v>
      </c>
      <c r="Q47" s="730">
        <v>1452</v>
      </c>
      <c r="R47" s="730">
        <v>0</v>
      </c>
      <c r="S47" s="730">
        <v>16669</v>
      </c>
      <c r="T47" s="730">
        <f t="shared" si="10"/>
        <v>1820827</v>
      </c>
      <c r="U47" s="731">
        <v>15141</v>
      </c>
      <c r="V47" s="730">
        <v>550</v>
      </c>
      <c r="W47" s="730" t="s">
        <v>574</v>
      </c>
      <c r="X47" s="743" t="s">
        <v>574</v>
      </c>
      <c r="Y47" s="733" t="s">
        <v>63</v>
      </c>
      <c r="Z47" s="730">
        <v>491229</v>
      </c>
      <c r="AA47" s="730">
        <v>98696</v>
      </c>
      <c r="AB47" s="730">
        <v>95704</v>
      </c>
      <c r="AC47" s="730">
        <v>914271</v>
      </c>
      <c r="AD47" s="730">
        <v>205236</v>
      </c>
      <c r="AE47" s="730">
        <v>173362</v>
      </c>
      <c r="AF47" s="730">
        <v>1497769</v>
      </c>
      <c r="AG47" s="730">
        <v>3763882</v>
      </c>
      <c r="AH47" s="730">
        <v>1087627</v>
      </c>
      <c r="AI47" s="730">
        <v>2455253</v>
      </c>
      <c r="AJ47" s="730">
        <v>221002</v>
      </c>
      <c r="AK47" s="730">
        <f t="shared" si="11"/>
        <v>4144480</v>
      </c>
      <c r="AL47" s="730">
        <v>406797</v>
      </c>
      <c r="AM47" s="730">
        <v>3645859</v>
      </c>
      <c r="AN47" s="730">
        <v>0</v>
      </c>
      <c r="AO47" s="730">
        <v>91824</v>
      </c>
      <c r="AP47" s="730">
        <v>0</v>
      </c>
      <c r="AQ47" s="730">
        <v>0</v>
      </c>
      <c r="AR47" s="730" t="s">
        <v>574</v>
      </c>
      <c r="AS47" s="743" t="s">
        <v>574</v>
      </c>
      <c r="AT47" s="733" t="s">
        <v>63</v>
      </c>
      <c r="AU47" s="734">
        <f t="shared" si="9"/>
        <v>25560</v>
      </c>
      <c r="AV47" s="730">
        <v>24670</v>
      </c>
      <c r="AW47" s="730">
        <v>890</v>
      </c>
      <c r="AX47" s="730">
        <f t="shared" si="12"/>
        <v>0</v>
      </c>
      <c r="AY47" s="730">
        <v>0</v>
      </c>
      <c r="AZ47" s="730">
        <v>0</v>
      </c>
      <c r="BA47" s="730">
        <f t="shared" si="13"/>
        <v>1302337</v>
      </c>
      <c r="BB47" s="730">
        <v>1302337</v>
      </c>
      <c r="BC47" s="730">
        <v>0</v>
      </c>
      <c r="BD47" s="730">
        <v>382294</v>
      </c>
      <c r="BE47" s="730">
        <v>0</v>
      </c>
      <c r="BF47" s="730">
        <v>800</v>
      </c>
      <c r="BG47" s="730">
        <v>1236493</v>
      </c>
      <c r="BH47" s="730">
        <v>0</v>
      </c>
      <c r="BI47" s="730">
        <v>15845143</v>
      </c>
      <c r="BJ47" s="730">
        <v>7197824</v>
      </c>
      <c r="BK47" s="735">
        <v>5780227</v>
      </c>
      <c r="BL47" s="596" t="s">
        <v>574</v>
      </c>
    </row>
    <row r="48" spans="1:64" s="579" customFormat="1" ht="14.25" customHeight="1">
      <c r="A48" s="606" t="s">
        <v>575</v>
      </c>
      <c r="B48" s="592" t="s">
        <v>64</v>
      </c>
      <c r="C48" s="725">
        <v>817705</v>
      </c>
      <c r="D48" s="730">
        <v>50804</v>
      </c>
      <c r="E48" s="730">
        <v>50209</v>
      </c>
      <c r="F48" s="730">
        <v>27947</v>
      </c>
      <c r="G48" s="730">
        <v>462662</v>
      </c>
      <c r="H48" s="730">
        <v>312138</v>
      </c>
      <c r="I48" s="730">
        <v>304174</v>
      </c>
      <c r="J48" s="730">
        <v>150524</v>
      </c>
      <c r="K48" s="730">
        <v>0</v>
      </c>
      <c r="L48" s="730">
        <v>3975</v>
      </c>
      <c r="M48" s="730">
        <v>19631</v>
      </c>
      <c r="N48" s="730">
        <v>116056</v>
      </c>
      <c r="O48" s="730">
        <v>78053</v>
      </c>
      <c r="P48" s="730">
        <v>21</v>
      </c>
      <c r="Q48" s="730">
        <v>639</v>
      </c>
      <c r="R48" s="730">
        <v>0</v>
      </c>
      <c r="S48" s="730">
        <v>7708</v>
      </c>
      <c r="T48" s="730">
        <f t="shared" si="10"/>
        <v>899303</v>
      </c>
      <c r="U48" s="731">
        <v>5562</v>
      </c>
      <c r="V48" s="730">
        <v>563</v>
      </c>
      <c r="W48" s="730" t="s">
        <v>575</v>
      </c>
      <c r="X48" s="743" t="s">
        <v>575</v>
      </c>
      <c r="Y48" s="733" t="s">
        <v>64</v>
      </c>
      <c r="Z48" s="730">
        <v>128683</v>
      </c>
      <c r="AA48" s="730">
        <v>29140</v>
      </c>
      <c r="AB48" s="730">
        <v>78838</v>
      </c>
      <c r="AC48" s="730">
        <v>509756</v>
      </c>
      <c r="AD48" s="730">
        <v>146761</v>
      </c>
      <c r="AE48" s="730">
        <v>165296</v>
      </c>
      <c r="AF48" s="730">
        <v>1122057</v>
      </c>
      <c r="AG48" s="730">
        <v>1932323</v>
      </c>
      <c r="AH48" s="730">
        <v>349893</v>
      </c>
      <c r="AI48" s="730">
        <v>1407991</v>
      </c>
      <c r="AJ48" s="730">
        <v>174439</v>
      </c>
      <c r="AK48" s="730">
        <f t="shared" si="11"/>
        <v>997679</v>
      </c>
      <c r="AL48" s="730">
        <v>436766</v>
      </c>
      <c r="AM48" s="730">
        <v>495043</v>
      </c>
      <c r="AN48" s="730">
        <v>0</v>
      </c>
      <c r="AO48" s="730">
        <v>65870</v>
      </c>
      <c r="AP48" s="730">
        <v>0</v>
      </c>
      <c r="AQ48" s="730">
        <v>0</v>
      </c>
      <c r="AR48" s="730" t="s">
        <v>575</v>
      </c>
      <c r="AS48" s="743" t="s">
        <v>575</v>
      </c>
      <c r="AT48" s="733" t="s">
        <v>64</v>
      </c>
      <c r="AU48" s="734">
        <f t="shared" si="9"/>
        <v>67605</v>
      </c>
      <c r="AV48" s="730">
        <v>37521</v>
      </c>
      <c r="AW48" s="730">
        <v>30084</v>
      </c>
      <c r="AX48" s="730">
        <f t="shared" si="12"/>
        <v>8173</v>
      </c>
      <c r="AY48" s="730">
        <v>0</v>
      </c>
      <c r="AZ48" s="730">
        <v>8173</v>
      </c>
      <c r="BA48" s="730">
        <f t="shared" si="13"/>
        <v>760985</v>
      </c>
      <c r="BB48" s="730">
        <v>760985</v>
      </c>
      <c r="BC48" s="730">
        <v>0</v>
      </c>
      <c r="BD48" s="730">
        <v>211385</v>
      </c>
      <c r="BE48" s="730">
        <v>0</v>
      </c>
      <c r="BF48" s="730">
        <v>12370</v>
      </c>
      <c r="BG48" s="730">
        <v>723940</v>
      </c>
      <c r="BH48" s="730">
        <v>0</v>
      </c>
      <c r="BI48" s="730">
        <v>7718821</v>
      </c>
      <c r="BJ48" s="730">
        <v>4470138</v>
      </c>
      <c r="BK48" s="735">
        <v>3514223</v>
      </c>
      <c r="BL48" s="596" t="s">
        <v>575</v>
      </c>
    </row>
    <row r="49" spans="1:64" s="579" customFormat="1" ht="14.25" customHeight="1">
      <c r="A49" s="642" t="s">
        <v>576</v>
      </c>
      <c r="B49" s="599" t="s">
        <v>65</v>
      </c>
      <c r="C49" s="737">
        <v>583544</v>
      </c>
      <c r="D49" s="738">
        <v>29158</v>
      </c>
      <c r="E49" s="738">
        <v>44865</v>
      </c>
      <c r="F49" s="738">
        <v>21106</v>
      </c>
      <c r="G49" s="738">
        <v>302054</v>
      </c>
      <c r="H49" s="738">
        <v>210866</v>
      </c>
      <c r="I49" s="738">
        <v>205901</v>
      </c>
      <c r="J49" s="738">
        <v>91188</v>
      </c>
      <c r="K49" s="738">
        <v>1832</v>
      </c>
      <c r="L49" s="738">
        <v>0</v>
      </c>
      <c r="M49" s="738">
        <v>33908</v>
      </c>
      <c r="N49" s="738">
        <v>72142</v>
      </c>
      <c r="O49" s="738">
        <v>55185</v>
      </c>
      <c r="P49" s="738">
        <v>14</v>
      </c>
      <c r="Q49" s="738">
        <v>463</v>
      </c>
      <c r="R49" s="738">
        <v>0</v>
      </c>
      <c r="S49" s="738">
        <v>22817</v>
      </c>
      <c r="T49" s="738">
        <f t="shared" si="10"/>
        <v>484731</v>
      </c>
      <c r="U49" s="738">
        <v>6907</v>
      </c>
      <c r="V49" s="738">
        <v>298</v>
      </c>
      <c r="W49" s="738" t="s">
        <v>576</v>
      </c>
      <c r="X49" s="751" t="s">
        <v>576</v>
      </c>
      <c r="Y49" s="741" t="s">
        <v>65</v>
      </c>
      <c r="Z49" s="738">
        <v>122183</v>
      </c>
      <c r="AA49" s="738">
        <v>14332</v>
      </c>
      <c r="AB49" s="738">
        <v>37916</v>
      </c>
      <c r="AC49" s="738">
        <v>245699</v>
      </c>
      <c r="AD49" s="738">
        <v>57396</v>
      </c>
      <c r="AE49" s="738">
        <v>72167</v>
      </c>
      <c r="AF49" s="738">
        <v>182390</v>
      </c>
      <c r="AG49" s="738">
        <v>551821</v>
      </c>
      <c r="AH49" s="738">
        <v>99563</v>
      </c>
      <c r="AI49" s="738">
        <v>416487</v>
      </c>
      <c r="AJ49" s="738">
        <v>35771</v>
      </c>
      <c r="AK49" s="738">
        <f t="shared" si="11"/>
        <v>443658</v>
      </c>
      <c r="AL49" s="738">
        <v>255733</v>
      </c>
      <c r="AM49" s="738">
        <v>173628</v>
      </c>
      <c r="AN49" s="738">
        <v>0</v>
      </c>
      <c r="AO49" s="738">
        <v>4689</v>
      </c>
      <c r="AP49" s="738">
        <v>9608</v>
      </c>
      <c r="AQ49" s="738">
        <v>0</v>
      </c>
      <c r="AR49" s="738" t="s">
        <v>576</v>
      </c>
      <c r="AS49" s="751" t="s">
        <v>576</v>
      </c>
      <c r="AT49" s="741" t="s">
        <v>65</v>
      </c>
      <c r="AU49" s="742">
        <f t="shared" si="9"/>
        <v>21507</v>
      </c>
      <c r="AV49" s="738">
        <v>0</v>
      </c>
      <c r="AW49" s="738">
        <v>21507</v>
      </c>
      <c r="AX49" s="738">
        <f t="shared" si="12"/>
        <v>0</v>
      </c>
      <c r="AY49" s="738">
        <v>0</v>
      </c>
      <c r="AZ49" s="738">
        <v>0</v>
      </c>
      <c r="BA49" s="738">
        <f t="shared" si="13"/>
        <v>262379</v>
      </c>
      <c r="BB49" s="738">
        <v>262379</v>
      </c>
      <c r="BC49" s="738">
        <v>0</v>
      </c>
      <c r="BD49" s="738">
        <v>325121</v>
      </c>
      <c r="BE49" s="738">
        <v>0</v>
      </c>
      <c r="BF49" s="738">
        <v>26300</v>
      </c>
      <c r="BG49" s="738">
        <v>420830</v>
      </c>
      <c r="BH49" s="738">
        <v>0</v>
      </c>
      <c r="BI49" s="738">
        <v>3374448</v>
      </c>
      <c r="BJ49" s="738">
        <v>2206640</v>
      </c>
      <c r="BK49" s="773">
        <v>1585355</v>
      </c>
      <c r="BL49" s="605" t="s">
        <v>576</v>
      </c>
    </row>
  </sheetData>
  <sheetProtection/>
  <mergeCells count="11">
    <mergeCell ref="A9:B9"/>
    <mergeCell ref="X9:Y9"/>
    <mergeCell ref="AS9:AT9"/>
    <mergeCell ref="H5:H6"/>
    <mergeCell ref="I5:I6"/>
    <mergeCell ref="A7:B7"/>
    <mergeCell ref="X7:Y7"/>
    <mergeCell ref="AS7:AT7"/>
    <mergeCell ref="A8:B8"/>
    <mergeCell ref="X8:Y8"/>
    <mergeCell ref="AS8:AT8"/>
  </mergeCells>
  <printOptions/>
  <pageMargins left="0.6692913385826772" right="0.6692913385826772" top="0.7874015748031497" bottom="0.5905511811023623" header="0" footer="0"/>
  <pageSetup blackAndWhite="1" horizontalDpi="600" verticalDpi="600" orientation="portrait" paperSize="9" scale="93" r:id="rId2"/>
  <colBreaks count="4" manualBreakCount="4">
    <brk id="11" max="48" man="1"/>
    <brk id="23" max="48" man="1"/>
    <brk id="33" max="48" man="1"/>
    <brk id="4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136" zoomScaleNormal="110" zoomScaleSheetLayoutView="136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D8" sqref="AD8"/>
    </sheetView>
  </sheetViews>
  <sheetFormatPr defaultColWidth="6.625" defaultRowHeight="15" customHeight="1"/>
  <cols>
    <col min="1" max="1" width="2.50390625" style="853" customWidth="1"/>
    <col min="2" max="2" width="10.625" style="780" customWidth="1"/>
    <col min="3" max="3" width="9.625" style="777" customWidth="1"/>
    <col min="4" max="4" width="4.625" style="778" customWidth="1"/>
    <col min="5" max="5" width="9.625" style="777" customWidth="1"/>
    <col min="6" max="6" width="4.625" style="778" customWidth="1"/>
    <col min="7" max="7" width="9.625" style="777" customWidth="1"/>
    <col min="8" max="8" width="4.625" style="778" customWidth="1"/>
    <col min="9" max="9" width="9.625" style="777" customWidth="1"/>
    <col min="10" max="10" width="4.625" style="778" customWidth="1"/>
    <col min="11" max="11" width="9.625" style="777" customWidth="1"/>
    <col min="12" max="12" width="4.625" style="778" customWidth="1"/>
    <col min="13" max="13" width="8.625" style="777" customWidth="1"/>
    <col min="14" max="14" width="3.75390625" style="778" customWidth="1"/>
    <col min="15" max="15" width="8.625" style="777" customWidth="1"/>
    <col min="16" max="16" width="3.75390625" style="778" customWidth="1"/>
    <col min="17" max="17" width="8.625" style="777" customWidth="1"/>
    <col min="18" max="18" width="3.75390625" style="778" customWidth="1"/>
    <col min="19" max="19" width="8.625" style="777" customWidth="1"/>
    <col min="20" max="20" width="3.75390625" style="778" customWidth="1"/>
    <col min="21" max="21" width="9.25390625" style="777" customWidth="1"/>
    <col min="22" max="22" width="4.50390625" style="778" bestFit="1" customWidth="1"/>
    <col min="23" max="24" width="9.75390625" style="777" customWidth="1"/>
    <col min="25" max="25" width="2.50390625" style="854" customWidth="1"/>
    <col min="26" max="34" width="8.375" style="779" customWidth="1"/>
    <col min="35" max="16384" width="6.625" style="780" customWidth="1"/>
  </cols>
  <sheetData>
    <row r="1" spans="1:25" ht="13.5" customHeight="1">
      <c r="A1" s="781" t="s">
        <v>671</v>
      </c>
      <c r="B1" s="782"/>
      <c r="C1" s="783"/>
      <c r="D1" s="784"/>
      <c r="E1" s="783"/>
      <c r="F1" s="784"/>
      <c r="G1" s="783"/>
      <c r="H1" s="784"/>
      <c r="I1" s="783"/>
      <c r="J1" s="784"/>
      <c r="K1" s="785"/>
      <c r="L1" s="786"/>
      <c r="M1" s="785"/>
      <c r="N1" s="786"/>
      <c r="O1" s="785"/>
      <c r="P1" s="786"/>
      <c r="Q1" s="785"/>
      <c r="R1" s="786"/>
      <c r="S1" s="785"/>
      <c r="T1" s="786"/>
      <c r="U1" s="785"/>
      <c r="V1" s="786"/>
      <c r="W1" s="785"/>
      <c r="X1" s="785"/>
      <c r="Y1" s="787" t="s">
        <v>672</v>
      </c>
    </row>
    <row r="2" spans="1:25" ht="13.5" customHeight="1">
      <c r="A2" s="788"/>
      <c r="B2" s="789" t="s">
        <v>501</v>
      </c>
      <c r="C2" s="790" t="s">
        <v>654</v>
      </c>
      <c r="D2" s="791"/>
      <c r="E2" s="792" t="s">
        <v>655</v>
      </c>
      <c r="F2" s="791"/>
      <c r="G2" s="792" t="s">
        <v>656</v>
      </c>
      <c r="H2" s="791"/>
      <c r="I2" s="792" t="s">
        <v>657</v>
      </c>
      <c r="J2" s="791"/>
      <c r="K2" s="792" t="s">
        <v>658</v>
      </c>
      <c r="L2" s="793"/>
      <c r="M2" s="790" t="s">
        <v>659</v>
      </c>
      <c r="N2" s="791"/>
      <c r="O2" s="792" t="s">
        <v>660</v>
      </c>
      <c r="P2" s="791"/>
      <c r="Q2" s="792" t="s">
        <v>661</v>
      </c>
      <c r="R2" s="791"/>
      <c r="S2" s="792" t="s">
        <v>662</v>
      </c>
      <c r="T2" s="791"/>
      <c r="U2" s="792" t="s">
        <v>663</v>
      </c>
      <c r="V2" s="791"/>
      <c r="W2" s="792" t="s">
        <v>664</v>
      </c>
      <c r="X2" s="794"/>
      <c r="Y2" s="795"/>
    </row>
    <row r="3" spans="1:25" ht="13.5" customHeight="1">
      <c r="A3" s="796" t="s">
        <v>145</v>
      </c>
      <c r="B3" s="797"/>
      <c r="C3" s="798"/>
      <c r="D3" s="799" t="s">
        <v>665</v>
      </c>
      <c r="E3" s="800"/>
      <c r="F3" s="799" t="s">
        <v>665</v>
      </c>
      <c r="G3" s="800"/>
      <c r="H3" s="799" t="s">
        <v>665</v>
      </c>
      <c r="I3" s="800"/>
      <c r="J3" s="799" t="s">
        <v>665</v>
      </c>
      <c r="K3" s="800"/>
      <c r="L3" s="801" t="s">
        <v>665</v>
      </c>
      <c r="M3" s="802" t="s">
        <v>666</v>
      </c>
      <c r="N3" s="799" t="s">
        <v>665</v>
      </c>
      <c r="O3" s="800"/>
      <c r="P3" s="799" t="s">
        <v>665</v>
      </c>
      <c r="Q3" s="800"/>
      <c r="R3" s="799" t="s">
        <v>665</v>
      </c>
      <c r="S3" s="800"/>
      <c r="T3" s="799" t="s">
        <v>665</v>
      </c>
      <c r="U3" s="800"/>
      <c r="V3" s="799" t="s">
        <v>665</v>
      </c>
      <c r="W3" s="800"/>
      <c r="X3" s="803" t="s">
        <v>667</v>
      </c>
      <c r="Y3" s="804" t="s">
        <v>145</v>
      </c>
    </row>
    <row r="4" spans="1:25" ht="13.5" customHeight="1">
      <c r="A4" s="796"/>
      <c r="B4" s="797"/>
      <c r="C4" s="798"/>
      <c r="D4" s="805" t="s">
        <v>668</v>
      </c>
      <c r="E4" s="806"/>
      <c r="F4" s="805" t="s">
        <v>668</v>
      </c>
      <c r="G4" s="806"/>
      <c r="H4" s="805" t="s">
        <v>668</v>
      </c>
      <c r="I4" s="806"/>
      <c r="J4" s="805" t="s">
        <v>668</v>
      </c>
      <c r="K4" s="806"/>
      <c r="L4" s="807" t="s">
        <v>668</v>
      </c>
      <c r="M4" s="798"/>
      <c r="N4" s="805" t="s">
        <v>668</v>
      </c>
      <c r="O4" s="806"/>
      <c r="P4" s="805" t="s">
        <v>668</v>
      </c>
      <c r="Q4" s="806"/>
      <c r="R4" s="805" t="s">
        <v>668</v>
      </c>
      <c r="S4" s="806"/>
      <c r="T4" s="805" t="s">
        <v>668</v>
      </c>
      <c r="U4" s="806"/>
      <c r="V4" s="805" t="s">
        <v>668</v>
      </c>
      <c r="W4" s="806"/>
      <c r="X4" s="806"/>
      <c r="Y4" s="804"/>
    </row>
    <row r="5" spans="1:25" ht="13.5" customHeight="1">
      <c r="A5" s="796" t="s">
        <v>273</v>
      </c>
      <c r="B5" s="797"/>
      <c r="C5" s="798"/>
      <c r="D5" s="805" t="s">
        <v>669</v>
      </c>
      <c r="E5" s="806"/>
      <c r="F5" s="805" t="s">
        <v>669</v>
      </c>
      <c r="G5" s="806"/>
      <c r="H5" s="805" t="s">
        <v>669</v>
      </c>
      <c r="I5" s="806"/>
      <c r="J5" s="805" t="s">
        <v>669</v>
      </c>
      <c r="K5" s="806"/>
      <c r="L5" s="807" t="s">
        <v>669</v>
      </c>
      <c r="M5" s="798"/>
      <c r="N5" s="805" t="s">
        <v>669</v>
      </c>
      <c r="O5" s="806"/>
      <c r="P5" s="805" t="s">
        <v>669</v>
      </c>
      <c r="Q5" s="806"/>
      <c r="R5" s="805" t="s">
        <v>669</v>
      </c>
      <c r="S5" s="806"/>
      <c r="T5" s="805" t="s">
        <v>669</v>
      </c>
      <c r="U5" s="806"/>
      <c r="V5" s="805" t="s">
        <v>669</v>
      </c>
      <c r="W5" s="806"/>
      <c r="X5" s="808" t="s">
        <v>670</v>
      </c>
      <c r="Y5" s="804" t="s">
        <v>273</v>
      </c>
    </row>
    <row r="6" spans="1:25" ht="13.5" customHeight="1">
      <c r="A6" s="809"/>
      <c r="B6" s="810" t="s">
        <v>3</v>
      </c>
      <c r="C6" s="811"/>
      <c r="D6" s="812"/>
      <c r="E6" s="813"/>
      <c r="F6" s="814"/>
      <c r="G6" s="813"/>
      <c r="H6" s="814"/>
      <c r="I6" s="813"/>
      <c r="J6" s="814"/>
      <c r="K6" s="813"/>
      <c r="L6" s="815"/>
      <c r="M6" s="811"/>
      <c r="N6" s="812"/>
      <c r="O6" s="813"/>
      <c r="P6" s="814"/>
      <c r="Q6" s="813"/>
      <c r="R6" s="814"/>
      <c r="S6" s="813"/>
      <c r="T6" s="814"/>
      <c r="U6" s="813"/>
      <c r="V6" s="814"/>
      <c r="W6" s="813"/>
      <c r="X6" s="813"/>
      <c r="Y6" s="816"/>
    </row>
    <row r="7" spans="1:25" ht="18.75" customHeight="1">
      <c r="A7" s="1690" t="s">
        <v>286</v>
      </c>
      <c r="B7" s="1691"/>
      <c r="C7" s="790">
        <v>4741427</v>
      </c>
      <c r="D7" s="817">
        <v>5.8</v>
      </c>
      <c r="E7" s="792">
        <v>31515494</v>
      </c>
      <c r="F7" s="817">
        <v>38.5</v>
      </c>
      <c r="G7" s="792">
        <v>8708999</v>
      </c>
      <c r="H7" s="817">
        <v>10.7</v>
      </c>
      <c r="I7" s="792">
        <v>6136876</v>
      </c>
      <c r="J7" s="818">
        <v>7.5</v>
      </c>
      <c r="K7" s="792">
        <v>163743</v>
      </c>
      <c r="L7" s="819">
        <v>0.2</v>
      </c>
      <c r="M7" s="790">
        <v>5214065</v>
      </c>
      <c r="N7" s="817">
        <v>6.4</v>
      </c>
      <c r="O7" s="792">
        <v>2769940</v>
      </c>
      <c r="P7" s="817">
        <v>3.4</v>
      </c>
      <c r="Q7" s="792">
        <v>5483541</v>
      </c>
      <c r="R7" s="817">
        <v>6.7</v>
      </c>
      <c r="S7" s="792">
        <v>2181654</v>
      </c>
      <c r="T7" s="817">
        <v>2.7</v>
      </c>
      <c r="U7" s="792">
        <v>14830889</v>
      </c>
      <c r="V7" s="817">
        <v>18.1</v>
      </c>
      <c r="W7" s="792">
        <v>81746628</v>
      </c>
      <c r="X7" s="792">
        <v>76610673</v>
      </c>
      <c r="Y7" s="820"/>
    </row>
    <row r="8" spans="1:25" ht="18.75" customHeight="1">
      <c r="A8" s="1692" t="s">
        <v>287</v>
      </c>
      <c r="B8" s="1693"/>
      <c r="C8" s="802">
        <v>2637310</v>
      </c>
      <c r="D8" s="818">
        <v>4.8</v>
      </c>
      <c r="E8" s="800">
        <v>20247425</v>
      </c>
      <c r="F8" s="818">
        <v>37</v>
      </c>
      <c r="G8" s="800">
        <v>6341781</v>
      </c>
      <c r="H8" s="818">
        <v>11.6</v>
      </c>
      <c r="I8" s="800">
        <v>4505109</v>
      </c>
      <c r="J8" s="818">
        <v>8.2</v>
      </c>
      <c r="K8" s="800">
        <v>146048</v>
      </c>
      <c r="L8" s="821">
        <v>0.3</v>
      </c>
      <c r="M8" s="802">
        <v>2848067</v>
      </c>
      <c r="N8" s="818">
        <v>5.2</v>
      </c>
      <c r="O8" s="800">
        <v>1965751</v>
      </c>
      <c r="P8" s="818">
        <v>3.6</v>
      </c>
      <c r="Q8" s="800">
        <v>4292268</v>
      </c>
      <c r="R8" s="822">
        <v>7.8</v>
      </c>
      <c r="S8" s="800">
        <v>1994179</v>
      </c>
      <c r="T8" s="818">
        <v>3.6</v>
      </c>
      <c r="U8" s="800">
        <v>9812786</v>
      </c>
      <c r="V8" s="818">
        <v>17.9</v>
      </c>
      <c r="W8" s="800">
        <v>54790724</v>
      </c>
      <c r="X8" s="800">
        <v>51132609</v>
      </c>
      <c r="Y8" s="823"/>
    </row>
    <row r="9" spans="1:25" ht="18.75" customHeight="1">
      <c r="A9" s="1692" t="s">
        <v>288</v>
      </c>
      <c r="B9" s="1693"/>
      <c r="C9" s="802">
        <v>2104117</v>
      </c>
      <c r="D9" s="822">
        <v>7.8999999999999995</v>
      </c>
      <c r="E9" s="800">
        <v>11268069</v>
      </c>
      <c r="F9" s="822">
        <v>41.8</v>
      </c>
      <c r="G9" s="800">
        <v>2367218</v>
      </c>
      <c r="H9" s="818">
        <v>8.8</v>
      </c>
      <c r="I9" s="800">
        <v>1631767</v>
      </c>
      <c r="J9" s="818">
        <v>6</v>
      </c>
      <c r="K9" s="800">
        <v>17695</v>
      </c>
      <c r="L9" s="821">
        <v>0.1</v>
      </c>
      <c r="M9" s="802">
        <v>2365998</v>
      </c>
      <c r="N9" s="818">
        <v>8.7</v>
      </c>
      <c r="O9" s="800">
        <v>804189</v>
      </c>
      <c r="P9" s="818">
        <v>3</v>
      </c>
      <c r="Q9" s="800">
        <v>1191273</v>
      </c>
      <c r="R9" s="818">
        <v>4.4</v>
      </c>
      <c r="S9" s="800">
        <v>187475</v>
      </c>
      <c r="T9" s="818">
        <v>0.7</v>
      </c>
      <c r="U9" s="800">
        <v>5018103</v>
      </c>
      <c r="V9" s="818">
        <v>18.6</v>
      </c>
      <c r="W9" s="800">
        <v>26955904</v>
      </c>
      <c r="X9" s="800">
        <v>25478064</v>
      </c>
      <c r="Y9" s="823"/>
    </row>
    <row r="10" spans="1:25" ht="14.25" customHeight="1">
      <c r="A10" s="824" t="s">
        <v>484</v>
      </c>
      <c r="B10" s="825" t="s">
        <v>31</v>
      </c>
      <c r="C10" s="826">
        <v>538310</v>
      </c>
      <c r="D10" s="827">
        <v>4.1</v>
      </c>
      <c r="E10" s="826">
        <v>4777533</v>
      </c>
      <c r="F10" s="827">
        <v>36.2</v>
      </c>
      <c r="G10" s="826">
        <v>2003651</v>
      </c>
      <c r="H10" s="827">
        <v>15.2</v>
      </c>
      <c r="I10" s="826">
        <v>1143012</v>
      </c>
      <c r="J10" s="827">
        <v>8.6</v>
      </c>
      <c r="K10" s="828">
        <v>41611</v>
      </c>
      <c r="L10" s="827">
        <v>0.3</v>
      </c>
      <c r="M10" s="826">
        <v>592006</v>
      </c>
      <c r="N10" s="827">
        <v>4.5</v>
      </c>
      <c r="O10" s="828">
        <v>583729</v>
      </c>
      <c r="P10" s="827">
        <v>4.4</v>
      </c>
      <c r="Q10" s="826">
        <v>1139405</v>
      </c>
      <c r="R10" s="827">
        <v>8.6</v>
      </c>
      <c r="S10" s="828">
        <v>8920</v>
      </c>
      <c r="T10" s="827">
        <v>0.1</v>
      </c>
      <c r="U10" s="826">
        <v>2370992</v>
      </c>
      <c r="V10" s="827">
        <v>18</v>
      </c>
      <c r="W10" s="826">
        <v>13199169</v>
      </c>
      <c r="X10" s="826">
        <v>11958884</v>
      </c>
      <c r="Y10" s="829" t="s">
        <v>484</v>
      </c>
    </row>
    <row r="11" spans="1:25" ht="14.25" customHeight="1">
      <c r="A11" s="830" t="s">
        <v>485</v>
      </c>
      <c r="B11" s="831" t="s">
        <v>32</v>
      </c>
      <c r="C11" s="832">
        <v>373553</v>
      </c>
      <c r="D11" s="833">
        <v>4.1</v>
      </c>
      <c r="E11" s="832">
        <v>3254780</v>
      </c>
      <c r="F11" s="833">
        <v>35.3</v>
      </c>
      <c r="G11" s="832">
        <v>1038682</v>
      </c>
      <c r="H11" s="833">
        <v>11.200000000000001</v>
      </c>
      <c r="I11" s="832">
        <v>649449</v>
      </c>
      <c r="J11" s="833">
        <v>7.1</v>
      </c>
      <c r="K11" s="834">
        <v>29153</v>
      </c>
      <c r="L11" s="833">
        <v>0.3</v>
      </c>
      <c r="M11" s="832">
        <v>547712</v>
      </c>
      <c r="N11" s="833">
        <v>6</v>
      </c>
      <c r="O11" s="834">
        <v>304546</v>
      </c>
      <c r="P11" s="833">
        <v>3.3</v>
      </c>
      <c r="Q11" s="832">
        <v>1054428</v>
      </c>
      <c r="R11" s="833">
        <v>11.5</v>
      </c>
      <c r="S11" s="834">
        <v>183133</v>
      </c>
      <c r="T11" s="833">
        <v>2</v>
      </c>
      <c r="U11" s="832">
        <v>1767013</v>
      </c>
      <c r="V11" s="833">
        <v>19.2</v>
      </c>
      <c r="W11" s="832">
        <v>9202449</v>
      </c>
      <c r="X11" s="832">
        <v>8592213</v>
      </c>
      <c r="Y11" s="835" t="s">
        <v>485</v>
      </c>
    </row>
    <row r="12" spans="1:25" ht="14.25" customHeight="1">
      <c r="A12" s="830" t="s">
        <v>486</v>
      </c>
      <c r="B12" s="831" t="s">
        <v>33</v>
      </c>
      <c r="C12" s="832">
        <v>517411</v>
      </c>
      <c r="D12" s="833">
        <v>5.2</v>
      </c>
      <c r="E12" s="832">
        <v>3297423</v>
      </c>
      <c r="F12" s="833">
        <v>33</v>
      </c>
      <c r="G12" s="832">
        <v>1060296</v>
      </c>
      <c r="H12" s="833">
        <v>10.6</v>
      </c>
      <c r="I12" s="832">
        <v>1313181</v>
      </c>
      <c r="J12" s="833">
        <v>13.2</v>
      </c>
      <c r="K12" s="834">
        <v>46138</v>
      </c>
      <c r="L12" s="833">
        <v>0.5</v>
      </c>
      <c r="M12" s="832">
        <v>377428</v>
      </c>
      <c r="N12" s="833">
        <v>3.8</v>
      </c>
      <c r="O12" s="834">
        <v>454835</v>
      </c>
      <c r="P12" s="833">
        <v>4.5</v>
      </c>
      <c r="Q12" s="832">
        <v>900543</v>
      </c>
      <c r="R12" s="833">
        <v>9</v>
      </c>
      <c r="S12" s="834">
        <v>8819</v>
      </c>
      <c r="T12" s="833">
        <v>0.1</v>
      </c>
      <c r="U12" s="832">
        <v>2004377</v>
      </c>
      <c r="V12" s="833">
        <v>20.1</v>
      </c>
      <c r="W12" s="832">
        <v>9980451</v>
      </c>
      <c r="X12" s="832">
        <v>9322360</v>
      </c>
      <c r="Y12" s="835" t="s">
        <v>486</v>
      </c>
    </row>
    <row r="13" spans="1:25" ht="14.25" customHeight="1">
      <c r="A13" s="830" t="s">
        <v>487</v>
      </c>
      <c r="B13" s="831" t="s">
        <v>34</v>
      </c>
      <c r="C13" s="832">
        <v>134352</v>
      </c>
      <c r="D13" s="833">
        <v>6.1</v>
      </c>
      <c r="E13" s="832">
        <v>849241</v>
      </c>
      <c r="F13" s="833">
        <v>38.6</v>
      </c>
      <c r="G13" s="832">
        <v>207822</v>
      </c>
      <c r="H13" s="833">
        <v>9.5</v>
      </c>
      <c r="I13" s="832">
        <v>145264</v>
      </c>
      <c r="J13" s="833">
        <v>6.6</v>
      </c>
      <c r="K13" s="834">
        <v>71</v>
      </c>
      <c r="L13" s="833">
        <v>0</v>
      </c>
      <c r="M13" s="832">
        <v>155004</v>
      </c>
      <c r="N13" s="833">
        <v>7.1</v>
      </c>
      <c r="O13" s="834">
        <v>104918</v>
      </c>
      <c r="P13" s="833">
        <v>4.8</v>
      </c>
      <c r="Q13" s="832">
        <v>142490</v>
      </c>
      <c r="R13" s="833">
        <v>6.5</v>
      </c>
      <c r="S13" s="834">
        <v>35996</v>
      </c>
      <c r="T13" s="833">
        <v>1.6</v>
      </c>
      <c r="U13" s="832">
        <v>422950</v>
      </c>
      <c r="V13" s="833">
        <v>19.2</v>
      </c>
      <c r="W13" s="832">
        <v>2198108</v>
      </c>
      <c r="X13" s="832">
        <v>2057737</v>
      </c>
      <c r="Y13" s="835" t="s">
        <v>487</v>
      </c>
    </row>
    <row r="14" spans="1:25" ht="14.25" customHeight="1">
      <c r="A14" s="830" t="s">
        <v>488</v>
      </c>
      <c r="B14" s="831" t="s">
        <v>14</v>
      </c>
      <c r="C14" s="832">
        <v>180264</v>
      </c>
      <c r="D14" s="833">
        <v>5.1</v>
      </c>
      <c r="E14" s="832">
        <v>1483617</v>
      </c>
      <c r="F14" s="833">
        <v>41.7</v>
      </c>
      <c r="G14" s="832">
        <v>378045</v>
      </c>
      <c r="H14" s="833">
        <v>10.6</v>
      </c>
      <c r="I14" s="832">
        <v>224741</v>
      </c>
      <c r="J14" s="833">
        <v>6.3999999999999995</v>
      </c>
      <c r="K14" s="834">
        <v>5667</v>
      </c>
      <c r="L14" s="833">
        <v>0.1</v>
      </c>
      <c r="M14" s="832">
        <v>240356</v>
      </c>
      <c r="N14" s="833">
        <v>6.7</v>
      </c>
      <c r="O14" s="834">
        <v>89990</v>
      </c>
      <c r="P14" s="833">
        <v>2.5</v>
      </c>
      <c r="Q14" s="832">
        <v>281309</v>
      </c>
      <c r="R14" s="833">
        <v>7.9</v>
      </c>
      <c r="S14" s="834">
        <v>37960</v>
      </c>
      <c r="T14" s="833">
        <v>1.1</v>
      </c>
      <c r="U14" s="832">
        <v>638017</v>
      </c>
      <c r="V14" s="833">
        <v>17.9</v>
      </c>
      <c r="W14" s="832">
        <v>3559966</v>
      </c>
      <c r="X14" s="832">
        <v>3410577</v>
      </c>
      <c r="Y14" s="835" t="s">
        <v>488</v>
      </c>
    </row>
    <row r="15" spans="1:25" ht="14.25" customHeight="1">
      <c r="A15" s="830" t="s">
        <v>489</v>
      </c>
      <c r="B15" s="831" t="s">
        <v>35</v>
      </c>
      <c r="C15" s="832">
        <v>203576</v>
      </c>
      <c r="D15" s="833">
        <v>6.4</v>
      </c>
      <c r="E15" s="832">
        <v>1375759</v>
      </c>
      <c r="F15" s="833">
        <v>43</v>
      </c>
      <c r="G15" s="832">
        <v>299004</v>
      </c>
      <c r="H15" s="833">
        <v>9.4</v>
      </c>
      <c r="I15" s="832">
        <v>226524</v>
      </c>
      <c r="J15" s="833">
        <v>7.1</v>
      </c>
      <c r="K15" s="834">
        <v>9480</v>
      </c>
      <c r="L15" s="833">
        <v>0.19999999999999998</v>
      </c>
      <c r="M15" s="832">
        <v>254275</v>
      </c>
      <c r="N15" s="833">
        <v>8</v>
      </c>
      <c r="O15" s="834">
        <v>97448</v>
      </c>
      <c r="P15" s="833">
        <v>3</v>
      </c>
      <c r="Q15" s="832">
        <v>176230</v>
      </c>
      <c r="R15" s="833">
        <v>5.5</v>
      </c>
      <c r="S15" s="834">
        <v>18673</v>
      </c>
      <c r="T15" s="833">
        <v>0.6</v>
      </c>
      <c r="U15" s="832">
        <v>537804</v>
      </c>
      <c r="V15" s="833">
        <v>16.8</v>
      </c>
      <c r="W15" s="832">
        <v>3198773</v>
      </c>
      <c r="X15" s="832">
        <v>3059644</v>
      </c>
      <c r="Y15" s="835" t="s">
        <v>489</v>
      </c>
    </row>
    <row r="16" spans="1:25" ht="14.25" customHeight="1">
      <c r="A16" s="830" t="s">
        <v>490</v>
      </c>
      <c r="B16" s="831" t="s">
        <v>36</v>
      </c>
      <c r="C16" s="832">
        <v>169070</v>
      </c>
      <c r="D16" s="833">
        <v>4.6</v>
      </c>
      <c r="E16" s="832">
        <v>1227505</v>
      </c>
      <c r="F16" s="833">
        <v>33.4</v>
      </c>
      <c r="G16" s="832">
        <v>297998</v>
      </c>
      <c r="H16" s="833">
        <v>8.1</v>
      </c>
      <c r="I16" s="832">
        <v>199219</v>
      </c>
      <c r="J16" s="833">
        <v>5.4</v>
      </c>
      <c r="K16" s="834">
        <v>0</v>
      </c>
      <c r="L16" s="833">
        <v>0</v>
      </c>
      <c r="M16" s="832">
        <v>161873</v>
      </c>
      <c r="N16" s="833">
        <v>4.4</v>
      </c>
      <c r="O16" s="834">
        <v>101029</v>
      </c>
      <c r="P16" s="833">
        <v>2.8</v>
      </c>
      <c r="Q16" s="832">
        <v>208197</v>
      </c>
      <c r="R16" s="833">
        <v>5.7</v>
      </c>
      <c r="S16" s="834">
        <v>828229</v>
      </c>
      <c r="T16" s="833">
        <v>22.5</v>
      </c>
      <c r="U16" s="832">
        <v>482788</v>
      </c>
      <c r="V16" s="833">
        <v>13.1</v>
      </c>
      <c r="W16" s="832">
        <v>3675908</v>
      </c>
      <c r="X16" s="832">
        <v>3530094</v>
      </c>
      <c r="Y16" s="835" t="s">
        <v>490</v>
      </c>
    </row>
    <row r="17" spans="1:25" ht="14.25" customHeight="1">
      <c r="A17" s="830" t="s">
        <v>491</v>
      </c>
      <c r="B17" s="831" t="s">
        <v>37</v>
      </c>
      <c r="C17" s="832">
        <v>199129</v>
      </c>
      <c r="D17" s="833">
        <v>4.8</v>
      </c>
      <c r="E17" s="832">
        <v>1788683</v>
      </c>
      <c r="F17" s="833">
        <v>43.6</v>
      </c>
      <c r="G17" s="832">
        <v>589831</v>
      </c>
      <c r="H17" s="833">
        <v>14.4</v>
      </c>
      <c r="I17" s="832">
        <v>322920</v>
      </c>
      <c r="J17" s="833">
        <v>7.9</v>
      </c>
      <c r="K17" s="834">
        <v>0</v>
      </c>
      <c r="L17" s="833">
        <v>0</v>
      </c>
      <c r="M17" s="832">
        <v>142139</v>
      </c>
      <c r="N17" s="833">
        <v>3.5</v>
      </c>
      <c r="O17" s="834">
        <v>150359</v>
      </c>
      <c r="P17" s="833">
        <v>3.6</v>
      </c>
      <c r="Q17" s="832">
        <v>191578</v>
      </c>
      <c r="R17" s="833">
        <v>4.7</v>
      </c>
      <c r="S17" s="834">
        <v>0</v>
      </c>
      <c r="T17" s="833">
        <v>0</v>
      </c>
      <c r="U17" s="832">
        <v>717868</v>
      </c>
      <c r="V17" s="833">
        <v>17.5</v>
      </c>
      <c r="W17" s="832">
        <v>4102507</v>
      </c>
      <c r="X17" s="832">
        <v>3794030</v>
      </c>
      <c r="Y17" s="835" t="s">
        <v>491</v>
      </c>
    </row>
    <row r="18" spans="1:25" ht="14.25" customHeight="1">
      <c r="A18" s="830" t="s">
        <v>492</v>
      </c>
      <c r="B18" s="831" t="s">
        <v>38</v>
      </c>
      <c r="C18" s="832">
        <v>172450</v>
      </c>
      <c r="D18" s="833">
        <v>5.2</v>
      </c>
      <c r="E18" s="832">
        <v>1063635</v>
      </c>
      <c r="F18" s="833">
        <v>32</v>
      </c>
      <c r="G18" s="832">
        <v>245107</v>
      </c>
      <c r="H18" s="833">
        <v>7.4</v>
      </c>
      <c r="I18" s="832">
        <v>109904</v>
      </c>
      <c r="J18" s="833">
        <v>3.3</v>
      </c>
      <c r="K18" s="834">
        <v>13928</v>
      </c>
      <c r="L18" s="833">
        <v>0.4</v>
      </c>
      <c r="M18" s="832">
        <v>237953</v>
      </c>
      <c r="N18" s="833">
        <v>7.1</v>
      </c>
      <c r="O18" s="834">
        <v>35601</v>
      </c>
      <c r="P18" s="833">
        <v>1.2000000000000002</v>
      </c>
      <c r="Q18" s="832">
        <v>98187</v>
      </c>
      <c r="R18" s="833">
        <v>2.9</v>
      </c>
      <c r="S18" s="834">
        <v>859620</v>
      </c>
      <c r="T18" s="833">
        <v>25.8</v>
      </c>
      <c r="U18" s="832">
        <v>488824</v>
      </c>
      <c r="V18" s="833">
        <v>14.7</v>
      </c>
      <c r="W18" s="832">
        <v>3325209</v>
      </c>
      <c r="X18" s="832">
        <v>3177362</v>
      </c>
      <c r="Y18" s="835" t="s">
        <v>492</v>
      </c>
    </row>
    <row r="19" spans="1:25" ht="14.25" customHeight="1">
      <c r="A19" s="836" t="s">
        <v>546</v>
      </c>
      <c r="B19" s="837" t="s">
        <v>77</v>
      </c>
      <c r="C19" s="838">
        <v>149195</v>
      </c>
      <c r="D19" s="839">
        <v>6.4</v>
      </c>
      <c r="E19" s="838">
        <v>1129249</v>
      </c>
      <c r="F19" s="839">
        <v>48.1</v>
      </c>
      <c r="G19" s="838">
        <v>221345</v>
      </c>
      <c r="H19" s="839">
        <v>9.4</v>
      </c>
      <c r="I19" s="838">
        <v>170895</v>
      </c>
      <c r="J19" s="839">
        <v>7.3</v>
      </c>
      <c r="K19" s="840">
        <v>0</v>
      </c>
      <c r="L19" s="839">
        <v>0</v>
      </c>
      <c r="M19" s="838">
        <v>139321</v>
      </c>
      <c r="N19" s="839">
        <v>5.9</v>
      </c>
      <c r="O19" s="840">
        <v>43296</v>
      </c>
      <c r="P19" s="839">
        <v>1.8</v>
      </c>
      <c r="Q19" s="838">
        <v>99901</v>
      </c>
      <c r="R19" s="839">
        <v>4.3</v>
      </c>
      <c r="S19" s="840">
        <v>12829</v>
      </c>
      <c r="T19" s="839">
        <v>0.5</v>
      </c>
      <c r="U19" s="838">
        <v>382153</v>
      </c>
      <c r="V19" s="839">
        <v>16.3</v>
      </c>
      <c r="W19" s="838">
        <v>2348184</v>
      </c>
      <c r="X19" s="838">
        <v>2229708</v>
      </c>
      <c r="Y19" s="841" t="s">
        <v>546</v>
      </c>
    </row>
    <row r="20" spans="1:25" ht="14.25" customHeight="1">
      <c r="A20" s="830" t="s">
        <v>547</v>
      </c>
      <c r="B20" s="831" t="s">
        <v>39</v>
      </c>
      <c r="C20" s="832">
        <v>74664</v>
      </c>
      <c r="D20" s="833">
        <v>7.4</v>
      </c>
      <c r="E20" s="832">
        <v>405105</v>
      </c>
      <c r="F20" s="833">
        <v>40.4</v>
      </c>
      <c r="G20" s="832">
        <v>55460</v>
      </c>
      <c r="H20" s="833">
        <v>5.5</v>
      </c>
      <c r="I20" s="832">
        <v>122478</v>
      </c>
      <c r="J20" s="833">
        <v>12.2</v>
      </c>
      <c r="K20" s="834">
        <v>7496</v>
      </c>
      <c r="L20" s="833">
        <v>0.8</v>
      </c>
      <c r="M20" s="832">
        <v>89362</v>
      </c>
      <c r="N20" s="833">
        <v>8.9</v>
      </c>
      <c r="O20" s="834">
        <v>72939</v>
      </c>
      <c r="P20" s="833">
        <v>7.3</v>
      </c>
      <c r="Q20" s="832">
        <v>26346</v>
      </c>
      <c r="R20" s="833">
        <v>2.6</v>
      </c>
      <c r="S20" s="834">
        <v>6884</v>
      </c>
      <c r="T20" s="833">
        <v>0.7</v>
      </c>
      <c r="U20" s="832">
        <v>142102</v>
      </c>
      <c r="V20" s="833">
        <v>14.2</v>
      </c>
      <c r="W20" s="832">
        <v>1002836</v>
      </c>
      <c r="X20" s="832">
        <v>910623</v>
      </c>
      <c r="Y20" s="835" t="s">
        <v>547</v>
      </c>
    </row>
    <row r="21" spans="1:25" ht="14.25" customHeight="1">
      <c r="A21" s="830" t="s">
        <v>548</v>
      </c>
      <c r="B21" s="842" t="s">
        <v>40</v>
      </c>
      <c r="C21" s="832">
        <v>40019</v>
      </c>
      <c r="D21" s="833">
        <v>8.5</v>
      </c>
      <c r="E21" s="832">
        <v>256433</v>
      </c>
      <c r="F21" s="833">
        <v>54.3</v>
      </c>
      <c r="G21" s="832">
        <v>31125</v>
      </c>
      <c r="H21" s="833">
        <v>6.6</v>
      </c>
      <c r="I21" s="832">
        <v>18802</v>
      </c>
      <c r="J21" s="833">
        <v>4</v>
      </c>
      <c r="K21" s="834">
        <v>0</v>
      </c>
      <c r="L21" s="833">
        <v>0</v>
      </c>
      <c r="M21" s="832">
        <v>43238</v>
      </c>
      <c r="N21" s="833">
        <v>9.2</v>
      </c>
      <c r="O21" s="834">
        <v>5275</v>
      </c>
      <c r="P21" s="833">
        <v>1.1</v>
      </c>
      <c r="Q21" s="832">
        <v>11590</v>
      </c>
      <c r="R21" s="833">
        <v>2.4</v>
      </c>
      <c r="S21" s="834">
        <v>2267</v>
      </c>
      <c r="T21" s="833">
        <v>0.5</v>
      </c>
      <c r="U21" s="832">
        <v>63352</v>
      </c>
      <c r="V21" s="833">
        <v>13.4</v>
      </c>
      <c r="W21" s="832">
        <v>472101</v>
      </c>
      <c r="X21" s="832">
        <v>462980</v>
      </c>
      <c r="Y21" s="835" t="s">
        <v>548</v>
      </c>
    </row>
    <row r="22" spans="1:25" ht="14.25" customHeight="1">
      <c r="A22" s="830" t="s">
        <v>549</v>
      </c>
      <c r="B22" s="843" t="s">
        <v>41</v>
      </c>
      <c r="C22" s="832">
        <v>49521</v>
      </c>
      <c r="D22" s="833">
        <v>10.6</v>
      </c>
      <c r="E22" s="832">
        <v>213872</v>
      </c>
      <c r="F22" s="833">
        <v>45.8</v>
      </c>
      <c r="G22" s="832">
        <v>38812</v>
      </c>
      <c r="H22" s="833">
        <v>8.3</v>
      </c>
      <c r="I22" s="832">
        <v>20641</v>
      </c>
      <c r="J22" s="833">
        <v>4.4</v>
      </c>
      <c r="K22" s="834">
        <v>0</v>
      </c>
      <c r="L22" s="833">
        <v>0</v>
      </c>
      <c r="M22" s="832">
        <v>50899</v>
      </c>
      <c r="N22" s="833">
        <v>10.9</v>
      </c>
      <c r="O22" s="834">
        <v>3601</v>
      </c>
      <c r="P22" s="833">
        <v>0.8</v>
      </c>
      <c r="Q22" s="832">
        <v>13777</v>
      </c>
      <c r="R22" s="833">
        <v>3</v>
      </c>
      <c r="S22" s="834">
        <v>6949</v>
      </c>
      <c r="T22" s="833">
        <v>1.5</v>
      </c>
      <c r="U22" s="832">
        <v>68760</v>
      </c>
      <c r="V22" s="833">
        <v>14.7</v>
      </c>
      <c r="W22" s="832">
        <v>466832</v>
      </c>
      <c r="X22" s="832">
        <v>458136</v>
      </c>
      <c r="Y22" s="835" t="s">
        <v>549</v>
      </c>
    </row>
    <row r="23" spans="1:25" ht="14.25" customHeight="1">
      <c r="A23" s="836" t="s">
        <v>550</v>
      </c>
      <c r="B23" s="844" t="s">
        <v>42</v>
      </c>
      <c r="C23" s="838">
        <v>66868</v>
      </c>
      <c r="D23" s="839">
        <v>7.9</v>
      </c>
      <c r="E23" s="838">
        <v>353342</v>
      </c>
      <c r="F23" s="839">
        <v>41.9</v>
      </c>
      <c r="G23" s="838">
        <v>60917</v>
      </c>
      <c r="H23" s="839">
        <v>7.2</v>
      </c>
      <c r="I23" s="838">
        <v>56003</v>
      </c>
      <c r="J23" s="839">
        <v>6.6</v>
      </c>
      <c r="K23" s="840">
        <v>0</v>
      </c>
      <c r="L23" s="839">
        <v>0</v>
      </c>
      <c r="M23" s="838">
        <v>63201</v>
      </c>
      <c r="N23" s="839">
        <v>7.5</v>
      </c>
      <c r="O23" s="840">
        <v>13404</v>
      </c>
      <c r="P23" s="839">
        <v>1.6</v>
      </c>
      <c r="Q23" s="838">
        <v>35623</v>
      </c>
      <c r="R23" s="839">
        <v>4.2</v>
      </c>
      <c r="S23" s="840">
        <v>14993</v>
      </c>
      <c r="T23" s="839">
        <v>1.9000000000000001</v>
      </c>
      <c r="U23" s="838">
        <v>178280</v>
      </c>
      <c r="V23" s="839">
        <v>21.2</v>
      </c>
      <c r="W23" s="838">
        <v>842631</v>
      </c>
      <c r="X23" s="838">
        <v>819826</v>
      </c>
      <c r="Y23" s="841" t="s">
        <v>550</v>
      </c>
    </row>
    <row r="24" spans="1:25" ht="14.25" customHeight="1">
      <c r="A24" s="830" t="s">
        <v>551</v>
      </c>
      <c r="B24" s="843" t="s">
        <v>78</v>
      </c>
      <c r="C24" s="832">
        <v>64057</v>
      </c>
      <c r="D24" s="833">
        <v>5.2</v>
      </c>
      <c r="E24" s="832">
        <v>520782</v>
      </c>
      <c r="F24" s="833">
        <v>41.7</v>
      </c>
      <c r="G24" s="832">
        <v>149201</v>
      </c>
      <c r="H24" s="833">
        <v>12</v>
      </c>
      <c r="I24" s="832">
        <v>44965</v>
      </c>
      <c r="J24" s="833">
        <v>3.6</v>
      </c>
      <c r="K24" s="834">
        <v>0</v>
      </c>
      <c r="L24" s="833">
        <v>0</v>
      </c>
      <c r="M24" s="832">
        <v>109729</v>
      </c>
      <c r="N24" s="833">
        <v>8.8</v>
      </c>
      <c r="O24" s="834">
        <v>37082</v>
      </c>
      <c r="P24" s="833">
        <v>3</v>
      </c>
      <c r="Q24" s="832">
        <v>79536</v>
      </c>
      <c r="R24" s="833">
        <v>6.4</v>
      </c>
      <c r="S24" s="834">
        <v>8932</v>
      </c>
      <c r="T24" s="833">
        <v>0.6</v>
      </c>
      <c r="U24" s="832">
        <v>233828</v>
      </c>
      <c r="V24" s="833">
        <v>18.7</v>
      </c>
      <c r="W24" s="832">
        <v>1248112</v>
      </c>
      <c r="X24" s="832">
        <v>1176129</v>
      </c>
      <c r="Y24" s="835" t="s">
        <v>551</v>
      </c>
    </row>
    <row r="25" spans="1:25" ht="14.25" customHeight="1">
      <c r="A25" s="836" t="s">
        <v>552</v>
      </c>
      <c r="B25" s="837" t="s">
        <v>43</v>
      </c>
      <c r="C25" s="838">
        <v>68875</v>
      </c>
      <c r="D25" s="839">
        <v>6.5</v>
      </c>
      <c r="E25" s="838">
        <v>506507</v>
      </c>
      <c r="F25" s="839">
        <v>47.5</v>
      </c>
      <c r="G25" s="838">
        <v>55754</v>
      </c>
      <c r="H25" s="839">
        <v>5.2</v>
      </c>
      <c r="I25" s="838">
        <v>16299</v>
      </c>
      <c r="J25" s="839">
        <v>1.5</v>
      </c>
      <c r="K25" s="840">
        <v>8083</v>
      </c>
      <c r="L25" s="839">
        <v>0.8</v>
      </c>
      <c r="M25" s="838">
        <v>129289</v>
      </c>
      <c r="N25" s="839">
        <v>12.1</v>
      </c>
      <c r="O25" s="840">
        <v>51608</v>
      </c>
      <c r="P25" s="839">
        <v>4.8</v>
      </c>
      <c r="Q25" s="838">
        <v>53257</v>
      </c>
      <c r="R25" s="839">
        <v>5</v>
      </c>
      <c r="S25" s="840">
        <v>11968</v>
      </c>
      <c r="T25" s="839">
        <v>1.1</v>
      </c>
      <c r="U25" s="838">
        <v>164784</v>
      </c>
      <c r="V25" s="839">
        <v>15.5</v>
      </c>
      <c r="W25" s="838">
        <v>1066424</v>
      </c>
      <c r="X25" s="838">
        <v>1035510</v>
      </c>
      <c r="Y25" s="841" t="s">
        <v>552</v>
      </c>
    </row>
    <row r="26" spans="1:25" ht="14.25" customHeight="1">
      <c r="A26" s="845" t="s">
        <v>553</v>
      </c>
      <c r="B26" s="846" t="s">
        <v>44</v>
      </c>
      <c r="C26" s="847">
        <v>31914</v>
      </c>
      <c r="D26" s="848">
        <v>9.3</v>
      </c>
      <c r="E26" s="847">
        <v>136948</v>
      </c>
      <c r="F26" s="848">
        <v>40.1</v>
      </c>
      <c r="G26" s="847">
        <v>19644</v>
      </c>
      <c r="H26" s="848">
        <v>5.8</v>
      </c>
      <c r="I26" s="847">
        <v>17584</v>
      </c>
      <c r="J26" s="848">
        <v>5.1</v>
      </c>
      <c r="K26" s="849">
        <v>0</v>
      </c>
      <c r="L26" s="848">
        <v>0</v>
      </c>
      <c r="M26" s="847">
        <v>34736</v>
      </c>
      <c r="N26" s="848">
        <v>10.2</v>
      </c>
      <c r="O26" s="849">
        <v>20541</v>
      </c>
      <c r="P26" s="848">
        <v>6</v>
      </c>
      <c r="Q26" s="847">
        <v>18339</v>
      </c>
      <c r="R26" s="848">
        <v>5.300000000000001</v>
      </c>
      <c r="S26" s="849">
        <v>8613</v>
      </c>
      <c r="T26" s="848">
        <v>2.5</v>
      </c>
      <c r="U26" s="847">
        <v>53599</v>
      </c>
      <c r="V26" s="848">
        <v>15.7</v>
      </c>
      <c r="W26" s="847">
        <v>341918</v>
      </c>
      <c r="X26" s="847">
        <v>330106</v>
      </c>
      <c r="Y26" s="850" t="s">
        <v>553</v>
      </c>
    </row>
    <row r="27" spans="1:25" ht="14.25" customHeight="1">
      <c r="A27" s="830" t="s">
        <v>554</v>
      </c>
      <c r="B27" s="831" t="s">
        <v>45</v>
      </c>
      <c r="C27" s="832">
        <v>83131</v>
      </c>
      <c r="D27" s="833">
        <v>7.5</v>
      </c>
      <c r="E27" s="832">
        <v>510881</v>
      </c>
      <c r="F27" s="833">
        <v>46.3</v>
      </c>
      <c r="G27" s="832">
        <v>73840</v>
      </c>
      <c r="H27" s="833">
        <v>6.7</v>
      </c>
      <c r="I27" s="832">
        <v>72099</v>
      </c>
      <c r="J27" s="833">
        <v>6.5</v>
      </c>
      <c r="K27" s="834">
        <v>0</v>
      </c>
      <c r="L27" s="833">
        <v>0</v>
      </c>
      <c r="M27" s="832">
        <v>84814</v>
      </c>
      <c r="N27" s="833">
        <v>7.7</v>
      </c>
      <c r="O27" s="834">
        <v>796</v>
      </c>
      <c r="P27" s="833">
        <v>0.1</v>
      </c>
      <c r="Q27" s="832">
        <v>45483</v>
      </c>
      <c r="R27" s="833">
        <v>4.1</v>
      </c>
      <c r="S27" s="834">
        <v>7986</v>
      </c>
      <c r="T27" s="833">
        <v>0.7</v>
      </c>
      <c r="U27" s="832">
        <v>224395</v>
      </c>
      <c r="V27" s="833">
        <v>20.4</v>
      </c>
      <c r="W27" s="832">
        <v>1103425</v>
      </c>
      <c r="X27" s="832">
        <v>1037792</v>
      </c>
      <c r="Y27" s="835" t="s">
        <v>554</v>
      </c>
    </row>
    <row r="28" spans="1:25" ht="14.25" customHeight="1">
      <c r="A28" s="830" t="s">
        <v>555</v>
      </c>
      <c r="B28" s="831" t="s">
        <v>46</v>
      </c>
      <c r="C28" s="832">
        <v>62572</v>
      </c>
      <c r="D28" s="833">
        <v>8.7</v>
      </c>
      <c r="E28" s="832">
        <v>303883</v>
      </c>
      <c r="F28" s="833">
        <v>42.3</v>
      </c>
      <c r="G28" s="832">
        <v>48001</v>
      </c>
      <c r="H28" s="833">
        <v>6.7</v>
      </c>
      <c r="I28" s="832">
        <v>44983</v>
      </c>
      <c r="J28" s="833">
        <v>6.3</v>
      </c>
      <c r="K28" s="834">
        <v>0</v>
      </c>
      <c r="L28" s="833">
        <v>0</v>
      </c>
      <c r="M28" s="832">
        <v>54366</v>
      </c>
      <c r="N28" s="833">
        <v>7.6</v>
      </c>
      <c r="O28" s="834">
        <v>31525</v>
      </c>
      <c r="P28" s="833">
        <v>4.300000000000001</v>
      </c>
      <c r="Q28" s="832">
        <v>29270</v>
      </c>
      <c r="R28" s="833">
        <v>4.1</v>
      </c>
      <c r="S28" s="834">
        <v>8020</v>
      </c>
      <c r="T28" s="833">
        <v>1.1</v>
      </c>
      <c r="U28" s="832">
        <v>136272</v>
      </c>
      <c r="V28" s="833">
        <v>18.9</v>
      </c>
      <c r="W28" s="832">
        <v>718892</v>
      </c>
      <c r="X28" s="832">
        <v>703597</v>
      </c>
      <c r="Y28" s="835" t="s">
        <v>555</v>
      </c>
    </row>
    <row r="29" spans="1:25" ht="14.25" customHeight="1">
      <c r="A29" s="836" t="s">
        <v>556</v>
      </c>
      <c r="B29" s="837" t="s">
        <v>47</v>
      </c>
      <c r="C29" s="838">
        <v>46246</v>
      </c>
      <c r="D29" s="839">
        <v>7.2</v>
      </c>
      <c r="E29" s="838">
        <v>279368</v>
      </c>
      <c r="F29" s="839">
        <v>43.5</v>
      </c>
      <c r="G29" s="838">
        <v>30039</v>
      </c>
      <c r="H29" s="839">
        <v>4.7</v>
      </c>
      <c r="I29" s="838">
        <v>45454</v>
      </c>
      <c r="J29" s="839">
        <v>7.1</v>
      </c>
      <c r="K29" s="840">
        <v>0</v>
      </c>
      <c r="L29" s="839">
        <v>0</v>
      </c>
      <c r="M29" s="838">
        <v>52814</v>
      </c>
      <c r="N29" s="839">
        <v>8.2</v>
      </c>
      <c r="O29" s="840">
        <v>27619</v>
      </c>
      <c r="P29" s="839">
        <v>4.3</v>
      </c>
      <c r="Q29" s="838">
        <v>38369</v>
      </c>
      <c r="R29" s="839">
        <v>6</v>
      </c>
      <c r="S29" s="840">
        <v>3855</v>
      </c>
      <c r="T29" s="839">
        <v>0.6</v>
      </c>
      <c r="U29" s="838">
        <v>118004</v>
      </c>
      <c r="V29" s="839">
        <v>18.4</v>
      </c>
      <c r="W29" s="838">
        <v>641768</v>
      </c>
      <c r="X29" s="838">
        <v>606012</v>
      </c>
      <c r="Y29" s="841" t="s">
        <v>556</v>
      </c>
    </row>
    <row r="30" spans="1:25" ht="14.25" customHeight="1">
      <c r="A30" s="830" t="s">
        <v>557</v>
      </c>
      <c r="B30" s="831" t="s">
        <v>48</v>
      </c>
      <c r="C30" s="832">
        <v>70492</v>
      </c>
      <c r="D30" s="833">
        <v>7.6</v>
      </c>
      <c r="E30" s="832">
        <v>381033</v>
      </c>
      <c r="F30" s="833">
        <v>41</v>
      </c>
      <c r="G30" s="832">
        <v>66845</v>
      </c>
      <c r="H30" s="833">
        <v>7.2</v>
      </c>
      <c r="I30" s="832">
        <v>50890</v>
      </c>
      <c r="J30" s="833">
        <v>5.6</v>
      </c>
      <c r="K30" s="834">
        <v>0</v>
      </c>
      <c r="L30" s="833">
        <v>0</v>
      </c>
      <c r="M30" s="832">
        <v>96722</v>
      </c>
      <c r="N30" s="833">
        <v>10.5</v>
      </c>
      <c r="O30" s="834">
        <v>10752</v>
      </c>
      <c r="P30" s="833">
        <v>1.1</v>
      </c>
      <c r="Q30" s="832">
        <v>58230</v>
      </c>
      <c r="R30" s="833">
        <v>6.2</v>
      </c>
      <c r="S30" s="834">
        <v>3106</v>
      </c>
      <c r="T30" s="833">
        <v>0.3</v>
      </c>
      <c r="U30" s="832">
        <v>190693</v>
      </c>
      <c r="V30" s="833">
        <v>20.5</v>
      </c>
      <c r="W30" s="832">
        <v>928763</v>
      </c>
      <c r="X30" s="832">
        <v>858859</v>
      </c>
      <c r="Y30" s="835" t="s">
        <v>557</v>
      </c>
    </row>
    <row r="31" spans="1:25" ht="14.25" customHeight="1">
      <c r="A31" s="830" t="s">
        <v>558</v>
      </c>
      <c r="B31" s="831" t="s">
        <v>49</v>
      </c>
      <c r="C31" s="832">
        <v>75015</v>
      </c>
      <c r="D31" s="833">
        <v>7.8</v>
      </c>
      <c r="E31" s="832">
        <v>379272</v>
      </c>
      <c r="F31" s="833">
        <v>39.4</v>
      </c>
      <c r="G31" s="832">
        <v>83215</v>
      </c>
      <c r="H31" s="833">
        <v>8.5</v>
      </c>
      <c r="I31" s="832">
        <v>54576</v>
      </c>
      <c r="J31" s="833">
        <v>5.7</v>
      </c>
      <c r="K31" s="834">
        <v>0</v>
      </c>
      <c r="L31" s="833">
        <v>0</v>
      </c>
      <c r="M31" s="832">
        <v>76671</v>
      </c>
      <c r="N31" s="833">
        <v>8</v>
      </c>
      <c r="O31" s="834">
        <v>47607</v>
      </c>
      <c r="P31" s="833">
        <v>4.9</v>
      </c>
      <c r="Q31" s="832">
        <v>46783</v>
      </c>
      <c r="R31" s="833">
        <v>4.9</v>
      </c>
      <c r="S31" s="834">
        <v>3377</v>
      </c>
      <c r="T31" s="833">
        <v>0.4</v>
      </c>
      <c r="U31" s="832">
        <v>196124</v>
      </c>
      <c r="V31" s="833">
        <v>20.4</v>
      </c>
      <c r="W31" s="832">
        <v>962640</v>
      </c>
      <c r="X31" s="832">
        <v>810899</v>
      </c>
      <c r="Y31" s="835" t="s">
        <v>558</v>
      </c>
    </row>
    <row r="32" spans="1:25" ht="14.25" customHeight="1">
      <c r="A32" s="836" t="s">
        <v>559</v>
      </c>
      <c r="B32" s="837" t="s">
        <v>50</v>
      </c>
      <c r="C32" s="838">
        <v>75047</v>
      </c>
      <c r="D32" s="839">
        <v>7</v>
      </c>
      <c r="E32" s="838">
        <v>501715</v>
      </c>
      <c r="F32" s="839">
        <v>46.9</v>
      </c>
      <c r="G32" s="838">
        <v>58850</v>
      </c>
      <c r="H32" s="839">
        <v>5.5</v>
      </c>
      <c r="I32" s="838">
        <v>70421</v>
      </c>
      <c r="J32" s="839">
        <v>6.6</v>
      </c>
      <c r="K32" s="840">
        <v>0</v>
      </c>
      <c r="L32" s="839">
        <v>0</v>
      </c>
      <c r="M32" s="838">
        <v>102896</v>
      </c>
      <c r="N32" s="839">
        <v>9.6</v>
      </c>
      <c r="O32" s="840">
        <v>13575</v>
      </c>
      <c r="P32" s="839">
        <v>1.3</v>
      </c>
      <c r="Q32" s="838">
        <v>25796</v>
      </c>
      <c r="R32" s="839">
        <v>2.4</v>
      </c>
      <c r="S32" s="840">
        <v>15822</v>
      </c>
      <c r="T32" s="839">
        <v>1.5</v>
      </c>
      <c r="U32" s="838">
        <v>204593</v>
      </c>
      <c r="V32" s="839">
        <v>19.2</v>
      </c>
      <c r="W32" s="838">
        <v>1068715</v>
      </c>
      <c r="X32" s="838">
        <v>1017224</v>
      </c>
      <c r="Y32" s="841" t="s">
        <v>559</v>
      </c>
    </row>
    <row r="33" spans="1:25" ht="14.25" customHeight="1">
      <c r="A33" s="830" t="s">
        <v>560</v>
      </c>
      <c r="B33" s="831" t="s">
        <v>51</v>
      </c>
      <c r="C33" s="832">
        <v>64475</v>
      </c>
      <c r="D33" s="833">
        <v>6.1</v>
      </c>
      <c r="E33" s="832">
        <v>446240</v>
      </c>
      <c r="F33" s="833">
        <v>41.6</v>
      </c>
      <c r="G33" s="832">
        <v>70990</v>
      </c>
      <c r="H33" s="833">
        <v>6.6</v>
      </c>
      <c r="I33" s="832">
        <v>93362</v>
      </c>
      <c r="J33" s="833">
        <v>8.7</v>
      </c>
      <c r="K33" s="834">
        <v>2111</v>
      </c>
      <c r="L33" s="833">
        <v>0.2</v>
      </c>
      <c r="M33" s="832">
        <v>62246</v>
      </c>
      <c r="N33" s="833">
        <v>5.8</v>
      </c>
      <c r="O33" s="834">
        <v>27189</v>
      </c>
      <c r="P33" s="833">
        <v>2.5</v>
      </c>
      <c r="Q33" s="832">
        <v>55944</v>
      </c>
      <c r="R33" s="833">
        <v>5.2</v>
      </c>
      <c r="S33" s="834">
        <v>11395</v>
      </c>
      <c r="T33" s="833">
        <v>1</v>
      </c>
      <c r="U33" s="832">
        <v>239312</v>
      </c>
      <c r="V33" s="833">
        <v>22.3</v>
      </c>
      <c r="W33" s="832">
        <v>1073264</v>
      </c>
      <c r="X33" s="832">
        <v>982578</v>
      </c>
      <c r="Y33" s="835" t="s">
        <v>560</v>
      </c>
    </row>
    <row r="34" spans="1:25" ht="14.25" customHeight="1">
      <c r="A34" s="830" t="s">
        <v>561</v>
      </c>
      <c r="B34" s="831" t="s">
        <v>52</v>
      </c>
      <c r="C34" s="832">
        <v>98549</v>
      </c>
      <c r="D34" s="833">
        <v>7.7</v>
      </c>
      <c r="E34" s="832">
        <v>405984</v>
      </c>
      <c r="F34" s="833">
        <v>31.9</v>
      </c>
      <c r="G34" s="832">
        <v>122069</v>
      </c>
      <c r="H34" s="833">
        <v>9.6</v>
      </c>
      <c r="I34" s="832">
        <v>85556</v>
      </c>
      <c r="J34" s="833">
        <v>6.7</v>
      </c>
      <c r="K34" s="834">
        <v>0</v>
      </c>
      <c r="L34" s="833">
        <v>0</v>
      </c>
      <c r="M34" s="832">
        <v>138253</v>
      </c>
      <c r="N34" s="833">
        <v>10.9</v>
      </c>
      <c r="O34" s="834">
        <v>56796</v>
      </c>
      <c r="P34" s="833">
        <v>4.5</v>
      </c>
      <c r="Q34" s="832">
        <v>70909</v>
      </c>
      <c r="R34" s="833">
        <v>5.6</v>
      </c>
      <c r="S34" s="834">
        <v>3867</v>
      </c>
      <c r="T34" s="833">
        <v>0.3</v>
      </c>
      <c r="U34" s="832">
        <v>290959</v>
      </c>
      <c r="V34" s="833">
        <v>22.8</v>
      </c>
      <c r="W34" s="832">
        <v>1272942</v>
      </c>
      <c r="X34" s="832">
        <v>1224340</v>
      </c>
      <c r="Y34" s="835" t="s">
        <v>561</v>
      </c>
    </row>
    <row r="35" spans="1:25" ht="14.25" customHeight="1">
      <c r="A35" s="830" t="s">
        <v>562</v>
      </c>
      <c r="B35" s="831" t="s">
        <v>53</v>
      </c>
      <c r="C35" s="832">
        <v>77832</v>
      </c>
      <c r="D35" s="833">
        <v>10.3</v>
      </c>
      <c r="E35" s="832">
        <v>347012</v>
      </c>
      <c r="F35" s="833">
        <v>45.6</v>
      </c>
      <c r="G35" s="832">
        <v>44893</v>
      </c>
      <c r="H35" s="833">
        <v>5.9</v>
      </c>
      <c r="I35" s="832">
        <v>32872</v>
      </c>
      <c r="J35" s="833">
        <v>4.3</v>
      </c>
      <c r="K35" s="834">
        <v>0</v>
      </c>
      <c r="L35" s="833">
        <v>0</v>
      </c>
      <c r="M35" s="832">
        <v>75877</v>
      </c>
      <c r="N35" s="833">
        <v>10</v>
      </c>
      <c r="O35" s="834">
        <v>12441</v>
      </c>
      <c r="P35" s="833">
        <v>1.7</v>
      </c>
      <c r="Q35" s="832">
        <v>41165</v>
      </c>
      <c r="R35" s="833">
        <v>5.4</v>
      </c>
      <c r="S35" s="834">
        <v>3166</v>
      </c>
      <c r="T35" s="833">
        <v>0.4</v>
      </c>
      <c r="U35" s="832">
        <v>124650</v>
      </c>
      <c r="V35" s="833">
        <v>16.4</v>
      </c>
      <c r="W35" s="832">
        <v>759908</v>
      </c>
      <c r="X35" s="832">
        <v>737864</v>
      </c>
      <c r="Y35" s="851" t="s">
        <v>562</v>
      </c>
    </row>
    <row r="36" spans="1:25" ht="14.25" customHeight="1">
      <c r="A36" s="830" t="s">
        <v>563</v>
      </c>
      <c r="B36" s="831" t="s">
        <v>54</v>
      </c>
      <c r="C36" s="832">
        <v>51820</v>
      </c>
      <c r="D36" s="833">
        <v>8.3</v>
      </c>
      <c r="E36" s="832">
        <v>278844</v>
      </c>
      <c r="F36" s="833">
        <v>44.8</v>
      </c>
      <c r="G36" s="832">
        <v>51219</v>
      </c>
      <c r="H36" s="833">
        <v>8.1</v>
      </c>
      <c r="I36" s="832">
        <v>43304</v>
      </c>
      <c r="J36" s="833">
        <v>7</v>
      </c>
      <c r="K36" s="834">
        <v>0</v>
      </c>
      <c r="L36" s="833">
        <v>0</v>
      </c>
      <c r="M36" s="832">
        <v>49850</v>
      </c>
      <c r="N36" s="833">
        <v>8</v>
      </c>
      <c r="O36" s="834">
        <v>16404</v>
      </c>
      <c r="P36" s="833">
        <v>2.6</v>
      </c>
      <c r="Q36" s="832">
        <v>16665</v>
      </c>
      <c r="R36" s="833">
        <v>2.7</v>
      </c>
      <c r="S36" s="834">
        <v>2219</v>
      </c>
      <c r="T36" s="833">
        <v>0.4</v>
      </c>
      <c r="U36" s="832">
        <v>112634</v>
      </c>
      <c r="V36" s="833">
        <v>18.1</v>
      </c>
      <c r="W36" s="832">
        <v>622959</v>
      </c>
      <c r="X36" s="832">
        <v>596602</v>
      </c>
      <c r="Y36" s="851" t="s">
        <v>563</v>
      </c>
    </row>
    <row r="37" spans="1:25" ht="14.25" customHeight="1">
      <c r="A37" s="830" t="s">
        <v>564</v>
      </c>
      <c r="B37" s="831" t="s">
        <v>55</v>
      </c>
      <c r="C37" s="832">
        <v>97067</v>
      </c>
      <c r="D37" s="833">
        <v>7.2</v>
      </c>
      <c r="E37" s="832">
        <v>460015</v>
      </c>
      <c r="F37" s="833">
        <v>34.1</v>
      </c>
      <c r="G37" s="832">
        <v>113591</v>
      </c>
      <c r="H37" s="833">
        <v>8.4</v>
      </c>
      <c r="I37" s="832">
        <v>84168</v>
      </c>
      <c r="J37" s="833">
        <v>6.3</v>
      </c>
      <c r="K37" s="834">
        <v>0</v>
      </c>
      <c r="L37" s="833">
        <v>0</v>
      </c>
      <c r="M37" s="832">
        <v>148658</v>
      </c>
      <c r="N37" s="833">
        <v>11</v>
      </c>
      <c r="O37" s="834">
        <v>49810</v>
      </c>
      <c r="P37" s="833">
        <v>3.7</v>
      </c>
      <c r="Q37" s="832">
        <v>101862</v>
      </c>
      <c r="R37" s="833">
        <v>7.5</v>
      </c>
      <c r="S37" s="834">
        <v>5918</v>
      </c>
      <c r="T37" s="833">
        <v>0.4</v>
      </c>
      <c r="U37" s="832">
        <v>289001</v>
      </c>
      <c r="V37" s="833">
        <v>21.4</v>
      </c>
      <c r="W37" s="832">
        <v>1350090</v>
      </c>
      <c r="X37" s="832">
        <v>1302761</v>
      </c>
      <c r="Y37" s="851" t="s">
        <v>564</v>
      </c>
    </row>
    <row r="38" spans="1:25" ht="14.25" customHeight="1">
      <c r="A38" s="830" t="s">
        <v>565</v>
      </c>
      <c r="B38" s="831" t="s">
        <v>79</v>
      </c>
      <c r="C38" s="832">
        <v>118143</v>
      </c>
      <c r="D38" s="833">
        <v>6.5</v>
      </c>
      <c r="E38" s="832">
        <v>677639</v>
      </c>
      <c r="F38" s="833">
        <v>37.4</v>
      </c>
      <c r="G38" s="832">
        <v>430256</v>
      </c>
      <c r="H38" s="833">
        <v>23.7</v>
      </c>
      <c r="I38" s="832">
        <v>108839</v>
      </c>
      <c r="J38" s="833">
        <v>6</v>
      </c>
      <c r="K38" s="834">
        <v>0</v>
      </c>
      <c r="L38" s="833">
        <v>0</v>
      </c>
      <c r="M38" s="832">
        <v>82657</v>
      </c>
      <c r="N38" s="833">
        <v>4.5</v>
      </c>
      <c r="O38" s="834">
        <v>28498</v>
      </c>
      <c r="P38" s="833">
        <v>1.6</v>
      </c>
      <c r="Q38" s="832">
        <v>77337</v>
      </c>
      <c r="R38" s="833">
        <v>4.3</v>
      </c>
      <c r="S38" s="834">
        <v>6560</v>
      </c>
      <c r="T38" s="833">
        <v>0.4</v>
      </c>
      <c r="U38" s="832">
        <v>282906</v>
      </c>
      <c r="V38" s="833">
        <v>15.6</v>
      </c>
      <c r="W38" s="832">
        <v>1812835</v>
      </c>
      <c r="X38" s="832">
        <v>1765843</v>
      </c>
      <c r="Y38" s="851" t="s">
        <v>565</v>
      </c>
    </row>
    <row r="39" spans="1:25" ht="14.25" customHeight="1">
      <c r="A39" s="836" t="s">
        <v>566</v>
      </c>
      <c r="B39" s="837" t="s">
        <v>80</v>
      </c>
      <c r="C39" s="838">
        <v>96383</v>
      </c>
      <c r="D39" s="839">
        <v>7.7</v>
      </c>
      <c r="E39" s="838">
        <v>578218</v>
      </c>
      <c r="F39" s="839">
        <v>46</v>
      </c>
      <c r="G39" s="838">
        <v>80022</v>
      </c>
      <c r="H39" s="839">
        <v>6.4</v>
      </c>
      <c r="I39" s="838">
        <v>92455</v>
      </c>
      <c r="J39" s="839">
        <v>7.4</v>
      </c>
      <c r="K39" s="840">
        <v>5</v>
      </c>
      <c r="L39" s="839">
        <v>0</v>
      </c>
      <c r="M39" s="838">
        <v>75595</v>
      </c>
      <c r="N39" s="839">
        <v>5.9</v>
      </c>
      <c r="O39" s="840">
        <v>48981</v>
      </c>
      <c r="P39" s="839">
        <v>3.8</v>
      </c>
      <c r="Q39" s="838">
        <v>71184</v>
      </c>
      <c r="R39" s="839">
        <v>5.7</v>
      </c>
      <c r="S39" s="840">
        <v>9126</v>
      </c>
      <c r="T39" s="839">
        <v>0.8</v>
      </c>
      <c r="U39" s="838">
        <v>204848</v>
      </c>
      <c r="V39" s="839">
        <v>16.3</v>
      </c>
      <c r="W39" s="838">
        <v>1256817</v>
      </c>
      <c r="X39" s="838">
        <v>1179899</v>
      </c>
      <c r="Y39" s="852" t="s">
        <v>566</v>
      </c>
    </row>
    <row r="40" spans="1:25" ht="14.25" customHeight="1">
      <c r="A40" s="830" t="s">
        <v>567</v>
      </c>
      <c r="B40" s="831" t="s">
        <v>56</v>
      </c>
      <c r="C40" s="832">
        <v>57682</v>
      </c>
      <c r="D40" s="833">
        <v>10.3</v>
      </c>
      <c r="E40" s="832">
        <v>229715</v>
      </c>
      <c r="F40" s="833">
        <v>40.9</v>
      </c>
      <c r="G40" s="832">
        <v>28611</v>
      </c>
      <c r="H40" s="833">
        <v>5.1</v>
      </c>
      <c r="I40" s="832">
        <v>48795</v>
      </c>
      <c r="J40" s="833">
        <v>8.7</v>
      </c>
      <c r="K40" s="834">
        <v>0</v>
      </c>
      <c r="L40" s="833">
        <v>0</v>
      </c>
      <c r="M40" s="832">
        <v>44794</v>
      </c>
      <c r="N40" s="833">
        <v>8</v>
      </c>
      <c r="O40" s="834">
        <v>14026</v>
      </c>
      <c r="P40" s="833">
        <v>2.5</v>
      </c>
      <c r="Q40" s="832">
        <v>19056</v>
      </c>
      <c r="R40" s="833">
        <v>3.4</v>
      </c>
      <c r="S40" s="834">
        <v>713</v>
      </c>
      <c r="T40" s="833">
        <v>0.1</v>
      </c>
      <c r="U40" s="832">
        <v>118180</v>
      </c>
      <c r="V40" s="833">
        <v>21</v>
      </c>
      <c r="W40" s="832">
        <v>561572</v>
      </c>
      <c r="X40" s="832">
        <v>517794</v>
      </c>
      <c r="Y40" s="851" t="s">
        <v>567</v>
      </c>
    </row>
    <row r="41" spans="1:25" ht="14.25" customHeight="1">
      <c r="A41" s="830" t="s">
        <v>568</v>
      </c>
      <c r="B41" s="831" t="s">
        <v>57</v>
      </c>
      <c r="C41" s="832">
        <v>83003</v>
      </c>
      <c r="D41" s="833">
        <v>9.4</v>
      </c>
      <c r="E41" s="832">
        <v>326676</v>
      </c>
      <c r="F41" s="833">
        <v>36.9</v>
      </c>
      <c r="G41" s="832">
        <v>50435</v>
      </c>
      <c r="H41" s="833">
        <v>5.7</v>
      </c>
      <c r="I41" s="832">
        <v>65956</v>
      </c>
      <c r="J41" s="833">
        <v>7.5</v>
      </c>
      <c r="K41" s="834">
        <v>0</v>
      </c>
      <c r="L41" s="833">
        <v>0</v>
      </c>
      <c r="M41" s="832">
        <v>122136</v>
      </c>
      <c r="N41" s="833">
        <v>13.8</v>
      </c>
      <c r="O41" s="834">
        <v>23206</v>
      </c>
      <c r="P41" s="833">
        <v>2.6</v>
      </c>
      <c r="Q41" s="832">
        <v>9933</v>
      </c>
      <c r="R41" s="833">
        <v>1.1</v>
      </c>
      <c r="S41" s="834">
        <v>5003</v>
      </c>
      <c r="T41" s="833">
        <v>0.6</v>
      </c>
      <c r="U41" s="832">
        <v>197805</v>
      </c>
      <c r="V41" s="833">
        <v>22.4</v>
      </c>
      <c r="W41" s="832">
        <v>884153</v>
      </c>
      <c r="X41" s="832">
        <v>777182</v>
      </c>
      <c r="Y41" s="851" t="s">
        <v>568</v>
      </c>
    </row>
    <row r="42" spans="1:25" ht="14.25" customHeight="1">
      <c r="A42" s="830" t="s">
        <v>569</v>
      </c>
      <c r="B42" s="831" t="s">
        <v>58</v>
      </c>
      <c r="C42" s="832">
        <v>42469</v>
      </c>
      <c r="D42" s="833">
        <v>11.3</v>
      </c>
      <c r="E42" s="832">
        <v>174838</v>
      </c>
      <c r="F42" s="833">
        <v>46.5</v>
      </c>
      <c r="G42" s="832">
        <v>36021</v>
      </c>
      <c r="H42" s="833">
        <v>9.6</v>
      </c>
      <c r="I42" s="832">
        <v>26491</v>
      </c>
      <c r="J42" s="833">
        <v>7.1</v>
      </c>
      <c r="K42" s="834">
        <v>0</v>
      </c>
      <c r="L42" s="833">
        <v>0</v>
      </c>
      <c r="M42" s="832">
        <v>16600</v>
      </c>
      <c r="N42" s="833">
        <v>4.4</v>
      </c>
      <c r="O42" s="834">
        <v>15172</v>
      </c>
      <c r="P42" s="833">
        <v>4</v>
      </c>
      <c r="Q42" s="832">
        <v>676</v>
      </c>
      <c r="R42" s="833">
        <v>0.2</v>
      </c>
      <c r="S42" s="834">
        <v>0</v>
      </c>
      <c r="T42" s="833">
        <v>0</v>
      </c>
      <c r="U42" s="832">
        <v>63713</v>
      </c>
      <c r="V42" s="833">
        <v>16.9</v>
      </c>
      <c r="W42" s="832">
        <v>375980</v>
      </c>
      <c r="X42" s="832">
        <v>336197</v>
      </c>
      <c r="Y42" s="851" t="s">
        <v>569</v>
      </c>
    </row>
    <row r="43" spans="1:25" ht="14.25" customHeight="1">
      <c r="A43" s="836" t="s">
        <v>570</v>
      </c>
      <c r="B43" s="837" t="s">
        <v>59</v>
      </c>
      <c r="C43" s="838">
        <v>50171</v>
      </c>
      <c r="D43" s="839">
        <v>13.3</v>
      </c>
      <c r="E43" s="838">
        <v>160780</v>
      </c>
      <c r="F43" s="839">
        <v>42.7</v>
      </c>
      <c r="G43" s="838">
        <v>29098</v>
      </c>
      <c r="H43" s="839">
        <v>7.8</v>
      </c>
      <c r="I43" s="838">
        <v>27012</v>
      </c>
      <c r="J43" s="839">
        <v>7.2</v>
      </c>
      <c r="K43" s="840">
        <v>0</v>
      </c>
      <c r="L43" s="839">
        <v>0</v>
      </c>
      <c r="M43" s="838">
        <v>25574</v>
      </c>
      <c r="N43" s="839">
        <v>6.8</v>
      </c>
      <c r="O43" s="840">
        <v>15228</v>
      </c>
      <c r="P43" s="839">
        <v>4.1</v>
      </c>
      <c r="Q43" s="838">
        <v>83</v>
      </c>
      <c r="R43" s="839">
        <v>0</v>
      </c>
      <c r="S43" s="840">
        <v>0</v>
      </c>
      <c r="T43" s="839">
        <v>0</v>
      </c>
      <c r="U43" s="838">
        <v>68586</v>
      </c>
      <c r="V43" s="839">
        <v>18.099999999999998</v>
      </c>
      <c r="W43" s="838">
        <v>376532</v>
      </c>
      <c r="X43" s="838">
        <v>343218</v>
      </c>
      <c r="Y43" s="841" t="s">
        <v>570</v>
      </c>
    </row>
    <row r="44" spans="1:25" ht="14.25" customHeight="1">
      <c r="A44" s="830" t="s">
        <v>571</v>
      </c>
      <c r="B44" s="831" t="s">
        <v>60</v>
      </c>
      <c r="C44" s="832">
        <v>85070</v>
      </c>
      <c r="D44" s="833">
        <v>9.2</v>
      </c>
      <c r="E44" s="832">
        <v>371903</v>
      </c>
      <c r="F44" s="833">
        <v>40.1</v>
      </c>
      <c r="G44" s="832">
        <v>103514</v>
      </c>
      <c r="H44" s="833">
        <v>11.1</v>
      </c>
      <c r="I44" s="832">
        <v>66884</v>
      </c>
      <c r="J44" s="833">
        <v>7.2</v>
      </c>
      <c r="K44" s="834">
        <v>0</v>
      </c>
      <c r="L44" s="833">
        <v>0</v>
      </c>
      <c r="M44" s="832">
        <v>62793</v>
      </c>
      <c r="N44" s="833">
        <v>6.8</v>
      </c>
      <c r="O44" s="834">
        <v>16057</v>
      </c>
      <c r="P44" s="833">
        <v>1.7</v>
      </c>
      <c r="Q44" s="832">
        <v>48440</v>
      </c>
      <c r="R44" s="833">
        <v>5.2</v>
      </c>
      <c r="S44" s="834">
        <v>6590</v>
      </c>
      <c r="T44" s="833">
        <v>0.7</v>
      </c>
      <c r="U44" s="832">
        <v>167190</v>
      </c>
      <c r="V44" s="833">
        <v>18</v>
      </c>
      <c r="W44" s="832">
        <v>928441</v>
      </c>
      <c r="X44" s="832">
        <v>847622</v>
      </c>
      <c r="Y44" s="835" t="s">
        <v>571</v>
      </c>
    </row>
    <row r="45" spans="1:25" ht="14.25" customHeight="1">
      <c r="A45" s="830" t="s">
        <v>572</v>
      </c>
      <c r="B45" s="831" t="s">
        <v>61</v>
      </c>
      <c r="C45" s="832">
        <v>84679</v>
      </c>
      <c r="D45" s="833">
        <v>7.5</v>
      </c>
      <c r="E45" s="832">
        <v>532096</v>
      </c>
      <c r="F45" s="833">
        <v>47</v>
      </c>
      <c r="G45" s="832">
        <v>64049</v>
      </c>
      <c r="H45" s="833">
        <v>5.6</v>
      </c>
      <c r="I45" s="832">
        <v>70976</v>
      </c>
      <c r="J45" s="833">
        <v>6.3</v>
      </c>
      <c r="K45" s="834">
        <v>0</v>
      </c>
      <c r="L45" s="833">
        <v>0</v>
      </c>
      <c r="M45" s="832">
        <v>107764</v>
      </c>
      <c r="N45" s="833">
        <v>9.5</v>
      </c>
      <c r="O45" s="834">
        <v>4173</v>
      </c>
      <c r="P45" s="833">
        <v>0.4</v>
      </c>
      <c r="Q45" s="832">
        <v>42910</v>
      </c>
      <c r="R45" s="833">
        <v>3.8</v>
      </c>
      <c r="S45" s="834">
        <v>8137</v>
      </c>
      <c r="T45" s="833">
        <v>0.7</v>
      </c>
      <c r="U45" s="832">
        <v>217405</v>
      </c>
      <c r="V45" s="833">
        <v>19.2</v>
      </c>
      <c r="W45" s="832">
        <v>1132189</v>
      </c>
      <c r="X45" s="832">
        <v>1100674</v>
      </c>
      <c r="Y45" s="835" t="s">
        <v>572</v>
      </c>
    </row>
    <row r="46" spans="1:25" ht="14.25" customHeight="1">
      <c r="A46" s="830" t="s">
        <v>573</v>
      </c>
      <c r="B46" s="831" t="s">
        <v>62</v>
      </c>
      <c r="C46" s="832">
        <v>61973</v>
      </c>
      <c r="D46" s="833">
        <v>7.9</v>
      </c>
      <c r="E46" s="832">
        <v>314888</v>
      </c>
      <c r="F46" s="833">
        <v>40.1</v>
      </c>
      <c r="G46" s="832">
        <v>45304</v>
      </c>
      <c r="H46" s="833">
        <v>5.8</v>
      </c>
      <c r="I46" s="832">
        <v>40237</v>
      </c>
      <c r="J46" s="833">
        <v>5.1</v>
      </c>
      <c r="K46" s="834">
        <v>0</v>
      </c>
      <c r="L46" s="833">
        <v>0</v>
      </c>
      <c r="M46" s="832">
        <v>106613</v>
      </c>
      <c r="N46" s="833">
        <v>13.6</v>
      </c>
      <c r="O46" s="834">
        <v>28629</v>
      </c>
      <c r="P46" s="833">
        <v>3.6</v>
      </c>
      <c r="Q46" s="832">
        <v>24337</v>
      </c>
      <c r="R46" s="833">
        <v>3.1</v>
      </c>
      <c r="S46" s="834">
        <v>4086</v>
      </c>
      <c r="T46" s="833">
        <v>0.6</v>
      </c>
      <c r="U46" s="832">
        <v>158510</v>
      </c>
      <c r="V46" s="833">
        <v>20.2</v>
      </c>
      <c r="W46" s="832">
        <v>784577</v>
      </c>
      <c r="X46" s="832">
        <v>763184</v>
      </c>
      <c r="Y46" s="835" t="s">
        <v>573</v>
      </c>
    </row>
    <row r="47" spans="1:25" ht="14.25" customHeight="1">
      <c r="A47" s="830" t="s">
        <v>574</v>
      </c>
      <c r="B47" s="831" t="s">
        <v>63</v>
      </c>
      <c r="C47" s="832">
        <v>95668</v>
      </c>
      <c r="D47" s="833">
        <v>6.4</v>
      </c>
      <c r="E47" s="832">
        <v>592477</v>
      </c>
      <c r="F47" s="833">
        <v>39.6</v>
      </c>
      <c r="G47" s="832">
        <v>238874</v>
      </c>
      <c r="H47" s="833">
        <v>16</v>
      </c>
      <c r="I47" s="832">
        <v>63124</v>
      </c>
      <c r="J47" s="833">
        <v>4.2</v>
      </c>
      <c r="K47" s="834">
        <v>0</v>
      </c>
      <c r="L47" s="833">
        <v>0</v>
      </c>
      <c r="M47" s="832">
        <v>103814</v>
      </c>
      <c r="N47" s="833">
        <v>6.9</v>
      </c>
      <c r="O47" s="834">
        <v>76412</v>
      </c>
      <c r="P47" s="833">
        <v>5.1</v>
      </c>
      <c r="Q47" s="832">
        <v>51534</v>
      </c>
      <c r="R47" s="833">
        <v>3.4</v>
      </c>
      <c r="S47" s="834">
        <v>12631</v>
      </c>
      <c r="T47" s="833">
        <v>0.8</v>
      </c>
      <c r="U47" s="832">
        <v>262805</v>
      </c>
      <c r="V47" s="833">
        <v>17.6</v>
      </c>
      <c r="W47" s="832">
        <v>1497339</v>
      </c>
      <c r="X47" s="832">
        <v>1445896</v>
      </c>
      <c r="Y47" s="835" t="s">
        <v>574</v>
      </c>
    </row>
    <row r="48" spans="1:25" ht="14.25" customHeight="1">
      <c r="A48" s="830" t="s">
        <v>575</v>
      </c>
      <c r="B48" s="831" t="s">
        <v>64</v>
      </c>
      <c r="C48" s="832">
        <v>78734</v>
      </c>
      <c r="D48" s="833">
        <v>9.6</v>
      </c>
      <c r="E48" s="832">
        <v>401101</v>
      </c>
      <c r="F48" s="833">
        <v>49</v>
      </c>
      <c r="G48" s="832">
        <v>44549</v>
      </c>
      <c r="H48" s="833">
        <v>5.4</v>
      </c>
      <c r="I48" s="832">
        <v>26172</v>
      </c>
      <c r="J48" s="833">
        <v>3.2</v>
      </c>
      <c r="K48" s="834">
        <v>0</v>
      </c>
      <c r="L48" s="833">
        <v>0</v>
      </c>
      <c r="M48" s="832">
        <v>92295</v>
      </c>
      <c r="N48" s="833">
        <v>11.4</v>
      </c>
      <c r="O48" s="834">
        <v>0</v>
      </c>
      <c r="P48" s="833">
        <v>0</v>
      </c>
      <c r="Q48" s="832">
        <v>34438</v>
      </c>
      <c r="R48" s="833">
        <v>4.2</v>
      </c>
      <c r="S48" s="834">
        <v>2472</v>
      </c>
      <c r="T48" s="833">
        <v>0.3</v>
      </c>
      <c r="U48" s="832">
        <v>137944</v>
      </c>
      <c r="V48" s="833">
        <v>16.9</v>
      </c>
      <c r="W48" s="832">
        <v>817705</v>
      </c>
      <c r="X48" s="832">
        <v>784575</v>
      </c>
      <c r="Y48" s="835" t="s">
        <v>575</v>
      </c>
    </row>
    <row r="49" spans="1:25" ht="14.25" customHeight="1">
      <c r="A49" s="836" t="s">
        <v>576</v>
      </c>
      <c r="B49" s="837" t="s">
        <v>65</v>
      </c>
      <c r="C49" s="838">
        <v>51978</v>
      </c>
      <c r="D49" s="839">
        <v>8.9</v>
      </c>
      <c r="E49" s="838">
        <v>220502</v>
      </c>
      <c r="F49" s="839">
        <v>37.8</v>
      </c>
      <c r="G49" s="838">
        <v>42020</v>
      </c>
      <c r="H49" s="839">
        <v>7.2</v>
      </c>
      <c r="I49" s="838">
        <v>20369</v>
      </c>
      <c r="J49" s="839">
        <v>3.5</v>
      </c>
      <c r="K49" s="840">
        <v>0</v>
      </c>
      <c r="L49" s="839">
        <v>0</v>
      </c>
      <c r="M49" s="838">
        <v>61742</v>
      </c>
      <c r="N49" s="839">
        <v>10.6</v>
      </c>
      <c r="O49" s="840">
        <v>34843</v>
      </c>
      <c r="P49" s="839">
        <v>6</v>
      </c>
      <c r="Q49" s="838">
        <v>42401</v>
      </c>
      <c r="R49" s="839">
        <v>7.2</v>
      </c>
      <c r="S49" s="840">
        <v>2820</v>
      </c>
      <c r="T49" s="839">
        <v>0.5</v>
      </c>
      <c r="U49" s="838">
        <v>106869</v>
      </c>
      <c r="V49" s="839">
        <v>18.3</v>
      </c>
      <c r="W49" s="838">
        <v>583544</v>
      </c>
      <c r="X49" s="838">
        <v>544142</v>
      </c>
      <c r="Y49" s="841" t="s">
        <v>576</v>
      </c>
    </row>
  </sheetData>
  <sheetProtection/>
  <mergeCells count="3">
    <mergeCell ref="A7:B7"/>
    <mergeCell ref="A8:B8"/>
    <mergeCell ref="A9:B9"/>
  </mergeCells>
  <printOptions/>
  <pageMargins left="0.86" right="0.53" top="0.79" bottom="0.5905511811023623" header="0" footer="0"/>
  <pageSetup blackAndWhite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58"/>
  <sheetViews>
    <sheetView view="pageBreakPreview" zoomScale="120" zoomScaleNormal="120" zoomScaleSheetLayoutView="120" zoomScalePageLayoutView="0" workbookViewId="0" topLeftCell="A1">
      <selection activeCell="AG8" sqref="AG8"/>
    </sheetView>
  </sheetViews>
  <sheetFormatPr defaultColWidth="6.625" defaultRowHeight="15" customHeight="1"/>
  <cols>
    <col min="1" max="1" width="2.50390625" style="937" customWidth="1"/>
    <col min="2" max="2" width="10.00390625" style="855" customWidth="1"/>
    <col min="3" max="3" width="7.50390625" style="855" customWidth="1"/>
    <col min="4" max="4" width="4.00390625" style="855" customWidth="1"/>
    <col min="5" max="5" width="9.25390625" style="855" customWidth="1"/>
    <col min="6" max="6" width="4.00390625" style="855" customWidth="1"/>
    <col min="7" max="7" width="9.125" style="855" customWidth="1"/>
    <col min="8" max="8" width="4.00390625" style="855" customWidth="1"/>
    <col min="9" max="9" width="9.75390625" style="855" customWidth="1"/>
    <col min="10" max="10" width="4.00390625" style="855" customWidth="1"/>
    <col min="11" max="11" width="7.50390625" style="855" customWidth="1"/>
    <col min="12" max="12" width="4.00390625" style="855" customWidth="1"/>
    <col min="13" max="13" width="11.50390625" style="855" bestFit="1" customWidth="1"/>
    <col min="14" max="14" width="4.00390625" style="855" customWidth="1"/>
    <col min="15" max="15" width="8.125" style="855" customWidth="1"/>
    <col min="16" max="16" width="4.125" style="855" customWidth="1"/>
    <col min="17" max="17" width="8.75390625" style="855" customWidth="1"/>
    <col min="18" max="18" width="4.125" style="855" customWidth="1"/>
    <col min="19" max="19" width="8.125" style="855" customWidth="1"/>
    <col min="20" max="20" width="4.125" style="855" customWidth="1"/>
    <col min="21" max="21" width="8.75390625" style="855" customWidth="1"/>
    <col min="22" max="22" width="4.125" style="855" customWidth="1"/>
    <col min="23" max="23" width="8.75390625" style="855" customWidth="1"/>
    <col min="24" max="24" width="4.125" style="855" customWidth="1"/>
    <col min="25" max="25" width="9.75390625" style="855" customWidth="1"/>
    <col min="26" max="26" width="9.50390625" style="855" customWidth="1"/>
    <col min="27" max="27" width="2.50390625" style="937" customWidth="1"/>
    <col min="28" max="28" width="8.875" style="857" customWidth="1"/>
    <col min="29" max="16384" width="6.625" style="855" customWidth="1"/>
  </cols>
  <sheetData>
    <row r="1" spans="1:27" ht="14.25" customHeight="1">
      <c r="A1" s="865" t="s">
        <v>673</v>
      </c>
      <c r="B1" s="866"/>
      <c r="C1" s="866"/>
      <c r="D1" s="866"/>
      <c r="E1" s="866"/>
      <c r="F1" s="867"/>
      <c r="G1" s="866"/>
      <c r="H1" s="867"/>
      <c r="I1" s="866"/>
      <c r="J1" s="867"/>
      <c r="K1" s="857"/>
      <c r="L1" s="868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69" t="s">
        <v>672</v>
      </c>
    </row>
    <row r="2" spans="1:29" s="860" customFormat="1" ht="17.25" customHeight="1">
      <c r="A2" s="1694" t="s">
        <v>674</v>
      </c>
      <c r="B2" s="870" t="s">
        <v>501</v>
      </c>
      <c r="C2" s="871" t="s">
        <v>679</v>
      </c>
      <c r="D2" s="872"/>
      <c r="E2" s="873" t="s">
        <v>655</v>
      </c>
      <c r="F2" s="874"/>
      <c r="G2" s="873" t="s">
        <v>656</v>
      </c>
      <c r="H2" s="874"/>
      <c r="I2" s="873" t="s">
        <v>657</v>
      </c>
      <c r="J2" s="874"/>
      <c r="K2" s="873" t="s">
        <v>680</v>
      </c>
      <c r="L2" s="875"/>
      <c r="M2" s="1700" t="s">
        <v>681</v>
      </c>
      <c r="N2" s="1701"/>
      <c r="O2" s="871" t="s">
        <v>660</v>
      </c>
      <c r="P2" s="876"/>
      <c r="Q2" s="877" t="s">
        <v>661</v>
      </c>
      <c r="R2" s="872"/>
      <c r="S2" s="873" t="s">
        <v>662</v>
      </c>
      <c r="T2" s="872"/>
      <c r="U2" s="873" t="s">
        <v>675</v>
      </c>
      <c r="V2" s="872"/>
      <c r="W2" s="873" t="s">
        <v>676</v>
      </c>
      <c r="X2" s="872"/>
      <c r="Y2" s="1702" t="s">
        <v>677</v>
      </c>
      <c r="Z2" s="1703"/>
      <c r="AA2" s="1694" t="s">
        <v>674</v>
      </c>
      <c r="AB2" s="859"/>
      <c r="AC2" s="858"/>
    </row>
    <row r="3" spans="1:29" s="860" customFormat="1" ht="17.25" customHeight="1">
      <c r="A3" s="1695"/>
      <c r="B3" s="878"/>
      <c r="C3" s="879"/>
      <c r="D3" s="1697" t="s">
        <v>370</v>
      </c>
      <c r="E3" s="880"/>
      <c r="F3" s="1697" t="s">
        <v>370</v>
      </c>
      <c r="G3" s="880"/>
      <c r="H3" s="1697" t="s">
        <v>370</v>
      </c>
      <c r="I3" s="880"/>
      <c r="J3" s="1697" t="s">
        <v>370</v>
      </c>
      <c r="K3" s="880"/>
      <c r="L3" s="1713" t="s">
        <v>370</v>
      </c>
      <c r="M3" s="881"/>
      <c r="N3" s="1716" t="s">
        <v>370</v>
      </c>
      <c r="O3" s="881"/>
      <c r="P3" s="1716" t="s">
        <v>370</v>
      </c>
      <c r="Q3" s="861"/>
      <c r="R3" s="1697" t="s">
        <v>370</v>
      </c>
      <c r="S3" s="880"/>
      <c r="T3" s="1697" t="s">
        <v>370</v>
      </c>
      <c r="U3" s="880"/>
      <c r="V3" s="1697" t="s">
        <v>370</v>
      </c>
      <c r="W3" s="880"/>
      <c r="X3" s="1697" t="s">
        <v>370</v>
      </c>
      <c r="Y3" s="882" t="s">
        <v>678</v>
      </c>
      <c r="Z3" s="1704" t="s">
        <v>682</v>
      </c>
      <c r="AA3" s="1695"/>
      <c r="AB3" s="861"/>
      <c r="AC3" s="858"/>
    </row>
    <row r="4" spans="1:29" s="860" customFormat="1" ht="17.25" customHeight="1">
      <c r="A4" s="1695"/>
      <c r="B4" s="878"/>
      <c r="C4" s="879"/>
      <c r="D4" s="1698"/>
      <c r="E4" s="883"/>
      <c r="F4" s="1698"/>
      <c r="G4" s="883"/>
      <c r="H4" s="1698"/>
      <c r="I4" s="883"/>
      <c r="J4" s="1698"/>
      <c r="K4" s="883"/>
      <c r="L4" s="1714"/>
      <c r="M4" s="879"/>
      <c r="N4" s="1717"/>
      <c r="O4" s="879"/>
      <c r="P4" s="1717"/>
      <c r="Q4" s="884"/>
      <c r="R4" s="1698"/>
      <c r="S4" s="883"/>
      <c r="T4" s="1698"/>
      <c r="U4" s="883"/>
      <c r="V4" s="1698"/>
      <c r="W4" s="883"/>
      <c r="X4" s="1698"/>
      <c r="Y4" s="883"/>
      <c r="Z4" s="1705"/>
      <c r="AA4" s="1695"/>
      <c r="AB4" s="861"/>
      <c r="AC4" s="858"/>
    </row>
    <row r="5" spans="1:29" s="860" customFormat="1" ht="17.25" customHeight="1">
      <c r="A5" s="1696"/>
      <c r="B5" s="885" t="s">
        <v>3</v>
      </c>
      <c r="C5" s="886"/>
      <c r="D5" s="1699"/>
      <c r="E5" s="887"/>
      <c r="F5" s="1699"/>
      <c r="G5" s="887"/>
      <c r="H5" s="1699"/>
      <c r="I5" s="887"/>
      <c r="J5" s="1699"/>
      <c r="K5" s="887"/>
      <c r="L5" s="1715"/>
      <c r="M5" s="886"/>
      <c r="N5" s="1718"/>
      <c r="O5" s="886"/>
      <c r="P5" s="1718"/>
      <c r="Q5" s="888"/>
      <c r="R5" s="1699"/>
      <c r="S5" s="887"/>
      <c r="T5" s="1699"/>
      <c r="U5" s="887"/>
      <c r="V5" s="1699"/>
      <c r="W5" s="887"/>
      <c r="X5" s="1699"/>
      <c r="Y5" s="887"/>
      <c r="Z5" s="1706"/>
      <c r="AA5" s="1696"/>
      <c r="AB5" s="859"/>
      <c r="AC5" s="858"/>
    </row>
    <row r="6" spans="1:29" s="860" customFormat="1" ht="18" customHeight="1">
      <c r="A6" s="1707" t="s">
        <v>286</v>
      </c>
      <c r="B6" s="1708"/>
      <c r="C6" s="889">
        <v>0</v>
      </c>
      <c r="D6" s="890">
        <v>0</v>
      </c>
      <c r="E6" s="891">
        <v>13315829</v>
      </c>
      <c r="F6" s="892">
        <v>13.1</v>
      </c>
      <c r="G6" s="891">
        <v>4106820</v>
      </c>
      <c r="H6" s="892">
        <v>4.1</v>
      </c>
      <c r="I6" s="891">
        <v>5919475</v>
      </c>
      <c r="J6" s="892">
        <v>5.8</v>
      </c>
      <c r="K6" s="891">
        <v>10229</v>
      </c>
      <c r="L6" s="892">
        <v>0</v>
      </c>
      <c r="M6" s="891">
        <v>10367128</v>
      </c>
      <c r="N6" s="892">
        <v>10.2</v>
      </c>
      <c r="O6" s="891">
        <v>2141055</v>
      </c>
      <c r="P6" s="892">
        <v>2.1</v>
      </c>
      <c r="Q6" s="891">
        <v>33851795</v>
      </c>
      <c r="R6" s="892">
        <v>33.3</v>
      </c>
      <c r="S6" s="891">
        <v>6033385</v>
      </c>
      <c r="T6" s="892">
        <v>5.9</v>
      </c>
      <c r="U6" s="891">
        <v>25886550</v>
      </c>
      <c r="V6" s="892">
        <v>25.5</v>
      </c>
      <c r="W6" s="891">
        <v>0</v>
      </c>
      <c r="X6" s="892">
        <v>0</v>
      </c>
      <c r="Y6" s="893">
        <v>101632266</v>
      </c>
      <c r="Z6" s="894">
        <v>18531338</v>
      </c>
      <c r="AA6" s="895"/>
      <c r="AB6" s="896"/>
      <c r="AC6" s="858"/>
    </row>
    <row r="7" spans="1:29" s="860" customFormat="1" ht="18" customHeight="1">
      <c r="A7" s="1709" t="s">
        <v>287</v>
      </c>
      <c r="B7" s="1710"/>
      <c r="C7" s="898">
        <v>0</v>
      </c>
      <c r="D7" s="899">
        <v>0</v>
      </c>
      <c r="E7" s="900">
        <v>4144443</v>
      </c>
      <c r="F7" s="901">
        <v>6.2</v>
      </c>
      <c r="G7" s="900">
        <v>2221749</v>
      </c>
      <c r="H7" s="901">
        <v>3.4</v>
      </c>
      <c r="I7" s="900">
        <v>5214289</v>
      </c>
      <c r="J7" s="901">
        <v>7.9</v>
      </c>
      <c r="K7" s="900">
        <v>640</v>
      </c>
      <c r="L7" s="901">
        <v>0</v>
      </c>
      <c r="M7" s="900">
        <v>4624880</v>
      </c>
      <c r="N7" s="901">
        <v>7</v>
      </c>
      <c r="O7" s="900">
        <v>1747054</v>
      </c>
      <c r="P7" s="901">
        <v>2.7</v>
      </c>
      <c r="Q7" s="900">
        <v>25285038</v>
      </c>
      <c r="R7" s="901">
        <v>38.3</v>
      </c>
      <c r="S7" s="900">
        <v>2859773</v>
      </c>
      <c r="T7" s="901">
        <v>4.3</v>
      </c>
      <c r="U7" s="900">
        <v>19982391</v>
      </c>
      <c r="V7" s="901">
        <v>30.2</v>
      </c>
      <c r="W7" s="900">
        <v>0</v>
      </c>
      <c r="X7" s="901">
        <v>0</v>
      </c>
      <c r="Y7" s="902">
        <v>66080257</v>
      </c>
      <c r="Z7" s="903">
        <v>9857791</v>
      </c>
      <c r="AA7" s="904"/>
      <c r="AB7" s="896"/>
      <c r="AC7" s="858"/>
    </row>
    <row r="8" spans="1:29" s="860" customFormat="1" ht="18" customHeight="1">
      <c r="A8" s="1711" t="s">
        <v>288</v>
      </c>
      <c r="B8" s="1712"/>
      <c r="C8" s="905">
        <v>0</v>
      </c>
      <c r="D8" s="906">
        <v>0</v>
      </c>
      <c r="E8" s="907">
        <v>9171386</v>
      </c>
      <c r="F8" s="908">
        <v>25.8</v>
      </c>
      <c r="G8" s="907">
        <v>1885071</v>
      </c>
      <c r="H8" s="908">
        <v>5.3</v>
      </c>
      <c r="I8" s="907">
        <v>705186</v>
      </c>
      <c r="J8" s="908">
        <v>2</v>
      </c>
      <c r="K8" s="907">
        <v>9589</v>
      </c>
      <c r="L8" s="908">
        <v>0</v>
      </c>
      <c r="M8" s="907">
        <v>5742248</v>
      </c>
      <c r="N8" s="908">
        <v>16.2</v>
      </c>
      <c r="O8" s="907">
        <v>394001</v>
      </c>
      <c r="P8" s="908">
        <v>1.1</v>
      </c>
      <c r="Q8" s="907">
        <v>8566757</v>
      </c>
      <c r="R8" s="908">
        <v>24.1</v>
      </c>
      <c r="S8" s="907">
        <v>3173612</v>
      </c>
      <c r="T8" s="908">
        <v>8.9</v>
      </c>
      <c r="U8" s="907">
        <v>5904159</v>
      </c>
      <c r="V8" s="908">
        <v>16.6</v>
      </c>
      <c r="W8" s="907">
        <v>0</v>
      </c>
      <c r="X8" s="908">
        <v>0</v>
      </c>
      <c r="Y8" s="909">
        <v>35552009</v>
      </c>
      <c r="Z8" s="903">
        <v>8673547</v>
      </c>
      <c r="AA8" s="910"/>
      <c r="AB8" s="896"/>
      <c r="AC8" s="858"/>
    </row>
    <row r="9" spans="1:31" s="860" customFormat="1" ht="14.25" customHeight="1">
      <c r="A9" s="911" t="s">
        <v>484</v>
      </c>
      <c r="B9" s="912" t="s">
        <v>31</v>
      </c>
      <c r="C9" s="913">
        <v>0</v>
      </c>
      <c r="D9" s="890">
        <v>0</v>
      </c>
      <c r="E9" s="891">
        <v>415307</v>
      </c>
      <c r="F9" s="892">
        <v>4</v>
      </c>
      <c r="G9" s="914">
        <v>182642</v>
      </c>
      <c r="H9" s="892">
        <v>1.9000000000000001</v>
      </c>
      <c r="I9" s="914">
        <v>93115</v>
      </c>
      <c r="J9" s="892">
        <v>0.8</v>
      </c>
      <c r="K9" s="914">
        <v>0</v>
      </c>
      <c r="L9" s="892">
        <v>0</v>
      </c>
      <c r="M9" s="914">
        <v>108770</v>
      </c>
      <c r="N9" s="892">
        <v>1</v>
      </c>
      <c r="O9" s="914">
        <v>89376</v>
      </c>
      <c r="P9" s="892">
        <v>0.9</v>
      </c>
      <c r="Q9" s="914">
        <v>6864646</v>
      </c>
      <c r="R9" s="892">
        <v>66.7</v>
      </c>
      <c r="S9" s="891">
        <v>0</v>
      </c>
      <c r="T9" s="892">
        <v>0</v>
      </c>
      <c r="U9" s="914">
        <v>2540481</v>
      </c>
      <c r="V9" s="892">
        <v>24.7</v>
      </c>
      <c r="W9" s="914">
        <v>0</v>
      </c>
      <c r="X9" s="892">
        <v>0</v>
      </c>
      <c r="Y9" s="893">
        <v>10294337</v>
      </c>
      <c r="Z9" s="894">
        <v>914167</v>
      </c>
      <c r="AA9" s="915" t="s">
        <v>484</v>
      </c>
      <c r="AB9" s="896"/>
      <c r="AC9" s="858"/>
      <c r="AD9" s="862"/>
      <c r="AE9" s="863"/>
    </row>
    <row r="10" spans="1:31" s="860" customFormat="1" ht="14.25" customHeight="1">
      <c r="A10" s="916" t="s">
        <v>485</v>
      </c>
      <c r="B10" s="912" t="s">
        <v>32</v>
      </c>
      <c r="C10" s="917">
        <v>0</v>
      </c>
      <c r="D10" s="899">
        <v>0</v>
      </c>
      <c r="E10" s="900">
        <v>169378</v>
      </c>
      <c r="F10" s="901">
        <v>2.9</v>
      </c>
      <c r="G10" s="918">
        <v>397644</v>
      </c>
      <c r="H10" s="901">
        <v>6.9</v>
      </c>
      <c r="I10" s="918">
        <v>174536</v>
      </c>
      <c r="J10" s="901">
        <v>2.9</v>
      </c>
      <c r="K10" s="918">
        <v>0</v>
      </c>
      <c r="L10" s="901">
        <v>0</v>
      </c>
      <c r="M10" s="918">
        <v>356864</v>
      </c>
      <c r="N10" s="901">
        <v>6.2</v>
      </c>
      <c r="O10" s="918">
        <v>39030</v>
      </c>
      <c r="P10" s="901">
        <v>0.7</v>
      </c>
      <c r="Q10" s="918">
        <v>2642717</v>
      </c>
      <c r="R10" s="901">
        <v>45.7</v>
      </c>
      <c r="S10" s="900">
        <v>204370</v>
      </c>
      <c r="T10" s="901">
        <v>3.5</v>
      </c>
      <c r="U10" s="918">
        <v>1803377</v>
      </c>
      <c r="V10" s="901">
        <v>31.2</v>
      </c>
      <c r="W10" s="918">
        <v>0</v>
      </c>
      <c r="X10" s="901">
        <v>0</v>
      </c>
      <c r="Y10" s="902">
        <v>5787916</v>
      </c>
      <c r="Z10" s="903">
        <v>1151832</v>
      </c>
      <c r="AA10" s="915" t="s">
        <v>485</v>
      </c>
      <c r="AB10" s="896"/>
      <c r="AC10" s="858"/>
      <c r="AD10" s="862"/>
      <c r="AE10" s="863"/>
    </row>
    <row r="11" spans="1:31" s="860" customFormat="1" ht="14.25" customHeight="1">
      <c r="A11" s="916" t="s">
        <v>486</v>
      </c>
      <c r="B11" s="912" t="s">
        <v>33</v>
      </c>
      <c r="C11" s="917">
        <v>0</v>
      </c>
      <c r="D11" s="899">
        <v>0</v>
      </c>
      <c r="E11" s="900">
        <v>1347132</v>
      </c>
      <c r="F11" s="901">
        <v>6.2</v>
      </c>
      <c r="G11" s="918">
        <v>1028858</v>
      </c>
      <c r="H11" s="901">
        <v>4.7</v>
      </c>
      <c r="I11" s="918">
        <v>2279817</v>
      </c>
      <c r="J11" s="901">
        <v>10.6</v>
      </c>
      <c r="K11" s="918">
        <v>0</v>
      </c>
      <c r="L11" s="901">
        <v>0</v>
      </c>
      <c r="M11" s="918">
        <v>1987458</v>
      </c>
      <c r="N11" s="901">
        <v>9.1</v>
      </c>
      <c r="O11" s="918">
        <v>711145</v>
      </c>
      <c r="P11" s="901">
        <v>3.3</v>
      </c>
      <c r="Q11" s="918">
        <v>8826217</v>
      </c>
      <c r="R11" s="901">
        <v>40.6</v>
      </c>
      <c r="S11" s="900">
        <v>26426</v>
      </c>
      <c r="T11" s="901">
        <v>0.1</v>
      </c>
      <c r="U11" s="918">
        <v>5554254</v>
      </c>
      <c r="V11" s="901">
        <v>25.4</v>
      </c>
      <c r="W11" s="918">
        <v>0</v>
      </c>
      <c r="X11" s="901">
        <v>0</v>
      </c>
      <c r="Y11" s="902">
        <v>21761307</v>
      </c>
      <c r="Z11" s="903">
        <v>2363844</v>
      </c>
      <c r="AA11" s="915" t="s">
        <v>486</v>
      </c>
      <c r="AB11" s="896"/>
      <c r="AC11" s="858"/>
      <c r="AD11" s="862"/>
      <c r="AE11" s="863"/>
    </row>
    <row r="12" spans="1:31" s="860" customFormat="1" ht="14.25" customHeight="1">
      <c r="A12" s="916" t="s">
        <v>487</v>
      </c>
      <c r="B12" s="912" t="s">
        <v>34</v>
      </c>
      <c r="C12" s="917">
        <v>0</v>
      </c>
      <c r="D12" s="899">
        <v>0</v>
      </c>
      <c r="E12" s="900">
        <v>222179</v>
      </c>
      <c r="F12" s="901">
        <v>13.9</v>
      </c>
      <c r="G12" s="918">
        <v>11970</v>
      </c>
      <c r="H12" s="901">
        <v>0.7</v>
      </c>
      <c r="I12" s="918">
        <v>16491</v>
      </c>
      <c r="J12" s="901">
        <v>1</v>
      </c>
      <c r="K12" s="918">
        <v>0</v>
      </c>
      <c r="L12" s="901">
        <v>0</v>
      </c>
      <c r="M12" s="918">
        <v>41605</v>
      </c>
      <c r="N12" s="901">
        <v>2.6</v>
      </c>
      <c r="O12" s="918">
        <v>6286</v>
      </c>
      <c r="P12" s="901">
        <v>0.4</v>
      </c>
      <c r="Q12" s="918">
        <v>807591</v>
      </c>
      <c r="R12" s="901">
        <v>50.3</v>
      </c>
      <c r="S12" s="900">
        <v>218948</v>
      </c>
      <c r="T12" s="901">
        <v>13.7</v>
      </c>
      <c r="U12" s="918">
        <v>278940</v>
      </c>
      <c r="V12" s="901">
        <v>17.4</v>
      </c>
      <c r="W12" s="918">
        <v>0</v>
      </c>
      <c r="X12" s="901">
        <v>0</v>
      </c>
      <c r="Y12" s="902">
        <v>1604010</v>
      </c>
      <c r="Z12" s="903">
        <v>507998</v>
      </c>
      <c r="AA12" s="915" t="s">
        <v>487</v>
      </c>
      <c r="AB12" s="896"/>
      <c r="AC12" s="858"/>
      <c r="AD12" s="862"/>
      <c r="AE12" s="863"/>
    </row>
    <row r="13" spans="1:31" s="860" customFormat="1" ht="14.25" customHeight="1">
      <c r="A13" s="916" t="s">
        <v>488</v>
      </c>
      <c r="B13" s="912" t="s">
        <v>14</v>
      </c>
      <c r="C13" s="917">
        <v>0</v>
      </c>
      <c r="D13" s="899">
        <v>0</v>
      </c>
      <c r="E13" s="900">
        <v>446648</v>
      </c>
      <c r="F13" s="901">
        <v>11.9</v>
      </c>
      <c r="G13" s="918">
        <v>130558</v>
      </c>
      <c r="H13" s="901">
        <v>3.5</v>
      </c>
      <c r="I13" s="918">
        <v>437475</v>
      </c>
      <c r="J13" s="901">
        <v>11.7</v>
      </c>
      <c r="K13" s="918">
        <v>640</v>
      </c>
      <c r="L13" s="901">
        <v>0</v>
      </c>
      <c r="M13" s="918">
        <v>892626</v>
      </c>
      <c r="N13" s="901">
        <v>23.8</v>
      </c>
      <c r="O13" s="918">
        <v>0</v>
      </c>
      <c r="P13" s="901">
        <v>0</v>
      </c>
      <c r="Q13" s="918">
        <v>1026402</v>
      </c>
      <c r="R13" s="901">
        <v>27.4</v>
      </c>
      <c r="S13" s="900">
        <v>75259</v>
      </c>
      <c r="T13" s="901">
        <v>2</v>
      </c>
      <c r="U13" s="918">
        <v>740437</v>
      </c>
      <c r="V13" s="901">
        <v>19.7</v>
      </c>
      <c r="W13" s="918">
        <v>0</v>
      </c>
      <c r="X13" s="901">
        <v>0</v>
      </c>
      <c r="Y13" s="902">
        <v>3750045</v>
      </c>
      <c r="Z13" s="903">
        <v>138731</v>
      </c>
      <c r="AA13" s="915" t="s">
        <v>488</v>
      </c>
      <c r="AB13" s="896"/>
      <c r="AC13" s="858"/>
      <c r="AD13" s="862"/>
      <c r="AE13" s="863"/>
    </row>
    <row r="14" spans="1:31" s="860" customFormat="1" ht="14.25" customHeight="1">
      <c r="A14" s="916" t="s">
        <v>489</v>
      </c>
      <c r="B14" s="912" t="s">
        <v>35</v>
      </c>
      <c r="C14" s="917">
        <v>0</v>
      </c>
      <c r="D14" s="899">
        <v>0</v>
      </c>
      <c r="E14" s="900">
        <v>485757</v>
      </c>
      <c r="F14" s="901">
        <v>6.4</v>
      </c>
      <c r="G14" s="918">
        <v>159580</v>
      </c>
      <c r="H14" s="901">
        <v>2.1</v>
      </c>
      <c r="I14" s="918">
        <v>1306</v>
      </c>
      <c r="J14" s="901">
        <v>0</v>
      </c>
      <c r="K14" s="918">
        <v>0</v>
      </c>
      <c r="L14" s="901">
        <v>0</v>
      </c>
      <c r="M14" s="918">
        <v>276147</v>
      </c>
      <c r="N14" s="901">
        <v>3.5</v>
      </c>
      <c r="O14" s="918">
        <v>407661</v>
      </c>
      <c r="P14" s="901">
        <v>5.5</v>
      </c>
      <c r="Q14" s="918">
        <v>781708</v>
      </c>
      <c r="R14" s="901">
        <v>10.3</v>
      </c>
      <c r="S14" s="900">
        <v>1071595</v>
      </c>
      <c r="T14" s="901">
        <v>14.3</v>
      </c>
      <c r="U14" s="918">
        <v>4382590</v>
      </c>
      <c r="V14" s="901">
        <v>57.9</v>
      </c>
      <c r="W14" s="918">
        <v>0</v>
      </c>
      <c r="X14" s="901">
        <v>0</v>
      </c>
      <c r="Y14" s="902">
        <v>7566344</v>
      </c>
      <c r="Z14" s="903">
        <v>1054080</v>
      </c>
      <c r="AA14" s="915" t="s">
        <v>489</v>
      </c>
      <c r="AB14" s="896"/>
      <c r="AC14" s="858"/>
      <c r="AD14" s="862"/>
      <c r="AE14" s="863"/>
    </row>
    <row r="15" spans="1:31" s="860" customFormat="1" ht="14.25" customHeight="1">
      <c r="A15" s="916" t="s">
        <v>490</v>
      </c>
      <c r="B15" s="912" t="s">
        <v>36</v>
      </c>
      <c r="C15" s="917">
        <v>0</v>
      </c>
      <c r="D15" s="899">
        <v>0</v>
      </c>
      <c r="E15" s="900">
        <v>206096</v>
      </c>
      <c r="F15" s="901">
        <v>6.2</v>
      </c>
      <c r="G15" s="918">
        <v>7326</v>
      </c>
      <c r="H15" s="901">
        <v>0.2</v>
      </c>
      <c r="I15" s="918">
        <v>416922</v>
      </c>
      <c r="J15" s="901">
        <v>12.6</v>
      </c>
      <c r="K15" s="918">
        <v>0</v>
      </c>
      <c r="L15" s="901">
        <v>0</v>
      </c>
      <c r="M15" s="918">
        <v>129602</v>
      </c>
      <c r="N15" s="901">
        <v>3.9</v>
      </c>
      <c r="O15" s="918">
        <v>19421</v>
      </c>
      <c r="P15" s="901">
        <v>0.6</v>
      </c>
      <c r="Q15" s="918">
        <v>1630553</v>
      </c>
      <c r="R15" s="901">
        <v>49.199999999999996</v>
      </c>
      <c r="S15" s="900">
        <v>200239</v>
      </c>
      <c r="T15" s="901">
        <v>6.2</v>
      </c>
      <c r="U15" s="918">
        <v>695655</v>
      </c>
      <c r="V15" s="901">
        <v>21.1</v>
      </c>
      <c r="W15" s="918">
        <v>0</v>
      </c>
      <c r="X15" s="901">
        <v>0</v>
      </c>
      <c r="Y15" s="902">
        <v>3305814</v>
      </c>
      <c r="Z15" s="903">
        <v>1833041</v>
      </c>
      <c r="AA15" s="915" t="s">
        <v>490</v>
      </c>
      <c r="AB15" s="896"/>
      <c r="AC15" s="858"/>
      <c r="AD15" s="862"/>
      <c r="AE15" s="863"/>
    </row>
    <row r="16" spans="1:31" s="860" customFormat="1" ht="14.25" customHeight="1">
      <c r="A16" s="916" t="s">
        <v>491</v>
      </c>
      <c r="B16" s="912" t="s">
        <v>37</v>
      </c>
      <c r="C16" s="917">
        <v>0</v>
      </c>
      <c r="D16" s="899">
        <v>0</v>
      </c>
      <c r="E16" s="900">
        <v>179601</v>
      </c>
      <c r="F16" s="901">
        <v>5</v>
      </c>
      <c r="G16" s="918">
        <v>249625</v>
      </c>
      <c r="H16" s="901">
        <v>7.1</v>
      </c>
      <c r="I16" s="918">
        <v>24426</v>
      </c>
      <c r="J16" s="901">
        <v>0.7</v>
      </c>
      <c r="K16" s="918">
        <v>0</v>
      </c>
      <c r="L16" s="901">
        <v>0</v>
      </c>
      <c r="M16" s="918">
        <v>267313</v>
      </c>
      <c r="N16" s="901">
        <v>7.6</v>
      </c>
      <c r="O16" s="918">
        <v>69203</v>
      </c>
      <c r="P16" s="901">
        <v>2</v>
      </c>
      <c r="Q16" s="918">
        <v>596905</v>
      </c>
      <c r="R16" s="901">
        <v>17</v>
      </c>
      <c r="S16" s="900">
        <v>16502</v>
      </c>
      <c r="T16" s="901">
        <v>0.5</v>
      </c>
      <c r="U16" s="918">
        <v>2116445</v>
      </c>
      <c r="V16" s="901">
        <v>60.1</v>
      </c>
      <c r="W16" s="918">
        <v>0</v>
      </c>
      <c r="X16" s="901">
        <v>0</v>
      </c>
      <c r="Y16" s="902">
        <v>3520020</v>
      </c>
      <c r="Z16" s="903">
        <v>610524</v>
      </c>
      <c r="AA16" s="915" t="s">
        <v>491</v>
      </c>
      <c r="AB16" s="896"/>
      <c r="AC16" s="858"/>
      <c r="AD16" s="862"/>
      <c r="AE16" s="863"/>
    </row>
    <row r="17" spans="1:31" s="860" customFormat="1" ht="14.25" customHeight="1">
      <c r="A17" s="916" t="s">
        <v>492</v>
      </c>
      <c r="B17" s="912" t="s">
        <v>38</v>
      </c>
      <c r="C17" s="917">
        <v>0</v>
      </c>
      <c r="D17" s="899">
        <v>0</v>
      </c>
      <c r="E17" s="900">
        <v>13780</v>
      </c>
      <c r="F17" s="901">
        <v>0.2</v>
      </c>
      <c r="G17" s="918">
        <v>24660</v>
      </c>
      <c r="H17" s="901">
        <v>0.4</v>
      </c>
      <c r="I17" s="918">
        <v>1741784</v>
      </c>
      <c r="J17" s="901">
        <v>30.7</v>
      </c>
      <c r="K17" s="918">
        <v>0</v>
      </c>
      <c r="L17" s="901">
        <v>0</v>
      </c>
      <c r="M17" s="918">
        <v>382171</v>
      </c>
      <c r="N17" s="901">
        <v>6.7</v>
      </c>
      <c r="O17" s="918">
        <v>306373</v>
      </c>
      <c r="P17" s="901">
        <v>5.4</v>
      </c>
      <c r="Q17" s="918">
        <v>1695658</v>
      </c>
      <c r="R17" s="901">
        <v>29.8</v>
      </c>
      <c r="S17" s="900">
        <v>784165</v>
      </c>
      <c r="T17" s="901">
        <v>13.700000000000001</v>
      </c>
      <c r="U17" s="918">
        <v>743984</v>
      </c>
      <c r="V17" s="901">
        <v>13.1</v>
      </c>
      <c r="W17" s="918">
        <v>0</v>
      </c>
      <c r="X17" s="901">
        <v>0</v>
      </c>
      <c r="Y17" s="902">
        <v>5692575</v>
      </c>
      <c r="Z17" s="903">
        <v>357661</v>
      </c>
      <c r="AA17" s="915" t="s">
        <v>492</v>
      </c>
      <c r="AB17" s="896"/>
      <c r="AC17" s="858"/>
      <c r="AD17" s="862"/>
      <c r="AE17" s="863"/>
    </row>
    <row r="18" spans="1:31" s="860" customFormat="1" ht="14.25" customHeight="1">
      <c r="A18" s="919" t="s">
        <v>546</v>
      </c>
      <c r="B18" s="920" t="s">
        <v>77</v>
      </c>
      <c r="C18" s="921">
        <v>0</v>
      </c>
      <c r="D18" s="906">
        <v>0</v>
      </c>
      <c r="E18" s="907">
        <v>658565</v>
      </c>
      <c r="F18" s="908">
        <v>23.5</v>
      </c>
      <c r="G18" s="922">
        <v>28886</v>
      </c>
      <c r="H18" s="908">
        <v>1</v>
      </c>
      <c r="I18" s="922">
        <v>28417</v>
      </c>
      <c r="J18" s="908">
        <v>1</v>
      </c>
      <c r="K18" s="922">
        <v>0</v>
      </c>
      <c r="L18" s="908">
        <v>0</v>
      </c>
      <c r="M18" s="922">
        <v>182324</v>
      </c>
      <c r="N18" s="908">
        <v>6.5</v>
      </c>
      <c r="O18" s="922">
        <v>98559</v>
      </c>
      <c r="P18" s="908">
        <v>3.5</v>
      </c>
      <c r="Q18" s="922">
        <v>412641</v>
      </c>
      <c r="R18" s="908">
        <v>14.7</v>
      </c>
      <c r="S18" s="907">
        <v>262269</v>
      </c>
      <c r="T18" s="908">
        <v>9.4</v>
      </c>
      <c r="U18" s="922">
        <v>1126228</v>
      </c>
      <c r="V18" s="908">
        <v>40.4</v>
      </c>
      <c r="W18" s="922">
        <v>0</v>
      </c>
      <c r="X18" s="908">
        <v>0</v>
      </c>
      <c r="Y18" s="909">
        <v>2797889</v>
      </c>
      <c r="Z18" s="923">
        <v>925913</v>
      </c>
      <c r="AA18" s="924" t="s">
        <v>546</v>
      </c>
      <c r="AB18" s="896"/>
      <c r="AC18" s="858"/>
      <c r="AD18" s="862"/>
      <c r="AE18" s="863"/>
    </row>
    <row r="19" spans="1:31" s="860" customFormat="1" ht="14.25" customHeight="1">
      <c r="A19" s="916" t="s">
        <v>547</v>
      </c>
      <c r="B19" s="912" t="s">
        <v>39</v>
      </c>
      <c r="C19" s="917">
        <v>0</v>
      </c>
      <c r="D19" s="899">
        <v>0</v>
      </c>
      <c r="E19" s="900">
        <v>295498</v>
      </c>
      <c r="F19" s="901">
        <v>14.8</v>
      </c>
      <c r="G19" s="918">
        <v>240</v>
      </c>
      <c r="H19" s="901">
        <v>0</v>
      </c>
      <c r="I19" s="918">
        <v>4356</v>
      </c>
      <c r="J19" s="901">
        <v>0.2</v>
      </c>
      <c r="K19" s="918">
        <v>3289</v>
      </c>
      <c r="L19" s="901">
        <v>0.2</v>
      </c>
      <c r="M19" s="918">
        <v>253479</v>
      </c>
      <c r="N19" s="901">
        <v>12.7</v>
      </c>
      <c r="O19" s="918">
        <v>5479</v>
      </c>
      <c r="P19" s="901">
        <v>0.4</v>
      </c>
      <c r="Q19" s="918">
        <v>437921</v>
      </c>
      <c r="R19" s="901">
        <v>22</v>
      </c>
      <c r="S19" s="900">
        <v>843916</v>
      </c>
      <c r="T19" s="901">
        <v>42.3</v>
      </c>
      <c r="U19" s="918">
        <v>150527</v>
      </c>
      <c r="V19" s="901">
        <v>7.4</v>
      </c>
      <c r="W19" s="918">
        <v>0</v>
      </c>
      <c r="X19" s="901">
        <v>0</v>
      </c>
      <c r="Y19" s="902">
        <v>1994705</v>
      </c>
      <c r="Z19" s="903">
        <v>199646</v>
      </c>
      <c r="AA19" s="915" t="s">
        <v>547</v>
      </c>
      <c r="AB19" s="896"/>
      <c r="AC19" s="858"/>
      <c r="AD19" s="862"/>
      <c r="AE19" s="863"/>
    </row>
    <row r="20" spans="1:31" s="860" customFormat="1" ht="14.25" customHeight="1">
      <c r="A20" s="916" t="s">
        <v>548</v>
      </c>
      <c r="B20" s="611" t="s">
        <v>40</v>
      </c>
      <c r="C20" s="917">
        <v>0</v>
      </c>
      <c r="D20" s="899">
        <v>0</v>
      </c>
      <c r="E20" s="900">
        <v>7999</v>
      </c>
      <c r="F20" s="901">
        <v>1</v>
      </c>
      <c r="G20" s="918">
        <v>40</v>
      </c>
      <c r="H20" s="901">
        <v>0</v>
      </c>
      <c r="I20" s="918">
        <v>2754</v>
      </c>
      <c r="J20" s="901">
        <v>0.3</v>
      </c>
      <c r="K20" s="918">
        <v>0</v>
      </c>
      <c r="L20" s="901">
        <v>0</v>
      </c>
      <c r="M20" s="918">
        <v>97628</v>
      </c>
      <c r="N20" s="901">
        <v>12.3</v>
      </c>
      <c r="O20" s="918">
        <v>14766</v>
      </c>
      <c r="P20" s="901">
        <v>1.9</v>
      </c>
      <c r="Q20" s="918">
        <v>297336</v>
      </c>
      <c r="R20" s="901">
        <v>37.5</v>
      </c>
      <c r="S20" s="900">
        <v>357017</v>
      </c>
      <c r="T20" s="901">
        <v>45</v>
      </c>
      <c r="U20" s="918">
        <v>16144</v>
      </c>
      <c r="V20" s="901">
        <v>2</v>
      </c>
      <c r="W20" s="918">
        <v>0</v>
      </c>
      <c r="X20" s="901">
        <v>0</v>
      </c>
      <c r="Y20" s="902">
        <v>793684</v>
      </c>
      <c r="Z20" s="903">
        <v>89186</v>
      </c>
      <c r="AA20" s="915" t="s">
        <v>548</v>
      </c>
      <c r="AB20" s="896"/>
      <c r="AC20" s="858"/>
      <c r="AD20" s="862"/>
      <c r="AE20" s="863"/>
    </row>
    <row r="21" spans="1:31" s="860" customFormat="1" ht="14.25" customHeight="1">
      <c r="A21" s="916" t="s">
        <v>549</v>
      </c>
      <c r="B21" s="864" t="s">
        <v>41</v>
      </c>
      <c r="C21" s="917">
        <v>0</v>
      </c>
      <c r="D21" s="899">
        <v>0</v>
      </c>
      <c r="E21" s="900">
        <v>11653</v>
      </c>
      <c r="F21" s="901">
        <v>4.5</v>
      </c>
      <c r="G21" s="918">
        <v>191</v>
      </c>
      <c r="H21" s="901">
        <v>0.1</v>
      </c>
      <c r="I21" s="918">
        <v>96460</v>
      </c>
      <c r="J21" s="901">
        <v>36.8</v>
      </c>
      <c r="K21" s="918">
        <v>0</v>
      </c>
      <c r="L21" s="901">
        <v>0</v>
      </c>
      <c r="M21" s="918">
        <v>36497</v>
      </c>
      <c r="N21" s="901">
        <v>13.9</v>
      </c>
      <c r="O21" s="918">
        <v>779</v>
      </c>
      <c r="P21" s="901">
        <v>0.3</v>
      </c>
      <c r="Q21" s="918">
        <v>84903</v>
      </c>
      <c r="R21" s="901">
        <v>32.4</v>
      </c>
      <c r="S21" s="900">
        <v>1844</v>
      </c>
      <c r="T21" s="901">
        <v>0.7</v>
      </c>
      <c r="U21" s="918">
        <v>29520</v>
      </c>
      <c r="V21" s="901">
        <v>11.3</v>
      </c>
      <c r="W21" s="918">
        <v>0</v>
      </c>
      <c r="X21" s="901">
        <v>0</v>
      </c>
      <c r="Y21" s="902">
        <v>261847</v>
      </c>
      <c r="Z21" s="903">
        <v>130502</v>
      </c>
      <c r="AA21" s="915" t="s">
        <v>549</v>
      </c>
      <c r="AB21" s="896"/>
      <c r="AC21" s="858"/>
      <c r="AD21" s="862"/>
      <c r="AE21" s="863"/>
    </row>
    <row r="22" spans="1:31" s="860" customFormat="1" ht="14.25" customHeight="1">
      <c r="A22" s="925" t="s">
        <v>550</v>
      </c>
      <c r="B22" s="617" t="s">
        <v>42</v>
      </c>
      <c r="C22" s="921">
        <v>0</v>
      </c>
      <c r="D22" s="906">
        <v>0</v>
      </c>
      <c r="E22" s="907">
        <v>5866</v>
      </c>
      <c r="F22" s="908">
        <v>1.9</v>
      </c>
      <c r="G22" s="922">
        <v>1139</v>
      </c>
      <c r="H22" s="908">
        <v>0.4</v>
      </c>
      <c r="I22" s="922">
        <v>0</v>
      </c>
      <c r="J22" s="908">
        <v>0</v>
      </c>
      <c r="K22" s="922">
        <v>0</v>
      </c>
      <c r="L22" s="908">
        <v>0</v>
      </c>
      <c r="M22" s="922">
        <v>26388</v>
      </c>
      <c r="N22" s="908">
        <v>8.7</v>
      </c>
      <c r="O22" s="922">
        <v>2464</v>
      </c>
      <c r="P22" s="908">
        <v>0.8</v>
      </c>
      <c r="Q22" s="922">
        <v>92550</v>
      </c>
      <c r="R22" s="908">
        <v>30.4</v>
      </c>
      <c r="S22" s="907">
        <v>59605</v>
      </c>
      <c r="T22" s="908">
        <v>19.6</v>
      </c>
      <c r="U22" s="922">
        <v>116111</v>
      </c>
      <c r="V22" s="908">
        <v>38.2</v>
      </c>
      <c r="W22" s="922">
        <v>0</v>
      </c>
      <c r="X22" s="908">
        <v>0</v>
      </c>
      <c r="Y22" s="909">
        <v>304123</v>
      </c>
      <c r="Z22" s="923">
        <v>86496</v>
      </c>
      <c r="AA22" s="924" t="s">
        <v>550</v>
      </c>
      <c r="AB22" s="896"/>
      <c r="AC22" s="858"/>
      <c r="AD22" s="862"/>
      <c r="AE22" s="863"/>
    </row>
    <row r="23" spans="1:31" s="860" customFormat="1" ht="14.25" customHeight="1">
      <c r="A23" s="916" t="s">
        <v>551</v>
      </c>
      <c r="B23" s="864" t="s">
        <v>78</v>
      </c>
      <c r="C23" s="917">
        <v>0</v>
      </c>
      <c r="D23" s="899">
        <v>0</v>
      </c>
      <c r="E23" s="900">
        <v>1693306</v>
      </c>
      <c r="F23" s="901">
        <v>68.4</v>
      </c>
      <c r="G23" s="918">
        <v>140781</v>
      </c>
      <c r="H23" s="901">
        <v>5.7</v>
      </c>
      <c r="I23" s="918">
        <v>16408</v>
      </c>
      <c r="J23" s="901">
        <v>0.7</v>
      </c>
      <c r="K23" s="918">
        <v>0</v>
      </c>
      <c r="L23" s="901">
        <v>0</v>
      </c>
      <c r="M23" s="918">
        <v>11186</v>
      </c>
      <c r="N23" s="901">
        <v>0.4</v>
      </c>
      <c r="O23" s="918">
        <v>4696</v>
      </c>
      <c r="P23" s="901">
        <v>0.2</v>
      </c>
      <c r="Q23" s="918">
        <v>235431</v>
      </c>
      <c r="R23" s="901">
        <v>9.5</v>
      </c>
      <c r="S23" s="900">
        <v>359095</v>
      </c>
      <c r="T23" s="901">
        <v>14.5</v>
      </c>
      <c r="U23" s="918">
        <v>16201</v>
      </c>
      <c r="V23" s="901">
        <v>0.6</v>
      </c>
      <c r="W23" s="918">
        <v>0</v>
      </c>
      <c r="X23" s="901">
        <v>0</v>
      </c>
      <c r="Y23" s="902">
        <v>2477104</v>
      </c>
      <c r="Z23" s="903">
        <v>77741</v>
      </c>
      <c r="AA23" s="915" t="s">
        <v>551</v>
      </c>
      <c r="AB23" s="896"/>
      <c r="AC23" s="858"/>
      <c r="AD23" s="862"/>
      <c r="AE23" s="863"/>
    </row>
    <row r="24" spans="1:31" s="860" customFormat="1" ht="14.25" customHeight="1">
      <c r="A24" s="925" t="s">
        <v>552</v>
      </c>
      <c r="B24" s="920" t="s">
        <v>43</v>
      </c>
      <c r="C24" s="921">
        <v>0</v>
      </c>
      <c r="D24" s="906">
        <v>0</v>
      </c>
      <c r="E24" s="907">
        <v>60149</v>
      </c>
      <c r="F24" s="908">
        <v>5.8</v>
      </c>
      <c r="G24" s="922">
        <v>3399</v>
      </c>
      <c r="H24" s="908">
        <v>0.3</v>
      </c>
      <c r="I24" s="922">
        <v>5114</v>
      </c>
      <c r="J24" s="908">
        <v>0.6</v>
      </c>
      <c r="K24" s="922">
        <v>0</v>
      </c>
      <c r="L24" s="908">
        <v>0</v>
      </c>
      <c r="M24" s="922">
        <v>220502</v>
      </c>
      <c r="N24" s="908">
        <v>21.4</v>
      </c>
      <c r="O24" s="922">
        <v>10538</v>
      </c>
      <c r="P24" s="908">
        <v>1.1</v>
      </c>
      <c r="Q24" s="922">
        <v>270472</v>
      </c>
      <c r="R24" s="908">
        <v>26.3</v>
      </c>
      <c r="S24" s="907">
        <v>379535</v>
      </c>
      <c r="T24" s="908">
        <v>36.9</v>
      </c>
      <c r="U24" s="922">
        <v>78491</v>
      </c>
      <c r="V24" s="908">
        <v>7.6</v>
      </c>
      <c r="W24" s="922">
        <v>0</v>
      </c>
      <c r="X24" s="908">
        <v>0</v>
      </c>
      <c r="Y24" s="909">
        <v>1028200</v>
      </c>
      <c r="Z24" s="923">
        <v>74757</v>
      </c>
      <c r="AA24" s="924" t="s">
        <v>552</v>
      </c>
      <c r="AB24" s="896"/>
      <c r="AC24" s="858"/>
      <c r="AD24" s="862"/>
      <c r="AE24" s="863"/>
    </row>
    <row r="25" spans="1:31" s="860" customFormat="1" ht="14.25" customHeight="1">
      <c r="A25" s="926" t="s">
        <v>553</v>
      </c>
      <c r="B25" s="927" t="s">
        <v>44</v>
      </c>
      <c r="C25" s="928">
        <v>0</v>
      </c>
      <c r="D25" s="929">
        <v>0</v>
      </c>
      <c r="E25" s="930">
        <v>257635</v>
      </c>
      <c r="F25" s="931">
        <v>46.1</v>
      </c>
      <c r="G25" s="932">
        <v>0</v>
      </c>
      <c r="H25" s="931">
        <v>0</v>
      </c>
      <c r="I25" s="932">
        <v>0</v>
      </c>
      <c r="J25" s="931">
        <v>0</v>
      </c>
      <c r="K25" s="932">
        <v>0</v>
      </c>
      <c r="L25" s="931">
        <v>0</v>
      </c>
      <c r="M25" s="932">
        <v>106071</v>
      </c>
      <c r="N25" s="931">
        <v>19.1</v>
      </c>
      <c r="O25" s="932">
        <v>41554</v>
      </c>
      <c r="P25" s="931">
        <v>7.5</v>
      </c>
      <c r="Q25" s="932">
        <v>108866</v>
      </c>
      <c r="R25" s="931">
        <v>19.5</v>
      </c>
      <c r="S25" s="930">
        <v>2529</v>
      </c>
      <c r="T25" s="931">
        <v>0.5</v>
      </c>
      <c r="U25" s="932">
        <v>40861</v>
      </c>
      <c r="V25" s="931">
        <v>7.3</v>
      </c>
      <c r="W25" s="932">
        <v>0</v>
      </c>
      <c r="X25" s="931">
        <v>0</v>
      </c>
      <c r="Y25" s="933">
        <v>557516</v>
      </c>
      <c r="Z25" s="934">
        <v>164890</v>
      </c>
      <c r="AA25" s="935" t="s">
        <v>553</v>
      </c>
      <c r="AB25" s="896"/>
      <c r="AC25" s="858"/>
      <c r="AD25" s="862"/>
      <c r="AE25" s="863"/>
    </row>
    <row r="26" spans="1:31" s="860" customFormat="1" ht="14.25" customHeight="1">
      <c r="A26" s="916" t="s">
        <v>554</v>
      </c>
      <c r="B26" s="912" t="s">
        <v>45</v>
      </c>
      <c r="C26" s="917">
        <v>0</v>
      </c>
      <c r="D26" s="899">
        <v>0</v>
      </c>
      <c r="E26" s="900">
        <v>179437</v>
      </c>
      <c r="F26" s="901">
        <v>19.2</v>
      </c>
      <c r="G26" s="918">
        <v>65681</v>
      </c>
      <c r="H26" s="901">
        <v>7</v>
      </c>
      <c r="I26" s="918">
        <v>2457</v>
      </c>
      <c r="J26" s="901">
        <v>0.19999999999999998</v>
      </c>
      <c r="K26" s="918">
        <v>0</v>
      </c>
      <c r="L26" s="901">
        <v>0</v>
      </c>
      <c r="M26" s="918">
        <v>35556</v>
      </c>
      <c r="N26" s="901">
        <v>3.8</v>
      </c>
      <c r="O26" s="918">
        <v>0</v>
      </c>
      <c r="P26" s="901">
        <v>0</v>
      </c>
      <c r="Q26" s="918">
        <v>261996</v>
      </c>
      <c r="R26" s="901">
        <v>28</v>
      </c>
      <c r="S26" s="900">
        <v>14553</v>
      </c>
      <c r="T26" s="901">
        <v>1.6</v>
      </c>
      <c r="U26" s="918">
        <v>374635</v>
      </c>
      <c r="V26" s="901">
        <v>40.2</v>
      </c>
      <c r="W26" s="918">
        <v>0</v>
      </c>
      <c r="X26" s="901">
        <v>0</v>
      </c>
      <c r="Y26" s="902">
        <v>934315</v>
      </c>
      <c r="Z26" s="903">
        <v>189209</v>
      </c>
      <c r="AA26" s="915" t="s">
        <v>554</v>
      </c>
      <c r="AB26" s="896"/>
      <c r="AC26" s="858"/>
      <c r="AD26" s="862"/>
      <c r="AE26" s="863"/>
    </row>
    <row r="27" spans="1:31" s="860" customFormat="1" ht="14.25" customHeight="1">
      <c r="A27" s="916" t="s">
        <v>555</v>
      </c>
      <c r="B27" s="912" t="s">
        <v>46</v>
      </c>
      <c r="C27" s="917">
        <v>0</v>
      </c>
      <c r="D27" s="899">
        <v>0</v>
      </c>
      <c r="E27" s="900">
        <v>8629</v>
      </c>
      <c r="F27" s="901">
        <v>1.7</v>
      </c>
      <c r="G27" s="918">
        <v>8397</v>
      </c>
      <c r="H27" s="901">
        <v>1.6</v>
      </c>
      <c r="I27" s="918">
        <v>51292</v>
      </c>
      <c r="J27" s="901">
        <v>10</v>
      </c>
      <c r="K27" s="918">
        <v>0</v>
      </c>
      <c r="L27" s="901">
        <v>0</v>
      </c>
      <c r="M27" s="918">
        <v>18809</v>
      </c>
      <c r="N27" s="901">
        <v>3.7</v>
      </c>
      <c r="O27" s="918">
        <v>17769</v>
      </c>
      <c r="P27" s="901">
        <v>3.5</v>
      </c>
      <c r="Q27" s="918">
        <v>346556</v>
      </c>
      <c r="R27" s="901">
        <v>67.4</v>
      </c>
      <c r="S27" s="900">
        <v>27797</v>
      </c>
      <c r="T27" s="901">
        <v>5.3</v>
      </c>
      <c r="U27" s="918">
        <v>35053</v>
      </c>
      <c r="V27" s="901">
        <v>6.8</v>
      </c>
      <c r="W27" s="918">
        <v>0</v>
      </c>
      <c r="X27" s="901">
        <v>0</v>
      </c>
      <c r="Y27" s="902">
        <v>514302</v>
      </c>
      <c r="Z27" s="903">
        <v>162412</v>
      </c>
      <c r="AA27" s="915" t="s">
        <v>555</v>
      </c>
      <c r="AB27" s="896"/>
      <c r="AC27" s="858"/>
      <c r="AD27" s="862"/>
      <c r="AE27" s="863"/>
    </row>
    <row r="28" spans="1:31" s="860" customFormat="1" ht="14.25" customHeight="1">
      <c r="A28" s="925" t="s">
        <v>556</v>
      </c>
      <c r="B28" s="920" t="s">
        <v>47</v>
      </c>
      <c r="C28" s="921">
        <v>0</v>
      </c>
      <c r="D28" s="906">
        <v>0</v>
      </c>
      <c r="E28" s="907">
        <v>23569</v>
      </c>
      <c r="F28" s="908">
        <v>1.8</v>
      </c>
      <c r="G28" s="922">
        <v>261066</v>
      </c>
      <c r="H28" s="908">
        <v>19.299999999999997</v>
      </c>
      <c r="I28" s="922">
        <v>0</v>
      </c>
      <c r="J28" s="908">
        <v>0</v>
      </c>
      <c r="K28" s="922">
        <v>0</v>
      </c>
      <c r="L28" s="908">
        <v>0</v>
      </c>
      <c r="M28" s="922">
        <v>10490</v>
      </c>
      <c r="N28" s="908">
        <v>0.8</v>
      </c>
      <c r="O28" s="922">
        <v>16232</v>
      </c>
      <c r="P28" s="908">
        <v>1.2</v>
      </c>
      <c r="Q28" s="922">
        <v>84779</v>
      </c>
      <c r="R28" s="908">
        <v>6.3</v>
      </c>
      <c r="S28" s="907">
        <v>5530</v>
      </c>
      <c r="T28" s="908">
        <v>0.4</v>
      </c>
      <c r="U28" s="922">
        <v>943960</v>
      </c>
      <c r="V28" s="908">
        <v>70.2</v>
      </c>
      <c r="W28" s="922">
        <v>0</v>
      </c>
      <c r="X28" s="908">
        <v>0</v>
      </c>
      <c r="Y28" s="909">
        <v>1345626</v>
      </c>
      <c r="Z28" s="923">
        <v>79928</v>
      </c>
      <c r="AA28" s="924" t="s">
        <v>556</v>
      </c>
      <c r="AB28" s="897"/>
      <c r="AC28" s="858"/>
      <c r="AD28" s="862"/>
      <c r="AE28" s="863"/>
    </row>
    <row r="29" spans="1:31" s="860" customFormat="1" ht="14.25" customHeight="1">
      <c r="A29" s="916" t="s">
        <v>557</v>
      </c>
      <c r="B29" s="912" t="s">
        <v>48</v>
      </c>
      <c r="C29" s="917">
        <v>0</v>
      </c>
      <c r="D29" s="899">
        <v>0</v>
      </c>
      <c r="E29" s="900">
        <v>4490</v>
      </c>
      <c r="F29" s="901">
        <v>0.6</v>
      </c>
      <c r="G29" s="918">
        <v>38270</v>
      </c>
      <c r="H29" s="901">
        <v>3.9</v>
      </c>
      <c r="I29" s="918">
        <v>1116</v>
      </c>
      <c r="J29" s="901">
        <v>0.1</v>
      </c>
      <c r="K29" s="918">
        <v>0</v>
      </c>
      <c r="L29" s="901">
        <v>0</v>
      </c>
      <c r="M29" s="918">
        <v>38291</v>
      </c>
      <c r="N29" s="901">
        <v>4</v>
      </c>
      <c r="O29" s="918">
        <v>0</v>
      </c>
      <c r="P29" s="901">
        <v>0</v>
      </c>
      <c r="Q29" s="918">
        <v>119486</v>
      </c>
      <c r="R29" s="901">
        <v>12.2</v>
      </c>
      <c r="S29" s="900">
        <v>399029</v>
      </c>
      <c r="T29" s="901">
        <v>41.2</v>
      </c>
      <c r="U29" s="918">
        <v>367924</v>
      </c>
      <c r="V29" s="901">
        <v>38</v>
      </c>
      <c r="W29" s="918">
        <v>0</v>
      </c>
      <c r="X29" s="901">
        <v>0</v>
      </c>
      <c r="Y29" s="902">
        <v>968606</v>
      </c>
      <c r="Z29" s="903">
        <v>203294</v>
      </c>
      <c r="AA29" s="915" t="s">
        <v>557</v>
      </c>
      <c r="AB29" s="896"/>
      <c r="AC29" s="858"/>
      <c r="AD29" s="862"/>
      <c r="AE29" s="863"/>
    </row>
    <row r="30" spans="1:31" s="860" customFormat="1" ht="14.25" customHeight="1">
      <c r="A30" s="916" t="s">
        <v>558</v>
      </c>
      <c r="B30" s="912" t="s">
        <v>49</v>
      </c>
      <c r="C30" s="917">
        <v>0</v>
      </c>
      <c r="D30" s="899">
        <v>0</v>
      </c>
      <c r="E30" s="900">
        <v>10648</v>
      </c>
      <c r="F30" s="901">
        <v>1.1</v>
      </c>
      <c r="G30" s="918">
        <v>246445</v>
      </c>
      <c r="H30" s="901">
        <v>25.5</v>
      </c>
      <c r="I30" s="918">
        <v>0</v>
      </c>
      <c r="J30" s="901">
        <v>0</v>
      </c>
      <c r="K30" s="918">
        <v>0</v>
      </c>
      <c r="L30" s="901">
        <v>0</v>
      </c>
      <c r="M30" s="918">
        <v>5600</v>
      </c>
      <c r="N30" s="901">
        <v>0.6</v>
      </c>
      <c r="O30" s="918">
        <v>600</v>
      </c>
      <c r="P30" s="901">
        <v>0.1</v>
      </c>
      <c r="Q30" s="918">
        <v>188827</v>
      </c>
      <c r="R30" s="901">
        <v>19.6</v>
      </c>
      <c r="S30" s="900">
        <v>1101</v>
      </c>
      <c r="T30" s="901">
        <v>0.1</v>
      </c>
      <c r="U30" s="918">
        <v>510625</v>
      </c>
      <c r="V30" s="901">
        <v>53</v>
      </c>
      <c r="W30" s="918">
        <v>0</v>
      </c>
      <c r="X30" s="901">
        <v>0</v>
      </c>
      <c r="Y30" s="902">
        <v>963846</v>
      </c>
      <c r="Z30" s="903">
        <v>82866</v>
      </c>
      <c r="AA30" s="915" t="s">
        <v>558</v>
      </c>
      <c r="AB30" s="896"/>
      <c r="AC30" s="858"/>
      <c r="AD30" s="862"/>
      <c r="AE30" s="863"/>
    </row>
    <row r="31" spans="1:31" s="860" customFormat="1" ht="14.25" customHeight="1">
      <c r="A31" s="925" t="s">
        <v>559</v>
      </c>
      <c r="B31" s="920" t="s">
        <v>50</v>
      </c>
      <c r="C31" s="921">
        <v>0</v>
      </c>
      <c r="D31" s="906">
        <v>0</v>
      </c>
      <c r="E31" s="907">
        <v>9348</v>
      </c>
      <c r="F31" s="908">
        <v>0.9</v>
      </c>
      <c r="G31" s="922">
        <v>24817</v>
      </c>
      <c r="H31" s="908">
        <v>2.5</v>
      </c>
      <c r="I31" s="922">
        <v>3847</v>
      </c>
      <c r="J31" s="908">
        <v>0.5</v>
      </c>
      <c r="K31" s="922">
        <v>0</v>
      </c>
      <c r="L31" s="908">
        <v>0</v>
      </c>
      <c r="M31" s="922">
        <v>239566</v>
      </c>
      <c r="N31" s="908">
        <v>24.1</v>
      </c>
      <c r="O31" s="922">
        <v>1036</v>
      </c>
      <c r="P31" s="908">
        <v>0.1</v>
      </c>
      <c r="Q31" s="922">
        <v>436487</v>
      </c>
      <c r="R31" s="908">
        <v>43.8</v>
      </c>
      <c r="S31" s="907">
        <v>8701</v>
      </c>
      <c r="T31" s="908">
        <v>0.9</v>
      </c>
      <c r="U31" s="922">
        <v>271945</v>
      </c>
      <c r="V31" s="908">
        <v>27.2</v>
      </c>
      <c r="W31" s="922">
        <v>0</v>
      </c>
      <c r="X31" s="908">
        <v>0</v>
      </c>
      <c r="Y31" s="909">
        <v>995747</v>
      </c>
      <c r="Z31" s="923">
        <v>83607</v>
      </c>
      <c r="AA31" s="924" t="s">
        <v>559</v>
      </c>
      <c r="AB31" s="896"/>
      <c r="AC31" s="858"/>
      <c r="AD31" s="862"/>
      <c r="AE31" s="863"/>
    </row>
    <row r="32" spans="1:31" s="860" customFormat="1" ht="14.25" customHeight="1">
      <c r="A32" s="916" t="s">
        <v>560</v>
      </c>
      <c r="B32" s="912" t="s">
        <v>51</v>
      </c>
      <c r="C32" s="917">
        <v>0</v>
      </c>
      <c r="D32" s="899">
        <v>0</v>
      </c>
      <c r="E32" s="900">
        <v>58156</v>
      </c>
      <c r="F32" s="901">
        <v>10.8</v>
      </c>
      <c r="G32" s="918">
        <v>5034</v>
      </c>
      <c r="H32" s="901">
        <v>0.9</v>
      </c>
      <c r="I32" s="918">
        <v>22159</v>
      </c>
      <c r="J32" s="901">
        <v>4</v>
      </c>
      <c r="K32" s="918">
        <v>1780</v>
      </c>
      <c r="L32" s="901">
        <v>0.4</v>
      </c>
      <c r="M32" s="918">
        <v>97228</v>
      </c>
      <c r="N32" s="901">
        <v>18.200000000000003</v>
      </c>
      <c r="O32" s="918">
        <v>9452</v>
      </c>
      <c r="P32" s="901">
        <v>1.8</v>
      </c>
      <c r="Q32" s="918">
        <v>204561</v>
      </c>
      <c r="R32" s="901">
        <v>38</v>
      </c>
      <c r="S32" s="900">
        <v>35244</v>
      </c>
      <c r="T32" s="901">
        <v>6.6</v>
      </c>
      <c r="U32" s="918">
        <v>104413</v>
      </c>
      <c r="V32" s="901">
        <v>19.3</v>
      </c>
      <c r="W32" s="918">
        <v>0</v>
      </c>
      <c r="X32" s="901">
        <v>0</v>
      </c>
      <c r="Y32" s="902">
        <v>538027</v>
      </c>
      <c r="Z32" s="903">
        <v>145808</v>
      </c>
      <c r="AA32" s="915" t="s">
        <v>560</v>
      </c>
      <c r="AB32" s="896"/>
      <c r="AC32" s="858"/>
      <c r="AD32" s="862"/>
      <c r="AE32" s="863"/>
    </row>
    <row r="33" spans="1:31" s="860" customFormat="1" ht="14.25" customHeight="1">
      <c r="A33" s="916" t="s">
        <v>561</v>
      </c>
      <c r="B33" s="912" t="s">
        <v>52</v>
      </c>
      <c r="C33" s="917">
        <v>0</v>
      </c>
      <c r="D33" s="899">
        <v>0</v>
      </c>
      <c r="E33" s="900">
        <v>544627</v>
      </c>
      <c r="F33" s="901">
        <v>29.2</v>
      </c>
      <c r="G33" s="918">
        <v>5654</v>
      </c>
      <c r="H33" s="901">
        <v>0.2</v>
      </c>
      <c r="I33" s="918">
        <v>11106</v>
      </c>
      <c r="J33" s="901">
        <v>0.6</v>
      </c>
      <c r="K33" s="918">
        <v>258</v>
      </c>
      <c r="L33" s="901">
        <v>0</v>
      </c>
      <c r="M33" s="918">
        <v>118510</v>
      </c>
      <c r="N33" s="901">
        <v>6.3</v>
      </c>
      <c r="O33" s="918">
        <v>17870</v>
      </c>
      <c r="P33" s="901">
        <v>1</v>
      </c>
      <c r="Q33" s="918">
        <v>798373</v>
      </c>
      <c r="R33" s="901">
        <v>42.8</v>
      </c>
      <c r="S33" s="900">
        <v>69367</v>
      </c>
      <c r="T33" s="901">
        <v>3.7</v>
      </c>
      <c r="U33" s="918">
        <v>301577</v>
      </c>
      <c r="V33" s="901">
        <v>16.2</v>
      </c>
      <c r="W33" s="918">
        <v>0</v>
      </c>
      <c r="X33" s="901">
        <v>0</v>
      </c>
      <c r="Y33" s="902">
        <v>1867342</v>
      </c>
      <c r="Z33" s="903">
        <v>381332</v>
      </c>
      <c r="AA33" s="915" t="s">
        <v>561</v>
      </c>
      <c r="AB33" s="896"/>
      <c r="AC33" s="858"/>
      <c r="AD33" s="862"/>
      <c r="AE33" s="863"/>
    </row>
    <row r="34" spans="1:31" s="860" customFormat="1" ht="14.25" customHeight="1">
      <c r="A34" s="936" t="s">
        <v>562</v>
      </c>
      <c r="B34" s="912" t="s">
        <v>53</v>
      </c>
      <c r="C34" s="917">
        <v>0</v>
      </c>
      <c r="D34" s="899">
        <v>0</v>
      </c>
      <c r="E34" s="900">
        <v>26134</v>
      </c>
      <c r="F34" s="901">
        <v>2.8</v>
      </c>
      <c r="G34" s="918">
        <v>2535</v>
      </c>
      <c r="H34" s="901">
        <v>0.3</v>
      </c>
      <c r="I34" s="918">
        <v>9900</v>
      </c>
      <c r="J34" s="901">
        <v>1.1</v>
      </c>
      <c r="K34" s="918">
        <v>0</v>
      </c>
      <c r="L34" s="901">
        <v>0</v>
      </c>
      <c r="M34" s="918">
        <v>368719</v>
      </c>
      <c r="N34" s="901">
        <v>39.3</v>
      </c>
      <c r="O34" s="918">
        <v>0</v>
      </c>
      <c r="P34" s="901">
        <v>0</v>
      </c>
      <c r="Q34" s="918">
        <v>240109</v>
      </c>
      <c r="R34" s="901">
        <v>25.7</v>
      </c>
      <c r="S34" s="900">
        <v>22715</v>
      </c>
      <c r="T34" s="901">
        <v>2.4</v>
      </c>
      <c r="U34" s="918">
        <v>265630</v>
      </c>
      <c r="V34" s="901">
        <v>28.4</v>
      </c>
      <c r="W34" s="918">
        <v>0</v>
      </c>
      <c r="X34" s="901">
        <v>0</v>
      </c>
      <c r="Y34" s="902">
        <v>935742</v>
      </c>
      <c r="Z34" s="903">
        <v>365127</v>
      </c>
      <c r="AA34" s="915" t="s">
        <v>562</v>
      </c>
      <c r="AB34" s="896"/>
      <c r="AC34" s="858"/>
      <c r="AD34" s="862"/>
      <c r="AE34" s="863"/>
    </row>
    <row r="35" spans="1:31" s="860" customFormat="1" ht="14.25" customHeight="1">
      <c r="A35" s="916" t="s">
        <v>563</v>
      </c>
      <c r="B35" s="912" t="s">
        <v>54</v>
      </c>
      <c r="C35" s="917">
        <v>0</v>
      </c>
      <c r="D35" s="899">
        <v>0</v>
      </c>
      <c r="E35" s="900">
        <v>10623</v>
      </c>
      <c r="F35" s="901">
        <v>1.8</v>
      </c>
      <c r="G35" s="918">
        <v>21810</v>
      </c>
      <c r="H35" s="901">
        <v>3.7</v>
      </c>
      <c r="I35" s="918">
        <v>12518</v>
      </c>
      <c r="J35" s="901">
        <v>2.1</v>
      </c>
      <c r="K35" s="918">
        <v>0</v>
      </c>
      <c r="L35" s="901">
        <v>0</v>
      </c>
      <c r="M35" s="918">
        <v>278442</v>
      </c>
      <c r="N35" s="901">
        <v>47.1</v>
      </c>
      <c r="O35" s="918">
        <v>0</v>
      </c>
      <c r="P35" s="901">
        <v>0</v>
      </c>
      <c r="Q35" s="918">
        <v>174524</v>
      </c>
      <c r="R35" s="901">
        <v>29.5</v>
      </c>
      <c r="S35" s="900">
        <v>58236</v>
      </c>
      <c r="T35" s="901">
        <v>9.8</v>
      </c>
      <c r="U35" s="918">
        <v>35191</v>
      </c>
      <c r="V35" s="901">
        <v>6</v>
      </c>
      <c r="W35" s="918">
        <v>0</v>
      </c>
      <c r="X35" s="901">
        <v>0</v>
      </c>
      <c r="Y35" s="902">
        <v>591344</v>
      </c>
      <c r="Z35" s="903">
        <v>120983</v>
      </c>
      <c r="AA35" s="915" t="s">
        <v>563</v>
      </c>
      <c r="AB35" s="896"/>
      <c r="AC35" s="858"/>
      <c r="AD35" s="862"/>
      <c r="AE35" s="863"/>
    </row>
    <row r="36" spans="1:31" s="860" customFormat="1" ht="14.25" customHeight="1">
      <c r="A36" s="916" t="s">
        <v>564</v>
      </c>
      <c r="B36" s="912" t="s">
        <v>55</v>
      </c>
      <c r="C36" s="917">
        <v>0</v>
      </c>
      <c r="D36" s="899">
        <v>0</v>
      </c>
      <c r="E36" s="900">
        <v>232671</v>
      </c>
      <c r="F36" s="901">
        <v>12.3</v>
      </c>
      <c r="G36" s="918">
        <v>120397</v>
      </c>
      <c r="H36" s="901">
        <v>6.5</v>
      </c>
      <c r="I36" s="918">
        <v>213677</v>
      </c>
      <c r="J36" s="901">
        <v>11.3</v>
      </c>
      <c r="K36" s="918">
        <v>0</v>
      </c>
      <c r="L36" s="901">
        <v>0</v>
      </c>
      <c r="M36" s="918">
        <v>152036</v>
      </c>
      <c r="N36" s="901">
        <v>8.1</v>
      </c>
      <c r="O36" s="918">
        <v>0</v>
      </c>
      <c r="P36" s="901">
        <v>-0.1</v>
      </c>
      <c r="Q36" s="918">
        <v>880227</v>
      </c>
      <c r="R36" s="901">
        <v>46.7</v>
      </c>
      <c r="S36" s="900">
        <v>40601</v>
      </c>
      <c r="T36" s="901">
        <v>2.2</v>
      </c>
      <c r="U36" s="918">
        <v>245183</v>
      </c>
      <c r="V36" s="901">
        <v>13</v>
      </c>
      <c r="W36" s="918">
        <v>0</v>
      </c>
      <c r="X36" s="901">
        <v>0</v>
      </c>
      <c r="Y36" s="902">
        <v>1884792</v>
      </c>
      <c r="Z36" s="903">
        <v>432271</v>
      </c>
      <c r="AA36" s="915" t="s">
        <v>564</v>
      </c>
      <c r="AB36" s="896"/>
      <c r="AC36" s="858"/>
      <c r="AD36" s="862"/>
      <c r="AE36" s="863"/>
    </row>
    <row r="37" spans="1:31" s="860" customFormat="1" ht="14.25" customHeight="1">
      <c r="A37" s="936" t="s">
        <v>565</v>
      </c>
      <c r="B37" s="912" t="s">
        <v>79</v>
      </c>
      <c r="C37" s="917">
        <v>0</v>
      </c>
      <c r="D37" s="899">
        <v>0</v>
      </c>
      <c r="E37" s="900">
        <v>702466</v>
      </c>
      <c r="F37" s="901">
        <v>16.3</v>
      </c>
      <c r="G37" s="918">
        <v>630000</v>
      </c>
      <c r="H37" s="901">
        <v>14.5</v>
      </c>
      <c r="I37" s="918">
        <v>82293</v>
      </c>
      <c r="J37" s="901">
        <v>2</v>
      </c>
      <c r="K37" s="918">
        <v>0</v>
      </c>
      <c r="L37" s="901">
        <v>0</v>
      </c>
      <c r="M37" s="918">
        <v>993612</v>
      </c>
      <c r="N37" s="901">
        <v>22.9</v>
      </c>
      <c r="O37" s="918">
        <v>7000</v>
      </c>
      <c r="P37" s="901">
        <v>0.3</v>
      </c>
      <c r="Q37" s="918">
        <v>837794</v>
      </c>
      <c r="R37" s="901">
        <v>19.2</v>
      </c>
      <c r="S37" s="900">
        <v>145019</v>
      </c>
      <c r="T37" s="901">
        <v>3.1999999999999997</v>
      </c>
      <c r="U37" s="918">
        <v>938096</v>
      </c>
      <c r="V37" s="901">
        <v>21.6</v>
      </c>
      <c r="W37" s="918">
        <v>0</v>
      </c>
      <c r="X37" s="901">
        <v>0</v>
      </c>
      <c r="Y37" s="902">
        <v>4336280</v>
      </c>
      <c r="Z37" s="903">
        <v>3158536</v>
      </c>
      <c r="AA37" s="915" t="s">
        <v>565</v>
      </c>
      <c r="AB37" s="896"/>
      <c r="AC37" s="858"/>
      <c r="AD37" s="862"/>
      <c r="AE37" s="863"/>
    </row>
    <row r="38" spans="1:31" s="860" customFormat="1" ht="14.25" customHeight="1">
      <c r="A38" s="925" t="s">
        <v>566</v>
      </c>
      <c r="B38" s="920" t="s">
        <v>80</v>
      </c>
      <c r="C38" s="921">
        <v>0</v>
      </c>
      <c r="D38" s="906">
        <v>0</v>
      </c>
      <c r="E38" s="907">
        <v>17582</v>
      </c>
      <c r="F38" s="908">
        <v>2.7</v>
      </c>
      <c r="G38" s="922">
        <v>0</v>
      </c>
      <c r="H38" s="908">
        <v>0</v>
      </c>
      <c r="I38" s="922">
        <v>40317</v>
      </c>
      <c r="J38" s="908">
        <v>6.1</v>
      </c>
      <c r="K38" s="922">
        <v>0</v>
      </c>
      <c r="L38" s="908">
        <v>0</v>
      </c>
      <c r="M38" s="922">
        <v>20274</v>
      </c>
      <c r="N38" s="908">
        <v>3.1</v>
      </c>
      <c r="O38" s="922">
        <v>4598</v>
      </c>
      <c r="P38" s="908">
        <v>0.8</v>
      </c>
      <c r="Q38" s="922">
        <v>343921</v>
      </c>
      <c r="R38" s="908">
        <v>52.3</v>
      </c>
      <c r="S38" s="907">
        <v>95137</v>
      </c>
      <c r="T38" s="908">
        <v>14.5</v>
      </c>
      <c r="U38" s="922">
        <v>135499</v>
      </c>
      <c r="V38" s="908">
        <v>20.5</v>
      </c>
      <c r="W38" s="922">
        <v>0</v>
      </c>
      <c r="X38" s="908">
        <v>0</v>
      </c>
      <c r="Y38" s="909">
        <v>657328</v>
      </c>
      <c r="Z38" s="923">
        <v>225147</v>
      </c>
      <c r="AA38" s="924" t="s">
        <v>566</v>
      </c>
      <c r="AB38" s="896"/>
      <c r="AC38" s="858"/>
      <c r="AD38" s="862"/>
      <c r="AE38" s="863"/>
    </row>
    <row r="39" spans="1:31" s="860" customFormat="1" ht="14.25" customHeight="1">
      <c r="A39" s="916" t="s">
        <v>567</v>
      </c>
      <c r="B39" s="912" t="s">
        <v>56</v>
      </c>
      <c r="C39" s="917">
        <v>0</v>
      </c>
      <c r="D39" s="899">
        <v>0</v>
      </c>
      <c r="E39" s="900">
        <v>105200</v>
      </c>
      <c r="F39" s="901">
        <v>10.3</v>
      </c>
      <c r="G39" s="918">
        <v>68589</v>
      </c>
      <c r="H39" s="901">
        <v>6.7</v>
      </c>
      <c r="I39" s="918">
        <v>1626</v>
      </c>
      <c r="J39" s="901">
        <v>0.2</v>
      </c>
      <c r="K39" s="918">
        <v>0</v>
      </c>
      <c r="L39" s="901">
        <v>0</v>
      </c>
      <c r="M39" s="918">
        <v>296024</v>
      </c>
      <c r="N39" s="901">
        <v>28.9</v>
      </c>
      <c r="O39" s="918">
        <v>130223</v>
      </c>
      <c r="P39" s="901">
        <v>12.7</v>
      </c>
      <c r="Q39" s="918">
        <v>300807</v>
      </c>
      <c r="R39" s="901">
        <v>29.3</v>
      </c>
      <c r="S39" s="900">
        <v>2152</v>
      </c>
      <c r="T39" s="901">
        <v>0.1</v>
      </c>
      <c r="U39" s="918">
        <v>120452</v>
      </c>
      <c r="V39" s="901">
        <v>11.8</v>
      </c>
      <c r="W39" s="918">
        <v>0</v>
      </c>
      <c r="X39" s="901">
        <v>0</v>
      </c>
      <c r="Y39" s="902">
        <v>1025073</v>
      </c>
      <c r="Z39" s="903">
        <v>322472</v>
      </c>
      <c r="AA39" s="915" t="s">
        <v>567</v>
      </c>
      <c r="AB39" s="896"/>
      <c r="AC39" s="858"/>
      <c r="AD39" s="862"/>
      <c r="AE39" s="863"/>
    </row>
    <row r="40" spans="1:31" s="860" customFormat="1" ht="14.25" customHeight="1">
      <c r="A40" s="916" t="s">
        <v>568</v>
      </c>
      <c r="B40" s="912" t="s">
        <v>57</v>
      </c>
      <c r="C40" s="917">
        <v>0</v>
      </c>
      <c r="D40" s="899">
        <v>0</v>
      </c>
      <c r="E40" s="900">
        <v>320085</v>
      </c>
      <c r="F40" s="901">
        <v>14.3</v>
      </c>
      <c r="G40" s="918">
        <v>0</v>
      </c>
      <c r="H40" s="901">
        <v>0</v>
      </c>
      <c r="I40" s="918">
        <v>53432</v>
      </c>
      <c r="J40" s="901">
        <v>2.4</v>
      </c>
      <c r="K40" s="918">
        <v>0</v>
      </c>
      <c r="L40" s="901">
        <v>0</v>
      </c>
      <c r="M40" s="918">
        <v>1487058</v>
      </c>
      <c r="N40" s="901">
        <v>66.5</v>
      </c>
      <c r="O40" s="918">
        <v>132</v>
      </c>
      <c r="P40" s="901">
        <v>0</v>
      </c>
      <c r="Q40" s="918">
        <v>182215</v>
      </c>
      <c r="R40" s="901">
        <v>8.2</v>
      </c>
      <c r="S40" s="900">
        <v>114768</v>
      </c>
      <c r="T40" s="901">
        <v>5.1</v>
      </c>
      <c r="U40" s="918">
        <v>77550</v>
      </c>
      <c r="V40" s="901">
        <v>3.5</v>
      </c>
      <c r="W40" s="918">
        <v>0</v>
      </c>
      <c r="X40" s="901">
        <v>0</v>
      </c>
      <c r="Y40" s="902">
        <v>2235240</v>
      </c>
      <c r="Z40" s="903">
        <v>642781</v>
      </c>
      <c r="AA40" s="915" t="s">
        <v>568</v>
      </c>
      <c r="AB40" s="896"/>
      <c r="AC40" s="858"/>
      <c r="AD40" s="862"/>
      <c r="AE40" s="863"/>
    </row>
    <row r="41" spans="1:31" s="860" customFormat="1" ht="14.25" customHeight="1">
      <c r="A41" s="916" t="s">
        <v>569</v>
      </c>
      <c r="B41" s="912" t="s">
        <v>58</v>
      </c>
      <c r="C41" s="917">
        <v>0</v>
      </c>
      <c r="D41" s="899">
        <v>0</v>
      </c>
      <c r="E41" s="900">
        <v>480667</v>
      </c>
      <c r="F41" s="901">
        <v>75.9</v>
      </c>
      <c r="G41" s="918">
        <v>83</v>
      </c>
      <c r="H41" s="901">
        <v>0</v>
      </c>
      <c r="I41" s="918">
        <v>12848</v>
      </c>
      <c r="J41" s="901">
        <v>2</v>
      </c>
      <c r="K41" s="918">
        <v>0</v>
      </c>
      <c r="L41" s="901">
        <v>0</v>
      </c>
      <c r="M41" s="918">
        <v>47462</v>
      </c>
      <c r="N41" s="901">
        <v>7.6</v>
      </c>
      <c r="O41" s="918">
        <v>4132</v>
      </c>
      <c r="P41" s="901">
        <v>0.7</v>
      </c>
      <c r="Q41" s="918">
        <v>61522</v>
      </c>
      <c r="R41" s="901">
        <v>9.7</v>
      </c>
      <c r="S41" s="900">
        <v>1474</v>
      </c>
      <c r="T41" s="901">
        <v>0.2</v>
      </c>
      <c r="U41" s="918">
        <v>24787</v>
      </c>
      <c r="V41" s="901">
        <v>3.9</v>
      </c>
      <c r="W41" s="918">
        <v>0</v>
      </c>
      <c r="X41" s="901">
        <v>0</v>
      </c>
      <c r="Y41" s="902">
        <v>632975</v>
      </c>
      <c r="Z41" s="903">
        <v>96392</v>
      </c>
      <c r="AA41" s="915" t="s">
        <v>569</v>
      </c>
      <c r="AB41" s="896"/>
      <c r="AC41" s="858"/>
      <c r="AD41" s="862"/>
      <c r="AE41" s="863"/>
    </row>
    <row r="42" spans="1:31" s="860" customFormat="1" ht="14.25" customHeight="1">
      <c r="A42" s="925" t="s">
        <v>570</v>
      </c>
      <c r="B42" s="920" t="s">
        <v>59</v>
      </c>
      <c r="C42" s="921">
        <v>0</v>
      </c>
      <c r="D42" s="906">
        <v>0</v>
      </c>
      <c r="E42" s="907">
        <v>526189</v>
      </c>
      <c r="F42" s="908">
        <v>62.4</v>
      </c>
      <c r="G42" s="922">
        <v>0</v>
      </c>
      <c r="H42" s="908">
        <v>0</v>
      </c>
      <c r="I42" s="922">
        <v>2057</v>
      </c>
      <c r="J42" s="908">
        <v>0.2</v>
      </c>
      <c r="K42" s="922">
        <v>0</v>
      </c>
      <c r="L42" s="908">
        <v>0</v>
      </c>
      <c r="M42" s="922">
        <v>73492</v>
      </c>
      <c r="N42" s="908">
        <v>8.7</v>
      </c>
      <c r="O42" s="922">
        <v>0</v>
      </c>
      <c r="P42" s="908">
        <v>0</v>
      </c>
      <c r="Q42" s="922">
        <v>153544</v>
      </c>
      <c r="R42" s="908">
        <v>18.2</v>
      </c>
      <c r="S42" s="907">
        <v>3003</v>
      </c>
      <c r="T42" s="908">
        <v>0.4</v>
      </c>
      <c r="U42" s="922">
        <v>85211</v>
      </c>
      <c r="V42" s="908">
        <v>10.1</v>
      </c>
      <c r="W42" s="922">
        <v>0</v>
      </c>
      <c r="X42" s="908">
        <v>0</v>
      </c>
      <c r="Y42" s="909">
        <v>843496</v>
      </c>
      <c r="Z42" s="923">
        <v>105345</v>
      </c>
      <c r="AA42" s="924" t="s">
        <v>570</v>
      </c>
      <c r="AB42" s="896"/>
      <c r="AC42" s="858"/>
      <c r="AD42" s="862"/>
      <c r="AE42" s="863"/>
    </row>
    <row r="43" spans="1:31" s="860" customFormat="1" ht="14.25" customHeight="1">
      <c r="A43" s="916" t="s">
        <v>571</v>
      </c>
      <c r="B43" s="912" t="s">
        <v>60</v>
      </c>
      <c r="C43" s="917">
        <v>0</v>
      </c>
      <c r="D43" s="899">
        <v>0</v>
      </c>
      <c r="E43" s="900">
        <v>24761</v>
      </c>
      <c r="F43" s="901">
        <v>6.9</v>
      </c>
      <c r="G43" s="918">
        <v>6631</v>
      </c>
      <c r="H43" s="901">
        <v>1.9</v>
      </c>
      <c r="I43" s="918">
        <v>6468</v>
      </c>
      <c r="J43" s="901">
        <v>1.7</v>
      </c>
      <c r="K43" s="918">
        <v>4262</v>
      </c>
      <c r="L43" s="901">
        <v>1.2</v>
      </c>
      <c r="M43" s="918">
        <v>88107</v>
      </c>
      <c r="N43" s="901">
        <v>24.7</v>
      </c>
      <c r="O43" s="918">
        <v>6251</v>
      </c>
      <c r="P43" s="901">
        <v>1.8</v>
      </c>
      <c r="Q43" s="918">
        <v>157807</v>
      </c>
      <c r="R43" s="901">
        <v>44.2</v>
      </c>
      <c r="S43" s="900">
        <v>289</v>
      </c>
      <c r="T43" s="901">
        <v>0.1</v>
      </c>
      <c r="U43" s="918">
        <v>62535</v>
      </c>
      <c r="V43" s="901">
        <v>17.5</v>
      </c>
      <c r="W43" s="918">
        <v>0</v>
      </c>
      <c r="X43" s="901">
        <v>0</v>
      </c>
      <c r="Y43" s="902">
        <v>357111</v>
      </c>
      <c r="Z43" s="903">
        <v>139976</v>
      </c>
      <c r="AA43" s="915" t="s">
        <v>571</v>
      </c>
      <c r="AB43" s="896"/>
      <c r="AC43" s="858"/>
      <c r="AD43" s="862"/>
      <c r="AE43" s="863"/>
    </row>
    <row r="44" spans="1:31" s="860" customFormat="1" ht="14.25" customHeight="1">
      <c r="A44" s="936" t="s">
        <v>572</v>
      </c>
      <c r="B44" s="912" t="s">
        <v>61</v>
      </c>
      <c r="C44" s="917">
        <v>0</v>
      </c>
      <c r="D44" s="899">
        <v>0</v>
      </c>
      <c r="E44" s="900">
        <v>46474</v>
      </c>
      <c r="F44" s="901">
        <v>8.6</v>
      </c>
      <c r="G44" s="918">
        <v>6523</v>
      </c>
      <c r="H44" s="901">
        <v>1.2</v>
      </c>
      <c r="I44" s="918">
        <v>9861</v>
      </c>
      <c r="J44" s="901">
        <v>1.8</v>
      </c>
      <c r="K44" s="918">
        <v>0</v>
      </c>
      <c r="L44" s="901">
        <v>0</v>
      </c>
      <c r="M44" s="918">
        <v>114571</v>
      </c>
      <c r="N44" s="901">
        <v>21.4</v>
      </c>
      <c r="O44" s="918">
        <v>0</v>
      </c>
      <c r="P44" s="901">
        <v>0</v>
      </c>
      <c r="Q44" s="918">
        <v>282981</v>
      </c>
      <c r="R44" s="901">
        <v>52.6</v>
      </c>
      <c r="S44" s="900">
        <v>5286</v>
      </c>
      <c r="T44" s="901">
        <v>1</v>
      </c>
      <c r="U44" s="918">
        <v>72361</v>
      </c>
      <c r="V44" s="901">
        <v>13.4</v>
      </c>
      <c r="W44" s="918">
        <v>0</v>
      </c>
      <c r="X44" s="901">
        <v>0</v>
      </c>
      <c r="Y44" s="902">
        <v>538057</v>
      </c>
      <c r="Z44" s="903">
        <v>166570</v>
      </c>
      <c r="AA44" s="915" t="s">
        <v>572</v>
      </c>
      <c r="AB44" s="896"/>
      <c r="AC44" s="858"/>
      <c r="AD44" s="862"/>
      <c r="AE44" s="863"/>
    </row>
    <row r="45" spans="1:31" s="860" customFormat="1" ht="14.25" customHeight="1">
      <c r="A45" s="916" t="s">
        <v>573</v>
      </c>
      <c r="B45" s="912" t="s">
        <v>62</v>
      </c>
      <c r="C45" s="917">
        <v>0</v>
      </c>
      <c r="D45" s="899">
        <v>0</v>
      </c>
      <c r="E45" s="900">
        <v>18164</v>
      </c>
      <c r="F45" s="901">
        <v>4.7</v>
      </c>
      <c r="G45" s="918">
        <v>569</v>
      </c>
      <c r="H45" s="901">
        <v>0.1</v>
      </c>
      <c r="I45" s="918">
        <v>13331</v>
      </c>
      <c r="J45" s="901">
        <v>3.5</v>
      </c>
      <c r="K45" s="918">
        <v>0</v>
      </c>
      <c r="L45" s="901">
        <v>0</v>
      </c>
      <c r="M45" s="918">
        <v>111499</v>
      </c>
      <c r="N45" s="901">
        <v>29.1</v>
      </c>
      <c r="O45" s="918">
        <v>10725</v>
      </c>
      <c r="P45" s="901">
        <v>2.8</v>
      </c>
      <c r="Q45" s="918">
        <v>213184</v>
      </c>
      <c r="R45" s="901">
        <v>55.6</v>
      </c>
      <c r="S45" s="900">
        <v>473</v>
      </c>
      <c r="T45" s="901">
        <v>0.2</v>
      </c>
      <c r="U45" s="918">
        <v>15819</v>
      </c>
      <c r="V45" s="901">
        <v>4</v>
      </c>
      <c r="W45" s="918">
        <v>0</v>
      </c>
      <c r="X45" s="901">
        <v>0</v>
      </c>
      <c r="Y45" s="902">
        <v>383764</v>
      </c>
      <c r="Z45" s="903">
        <v>70708</v>
      </c>
      <c r="AA45" s="915" t="s">
        <v>573</v>
      </c>
      <c r="AB45" s="896"/>
      <c r="AC45" s="858"/>
      <c r="AD45" s="862"/>
      <c r="AE45" s="863"/>
    </row>
    <row r="46" spans="1:31" s="860" customFormat="1" ht="14.25" customHeight="1">
      <c r="A46" s="916" t="s">
        <v>574</v>
      </c>
      <c r="B46" s="912" t="s">
        <v>63</v>
      </c>
      <c r="C46" s="917">
        <v>0</v>
      </c>
      <c r="D46" s="899">
        <v>0</v>
      </c>
      <c r="E46" s="900">
        <v>3313772</v>
      </c>
      <c r="F46" s="901">
        <v>80</v>
      </c>
      <c r="G46" s="918">
        <v>18085</v>
      </c>
      <c r="H46" s="901">
        <v>0.4</v>
      </c>
      <c r="I46" s="918">
        <v>21363</v>
      </c>
      <c r="J46" s="901">
        <v>0.5</v>
      </c>
      <c r="K46" s="918">
        <v>0</v>
      </c>
      <c r="L46" s="901">
        <v>0</v>
      </c>
      <c r="M46" s="918">
        <v>139920</v>
      </c>
      <c r="N46" s="901">
        <v>3.5</v>
      </c>
      <c r="O46" s="918">
        <v>29057</v>
      </c>
      <c r="P46" s="901">
        <v>0.6</v>
      </c>
      <c r="Q46" s="918">
        <v>360558</v>
      </c>
      <c r="R46" s="901">
        <v>8.799999999999999</v>
      </c>
      <c r="S46" s="900">
        <v>91347</v>
      </c>
      <c r="T46" s="901">
        <v>2.1</v>
      </c>
      <c r="U46" s="918">
        <v>170378</v>
      </c>
      <c r="V46" s="901">
        <v>4.1</v>
      </c>
      <c r="W46" s="918">
        <v>0</v>
      </c>
      <c r="X46" s="901">
        <v>0</v>
      </c>
      <c r="Y46" s="902">
        <v>4144480</v>
      </c>
      <c r="Z46" s="903">
        <v>299416</v>
      </c>
      <c r="AA46" s="915" t="s">
        <v>574</v>
      </c>
      <c r="AB46" s="896"/>
      <c r="AC46" s="858"/>
      <c r="AD46" s="862"/>
      <c r="AE46" s="863"/>
    </row>
    <row r="47" spans="1:31" s="860" customFormat="1" ht="14.25" customHeight="1">
      <c r="A47" s="916" t="s">
        <v>575</v>
      </c>
      <c r="B47" s="912" t="s">
        <v>64</v>
      </c>
      <c r="C47" s="917">
        <v>0</v>
      </c>
      <c r="D47" s="899">
        <v>0</v>
      </c>
      <c r="E47" s="900">
        <v>168116</v>
      </c>
      <c r="F47" s="901">
        <v>16.9</v>
      </c>
      <c r="G47" s="918">
        <v>208695</v>
      </c>
      <c r="H47" s="901">
        <v>20.9</v>
      </c>
      <c r="I47" s="918">
        <v>4631</v>
      </c>
      <c r="J47" s="901">
        <v>0.5</v>
      </c>
      <c r="K47" s="918">
        <v>0</v>
      </c>
      <c r="L47" s="901">
        <v>0</v>
      </c>
      <c r="M47" s="918">
        <v>119669</v>
      </c>
      <c r="N47" s="901">
        <v>12</v>
      </c>
      <c r="O47" s="918">
        <v>17919</v>
      </c>
      <c r="P47" s="901">
        <v>1.8</v>
      </c>
      <c r="Q47" s="918">
        <v>236083</v>
      </c>
      <c r="R47" s="901">
        <v>23.7</v>
      </c>
      <c r="S47" s="900">
        <v>4566</v>
      </c>
      <c r="T47" s="901">
        <v>0.4</v>
      </c>
      <c r="U47" s="918">
        <v>238000</v>
      </c>
      <c r="V47" s="901">
        <v>23.8</v>
      </c>
      <c r="W47" s="918">
        <v>0</v>
      </c>
      <c r="X47" s="901">
        <v>0</v>
      </c>
      <c r="Y47" s="902">
        <v>997679</v>
      </c>
      <c r="Z47" s="903">
        <v>321420</v>
      </c>
      <c r="AA47" s="915" t="s">
        <v>575</v>
      </c>
      <c r="AB47" s="896"/>
      <c r="AC47" s="858"/>
      <c r="AD47" s="862"/>
      <c r="AE47" s="863"/>
    </row>
    <row r="48" spans="1:31" s="860" customFormat="1" ht="14.25" customHeight="1">
      <c r="A48" s="925" t="s">
        <v>576</v>
      </c>
      <c r="B48" s="920" t="s">
        <v>65</v>
      </c>
      <c r="C48" s="921">
        <v>0</v>
      </c>
      <c r="D48" s="906">
        <v>0</v>
      </c>
      <c r="E48" s="907">
        <v>7472</v>
      </c>
      <c r="F48" s="908">
        <v>1.8</v>
      </c>
      <c r="G48" s="922">
        <v>0</v>
      </c>
      <c r="H48" s="908">
        <v>0</v>
      </c>
      <c r="I48" s="922">
        <v>3795</v>
      </c>
      <c r="J48" s="908">
        <v>0.9</v>
      </c>
      <c r="K48" s="922">
        <v>0</v>
      </c>
      <c r="L48" s="908">
        <v>0</v>
      </c>
      <c r="M48" s="922">
        <v>135562</v>
      </c>
      <c r="N48" s="908">
        <v>30.6</v>
      </c>
      <c r="O48" s="922">
        <v>40729</v>
      </c>
      <c r="P48" s="908">
        <v>9.2</v>
      </c>
      <c r="Q48" s="922">
        <v>172937</v>
      </c>
      <c r="R48" s="908">
        <v>39</v>
      </c>
      <c r="S48" s="907">
        <v>23683</v>
      </c>
      <c r="T48" s="908">
        <v>5.2</v>
      </c>
      <c r="U48" s="922">
        <v>59480</v>
      </c>
      <c r="V48" s="908">
        <v>13.3</v>
      </c>
      <c r="W48" s="922">
        <v>0</v>
      </c>
      <c r="X48" s="908">
        <v>0</v>
      </c>
      <c r="Y48" s="909">
        <v>443658</v>
      </c>
      <c r="Z48" s="923">
        <v>54729</v>
      </c>
      <c r="AA48" s="924" t="s">
        <v>576</v>
      </c>
      <c r="AB48" s="896"/>
      <c r="AC48" s="858"/>
      <c r="AD48" s="862"/>
      <c r="AE48" s="863"/>
    </row>
    <row r="49" spans="4:24" ht="15" customHeight="1">
      <c r="D49" s="856"/>
      <c r="H49" s="856"/>
      <c r="J49" s="856"/>
      <c r="N49" s="856"/>
      <c r="R49" s="856"/>
      <c r="V49" s="856"/>
      <c r="X49" s="856"/>
    </row>
    <row r="50" spans="4:24" ht="15" customHeight="1">
      <c r="D50" s="856"/>
      <c r="H50" s="856"/>
      <c r="J50" s="856"/>
      <c r="N50" s="856"/>
      <c r="R50" s="856"/>
      <c r="V50" s="856"/>
      <c r="X50" s="856"/>
    </row>
    <row r="51" spans="4:24" ht="15" customHeight="1">
      <c r="D51" s="856"/>
      <c r="H51" s="856"/>
      <c r="J51" s="856"/>
      <c r="N51" s="856"/>
      <c r="R51" s="856"/>
      <c r="V51" s="856"/>
      <c r="X51" s="856"/>
    </row>
    <row r="52" spans="4:24" ht="15" customHeight="1">
      <c r="D52" s="856"/>
      <c r="H52" s="856"/>
      <c r="J52" s="856"/>
      <c r="N52" s="856"/>
      <c r="V52" s="856"/>
      <c r="X52" s="856"/>
    </row>
    <row r="53" spans="4:24" ht="15" customHeight="1">
      <c r="D53" s="856"/>
      <c r="H53" s="856"/>
      <c r="J53" s="856"/>
      <c r="N53" s="856"/>
      <c r="V53" s="856"/>
      <c r="X53" s="856"/>
    </row>
    <row r="54" spans="4:24" ht="15" customHeight="1">
      <c r="D54" s="856"/>
      <c r="H54" s="856"/>
      <c r="J54" s="856"/>
      <c r="N54" s="856"/>
      <c r="V54" s="856"/>
      <c r="X54" s="856"/>
    </row>
    <row r="55" spans="4:24" ht="15" customHeight="1">
      <c r="D55" s="856"/>
      <c r="J55" s="856"/>
      <c r="N55" s="856"/>
      <c r="V55" s="856"/>
      <c r="X55" s="856"/>
    </row>
    <row r="56" spans="4:24" ht="15" customHeight="1">
      <c r="D56" s="856"/>
      <c r="J56" s="856"/>
      <c r="N56" s="856"/>
      <c r="V56" s="856"/>
      <c r="X56" s="856"/>
    </row>
    <row r="57" spans="4:24" ht="15" customHeight="1">
      <c r="D57" s="856"/>
      <c r="J57" s="856"/>
      <c r="V57" s="856"/>
      <c r="X57" s="856"/>
    </row>
    <row r="58" spans="4:24" ht="15" customHeight="1">
      <c r="D58" s="856"/>
      <c r="J58" s="856"/>
      <c r="V58" s="856"/>
      <c r="X58" s="856"/>
    </row>
  </sheetData>
  <sheetProtection/>
  <mergeCells count="19">
    <mergeCell ref="A7:B7"/>
    <mergeCell ref="A8:B8"/>
    <mergeCell ref="L3:L5"/>
    <mergeCell ref="N3:N5"/>
    <mergeCell ref="P3:P5"/>
    <mergeCell ref="R3:R5"/>
    <mergeCell ref="A2:A5"/>
    <mergeCell ref="M2:N2"/>
    <mergeCell ref="Y2:Z2"/>
    <mergeCell ref="X3:X5"/>
    <mergeCell ref="Z3:Z5"/>
    <mergeCell ref="A6:B6"/>
    <mergeCell ref="T3:T5"/>
    <mergeCell ref="AA2:AA5"/>
    <mergeCell ref="D3:D5"/>
    <mergeCell ref="F3:F5"/>
    <mergeCell ref="H3:H5"/>
    <mergeCell ref="J3:J5"/>
    <mergeCell ref="V3:V5"/>
  </mergeCells>
  <printOptions/>
  <pageMargins left="0.7874015748031497" right="0.65" top="0.7874015748031497" bottom="0.5905511811023623" header="0" footer="0"/>
  <pageSetup horizontalDpi="600" verticalDpi="600" orientation="portrait" paperSize="9" scale="96" r:id="rId2"/>
  <colBreaks count="1" manualBreakCount="1">
    <brk id="1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9"/>
  <sheetViews>
    <sheetView showZeros="0" view="pageBreakPreview" zoomScaleNormal="125" zoomScaleSheetLayoutView="100" zoomScalePageLayoutView="0" workbookViewId="0" topLeftCell="A1">
      <pane xSplit="2" ySplit="9" topLeftCell="C10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M15" sqref="AM15"/>
    </sheetView>
  </sheetViews>
  <sheetFormatPr defaultColWidth="8.00390625" defaultRowHeight="17.25" customHeight="1"/>
  <cols>
    <col min="1" max="1" width="2.50390625" style="776" customWidth="1"/>
    <col min="2" max="2" width="9.25390625" style="518" customWidth="1"/>
    <col min="3" max="3" width="8.875" style="518" customWidth="1"/>
    <col min="4" max="7" width="6.625" style="518" customWidth="1"/>
    <col min="8" max="8" width="8.00390625" style="518" customWidth="1"/>
    <col min="9" max="9" width="8.875" style="518" customWidth="1"/>
    <col min="10" max="12" width="6.625" style="518" customWidth="1"/>
    <col min="13" max="14" width="8.875" style="518" customWidth="1"/>
    <col min="15" max="15" width="7.75390625" style="518" customWidth="1"/>
    <col min="16" max="16" width="9.375" style="518" customWidth="1"/>
    <col min="17" max="17" width="8.50390625" style="518" customWidth="1"/>
    <col min="18" max="18" width="9.375" style="518" customWidth="1"/>
    <col min="19" max="19" width="7.75390625" style="518" customWidth="1"/>
    <col min="20" max="20" width="9.375" style="518" customWidth="1"/>
    <col min="21" max="22" width="6.625" style="518" bestFit="1" customWidth="1"/>
    <col min="23" max="23" width="7.375" style="518" customWidth="1"/>
    <col min="24" max="24" width="6.25390625" style="518" customWidth="1"/>
    <col min="25" max="25" width="2.50390625" style="518" customWidth="1"/>
    <col min="26" max="26" width="2.00390625" style="541" customWidth="1"/>
    <col min="27" max="37" width="8.00390625" style="541" customWidth="1"/>
    <col min="38" max="16384" width="8.00390625" style="518" customWidth="1"/>
  </cols>
  <sheetData>
    <row r="1" spans="1:37" s="775" customFormat="1" ht="15" customHeight="1">
      <c r="A1" s="938" t="s">
        <v>683</v>
      </c>
      <c r="B1" s="939"/>
      <c r="C1" s="939"/>
      <c r="D1" s="939"/>
      <c r="E1" s="939"/>
      <c r="G1" s="939"/>
      <c r="Y1" s="940" t="s">
        <v>684</v>
      </c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</row>
    <row r="2" spans="1:37" s="947" customFormat="1" ht="15" customHeight="1">
      <c r="A2" s="1721" t="s">
        <v>685</v>
      </c>
      <c r="B2" s="941" t="s">
        <v>686</v>
      </c>
      <c r="C2" s="942"/>
      <c r="D2" s="942"/>
      <c r="E2" s="943"/>
      <c r="F2" s="944"/>
      <c r="G2" s="943"/>
      <c r="H2" s="945" t="s">
        <v>687</v>
      </c>
      <c r="I2" s="943"/>
      <c r="J2" s="943"/>
      <c r="K2" s="944"/>
      <c r="L2" s="945" t="s">
        <v>688</v>
      </c>
      <c r="M2" s="943"/>
      <c r="N2" s="943"/>
      <c r="O2" s="945" t="s">
        <v>416</v>
      </c>
      <c r="P2" s="943"/>
      <c r="Q2" s="943"/>
      <c r="R2" s="943"/>
      <c r="S2" s="943"/>
      <c r="T2" s="943"/>
      <c r="U2" s="945" t="s">
        <v>419</v>
      </c>
      <c r="V2" s="944"/>
      <c r="W2" s="944"/>
      <c r="X2" s="944"/>
      <c r="Y2" s="1724" t="s">
        <v>685</v>
      </c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</row>
    <row r="3" spans="1:37" s="947" customFormat="1" ht="15" customHeight="1">
      <c r="A3" s="1722"/>
      <c r="B3" s="948"/>
      <c r="C3" s="949" t="s">
        <v>481</v>
      </c>
      <c r="D3" s="1727" t="s">
        <v>689</v>
      </c>
      <c r="E3" s="1728"/>
      <c r="F3" s="1728"/>
      <c r="G3" s="1728"/>
      <c r="H3" s="1728"/>
      <c r="I3" s="1728"/>
      <c r="J3" s="1728"/>
      <c r="K3" s="1728"/>
      <c r="L3" s="1728"/>
      <c r="M3" s="1729"/>
      <c r="N3" s="1727" t="s">
        <v>690</v>
      </c>
      <c r="O3" s="1728"/>
      <c r="P3" s="1729"/>
      <c r="Q3" s="950" t="s">
        <v>388</v>
      </c>
      <c r="R3" s="1727" t="s">
        <v>691</v>
      </c>
      <c r="S3" s="1728"/>
      <c r="T3" s="1729"/>
      <c r="U3" s="951" t="s">
        <v>392</v>
      </c>
      <c r="V3" s="951" t="s">
        <v>451</v>
      </c>
      <c r="W3" s="951" t="s">
        <v>692</v>
      </c>
      <c r="X3" s="951" t="s">
        <v>693</v>
      </c>
      <c r="Y3" s="1725"/>
      <c r="Z3" s="946"/>
      <c r="AA3" s="946"/>
      <c r="AB3" s="946"/>
      <c r="AC3" s="946"/>
      <c r="AD3" s="946"/>
      <c r="AE3" s="946"/>
      <c r="AF3" s="946"/>
      <c r="AG3" s="946"/>
      <c r="AH3" s="946"/>
      <c r="AI3" s="946"/>
      <c r="AJ3" s="946"/>
      <c r="AK3" s="946"/>
    </row>
    <row r="4" spans="1:37" s="947" customFormat="1" ht="15" customHeight="1">
      <c r="A4" s="1722"/>
      <c r="B4" s="948"/>
      <c r="C4" s="948"/>
      <c r="D4" s="951" t="s">
        <v>694</v>
      </c>
      <c r="E4" s="951" t="s">
        <v>196</v>
      </c>
      <c r="F4" s="951" t="s">
        <v>197</v>
      </c>
      <c r="G4" s="951" t="s">
        <v>198</v>
      </c>
      <c r="H4" s="951" t="s">
        <v>199</v>
      </c>
      <c r="I4" s="951" t="s">
        <v>695</v>
      </c>
      <c r="J4" s="951" t="s">
        <v>201</v>
      </c>
      <c r="K4" s="951" t="s">
        <v>202</v>
      </c>
      <c r="L4" s="951" t="s">
        <v>203</v>
      </c>
      <c r="M4" s="952" t="s">
        <v>696</v>
      </c>
      <c r="N4" s="950" t="s">
        <v>694</v>
      </c>
      <c r="O4" s="951" t="s">
        <v>196</v>
      </c>
      <c r="P4" s="953" t="s">
        <v>696</v>
      </c>
      <c r="Q4" s="949" t="s">
        <v>697</v>
      </c>
      <c r="R4" s="951" t="s">
        <v>694</v>
      </c>
      <c r="S4" s="951" t="s">
        <v>196</v>
      </c>
      <c r="T4" s="953" t="s">
        <v>696</v>
      </c>
      <c r="U4" s="954" t="s">
        <v>698</v>
      </c>
      <c r="V4" s="954" t="s">
        <v>699</v>
      </c>
      <c r="W4" s="955"/>
      <c r="X4" s="955"/>
      <c r="Y4" s="1725"/>
      <c r="Z4" s="946"/>
      <c r="AA4" s="946"/>
      <c r="AB4" s="946"/>
      <c r="AC4" s="946"/>
      <c r="AD4" s="946"/>
      <c r="AE4" s="946"/>
      <c r="AF4" s="946"/>
      <c r="AG4" s="946"/>
      <c r="AH4" s="946"/>
      <c r="AI4" s="946"/>
      <c r="AJ4" s="946"/>
      <c r="AK4" s="946"/>
    </row>
    <row r="5" spans="1:37" s="947" customFormat="1" ht="15" customHeight="1">
      <c r="A5" s="1722"/>
      <c r="B5" s="948"/>
      <c r="C5" s="949" t="s">
        <v>700</v>
      </c>
      <c r="D5" s="954" t="s">
        <v>701</v>
      </c>
      <c r="E5" s="954" t="s">
        <v>702</v>
      </c>
      <c r="F5" s="956" t="s">
        <v>703</v>
      </c>
      <c r="G5" s="954" t="s">
        <v>704</v>
      </c>
      <c r="H5" s="954" t="s">
        <v>705</v>
      </c>
      <c r="I5" s="954" t="s">
        <v>706</v>
      </c>
      <c r="J5" s="957" t="s">
        <v>707</v>
      </c>
      <c r="K5" s="958" t="s">
        <v>708</v>
      </c>
      <c r="L5" s="954" t="s">
        <v>709</v>
      </c>
      <c r="M5" s="959"/>
      <c r="N5" s="960" t="s">
        <v>710</v>
      </c>
      <c r="O5" s="957" t="s">
        <v>711</v>
      </c>
      <c r="P5" s="955"/>
      <c r="Q5" s="949" t="s">
        <v>712</v>
      </c>
      <c r="R5" s="957" t="s">
        <v>713</v>
      </c>
      <c r="S5" s="954" t="s">
        <v>714</v>
      </c>
      <c r="T5" s="955"/>
      <c r="U5" s="955"/>
      <c r="V5" s="954" t="s">
        <v>715</v>
      </c>
      <c r="W5" s="957" t="s">
        <v>716</v>
      </c>
      <c r="X5" s="957" t="s">
        <v>717</v>
      </c>
      <c r="Y5" s="1725"/>
      <c r="Z5" s="946"/>
      <c r="AA5" s="946"/>
      <c r="AB5" s="946"/>
      <c r="AC5" s="946"/>
      <c r="AD5" s="946"/>
      <c r="AE5" s="946"/>
      <c r="AF5" s="946"/>
      <c r="AG5" s="946"/>
      <c r="AH5" s="946"/>
      <c r="AI5" s="946"/>
      <c r="AJ5" s="946"/>
      <c r="AK5" s="946"/>
    </row>
    <row r="6" spans="1:37" s="947" customFormat="1" ht="15" customHeight="1">
      <c r="A6" s="1723"/>
      <c r="B6" s="948" t="s">
        <v>3</v>
      </c>
      <c r="C6" s="955"/>
      <c r="D6" s="956" t="s">
        <v>718</v>
      </c>
      <c r="E6" s="961"/>
      <c r="F6" s="956" t="s">
        <v>718</v>
      </c>
      <c r="G6" s="956" t="s">
        <v>718</v>
      </c>
      <c r="H6" s="962" t="s">
        <v>630</v>
      </c>
      <c r="I6" s="949"/>
      <c r="J6" s="954" t="s">
        <v>719</v>
      </c>
      <c r="K6" s="962" t="s">
        <v>630</v>
      </c>
      <c r="L6" s="957" t="s">
        <v>720</v>
      </c>
      <c r="M6" s="963" t="s">
        <v>721</v>
      </c>
      <c r="N6" s="959"/>
      <c r="O6" s="955"/>
      <c r="P6" s="949" t="s">
        <v>722</v>
      </c>
      <c r="Q6" s="949" t="s">
        <v>723</v>
      </c>
      <c r="R6" s="964" t="s">
        <v>724</v>
      </c>
      <c r="S6" s="961" t="s">
        <v>725</v>
      </c>
      <c r="T6" s="949" t="s">
        <v>722</v>
      </c>
      <c r="U6" s="954" t="s">
        <v>726</v>
      </c>
      <c r="V6" s="956" t="s">
        <v>727</v>
      </c>
      <c r="W6" s="955"/>
      <c r="X6" s="955"/>
      <c r="Y6" s="1726"/>
      <c r="Z6" s="946"/>
      <c r="AA6" s="946"/>
      <c r="AB6" s="946"/>
      <c r="AC6" s="946"/>
      <c r="AD6" s="946"/>
      <c r="AE6" s="946"/>
      <c r="AF6" s="946"/>
      <c r="AG6" s="946"/>
      <c r="AH6" s="946"/>
      <c r="AI6" s="946"/>
      <c r="AJ6" s="946"/>
      <c r="AK6" s="946"/>
    </row>
    <row r="7" spans="1:37" s="579" customFormat="1" ht="15" customHeight="1">
      <c r="A7" s="1730" t="s">
        <v>286</v>
      </c>
      <c r="B7" s="1731"/>
      <c r="C7" s="965">
        <f>C8+C9</f>
        <v>62366082</v>
      </c>
      <c r="D7" s="965">
        <f aca="true" t="shared" si="0" ref="D7:X7">D8+D9</f>
        <v>409033</v>
      </c>
      <c r="E7" s="965">
        <f t="shared" si="0"/>
        <v>489061</v>
      </c>
      <c r="F7" s="965">
        <f t="shared" si="0"/>
        <v>0</v>
      </c>
      <c r="G7" s="965">
        <f t="shared" si="0"/>
        <v>91226</v>
      </c>
      <c r="H7" s="965">
        <f t="shared" si="0"/>
        <v>1269</v>
      </c>
      <c r="I7" s="965">
        <f t="shared" si="0"/>
        <v>4513529</v>
      </c>
      <c r="J7" s="965">
        <f t="shared" si="0"/>
        <v>249135</v>
      </c>
      <c r="K7" s="965">
        <f t="shared" si="0"/>
        <v>102185</v>
      </c>
      <c r="L7" s="965">
        <f t="shared" si="0"/>
        <v>0</v>
      </c>
      <c r="M7" s="966">
        <f>M8+M9</f>
        <v>5855438</v>
      </c>
      <c r="N7" s="966">
        <f t="shared" si="0"/>
        <v>13856368</v>
      </c>
      <c r="O7" s="967">
        <f t="shared" si="0"/>
        <v>625262</v>
      </c>
      <c r="P7" s="965">
        <f t="shared" si="0"/>
        <v>14481630</v>
      </c>
      <c r="Q7" s="965">
        <f>Q8+Q9</f>
        <v>18417323</v>
      </c>
      <c r="R7" s="965">
        <f t="shared" si="0"/>
        <v>23538210</v>
      </c>
      <c r="S7" s="965">
        <f t="shared" si="0"/>
        <v>56620</v>
      </c>
      <c r="T7" s="965">
        <f t="shared" si="0"/>
        <v>23594830</v>
      </c>
      <c r="U7" s="965">
        <f t="shared" si="0"/>
        <v>0</v>
      </c>
      <c r="V7" s="965">
        <f t="shared" si="0"/>
        <v>851</v>
      </c>
      <c r="W7" s="965">
        <f t="shared" si="0"/>
        <v>15438</v>
      </c>
      <c r="X7" s="965">
        <f t="shared" si="0"/>
        <v>572</v>
      </c>
      <c r="Y7" s="96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</row>
    <row r="8" spans="1:37" s="579" customFormat="1" ht="15" customHeight="1">
      <c r="A8" s="1675" t="s">
        <v>287</v>
      </c>
      <c r="B8" s="1719"/>
      <c r="C8" s="969">
        <f>SUM(C10:C19)</f>
        <v>41228051</v>
      </c>
      <c r="D8" s="969">
        <f aca="true" t="shared" si="1" ref="D8:X8">SUM(D10:D19)</f>
        <v>1421</v>
      </c>
      <c r="E8" s="969">
        <f t="shared" si="1"/>
        <v>461602</v>
      </c>
      <c r="F8" s="969">
        <f t="shared" si="1"/>
        <v>0</v>
      </c>
      <c r="G8" s="969">
        <f t="shared" si="1"/>
        <v>67427</v>
      </c>
      <c r="H8" s="969">
        <f t="shared" si="1"/>
        <v>1100</v>
      </c>
      <c r="I8" s="969">
        <f t="shared" si="1"/>
        <v>20543</v>
      </c>
      <c r="J8" s="969">
        <f t="shared" si="1"/>
        <v>249135</v>
      </c>
      <c r="K8" s="969">
        <f t="shared" si="1"/>
        <v>18939</v>
      </c>
      <c r="L8" s="969">
        <f t="shared" si="1"/>
        <v>0</v>
      </c>
      <c r="M8" s="970">
        <f t="shared" si="1"/>
        <v>820167</v>
      </c>
      <c r="N8" s="970">
        <f t="shared" si="1"/>
        <v>10121754</v>
      </c>
      <c r="O8" s="971">
        <f t="shared" si="1"/>
        <v>104114</v>
      </c>
      <c r="P8" s="969">
        <f t="shared" si="1"/>
        <v>10225868</v>
      </c>
      <c r="Q8" s="969">
        <f>SUM(Q10:Q19)</f>
        <v>13548737</v>
      </c>
      <c r="R8" s="969">
        <f t="shared" si="1"/>
        <v>16632755</v>
      </c>
      <c r="S8" s="969">
        <f t="shared" si="1"/>
        <v>0</v>
      </c>
      <c r="T8" s="969">
        <f t="shared" si="1"/>
        <v>16632755</v>
      </c>
      <c r="U8" s="969">
        <f t="shared" si="1"/>
        <v>0</v>
      </c>
      <c r="V8" s="969">
        <f t="shared" si="1"/>
        <v>0</v>
      </c>
      <c r="W8" s="969">
        <f t="shared" si="1"/>
        <v>524</v>
      </c>
      <c r="X8" s="969">
        <f t="shared" si="1"/>
        <v>0</v>
      </c>
      <c r="Y8" s="972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</row>
    <row r="9" spans="1:37" s="579" customFormat="1" ht="15" customHeight="1">
      <c r="A9" s="1679" t="s">
        <v>288</v>
      </c>
      <c r="B9" s="1720"/>
      <c r="C9" s="969">
        <f>SUM(C20:C49)</f>
        <v>21138031</v>
      </c>
      <c r="D9" s="969">
        <f aca="true" t="shared" si="2" ref="D9:X9">SUM(D20:D49)</f>
        <v>407612</v>
      </c>
      <c r="E9" s="969">
        <f t="shared" si="2"/>
        <v>27459</v>
      </c>
      <c r="F9" s="969">
        <f t="shared" si="2"/>
        <v>0</v>
      </c>
      <c r="G9" s="969">
        <f t="shared" si="2"/>
        <v>23799</v>
      </c>
      <c r="H9" s="969">
        <f t="shared" si="2"/>
        <v>169</v>
      </c>
      <c r="I9" s="969">
        <f t="shared" si="2"/>
        <v>4492986</v>
      </c>
      <c r="J9" s="969">
        <f t="shared" si="2"/>
        <v>0</v>
      </c>
      <c r="K9" s="969">
        <f t="shared" si="2"/>
        <v>83246</v>
      </c>
      <c r="L9" s="969">
        <f t="shared" si="2"/>
        <v>0</v>
      </c>
      <c r="M9" s="973">
        <f t="shared" si="2"/>
        <v>5035271</v>
      </c>
      <c r="N9" s="973">
        <f t="shared" si="2"/>
        <v>3734614</v>
      </c>
      <c r="O9" s="971">
        <f t="shared" si="2"/>
        <v>521148</v>
      </c>
      <c r="P9" s="969">
        <f t="shared" si="2"/>
        <v>4255762</v>
      </c>
      <c r="Q9" s="969">
        <f>SUM(Q20:Q49)</f>
        <v>4868586</v>
      </c>
      <c r="R9" s="969">
        <f t="shared" si="2"/>
        <v>6905455</v>
      </c>
      <c r="S9" s="969">
        <f t="shared" si="2"/>
        <v>56620</v>
      </c>
      <c r="T9" s="969">
        <f t="shared" si="2"/>
        <v>6962075</v>
      </c>
      <c r="U9" s="969">
        <f t="shared" si="2"/>
        <v>0</v>
      </c>
      <c r="V9" s="969">
        <f t="shared" si="2"/>
        <v>851</v>
      </c>
      <c r="W9" s="969">
        <f t="shared" si="2"/>
        <v>14914</v>
      </c>
      <c r="X9" s="969">
        <f t="shared" si="2"/>
        <v>572</v>
      </c>
      <c r="Y9" s="972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</row>
    <row r="10" spans="1:37" s="579" customFormat="1" ht="14.25" customHeight="1">
      <c r="A10" s="974">
        <v>1</v>
      </c>
      <c r="B10" s="975" t="s">
        <v>31</v>
      </c>
      <c r="C10" s="976">
        <v>11606578</v>
      </c>
      <c r="D10" s="976">
        <v>0</v>
      </c>
      <c r="E10" s="976">
        <v>276297</v>
      </c>
      <c r="F10" s="976">
        <v>0</v>
      </c>
      <c r="G10" s="976">
        <v>0</v>
      </c>
      <c r="H10" s="976">
        <v>0</v>
      </c>
      <c r="I10" s="976">
        <v>0</v>
      </c>
      <c r="J10" s="976">
        <v>236891</v>
      </c>
      <c r="K10" s="976">
        <v>0</v>
      </c>
      <c r="L10" s="976">
        <v>0</v>
      </c>
      <c r="M10" s="977">
        <f>SUM(D10:L10)</f>
        <v>513188</v>
      </c>
      <c r="N10" s="978">
        <v>2572436</v>
      </c>
      <c r="O10" s="976">
        <v>0</v>
      </c>
      <c r="P10" s="976">
        <f>N10+O10</f>
        <v>2572436</v>
      </c>
      <c r="Q10" s="976">
        <v>3903257</v>
      </c>
      <c r="R10" s="976">
        <v>4617697</v>
      </c>
      <c r="S10" s="976">
        <v>0</v>
      </c>
      <c r="T10" s="976">
        <f>R10+S10</f>
        <v>4617697</v>
      </c>
      <c r="U10" s="976">
        <v>0</v>
      </c>
      <c r="V10" s="976">
        <v>0</v>
      </c>
      <c r="W10" s="976">
        <v>0</v>
      </c>
      <c r="X10" s="976">
        <v>0</v>
      </c>
      <c r="Y10" s="979">
        <v>1</v>
      </c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</row>
    <row r="11" spans="1:37" s="579" customFormat="1" ht="14.25" customHeight="1">
      <c r="A11" s="980">
        <v>2</v>
      </c>
      <c r="B11" s="561" t="s">
        <v>32</v>
      </c>
      <c r="C11" s="981">
        <v>7318190</v>
      </c>
      <c r="D11" s="981">
        <v>0</v>
      </c>
      <c r="E11" s="981">
        <v>0</v>
      </c>
      <c r="F11" s="981">
        <v>0</v>
      </c>
      <c r="G11" s="981">
        <v>0</v>
      </c>
      <c r="H11" s="981">
        <v>0</v>
      </c>
      <c r="I11" s="981">
        <v>0</v>
      </c>
      <c r="J11" s="981">
        <v>0</v>
      </c>
      <c r="K11" s="981">
        <v>0</v>
      </c>
      <c r="L11" s="981">
        <v>0</v>
      </c>
      <c r="M11" s="977">
        <f aca="true" t="shared" si="3" ref="M11:M49">SUM(D11:L11)</f>
        <v>0</v>
      </c>
      <c r="N11" s="978">
        <v>1963863</v>
      </c>
      <c r="O11" s="981">
        <v>0</v>
      </c>
      <c r="P11" s="981">
        <f aca="true" t="shared" si="4" ref="P11:P49">N11+O11</f>
        <v>1963863</v>
      </c>
      <c r="Q11" s="981">
        <v>2425049</v>
      </c>
      <c r="R11" s="981">
        <v>2929147</v>
      </c>
      <c r="S11" s="981">
        <v>0</v>
      </c>
      <c r="T11" s="981">
        <f aca="true" t="shared" si="5" ref="T11:T49">R11+S11</f>
        <v>2929147</v>
      </c>
      <c r="U11" s="981">
        <v>0</v>
      </c>
      <c r="V11" s="981">
        <v>0</v>
      </c>
      <c r="W11" s="981">
        <v>131</v>
      </c>
      <c r="X11" s="981">
        <v>0</v>
      </c>
      <c r="Y11" s="982">
        <v>2</v>
      </c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</row>
    <row r="12" spans="1:37" s="579" customFormat="1" ht="14.25" customHeight="1">
      <c r="A12" s="980">
        <v>3</v>
      </c>
      <c r="B12" s="561" t="s">
        <v>33</v>
      </c>
      <c r="C12" s="981">
        <v>8733271</v>
      </c>
      <c r="D12" s="981">
        <v>0</v>
      </c>
      <c r="E12" s="981">
        <v>171378</v>
      </c>
      <c r="F12" s="981">
        <v>0</v>
      </c>
      <c r="G12" s="981">
        <v>0</v>
      </c>
      <c r="H12" s="981">
        <v>1100</v>
      </c>
      <c r="I12" s="981">
        <v>0</v>
      </c>
      <c r="J12" s="981">
        <v>0</v>
      </c>
      <c r="K12" s="981">
        <v>0</v>
      </c>
      <c r="L12" s="981">
        <v>0</v>
      </c>
      <c r="M12" s="977">
        <f t="shared" si="3"/>
        <v>172478</v>
      </c>
      <c r="N12" s="978">
        <v>2214421</v>
      </c>
      <c r="O12" s="981">
        <v>8853</v>
      </c>
      <c r="P12" s="981">
        <f t="shared" si="4"/>
        <v>2223274</v>
      </c>
      <c r="Q12" s="981">
        <v>3026112</v>
      </c>
      <c r="R12" s="981">
        <v>3311407</v>
      </c>
      <c r="S12" s="981">
        <v>0</v>
      </c>
      <c r="T12" s="981">
        <f t="shared" si="5"/>
        <v>3311407</v>
      </c>
      <c r="U12" s="981">
        <v>0</v>
      </c>
      <c r="V12" s="981">
        <v>0</v>
      </c>
      <c r="W12" s="981">
        <v>0</v>
      </c>
      <c r="X12" s="981">
        <v>0</v>
      </c>
      <c r="Y12" s="982">
        <v>3</v>
      </c>
      <c r="Z12" s="558"/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8"/>
    </row>
    <row r="13" spans="1:37" s="579" customFormat="1" ht="14.25" customHeight="1">
      <c r="A13" s="980">
        <v>4</v>
      </c>
      <c r="B13" s="561" t="s">
        <v>34</v>
      </c>
      <c r="C13" s="981">
        <v>1475530</v>
      </c>
      <c r="D13" s="981">
        <v>0</v>
      </c>
      <c r="E13" s="981">
        <v>0</v>
      </c>
      <c r="F13" s="981">
        <v>0</v>
      </c>
      <c r="G13" s="981">
        <v>39990</v>
      </c>
      <c r="H13" s="981">
        <v>0</v>
      </c>
      <c r="I13" s="981">
        <v>20543</v>
      </c>
      <c r="J13" s="981">
        <v>0</v>
      </c>
      <c r="K13" s="981">
        <v>0</v>
      </c>
      <c r="L13" s="981">
        <v>0</v>
      </c>
      <c r="M13" s="977">
        <f t="shared" si="3"/>
        <v>60533</v>
      </c>
      <c r="N13" s="978">
        <v>347861</v>
      </c>
      <c r="O13" s="981">
        <v>0</v>
      </c>
      <c r="P13" s="981">
        <f t="shared" si="4"/>
        <v>347861</v>
      </c>
      <c r="Q13" s="981">
        <v>490425</v>
      </c>
      <c r="R13" s="981">
        <v>576341</v>
      </c>
      <c r="S13" s="981">
        <v>0</v>
      </c>
      <c r="T13" s="981">
        <f t="shared" si="5"/>
        <v>576341</v>
      </c>
      <c r="U13" s="981">
        <v>0</v>
      </c>
      <c r="V13" s="981">
        <v>0</v>
      </c>
      <c r="W13" s="981">
        <v>370</v>
      </c>
      <c r="X13" s="981">
        <v>0</v>
      </c>
      <c r="Y13" s="982">
        <v>4</v>
      </c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</row>
    <row r="14" spans="1:37" s="579" customFormat="1" ht="14.25" customHeight="1">
      <c r="A14" s="980">
        <v>5</v>
      </c>
      <c r="B14" s="561" t="s">
        <v>14</v>
      </c>
      <c r="C14" s="981">
        <v>2566623</v>
      </c>
      <c r="D14" s="981">
        <v>0</v>
      </c>
      <c r="E14" s="981">
        <v>0</v>
      </c>
      <c r="F14" s="981">
        <v>0</v>
      </c>
      <c r="G14" s="981">
        <v>0</v>
      </c>
      <c r="H14" s="981">
        <v>0</v>
      </c>
      <c r="I14" s="981">
        <v>0</v>
      </c>
      <c r="J14" s="981">
        <v>0</v>
      </c>
      <c r="K14" s="981">
        <v>0</v>
      </c>
      <c r="L14" s="981">
        <v>0</v>
      </c>
      <c r="M14" s="977">
        <f t="shared" si="3"/>
        <v>0</v>
      </c>
      <c r="N14" s="978">
        <v>659854</v>
      </c>
      <c r="O14" s="981">
        <v>42646</v>
      </c>
      <c r="P14" s="981">
        <f t="shared" si="4"/>
        <v>702500</v>
      </c>
      <c r="Q14" s="981">
        <v>776411</v>
      </c>
      <c r="R14" s="981">
        <v>1087712</v>
      </c>
      <c r="S14" s="981">
        <v>0</v>
      </c>
      <c r="T14" s="981">
        <f t="shared" si="5"/>
        <v>1087712</v>
      </c>
      <c r="U14" s="981">
        <v>0</v>
      </c>
      <c r="V14" s="981">
        <v>0</v>
      </c>
      <c r="W14" s="981">
        <v>0</v>
      </c>
      <c r="X14" s="981">
        <v>0</v>
      </c>
      <c r="Y14" s="982">
        <v>5</v>
      </c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</row>
    <row r="15" spans="1:37" s="579" customFormat="1" ht="14.25" customHeight="1">
      <c r="A15" s="980">
        <v>6</v>
      </c>
      <c r="B15" s="561" t="s">
        <v>35</v>
      </c>
      <c r="C15" s="981">
        <v>2533926</v>
      </c>
      <c r="D15" s="981">
        <v>0</v>
      </c>
      <c r="E15" s="981">
        <v>0</v>
      </c>
      <c r="F15" s="981">
        <v>0</v>
      </c>
      <c r="G15" s="981">
        <v>27437</v>
      </c>
      <c r="H15" s="981">
        <v>0</v>
      </c>
      <c r="I15" s="981">
        <v>0</v>
      </c>
      <c r="J15" s="981">
        <v>0</v>
      </c>
      <c r="K15" s="981">
        <v>0</v>
      </c>
      <c r="L15" s="981">
        <v>0</v>
      </c>
      <c r="M15" s="977">
        <f t="shared" si="3"/>
        <v>27437</v>
      </c>
      <c r="N15" s="978">
        <v>608883</v>
      </c>
      <c r="O15" s="981">
        <v>0</v>
      </c>
      <c r="P15" s="981">
        <f t="shared" si="4"/>
        <v>608883</v>
      </c>
      <c r="Q15" s="981">
        <v>785292</v>
      </c>
      <c r="R15" s="981">
        <v>1112301</v>
      </c>
      <c r="S15" s="981">
        <v>0</v>
      </c>
      <c r="T15" s="981">
        <f t="shared" si="5"/>
        <v>1112301</v>
      </c>
      <c r="U15" s="981">
        <v>0</v>
      </c>
      <c r="V15" s="981">
        <v>0</v>
      </c>
      <c r="W15" s="981">
        <v>13</v>
      </c>
      <c r="X15" s="981">
        <v>0</v>
      </c>
      <c r="Y15" s="982">
        <v>6</v>
      </c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</row>
    <row r="16" spans="1:37" s="579" customFormat="1" ht="14.25" customHeight="1">
      <c r="A16" s="980">
        <v>7</v>
      </c>
      <c r="B16" s="561" t="s">
        <v>36</v>
      </c>
      <c r="C16" s="981">
        <v>1382495</v>
      </c>
      <c r="D16" s="981">
        <v>0</v>
      </c>
      <c r="E16" s="981">
        <v>0</v>
      </c>
      <c r="F16" s="981">
        <v>0</v>
      </c>
      <c r="G16" s="981">
        <v>0</v>
      </c>
      <c r="H16" s="981">
        <v>0</v>
      </c>
      <c r="I16" s="981">
        <v>0</v>
      </c>
      <c r="J16" s="981">
        <v>12244</v>
      </c>
      <c r="K16" s="981">
        <v>0</v>
      </c>
      <c r="L16" s="981">
        <v>0</v>
      </c>
      <c r="M16" s="977">
        <f t="shared" si="3"/>
        <v>12244</v>
      </c>
      <c r="N16" s="978">
        <v>372167</v>
      </c>
      <c r="O16" s="981">
        <v>0</v>
      </c>
      <c r="P16" s="981">
        <f t="shared" si="4"/>
        <v>372167</v>
      </c>
      <c r="Q16" s="981">
        <v>406758</v>
      </c>
      <c r="R16" s="981">
        <v>591316</v>
      </c>
      <c r="S16" s="981">
        <v>0</v>
      </c>
      <c r="T16" s="981">
        <f t="shared" si="5"/>
        <v>591316</v>
      </c>
      <c r="U16" s="981">
        <v>0</v>
      </c>
      <c r="V16" s="981">
        <v>0</v>
      </c>
      <c r="W16" s="981">
        <v>10</v>
      </c>
      <c r="X16" s="981">
        <v>0</v>
      </c>
      <c r="Y16" s="982">
        <v>7</v>
      </c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</row>
    <row r="17" spans="1:37" s="579" customFormat="1" ht="14.25" customHeight="1">
      <c r="A17" s="980">
        <v>8</v>
      </c>
      <c r="B17" s="561" t="s">
        <v>37</v>
      </c>
      <c r="C17" s="981">
        <v>2405289</v>
      </c>
      <c r="D17" s="981">
        <v>0</v>
      </c>
      <c r="E17" s="981">
        <v>13927</v>
      </c>
      <c r="F17" s="981">
        <v>0</v>
      </c>
      <c r="G17" s="981">
        <v>0</v>
      </c>
      <c r="H17" s="981">
        <v>0</v>
      </c>
      <c r="I17" s="981">
        <v>0</v>
      </c>
      <c r="J17" s="981">
        <v>0</v>
      </c>
      <c r="K17" s="981">
        <v>18939</v>
      </c>
      <c r="L17" s="981">
        <v>0</v>
      </c>
      <c r="M17" s="977">
        <f t="shared" si="3"/>
        <v>32866</v>
      </c>
      <c r="N17" s="978">
        <v>595332</v>
      </c>
      <c r="O17" s="981">
        <v>0</v>
      </c>
      <c r="P17" s="981">
        <f t="shared" si="4"/>
        <v>595332</v>
      </c>
      <c r="Q17" s="981">
        <v>735471</v>
      </c>
      <c r="R17" s="981">
        <v>1041620</v>
      </c>
      <c r="S17" s="981">
        <v>0</v>
      </c>
      <c r="T17" s="981">
        <f t="shared" si="5"/>
        <v>1041620</v>
      </c>
      <c r="U17" s="981">
        <v>0</v>
      </c>
      <c r="V17" s="981">
        <v>0</v>
      </c>
      <c r="W17" s="981">
        <v>0</v>
      </c>
      <c r="X17" s="981">
        <v>0</v>
      </c>
      <c r="Y17" s="982">
        <v>8</v>
      </c>
      <c r="Z17" s="558"/>
      <c r="AA17" s="558"/>
      <c r="AB17" s="558"/>
      <c r="AC17" s="558"/>
      <c r="AD17" s="558"/>
      <c r="AE17" s="558"/>
      <c r="AF17" s="558"/>
      <c r="AG17" s="558"/>
      <c r="AH17" s="558"/>
      <c r="AI17" s="558"/>
      <c r="AJ17" s="558"/>
      <c r="AK17" s="558"/>
    </row>
    <row r="18" spans="1:37" s="579" customFormat="1" ht="14.25" customHeight="1">
      <c r="A18" s="980">
        <v>9</v>
      </c>
      <c r="B18" s="561" t="s">
        <v>38</v>
      </c>
      <c r="C18" s="981">
        <v>1738657</v>
      </c>
      <c r="D18" s="981">
        <v>0</v>
      </c>
      <c r="E18" s="981">
        <v>0</v>
      </c>
      <c r="F18" s="981">
        <v>0</v>
      </c>
      <c r="G18" s="981">
        <v>0</v>
      </c>
      <c r="H18" s="981">
        <v>0</v>
      </c>
      <c r="I18" s="981">
        <v>0</v>
      </c>
      <c r="J18" s="981">
        <v>0</v>
      </c>
      <c r="K18" s="981">
        <v>0</v>
      </c>
      <c r="L18" s="981">
        <v>0</v>
      </c>
      <c r="M18" s="977">
        <f t="shared" si="3"/>
        <v>0</v>
      </c>
      <c r="N18" s="978">
        <v>450608</v>
      </c>
      <c r="O18" s="981">
        <v>0</v>
      </c>
      <c r="P18" s="981">
        <f t="shared" si="4"/>
        <v>450608</v>
      </c>
      <c r="Q18" s="981">
        <v>501575</v>
      </c>
      <c r="R18" s="981">
        <v>786474</v>
      </c>
      <c r="S18" s="981">
        <v>0</v>
      </c>
      <c r="T18" s="981">
        <f t="shared" si="5"/>
        <v>786474</v>
      </c>
      <c r="U18" s="981">
        <v>0</v>
      </c>
      <c r="V18" s="981">
        <v>0</v>
      </c>
      <c r="W18" s="981">
        <v>0</v>
      </c>
      <c r="X18" s="981">
        <v>0</v>
      </c>
      <c r="Y18" s="982">
        <v>9</v>
      </c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</row>
    <row r="19" spans="1:37" s="579" customFormat="1" ht="14.25" customHeight="1">
      <c r="A19" s="983" t="s">
        <v>546</v>
      </c>
      <c r="B19" s="698" t="s">
        <v>77</v>
      </c>
      <c r="C19" s="984">
        <v>1467492</v>
      </c>
      <c r="D19" s="984">
        <v>1421</v>
      </c>
      <c r="E19" s="984">
        <v>0</v>
      </c>
      <c r="F19" s="984">
        <v>0</v>
      </c>
      <c r="G19" s="984">
        <v>0</v>
      </c>
      <c r="H19" s="984">
        <v>0</v>
      </c>
      <c r="I19" s="984">
        <v>0</v>
      </c>
      <c r="J19" s="984">
        <v>0</v>
      </c>
      <c r="K19" s="984">
        <v>0</v>
      </c>
      <c r="L19" s="984">
        <v>0</v>
      </c>
      <c r="M19" s="985">
        <f t="shared" si="3"/>
        <v>1421</v>
      </c>
      <c r="N19" s="986">
        <v>336329</v>
      </c>
      <c r="O19" s="984">
        <v>52615</v>
      </c>
      <c r="P19" s="984">
        <f t="shared" si="4"/>
        <v>388944</v>
      </c>
      <c r="Q19" s="984">
        <v>498387</v>
      </c>
      <c r="R19" s="984">
        <v>578740</v>
      </c>
      <c r="S19" s="984">
        <v>0</v>
      </c>
      <c r="T19" s="984">
        <f t="shared" si="5"/>
        <v>578740</v>
      </c>
      <c r="U19" s="984">
        <v>0</v>
      </c>
      <c r="V19" s="984">
        <v>0</v>
      </c>
      <c r="W19" s="984">
        <v>0</v>
      </c>
      <c r="X19" s="984">
        <v>0</v>
      </c>
      <c r="Y19" s="987" t="s">
        <v>546</v>
      </c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8"/>
      <c r="AK19" s="558"/>
    </row>
    <row r="20" spans="1:37" s="579" customFormat="1" ht="14.25" customHeight="1">
      <c r="A20" s="980" t="s">
        <v>547</v>
      </c>
      <c r="B20" s="561" t="s">
        <v>39</v>
      </c>
      <c r="C20" s="981">
        <v>918040</v>
      </c>
      <c r="D20" s="981">
        <v>0</v>
      </c>
      <c r="E20" s="981">
        <v>0</v>
      </c>
      <c r="F20" s="981">
        <v>0</v>
      </c>
      <c r="G20" s="981">
        <v>23373</v>
      </c>
      <c r="H20" s="981">
        <v>0</v>
      </c>
      <c r="I20" s="981">
        <v>278385</v>
      </c>
      <c r="J20" s="981">
        <v>0</v>
      </c>
      <c r="K20" s="981">
        <v>0</v>
      </c>
      <c r="L20" s="981">
        <v>0</v>
      </c>
      <c r="M20" s="977">
        <f t="shared" si="3"/>
        <v>301758</v>
      </c>
      <c r="N20" s="978">
        <v>133474</v>
      </c>
      <c r="O20" s="981">
        <v>0</v>
      </c>
      <c r="P20" s="981">
        <f t="shared" si="4"/>
        <v>133474</v>
      </c>
      <c r="Q20" s="981">
        <v>232975</v>
      </c>
      <c r="R20" s="981">
        <v>249822</v>
      </c>
      <c r="S20" s="981">
        <v>0</v>
      </c>
      <c r="T20" s="981">
        <f t="shared" si="5"/>
        <v>249822</v>
      </c>
      <c r="U20" s="981">
        <v>0</v>
      </c>
      <c r="V20" s="981">
        <v>0</v>
      </c>
      <c r="W20" s="981">
        <v>11</v>
      </c>
      <c r="X20" s="981">
        <v>0</v>
      </c>
      <c r="Y20" s="982" t="s">
        <v>547</v>
      </c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558"/>
      <c r="AK20" s="558"/>
    </row>
    <row r="21" spans="1:37" s="579" customFormat="1" ht="14.25" customHeight="1">
      <c r="A21" s="980" t="s">
        <v>548</v>
      </c>
      <c r="B21" s="611" t="s">
        <v>40</v>
      </c>
      <c r="C21" s="981">
        <v>363010</v>
      </c>
      <c r="D21" s="981">
        <v>66758</v>
      </c>
      <c r="E21" s="981">
        <v>0</v>
      </c>
      <c r="F21" s="981">
        <v>0</v>
      </c>
      <c r="G21" s="981">
        <v>0</v>
      </c>
      <c r="H21" s="981">
        <v>0</v>
      </c>
      <c r="I21" s="981">
        <v>0</v>
      </c>
      <c r="J21" s="981">
        <v>0</v>
      </c>
      <c r="K21" s="981">
        <v>0</v>
      </c>
      <c r="L21" s="981">
        <v>0</v>
      </c>
      <c r="M21" s="977">
        <f t="shared" si="3"/>
        <v>66758</v>
      </c>
      <c r="N21" s="978">
        <v>50485</v>
      </c>
      <c r="O21" s="981">
        <v>52404</v>
      </c>
      <c r="P21" s="981">
        <f t="shared" si="4"/>
        <v>102889</v>
      </c>
      <c r="Q21" s="981">
        <v>86358</v>
      </c>
      <c r="R21" s="981">
        <v>88268</v>
      </c>
      <c r="S21" s="981">
        <v>15255</v>
      </c>
      <c r="T21" s="981">
        <f t="shared" si="5"/>
        <v>103523</v>
      </c>
      <c r="U21" s="981">
        <v>0</v>
      </c>
      <c r="V21" s="981">
        <v>0</v>
      </c>
      <c r="W21" s="981">
        <v>3482</v>
      </c>
      <c r="X21" s="981">
        <v>0</v>
      </c>
      <c r="Y21" s="982" t="s">
        <v>548</v>
      </c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558"/>
      <c r="AK21" s="558"/>
    </row>
    <row r="22" spans="1:37" s="579" customFormat="1" ht="14.25" customHeight="1">
      <c r="A22" s="980" t="s">
        <v>549</v>
      </c>
      <c r="B22" s="613" t="s">
        <v>41</v>
      </c>
      <c r="C22" s="981">
        <v>254641</v>
      </c>
      <c r="D22" s="981">
        <v>45167</v>
      </c>
      <c r="E22" s="981">
        <v>0</v>
      </c>
      <c r="F22" s="981">
        <v>0</v>
      </c>
      <c r="G22" s="981">
        <v>0</v>
      </c>
      <c r="H22" s="981">
        <v>0</v>
      </c>
      <c r="I22" s="981">
        <v>0</v>
      </c>
      <c r="J22" s="981">
        <v>0</v>
      </c>
      <c r="K22" s="981">
        <v>0</v>
      </c>
      <c r="L22" s="981">
        <v>0</v>
      </c>
      <c r="M22" s="977">
        <f t="shared" si="3"/>
        <v>45167</v>
      </c>
      <c r="N22" s="978">
        <v>57942</v>
      </c>
      <c r="O22" s="981">
        <v>0</v>
      </c>
      <c r="P22" s="981">
        <f t="shared" si="4"/>
        <v>57942</v>
      </c>
      <c r="Q22" s="981">
        <v>58293</v>
      </c>
      <c r="R22" s="981">
        <v>93239</v>
      </c>
      <c r="S22" s="981">
        <v>0</v>
      </c>
      <c r="T22" s="981">
        <f t="shared" si="5"/>
        <v>93239</v>
      </c>
      <c r="U22" s="981">
        <v>0</v>
      </c>
      <c r="V22" s="981">
        <v>0</v>
      </c>
      <c r="W22" s="981">
        <v>0</v>
      </c>
      <c r="X22" s="981">
        <v>0</v>
      </c>
      <c r="Y22" s="982" t="s">
        <v>549</v>
      </c>
      <c r="Z22" s="558"/>
      <c r="AA22" s="558"/>
      <c r="AB22" s="558"/>
      <c r="AC22" s="558"/>
      <c r="AD22" s="558"/>
      <c r="AE22" s="558"/>
      <c r="AF22" s="558"/>
      <c r="AG22" s="558"/>
      <c r="AH22" s="558"/>
      <c r="AI22" s="558"/>
      <c r="AJ22" s="558"/>
      <c r="AK22" s="558"/>
    </row>
    <row r="23" spans="1:37" s="579" customFormat="1" ht="14.25" customHeight="1">
      <c r="A23" s="983" t="s">
        <v>550</v>
      </c>
      <c r="B23" s="617" t="s">
        <v>42</v>
      </c>
      <c r="C23" s="984">
        <v>649292</v>
      </c>
      <c r="D23" s="984">
        <v>0</v>
      </c>
      <c r="E23" s="984">
        <v>0</v>
      </c>
      <c r="F23" s="984">
        <v>0</v>
      </c>
      <c r="G23" s="984">
        <v>0</v>
      </c>
      <c r="H23" s="984">
        <v>0</v>
      </c>
      <c r="I23" s="984">
        <v>145180</v>
      </c>
      <c r="J23" s="984">
        <v>0</v>
      </c>
      <c r="K23" s="984">
        <v>0</v>
      </c>
      <c r="L23" s="984">
        <v>0</v>
      </c>
      <c r="M23" s="985">
        <f t="shared" si="3"/>
        <v>145180</v>
      </c>
      <c r="N23" s="986">
        <v>131276</v>
      </c>
      <c r="O23" s="984">
        <v>0</v>
      </c>
      <c r="P23" s="984">
        <f t="shared" si="4"/>
        <v>131276</v>
      </c>
      <c r="Q23" s="984">
        <v>143447</v>
      </c>
      <c r="R23" s="984">
        <v>228789</v>
      </c>
      <c r="S23" s="984">
        <v>0</v>
      </c>
      <c r="T23" s="984">
        <f t="shared" si="5"/>
        <v>228789</v>
      </c>
      <c r="U23" s="984">
        <v>0</v>
      </c>
      <c r="V23" s="984">
        <v>0</v>
      </c>
      <c r="W23" s="984">
        <v>600</v>
      </c>
      <c r="X23" s="984">
        <v>0</v>
      </c>
      <c r="Y23" s="987" t="s">
        <v>550</v>
      </c>
      <c r="Z23" s="558"/>
      <c r="AA23" s="558"/>
      <c r="AB23" s="558"/>
      <c r="AC23" s="558"/>
      <c r="AD23" s="558"/>
      <c r="AE23" s="558"/>
      <c r="AF23" s="558"/>
      <c r="AG23" s="558"/>
      <c r="AH23" s="558"/>
      <c r="AI23" s="558"/>
      <c r="AJ23" s="558"/>
      <c r="AK23" s="558"/>
    </row>
    <row r="24" spans="1:37" s="579" customFormat="1" ht="14.25" customHeight="1">
      <c r="A24" s="980" t="s">
        <v>551</v>
      </c>
      <c r="B24" s="988" t="s">
        <v>78</v>
      </c>
      <c r="C24" s="981">
        <v>867782</v>
      </c>
      <c r="D24" s="981">
        <v>0</v>
      </c>
      <c r="E24" s="981">
        <v>0</v>
      </c>
      <c r="F24" s="981">
        <v>0</v>
      </c>
      <c r="G24" s="981">
        <v>0</v>
      </c>
      <c r="H24" s="981">
        <v>0</v>
      </c>
      <c r="I24" s="981">
        <v>267554</v>
      </c>
      <c r="J24" s="981">
        <v>0</v>
      </c>
      <c r="K24" s="981">
        <v>0</v>
      </c>
      <c r="L24" s="981">
        <v>0</v>
      </c>
      <c r="M24" s="977">
        <f t="shared" si="3"/>
        <v>267554</v>
      </c>
      <c r="N24" s="978">
        <v>156876</v>
      </c>
      <c r="O24" s="981">
        <v>0</v>
      </c>
      <c r="P24" s="981">
        <f t="shared" si="4"/>
        <v>156876</v>
      </c>
      <c r="Q24" s="981">
        <v>179907</v>
      </c>
      <c r="R24" s="981">
        <v>263445</v>
      </c>
      <c r="S24" s="981">
        <v>0</v>
      </c>
      <c r="T24" s="981">
        <f t="shared" si="5"/>
        <v>263445</v>
      </c>
      <c r="U24" s="981">
        <v>0</v>
      </c>
      <c r="V24" s="981">
        <v>0</v>
      </c>
      <c r="W24" s="981">
        <v>0</v>
      </c>
      <c r="X24" s="981">
        <v>0</v>
      </c>
      <c r="Y24" s="982" t="s">
        <v>551</v>
      </c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558"/>
      <c r="AK24" s="558"/>
    </row>
    <row r="25" spans="1:37" s="579" customFormat="1" ht="14.25" customHeight="1">
      <c r="A25" s="983" t="s">
        <v>552</v>
      </c>
      <c r="B25" s="698" t="s">
        <v>43</v>
      </c>
      <c r="C25" s="984">
        <v>831613</v>
      </c>
      <c r="D25" s="984">
        <v>0</v>
      </c>
      <c r="E25" s="984">
        <v>0</v>
      </c>
      <c r="F25" s="984">
        <v>0</v>
      </c>
      <c r="G25" s="984">
        <v>0</v>
      </c>
      <c r="H25" s="984">
        <v>0</v>
      </c>
      <c r="I25" s="984">
        <v>125001</v>
      </c>
      <c r="J25" s="984">
        <v>0</v>
      </c>
      <c r="K25" s="984">
        <v>6781</v>
      </c>
      <c r="L25" s="984">
        <v>0</v>
      </c>
      <c r="M25" s="985">
        <f t="shared" si="3"/>
        <v>131782</v>
      </c>
      <c r="N25" s="986">
        <v>173353</v>
      </c>
      <c r="O25" s="984">
        <v>73984</v>
      </c>
      <c r="P25" s="984">
        <f t="shared" si="4"/>
        <v>247337</v>
      </c>
      <c r="Q25" s="984">
        <v>188064</v>
      </c>
      <c r="R25" s="984">
        <v>264430</v>
      </c>
      <c r="S25" s="984">
        <v>0</v>
      </c>
      <c r="T25" s="984">
        <f t="shared" si="5"/>
        <v>264430</v>
      </c>
      <c r="U25" s="984">
        <v>0</v>
      </c>
      <c r="V25" s="984">
        <v>0</v>
      </c>
      <c r="W25" s="984">
        <v>0</v>
      </c>
      <c r="X25" s="984">
        <v>0</v>
      </c>
      <c r="Y25" s="987" t="s">
        <v>552</v>
      </c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</row>
    <row r="26" spans="1:37" s="579" customFormat="1" ht="14.25" customHeight="1">
      <c r="A26" s="989" t="s">
        <v>553</v>
      </c>
      <c r="B26" s="990" t="s">
        <v>44</v>
      </c>
      <c r="C26" s="991">
        <v>281219</v>
      </c>
      <c r="D26" s="991">
        <v>116600</v>
      </c>
      <c r="E26" s="991">
        <v>0</v>
      </c>
      <c r="F26" s="991">
        <v>0</v>
      </c>
      <c r="G26" s="991">
        <v>0</v>
      </c>
      <c r="H26" s="991">
        <v>0</v>
      </c>
      <c r="I26" s="991">
        <v>47449</v>
      </c>
      <c r="J26" s="991">
        <v>0</v>
      </c>
      <c r="K26" s="991">
        <v>0</v>
      </c>
      <c r="L26" s="991">
        <v>0</v>
      </c>
      <c r="M26" s="992">
        <f t="shared" si="3"/>
        <v>164049</v>
      </c>
      <c r="N26" s="993">
        <v>29235</v>
      </c>
      <c r="O26" s="991">
        <v>0</v>
      </c>
      <c r="P26" s="991">
        <f t="shared" si="4"/>
        <v>29235</v>
      </c>
      <c r="Q26" s="991">
        <v>27318</v>
      </c>
      <c r="R26" s="991">
        <v>60617</v>
      </c>
      <c r="S26" s="991">
        <v>0</v>
      </c>
      <c r="T26" s="991">
        <f t="shared" si="5"/>
        <v>60617</v>
      </c>
      <c r="U26" s="991">
        <v>0</v>
      </c>
      <c r="V26" s="991">
        <v>0</v>
      </c>
      <c r="W26" s="991">
        <v>0</v>
      </c>
      <c r="X26" s="991">
        <v>0</v>
      </c>
      <c r="Y26" s="994" t="s">
        <v>553</v>
      </c>
      <c r="Z26" s="558"/>
      <c r="AA26" s="558"/>
      <c r="AB26" s="558"/>
      <c r="AC26" s="558"/>
      <c r="AD26" s="558"/>
      <c r="AE26" s="558"/>
      <c r="AF26" s="558"/>
      <c r="AG26" s="558"/>
      <c r="AH26" s="558"/>
      <c r="AI26" s="558"/>
      <c r="AJ26" s="558"/>
      <c r="AK26" s="558"/>
    </row>
    <row r="27" spans="1:37" s="579" customFormat="1" ht="14.25" customHeight="1">
      <c r="A27" s="980" t="s">
        <v>554</v>
      </c>
      <c r="B27" s="561" t="s">
        <v>45</v>
      </c>
      <c r="C27" s="981">
        <v>714610</v>
      </c>
      <c r="D27" s="981">
        <v>0</v>
      </c>
      <c r="E27" s="981">
        <v>0</v>
      </c>
      <c r="F27" s="981">
        <v>0</v>
      </c>
      <c r="G27" s="981">
        <v>0</v>
      </c>
      <c r="H27" s="981">
        <v>0</v>
      </c>
      <c r="I27" s="981">
        <v>0</v>
      </c>
      <c r="J27" s="981">
        <v>0</v>
      </c>
      <c r="K27" s="981">
        <v>0</v>
      </c>
      <c r="L27" s="981">
        <v>0</v>
      </c>
      <c r="M27" s="977">
        <f t="shared" si="3"/>
        <v>0</v>
      </c>
      <c r="N27" s="978">
        <v>174120</v>
      </c>
      <c r="O27" s="981">
        <v>0</v>
      </c>
      <c r="P27" s="981">
        <f t="shared" si="4"/>
        <v>174120</v>
      </c>
      <c r="Q27" s="981">
        <v>224767</v>
      </c>
      <c r="R27" s="981">
        <v>315723</v>
      </c>
      <c r="S27" s="981">
        <v>0</v>
      </c>
      <c r="T27" s="981">
        <f t="shared" si="5"/>
        <v>315723</v>
      </c>
      <c r="U27" s="981">
        <v>0</v>
      </c>
      <c r="V27" s="981">
        <v>0</v>
      </c>
      <c r="W27" s="981">
        <v>0</v>
      </c>
      <c r="X27" s="981">
        <v>0</v>
      </c>
      <c r="Y27" s="982" t="s">
        <v>554</v>
      </c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</row>
    <row r="28" spans="1:37" s="579" customFormat="1" ht="14.25" customHeight="1">
      <c r="A28" s="980" t="s">
        <v>555</v>
      </c>
      <c r="B28" s="561" t="s">
        <v>46</v>
      </c>
      <c r="C28" s="981">
        <v>822222</v>
      </c>
      <c r="D28" s="981">
        <v>0</v>
      </c>
      <c r="E28" s="981">
        <v>0</v>
      </c>
      <c r="F28" s="981">
        <v>0</v>
      </c>
      <c r="G28" s="981">
        <v>426</v>
      </c>
      <c r="H28" s="981">
        <v>0</v>
      </c>
      <c r="I28" s="981">
        <v>228000</v>
      </c>
      <c r="J28" s="981">
        <v>0</v>
      </c>
      <c r="K28" s="981">
        <v>0</v>
      </c>
      <c r="L28" s="981">
        <v>0</v>
      </c>
      <c r="M28" s="977">
        <f t="shared" si="3"/>
        <v>228426</v>
      </c>
      <c r="N28" s="978">
        <v>128742</v>
      </c>
      <c r="O28" s="981">
        <v>0</v>
      </c>
      <c r="P28" s="981">
        <f t="shared" si="4"/>
        <v>128742</v>
      </c>
      <c r="Q28" s="981">
        <v>199678</v>
      </c>
      <c r="R28" s="981">
        <v>264952</v>
      </c>
      <c r="S28" s="981">
        <v>0</v>
      </c>
      <c r="T28" s="981">
        <f t="shared" si="5"/>
        <v>264952</v>
      </c>
      <c r="U28" s="981">
        <v>0</v>
      </c>
      <c r="V28" s="981">
        <v>0</v>
      </c>
      <c r="W28" s="981">
        <v>1</v>
      </c>
      <c r="X28" s="981">
        <v>423</v>
      </c>
      <c r="Y28" s="982" t="s">
        <v>555</v>
      </c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</row>
    <row r="29" spans="1:37" s="579" customFormat="1" ht="14.25" customHeight="1">
      <c r="A29" s="983" t="s">
        <v>556</v>
      </c>
      <c r="B29" s="698" t="s">
        <v>47</v>
      </c>
      <c r="C29" s="984">
        <v>334328</v>
      </c>
      <c r="D29" s="984">
        <v>0</v>
      </c>
      <c r="E29" s="984">
        <v>0</v>
      </c>
      <c r="F29" s="984">
        <v>0</v>
      </c>
      <c r="G29" s="984">
        <v>0</v>
      </c>
      <c r="H29" s="984">
        <v>0</v>
      </c>
      <c r="I29" s="984">
        <v>0</v>
      </c>
      <c r="J29" s="984">
        <v>0</v>
      </c>
      <c r="K29" s="984">
        <v>0</v>
      </c>
      <c r="L29" s="984">
        <v>0</v>
      </c>
      <c r="M29" s="985">
        <f t="shared" si="3"/>
        <v>0</v>
      </c>
      <c r="N29" s="986">
        <v>72218</v>
      </c>
      <c r="O29" s="984">
        <v>0</v>
      </c>
      <c r="P29" s="984">
        <f t="shared" si="4"/>
        <v>72218</v>
      </c>
      <c r="Q29" s="984">
        <v>129786</v>
      </c>
      <c r="R29" s="984">
        <v>132324</v>
      </c>
      <c r="S29" s="984">
        <v>0</v>
      </c>
      <c r="T29" s="984">
        <f t="shared" si="5"/>
        <v>132324</v>
      </c>
      <c r="U29" s="984">
        <v>0</v>
      </c>
      <c r="V29" s="984">
        <v>0</v>
      </c>
      <c r="W29" s="984">
        <v>0</v>
      </c>
      <c r="X29" s="984">
        <v>0</v>
      </c>
      <c r="Y29" s="987" t="s">
        <v>556</v>
      </c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558"/>
    </row>
    <row r="30" spans="1:37" s="579" customFormat="1" ht="14.25" customHeight="1">
      <c r="A30" s="980" t="s">
        <v>557</v>
      </c>
      <c r="B30" s="561" t="s">
        <v>48</v>
      </c>
      <c r="C30" s="981">
        <v>843740</v>
      </c>
      <c r="D30" s="981">
        <v>0</v>
      </c>
      <c r="E30" s="981">
        <v>0</v>
      </c>
      <c r="F30" s="981">
        <v>0</v>
      </c>
      <c r="G30" s="981">
        <v>0</v>
      </c>
      <c r="H30" s="981">
        <v>0</v>
      </c>
      <c r="I30" s="981">
        <v>164705</v>
      </c>
      <c r="J30" s="981">
        <v>0</v>
      </c>
      <c r="K30" s="981">
        <v>0</v>
      </c>
      <c r="L30" s="981">
        <v>0</v>
      </c>
      <c r="M30" s="977">
        <f t="shared" si="3"/>
        <v>164705</v>
      </c>
      <c r="N30" s="978">
        <v>194373</v>
      </c>
      <c r="O30" s="981">
        <v>0</v>
      </c>
      <c r="P30" s="981">
        <f t="shared" si="4"/>
        <v>194373</v>
      </c>
      <c r="Q30" s="981">
        <v>213255</v>
      </c>
      <c r="R30" s="981">
        <v>270556</v>
      </c>
      <c r="S30" s="981">
        <v>0</v>
      </c>
      <c r="T30" s="981">
        <f t="shared" si="5"/>
        <v>270556</v>
      </c>
      <c r="U30" s="981">
        <v>0</v>
      </c>
      <c r="V30" s="981">
        <v>851</v>
      </c>
      <c r="W30" s="981">
        <v>0</v>
      </c>
      <c r="X30" s="981">
        <v>0</v>
      </c>
      <c r="Y30" s="982" t="s">
        <v>557</v>
      </c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558"/>
    </row>
    <row r="31" spans="1:37" s="579" customFormat="1" ht="14.25" customHeight="1">
      <c r="A31" s="980" t="s">
        <v>558</v>
      </c>
      <c r="B31" s="561" t="s">
        <v>49</v>
      </c>
      <c r="C31" s="981">
        <v>674154</v>
      </c>
      <c r="D31" s="981">
        <v>0</v>
      </c>
      <c r="E31" s="981">
        <v>0</v>
      </c>
      <c r="F31" s="981">
        <v>0</v>
      </c>
      <c r="G31" s="981">
        <v>0</v>
      </c>
      <c r="H31" s="981">
        <v>0</v>
      </c>
      <c r="I31" s="981">
        <v>0</v>
      </c>
      <c r="J31" s="981">
        <v>0</v>
      </c>
      <c r="K31" s="981">
        <v>0</v>
      </c>
      <c r="L31" s="981">
        <v>0</v>
      </c>
      <c r="M31" s="977">
        <f t="shared" si="3"/>
        <v>0</v>
      </c>
      <c r="N31" s="978">
        <v>167096</v>
      </c>
      <c r="O31" s="981">
        <v>0</v>
      </c>
      <c r="P31" s="981">
        <f t="shared" si="4"/>
        <v>167096</v>
      </c>
      <c r="Q31" s="981">
        <v>213217</v>
      </c>
      <c r="R31" s="981">
        <v>280430</v>
      </c>
      <c r="S31" s="981">
        <v>13262</v>
      </c>
      <c r="T31" s="981">
        <f t="shared" si="5"/>
        <v>293692</v>
      </c>
      <c r="U31" s="981">
        <v>0</v>
      </c>
      <c r="V31" s="981">
        <v>0</v>
      </c>
      <c r="W31" s="981">
        <v>0</v>
      </c>
      <c r="X31" s="981">
        <v>149</v>
      </c>
      <c r="Y31" s="982" t="s">
        <v>558</v>
      </c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</row>
    <row r="32" spans="1:37" s="579" customFormat="1" ht="14.25" customHeight="1">
      <c r="A32" s="983" t="s">
        <v>559</v>
      </c>
      <c r="B32" s="698" t="s">
        <v>50</v>
      </c>
      <c r="C32" s="984">
        <v>714634</v>
      </c>
      <c r="D32" s="984">
        <v>0</v>
      </c>
      <c r="E32" s="984">
        <v>0</v>
      </c>
      <c r="F32" s="984">
        <v>0</v>
      </c>
      <c r="G32" s="984">
        <v>0</v>
      </c>
      <c r="H32" s="984">
        <v>0</v>
      </c>
      <c r="I32" s="984">
        <v>56636</v>
      </c>
      <c r="J32" s="984">
        <v>0</v>
      </c>
      <c r="K32" s="984">
        <v>0</v>
      </c>
      <c r="L32" s="984">
        <v>0</v>
      </c>
      <c r="M32" s="985">
        <f t="shared" si="3"/>
        <v>56636</v>
      </c>
      <c r="N32" s="986">
        <v>121919</v>
      </c>
      <c r="O32" s="984">
        <v>39160</v>
      </c>
      <c r="P32" s="984">
        <f t="shared" si="4"/>
        <v>161079</v>
      </c>
      <c r="Q32" s="984">
        <v>195653</v>
      </c>
      <c r="R32" s="984">
        <v>301266</v>
      </c>
      <c r="S32" s="984">
        <v>0</v>
      </c>
      <c r="T32" s="984">
        <f t="shared" si="5"/>
        <v>301266</v>
      </c>
      <c r="U32" s="984">
        <v>0</v>
      </c>
      <c r="V32" s="984">
        <v>0</v>
      </c>
      <c r="W32" s="984">
        <v>0</v>
      </c>
      <c r="X32" s="984">
        <v>0</v>
      </c>
      <c r="Y32" s="987" t="s">
        <v>559</v>
      </c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558"/>
    </row>
    <row r="33" spans="1:37" s="579" customFormat="1" ht="14.25" customHeight="1">
      <c r="A33" s="980" t="s">
        <v>560</v>
      </c>
      <c r="B33" s="561" t="s">
        <v>51</v>
      </c>
      <c r="C33" s="981">
        <v>720435</v>
      </c>
      <c r="D33" s="981">
        <v>0</v>
      </c>
      <c r="E33" s="981">
        <v>0</v>
      </c>
      <c r="F33" s="981">
        <v>0</v>
      </c>
      <c r="G33" s="981">
        <v>0</v>
      </c>
      <c r="H33" s="981">
        <v>0</v>
      </c>
      <c r="I33" s="981">
        <v>29147</v>
      </c>
      <c r="J33" s="981">
        <v>0</v>
      </c>
      <c r="K33" s="981">
        <v>0</v>
      </c>
      <c r="L33" s="981">
        <v>0</v>
      </c>
      <c r="M33" s="977">
        <f t="shared" si="3"/>
        <v>29147</v>
      </c>
      <c r="N33" s="978">
        <v>181455</v>
      </c>
      <c r="O33" s="981">
        <v>0</v>
      </c>
      <c r="P33" s="981">
        <f t="shared" si="4"/>
        <v>181455</v>
      </c>
      <c r="Q33" s="981">
        <v>210817</v>
      </c>
      <c r="R33" s="981">
        <v>299016</v>
      </c>
      <c r="S33" s="981">
        <v>0</v>
      </c>
      <c r="T33" s="981">
        <f t="shared" si="5"/>
        <v>299016</v>
      </c>
      <c r="U33" s="981">
        <v>0</v>
      </c>
      <c r="V33" s="981">
        <v>0</v>
      </c>
      <c r="W33" s="981">
        <v>0</v>
      </c>
      <c r="X33" s="981">
        <v>0</v>
      </c>
      <c r="Y33" s="982" t="s">
        <v>560</v>
      </c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558"/>
    </row>
    <row r="34" spans="1:37" s="579" customFormat="1" ht="14.25" customHeight="1">
      <c r="A34" s="980" t="s">
        <v>561</v>
      </c>
      <c r="B34" s="561" t="s">
        <v>52</v>
      </c>
      <c r="C34" s="981">
        <v>1128207</v>
      </c>
      <c r="D34" s="981">
        <v>0</v>
      </c>
      <c r="E34" s="981">
        <v>0</v>
      </c>
      <c r="F34" s="981">
        <v>0</v>
      </c>
      <c r="G34" s="981">
        <v>0</v>
      </c>
      <c r="H34" s="981">
        <v>0</v>
      </c>
      <c r="I34" s="981">
        <v>271136</v>
      </c>
      <c r="J34" s="981">
        <v>0</v>
      </c>
      <c r="K34" s="981">
        <v>0</v>
      </c>
      <c r="L34" s="981">
        <v>0</v>
      </c>
      <c r="M34" s="977">
        <f t="shared" si="3"/>
        <v>271136</v>
      </c>
      <c r="N34" s="978">
        <v>184456</v>
      </c>
      <c r="O34" s="981">
        <v>0</v>
      </c>
      <c r="P34" s="981">
        <f t="shared" si="4"/>
        <v>184456</v>
      </c>
      <c r="Q34" s="981">
        <v>269008</v>
      </c>
      <c r="R34" s="981">
        <v>403600</v>
      </c>
      <c r="S34" s="981">
        <v>0</v>
      </c>
      <c r="T34" s="981">
        <f t="shared" si="5"/>
        <v>403600</v>
      </c>
      <c r="U34" s="981">
        <v>0</v>
      </c>
      <c r="V34" s="981">
        <v>0</v>
      </c>
      <c r="W34" s="981">
        <v>7</v>
      </c>
      <c r="X34" s="981">
        <v>0</v>
      </c>
      <c r="Y34" s="982" t="s">
        <v>561</v>
      </c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558"/>
      <c r="AK34" s="558"/>
    </row>
    <row r="35" spans="1:37" s="579" customFormat="1" ht="14.25" customHeight="1">
      <c r="A35" s="980" t="s">
        <v>562</v>
      </c>
      <c r="B35" s="561" t="s">
        <v>53</v>
      </c>
      <c r="C35" s="981">
        <v>969909</v>
      </c>
      <c r="D35" s="981">
        <v>0</v>
      </c>
      <c r="E35" s="981">
        <v>0</v>
      </c>
      <c r="F35" s="981">
        <v>0</v>
      </c>
      <c r="G35" s="981">
        <v>0</v>
      </c>
      <c r="H35" s="981">
        <v>0</v>
      </c>
      <c r="I35" s="981">
        <v>323787</v>
      </c>
      <c r="J35" s="981">
        <v>0</v>
      </c>
      <c r="K35" s="981">
        <v>0</v>
      </c>
      <c r="L35" s="981">
        <v>0</v>
      </c>
      <c r="M35" s="977">
        <f t="shared" si="3"/>
        <v>323787</v>
      </c>
      <c r="N35" s="978">
        <v>111014</v>
      </c>
      <c r="O35" s="981">
        <v>143471</v>
      </c>
      <c r="P35" s="981">
        <f t="shared" si="4"/>
        <v>254485</v>
      </c>
      <c r="Q35" s="981">
        <v>141382</v>
      </c>
      <c r="R35" s="981">
        <v>249848</v>
      </c>
      <c r="S35" s="981">
        <v>0</v>
      </c>
      <c r="T35" s="981">
        <f t="shared" si="5"/>
        <v>249848</v>
      </c>
      <c r="U35" s="981">
        <v>0</v>
      </c>
      <c r="V35" s="981">
        <v>0</v>
      </c>
      <c r="W35" s="981">
        <v>407</v>
      </c>
      <c r="X35" s="981">
        <v>0</v>
      </c>
      <c r="Y35" s="982" t="s">
        <v>562</v>
      </c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558"/>
      <c r="AK35" s="558"/>
    </row>
    <row r="36" spans="1:37" s="579" customFormat="1" ht="14.25" customHeight="1">
      <c r="A36" s="980" t="s">
        <v>563</v>
      </c>
      <c r="B36" s="561" t="s">
        <v>54</v>
      </c>
      <c r="C36" s="981">
        <v>323790</v>
      </c>
      <c r="D36" s="981">
        <v>0</v>
      </c>
      <c r="E36" s="981">
        <v>0</v>
      </c>
      <c r="F36" s="981">
        <v>0</v>
      </c>
      <c r="G36" s="981">
        <v>0</v>
      </c>
      <c r="H36" s="981">
        <v>0</v>
      </c>
      <c r="I36" s="981">
        <v>18532</v>
      </c>
      <c r="J36" s="981">
        <v>0</v>
      </c>
      <c r="K36" s="981">
        <v>0</v>
      </c>
      <c r="L36" s="981">
        <v>0</v>
      </c>
      <c r="M36" s="977">
        <f t="shared" si="3"/>
        <v>18532</v>
      </c>
      <c r="N36" s="978">
        <v>59381</v>
      </c>
      <c r="O36" s="981">
        <v>0</v>
      </c>
      <c r="P36" s="981">
        <f t="shared" si="4"/>
        <v>59381</v>
      </c>
      <c r="Q36" s="981">
        <v>89085</v>
      </c>
      <c r="R36" s="981">
        <v>156792</v>
      </c>
      <c r="S36" s="981">
        <v>0</v>
      </c>
      <c r="T36" s="981">
        <f t="shared" si="5"/>
        <v>156792</v>
      </c>
      <c r="U36" s="981">
        <v>0</v>
      </c>
      <c r="V36" s="981">
        <v>0</v>
      </c>
      <c r="W36" s="981">
        <v>0</v>
      </c>
      <c r="X36" s="981">
        <v>0</v>
      </c>
      <c r="Y36" s="982" t="s">
        <v>563</v>
      </c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</row>
    <row r="37" spans="1:37" s="579" customFormat="1" ht="14.25" customHeight="1">
      <c r="A37" s="980" t="s">
        <v>564</v>
      </c>
      <c r="B37" s="561" t="s">
        <v>55</v>
      </c>
      <c r="C37" s="981">
        <v>1317328</v>
      </c>
      <c r="D37" s="981">
        <v>0</v>
      </c>
      <c r="E37" s="981">
        <v>0</v>
      </c>
      <c r="F37" s="981">
        <v>0</v>
      </c>
      <c r="G37" s="981">
        <v>0</v>
      </c>
      <c r="H37" s="981">
        <v>0</v>
      </c>
      <c r="I37" s="981">
        <v>374616</v>
      </c>
      <c r="J37" s="981">
        <v>0</v>
      </c>
      <c r="K37" s="981">
        <v>0</v>
      </c>
      <c r="L37" s="981">
        <v>0</v>
      </c>
      <c r="M37" s="977">
        <f t="shared" si="3"/>
        <v>374616</v>
      </c>
      <c r="N37" s="978">
        <v>208023</v>
      </c>
      <c r="O37" s="981">
        <v>0</v>
      </c>
      <c r="P37" s="981">
        <f t="shared" si="4"/>
        <v>208023</v>
      </c>
      <c r="Q37" s="981">
        <v>279981</v>
      </c>
      <c r="R37" s="981">
        <v>439049</v>
      </c>
      <c r="S37" s="981">
        <v>15576</v>
      </c>
      <c r="T37" s="981">
        <f t="shared" si="5"/>
        <v>454625</v>
      </c>
      <c r="U37" s="981">
        <v>0</v>
      </c>
      <c r="V37" s="981">
        <v>0</v>
      </c>
      <c r="W37" s="981">
        <v>83</v>
      </c>
      <c r="X37" s="981">
        <v>0</v>
      </c>
      <c r="Y37" s="982" t="s">
        <v>564</v>
      </c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</row>
    <row r="38" spans="1:37" s="579" customFormat="1" ht="14.25" customHeight="1">
      <c r="A38" s="980" t="s">
        <v>565</v>
      </c>
      <c r="B38" s="561" t="s">
        <v>79</v>
      </c>
      <c r="C38" s="981">
        <v>481645</v>
      </c>
      <c r="D38" s="981">
        <v>0</v>
      </c>
      <c r="E38" s="981">
        <v>0</v>
      </c>
      <c r="F38" s="981">
        <v>0</v>
      </c>
      <c r="G38" s="981">
        <v>0</v>
      </c>
      <c r="H38" s="981">
        <v>0</v>
      </c>
      <c r="I38" s="981">
        <v>0</v>
      </c>
      <c r="J38" s="981">
        <v>0</v>
      </c>
      <c r="K38" s="981">
        <v>0</v>
      </c>
      <c r="L38" s="981">
        <v>0</v>
      </c>
      <c r="M38" s="977">
        <f t="shared" si="3"/>
        <v>0</v>
      </c>
      <c r="N38" s="978">
        <v>111875</v>
      </c>
      <c r="O38" s="981">
        <v>47885</v>
      </c>
      <c r="P38" s="981">
        <f t="shared" si="4"/>
        <v>159760</v>
      </c>
      <c r="Q38" s="981">
        <v>103475</v>
      </c>
      <c r="R38" s="981">
        <v>218405</v>
      </c>
      <c r="S38" s="981">
        <v>0</v>
      </c>
      <c r="T38" s="981">
        <f t="shared" si="5"/>
        <v>218405</v>
      </c>
      <c r="U38" s="981">
        <v>0</v>
      </c>
      <c r="V38" s="981">
        <v>0</v>
      </c>
      <c r="W38" s="981">
        <v>5</v>
      </c>
      <c r="X38" s="981">
        <v>0</v>
      </c>
      <c r="Y38" s="982" t="s">
        <v>565</v>
      </c>
      <c r="Z38" s="558"/>
      <c r="AA38" s="558"/>
      <c r="AB38" s="558"/>
      <c r="AC38" s="558"/>
      <c r="AD38" s="558"/>
      <c r="AE38" s="558"/>
      <c r="AF38" s="558"/>
      <c r="AG38" s="558"/>
      <c r="AH38" s="558"/>
      <c r="AI38" s="558"/>
      <c r="AJ38" s="558"/>
      <c r="AK38" s="558"/>
    </row>
    <row r="39" spans="1:37" s="579" customFormat="1" ht="14.25" customHeight="1">
      <c r="A39" s="983" t="s">
        <v>566</v>
      </c>
      <c r="B39" s="698" t="s">
        <v>80</v>
      </c>
      <c r="C39" s="984">
        <v>1597893</v>
      </c>
      <c r="D39" s="984">
        <v>0</v>
      </c>
      <c r="E39" s="984">
        <v>0</v>
      </c>
      <c r="F39" s="984">
        <v>0</v>
      </c>
      <c r="G39" s="984">
        <v>0</v>
      </c>
      <c r="H39" s="984">
        <v>0</v>
      </c>
      <c r="I39" s="984">
        <v>716798</v>
      </c>
      <c r="J39" s="984">
        <v>0</v>
      </c>
      <c r="K39" s="984">
        <v>0</v>
      </c>
      <c r="L39" s="984">
        <v>0</v>
      </c>
      <c r="M39" s="985">
        <f t="shared" si="3"/>
        <v>716798</v>
      </c>
      <c r="N39" s="986">
        <v>218995</v>
      </c>
      <c r="O39" s="984">
        <v>0</v>
      </c>
      <c r="P39" s="984">
        <f t="shared" si="4"/>
        <v>218995</v>
      </c>
      <c r="Q39" s="984">
        <v>258187</v>
      </c>
      <c r="R39" s="984">
        <v>401583</v>
      </c>
      <c r="S39" s="984">
        <v>0</v>
      </c>
      <c r="T39" s="984">
        <f t="shared" si="5"/>
        <v>401583</v>
      </c>
      <c r="U39" s="984">
        <v>0</v>
      </c>
      <c r="V39" s="984">
        <v>0</v>
      </c>
      <c r="W39" s="984">
        <v>2330</v>
      </c>
      <c r="X39" s="984">
        <v>0</v>
      </c>
      <c r="Y39" s="987" t="s">
        <v>566</v>
      </c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558"/>
      <c r="AK39" s="558"/>
    </row>
    <row r="40" spans="1:37" s="579" customFormat="1" ht="14.25" customHeight="1">
      <c r="A40" s="980" t="s">
        <v>567</v>
      </c>
      <c r="B40" s="561" t="s">
        <v>56</v>
      </c>
      <c r="C40" s="981">
        <v>412485</v>
      </c>
      <c r="D40" s="981">
        <v>0</v>
      </c>
      <c r="E40" s="981">
        <v>0</v>
      </c>
      <c r="F40" s="981">
        <v>0</v>
      </c>
      <c r="G40" s="981">
        <v>0</v>
      </c>
      <c r="H40" s="981">
        <v>0</v>
      </c>
      <c r="I40" s="981">
        <v>138658</v>
      </c>
      <c r="J40" s="981">
        <v>0</v>
      </c>
      <c r="K40" s="981">
        <v>0</v>
      </c>
      <c r="L40" s="981">
        <v>0</v>
      </c>
      <c r="M40" s="977">
        <f t="shared" si="3"/>
        <v>138658</v>
      </c>
      <c r="N40" s="978">
        <v>88899</v>
      </c>
      <c r="O40" s="981">
        <v>0</v>
      </c>
      <c r="P40" s="981">
        <f t="shared" si="4"/>
        <v>88899</v>
      </c>
      <c r="Q40" s="981">
        <v>70710</v>
      </c>
      <c r="R40" s="981">
        <v>114213</v>
      </c>
      <c r="S40" s="981">
        <v>0</v>
      </c>
      <c r="T40" s="981">
        <f t="shared" si="5"/>
        <v>114213</v>
      </c>
      <c r="U40" s="981">
        <v>0</v>
      </c>
      <c r="V40" s="981">
        <v>0</v>
      </c>
      <c r="W40" s="981">
        <v>5</v>
      </c>
      <c r="X40" s="981">
        <v>0</v>
      </c>
      <c r="Y40" s="982" t="s">
        <v>567</v>
      </c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</row>
    <row r="41" spans="1:37" s="579" customFormat="1" ht="14.25" customHeight="1">
      <c r="A41" s="980" t="s">
        <v>568</v>
      </c>
      <c r="B41" s="561" t="s">
        <v>57</v>
      </c>
      <c r="C41" s="981">
        <v>499542</v>
      </c>
      <c r="D41" s="981">
        <v>0</v>
      </c>
      <c r="E41" s="981">
        <v>0</v>
      </c>
      <c r="F41" s="981">
        <v>0</v>
      </c>
      <c r="G41" s="981">
        <v>0</v>
      </c>
      <c r="H41" s="981">
        <v>0</v>
      </c>
      <c r="I41" s="981">
        <v>158741</v>
      </c>
      <c r="J41" s="981">
        <v>0</v>
      </c>
      <c r="K41" s="981">
        <v>0</v>
      </c>
      <c r="L41" s="981">
        <v>0</v>
      </c>
      <c r="M41" s="977">
        <f t="shared" si="3"/>
        <v>158741</v>
      </c>
      <c r="N41" s="978">
        <v>68695</v>
      </c>
      <c r="O41" s="981">
        <v>0</v>
      </c>
      <c r="P41" s="981">
        <f t="shared" si="4"/>
        <v>68695</v>
      </c>
      <c r="Q41" s="981">
        <v>103038</v>
      </c>
      <c r="R41" s="981">
        <v>169068</v>
      </c>
      <c r="S41" s="981">
        <v>0</v>
      </c>
      <c r="T41" s="981">
        <f t="shared" si="5"/>
        <v>169068</v>
      </c>
      <c r="U41" s="981">
        <v>0</v>
      </c>
      <c r="V41" s="981">
        <v>0</v>
      </c>
      <c r="W41" s="981">
        <v>0</v>
      </c>
      <c r="X41" s="981">
        <v>0</v>
      </c>
      <c r="Y41" s="982" t="s">
        <v>568</v>
      </c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58"/>
      <c r="AK41" s="558"/>
    </row>
    <row r="42" spans="1:37" s="579" customFormat="1" ht="14.25" customHeight="1">
      <c r="A42" s="980" t="s">
        <v>569</v>
      </c>
      <c r="B42" s="561" t="s">
        <v>58</v>
      </c>
      <c r="C42" s="981">
        <v>236861</v>
      </c>
      <c r="D42" s="981">
        <v>86000</v>
      </c>
      <c r="E42" s="981">
        <v>0</v>
      </c>
      <c r="F42" s="981">
        <v>0</v>
      </c>
      <c r="G42" s="981">
        <v>0</v>
      </c>
      <c r="H42" s="981">
        <v>0</v>
      </c>
      <c r="I42" s="981">
        <v>0</v>
      </c>
      <c r="J42" s="981">
        <v>0</v>
      </c>
      <c r="K42" s="981">
        <v>0</v>
      </c>
      <c r="L42" s="981">
        <v>0</v>
      </c>
      <c r="M42" s="977">
        <f t="shared" si="3"/>
        <v>86000</v>
      </c>
      <c r="N42" s="978">
        <v>44006</v>
      </c>
      <c r="O42" s="981">
        <v>0</v>
      </c>
      <c r="P42" s="981">
        <f t="shared" si="4"/>
        <v>44006</v>
      </c>
      <c r="Q42" s="981">
        <v>44747</v>
      </c>
      <c r="R42" s="981">
        <v>62108</v>
      </c>
      <c r="S42" s="981">
        <v>0</v>
      </c>
      <c r="T42" s="981">
        <f t="shared" si="5"/>
        <v>62108</v>
      </c>
      <c r="U42" s="981">
        <v>0</v>
      </c>
      <c r="V42" s="981">
        <v>0</v>
      </c>
      <c r="W42" s="981">
        <v>0</v>
      </c>
      <c r="X42" s="981">
        <v>0</v>
      </c>
      <c r="Y42" s="982" t="s">
        <v>569</v>
      </c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558"/>
      <c r="AK42" s="558"/>
    </row>
    <row r="43" spans="1:37" s="579" customFormat="1" ht="14.25" customHeight="1">
      <c r="A43" s="995" t="s">
        <v>570</v>
      </c>
      <c r="B43" s="996" t="s">
        <v>59</v>
      </c>
      <c r="C43" s="984">
        <v>289728</v>
      </c>
      <c r="D43" s="984">
        <v>21502</v>
      </c>
      <c r="E43" s="984">
        <v>0</v>
      </c>
      <c r="F43" s="984">
        <v>0</v>
      </c>
      <c r="G43" s="984">
        <v>0</v>
      </c>
      <c r="H43" s="984">
        <v>0</v>
      </c>
      <c r="I43" s="984">
        <v>120211</v>
      </c>
      <c r="J43" s="984">
        <v>0</v>
      </c>
      <c r="K43" s="984">
        <v>0</v>
      </c>
      <c r="L43" s="984">
        <v>0</v>
      </c>
      <c r="M43" s="985">
        <f t="shared" si="3"/>
        <v>141713</v>
      </c>
      <c r="N43" s="986">
        <v>38015</v>
      </c>
      <c r="O43" s="984">
        <v>0</v>
      </c>
      <c r="P43" s="984">
        <f t="shared" si="4"/>
        <v>38015</v>
      </c>
      <c r="Q43" s="984">
        <v>47936</v>
      </c>
      <c r="R43" s="984">
        <v>62063</v>
      </c>
      <c r="S43" s="984">
        <v>0</v>
      </c>
      <c r="T43" s="984">
        <f t="shared" si="5"/>
        <v>62063</v>
      </c>
      <c r="U43" s="984">
        <v>0</v>
      </c>
      <c r="V43" s="984">
        <v>0</v>
      </c>
      <c r="W43" s="984">
        <v>1</v>
      </c>
      <c r="X43" s="984">
        <v>0</v>
      </c>
      <c r="Y43" s="987" t="s">
        <v>570</v>
      </c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8"/>
      <c r="AK43" s="558"/>
    </row>
    <row r="44" spans="1:37" s="579" customFormat="1" ht="14.25" customHeight="1">
      <c r="A44" s="997" t="s">
        <v>571</v>
      </c>
      <c r="B44" s="998" t="s">
        <v>60</v>
      </c>
      <c r="C44" s="981">
        <v>727243</v>
      </c>
      <c r="D44" s="981">
        <v>14281</v>
      </c>
      <c r="E44" s="981">
        <v>0</v>
      </c>
      <c r="F44" s="981">
        <v>0</v>
      </c>
      <c r="G44" s="981">
        <v>0</v>
      </c>
      <c r="H44" s="981">
        <v>0</v>
      </c>
      <c r="I44" s="981">
        <v>123854</v>
      </c>
      <c r="J44" s="981">
        <v>0</v>
      </c>
      <c r="K44" s="981">
        <v>0</v>
      </c>
      <c r="L44" s="981">
        <v>0</v>
      </c>
      <c r="M44" s="977">
        <f t="shared" si="3"/>
        <v>138135</v>
      </c>
      <c r="N44" s="978">
        <v>126607</v>
      </c>
      <c r="O44" s="981">
        <v>0</v>
      </c>
      <c r="P44" s="981">
        <f t="shared" si="4"/>
        <v>126607</v>
      </c>
      <c r="Q44" s="981">
        <v>199213</v>
      </c>
      <c r="R44" s="981">
        <v>263288</v>
      </c>
      <c r="S44" s="981">
        <v>0</v>
      </c>
      <c r="T44" s="981">
        <f t="shared" si="5"/>
        <v>263288</v>
      </c>
      <c r="U44" s="981">
        <v>0</v>
      </c>
      <c r="V44" s="981">
        <v>0</v>
      </c>
      <c r="W44" s="981">
        <v>0</v>
      </c>
      <c r="X44" s="981">
        <v>0</v>
      </c>
      <c r="Y44" s="982" t="s">
        <v>571</v>
      </c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558"/>
      <c r="AK44" s="558"/>
    </row>
    <row r="45" spans="1:37" s="579" customFormat="1" ht="14.25" customHeight="1">
      <c r="A45" s="997" t="s">
        <v>572</v>
      </c>
      <c r="B45" s="998" t="s">
        <v>61</v>
      </c>
      <c r="C45" s="981">
        <v>1220155</v>
      </c>
      <c r="D45" s="981">
        <v>27026</v>
      </c>
      <c r="E45" s="981">
        <v>0</v>
      </c>
      <c r="F45" s="981">
        <v>0</v>
      </c>
      <c r="G45" s="981">
        <v>0</v>
      </c>
      <c r="H45" s="981">
        <v>169</v>
      </c>
      <c r="I45" s="981">
        <v>295892</v>
      </c>
      <c r="J45" s="981">
        <v>0</v>
      </c>
      <c r="K45" s="981">
        <v>0</v>
      </c>
      <c r="L45" s="981">
        <v>0</v>
      </c>
      <c r="M45" s="977">
        <f t="shared" si="3"/>
        <v>323087</v>
      </c>
      <c r="N45" s="978">
        <v>207050</v>
      </c>
      <c r="O45" s="981">
        <v>0</v>
      </c>
      <c r="P45" s="981">
        <f t="shared" si="4"/>
        <v>207050</v>
      </c>
      <c r="Q45" s="981">
        <v>314361</v>
      </c>
      <c r="R45" s="981">
        <v>375642</v>
      </c>
      <c r="S45" s="981">
        <v>0</v>
      </c>
      <c r="T45" s="981">
        <f t="shared" si="5"/>
        <v>375642</v>
      </c>
      <c r="U45" s="981">
        <v>0</v>
      </c>
      <c r="V45" s="981">
        <v>0</v>
      </c>
      <c r="W45" s="981">
        <v>15</v>
      </c>
      <c r="X45" s="981">
        <v>0</v>
      </c>
      <c r="Y45" s="982" t="s">
        <v>572</v>
      </c>
      <c r="Z45" s="558"/>
      <c r="AA45" s="558"/>
      <c r="AB45" s="558"/>
      <c r="AC45" s="558"/>
      <c r="AD45" s="558"/>
      <c r="AE45" s="558"/>
      <c r="AF45" s="558"/>
      <c r="AG45" s="558"/>
      <c r="AH45" s="558"/>
      <c r="AI45" s="558"/>
      <c r="AJ45" s="558"/>
      <c r="AK45" s="558"/>
    </row>
    <row r="46" spans="1:37" s="579" customFormat="1" ht="14.25" customHeight="1">
      <c r="A46" s="997" t="s">
        <v>573</v>
      </c>
      <c r="B46" s="998" t="s">
        <v>62</v>
      </c>
      <c r="C46" s="981">
        <v>562262</v>
      </c>
      <c r="D46" s="981">
        <v>0</v>
      </c>
      <c r="E46" s="981">
        <v>0</v>
      </c>
      <c r="F46" s="981">
        <v>0</v>
      </c>
      <c r="G46" s="981">
        <v>0</v>
      </c>
      <c r="H46" s="981">
        <v>0</v>
      </c>
      <c r="I46" s="981">
        <v>0</v>
      </c>
      <c r="J46" s="981">
        <v>0</v>
      </c>
      <c r="K46" s="981">
        <v>76465</v>
      </c>
      <c r="L46" s="981">
        <v>0</v>
      </c>
      <c r="M46" s="977">
        <f t="shared" si="3"/>
        <v>76465</v>
      </c>
      <c r="N46" s="978">
        <v>99424</v>
      </c>
      <c r="O46" s="981">
        <v>119999</v>
      </c>
      <c r="P46" s="981">
        <f t="shared" si="4"/>
        <v>219423</v>
      </c>
      <c r="Q46" s="981">
        <v>98928</v>
      </c>
      <c r="R46" s="981">
        <v>166170</v>
      </c>
      <c r="S46" s="981">
        <v>0</v>
      </c>
      <c r="T46" s="981">
        <f t="shared" si="5"/>
        <v>166170</v>
      </c>
      <c r="U46" s="981">
        <v>0</v>
      </c>
      <c r="V46" s="981">
        <v>0</v>
      </c>
      <c r="W46" s="981">
        <v>1276</v>
      </c>
      <c r="X46" s="981">
        <v>0</v>
      </c>
      <c r="Y46" s="982" t="s">
        <v>573</v>
      </c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58"/>
      <c r="AK46" s="558"/>
    </row>
    <row r="47" spans="1:37" s="579" customFormat="1" ht="14.25" customHeight="1">
      <c r="A47" s="997" t="s">
        <v>574</v>
      </c>
      <c r="B47" s="998" t="s">
        <v>63</v>
      </c>
      <c r="C47" s="981">
        <v>1236493</v>
      </c>
      <c r="D47" s="981">
        <v>5492</v>
      </c>
      <c r="E47" s="981">
        <v>27459</v>
      </c>
      <c r="F47" s="981">
        <v>0</v>
      </c>
      <c r="G47" s="981">
        <v>0</v>
      </c>
      <c r="H47" s="981">
        <v>0</v>
      </c>
      <c r="I47" s="981">
        <v>300768</v>
      </c>
      <c r="J47" s="981">
        <v>0</v>
      </c>
      <c r="K47" s="981">
        <v>0</v>
      </c>
      <c r="L47" s="981">
        <v>0</v>
      </c>
      <c r="M47" s="977">
        <f t="shared" si="3"/>
        <v>333719</v>
      </c>
      <c r="N47" s="978">
        <v>192493</v>
      </c>
      <c r="O47" s="981">
        <v>0</v>
      </c>
      <c r="P47" s="981">
        <f t="shared" si="4"/>
        <v>192493</v>
      </c>
      <c r="Q47" s="981">
        <v>300194</v>
      </c>
      <c r="R47" s="981">
        <v>409335</v>
      </c>
      <c r="S47" s="981">
        <v>752</v>
      </c>
      <c r="T47" s="981">
        <f t="shared" si="5"/>
        <v>410087</v>
      </c>
      <c r="U47" s="981">
        <v>0</v>
      </c>
      <c r="V47" s="981">
        <v>0</v>
      </c>
      <c r="W47" s="981">
        <v>0</v>
      </c>
      <c r="X47" s="981">
        <v>0</v>
      </c>
      <c r="Y47" s="982" t="s">
        <v>574</v>
      </c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8"/>
      <c r="AK47" s="558"/>
    </row>
    <row r="48" spans="1:37" s="579" customFormat="1" ht="14.25" customHeight="1">
      <c r="A48" s="997" t="s">
        <v>575</v>
      </c>
      <c r="B48" s="998" t="s">
        <v>64</v>
      </c>
      <c r="C48" s="981">
        <v>723940</v>
      </c>
      <c r="D48" s="981">
        <v>0</v>
      </c>
      <c r="E48" s="981">
        <v>0</v>
      </c>
      <c r="F48" s="981">
        <v>0</v>
      </c>
      <c r="G48" s="981">
        <v>0</v>
      </c>
      <c r="H48" s="981">
        <v>0</v>
      </c>
      <c r="I48" s="981">
        <v>161767</v>
      </c>
      <c r="J48" s="981">
        <v>0</v>
      </c>
      <c r="K48" s="981">
        <v>0</v>
      </c>
      <c r="L48" s="981">
        <v>0</v>
      </c>
      <c r="M48" s="977">
        <f t="shared" si="3"/>
        <v>161767</v>
      </c>
      <c r="N48" s="978">
        <v>161150</v>
      </c>
      <c r="O48" s="981">
        <v>0</v>
      </c>
      <c r="P48" s="981">
        <f t="shared" si="4"/>
        <v>161150</v>
      </c>
      <c r="Q48" s="981">
        <v>181199</v>
      </c>
      <c r="R48" s="981">
        <v>219824</v>
      </c>
      <c r="S48" s="981">
        <v>0</v>
      </c>
      <c r="T48" s="981">
        <f t="shared" si="5"/>
        <v>219824</v>
      </c>
      <c r="U48" s="981">
        <v>0</v>
      </c>
      <c r="V48" s="981">
        <v>0</v>
      </c>
      <c r="W48" s="981">
        <v>0</v>
      </c>
      <c r="X48" s="981">
        <v>0</v>
      </c>
      <c r="Y48" s="982" t="s">
        <v>575</v>
      </c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</row>
    <row r="49" spans="1:37" s="579" customFormat="1" ht="14.25" customHeight="1">
      <c r="A49" s="995" t="s">
        <v>576</v>
      </c>
      <c r="B49" s="996" t="s">
        <v>65</v>
      </c>
      <c r="C49" s="984">
        <v>420830</v>
      </c>
      <c r="D49" s="984">
        <v>24786</v>
      </c>
      <c r="E49" s="984">
        <v>0</v>
      </c>
      <c r="F49" s="984">
        <v>0</v>
      </c>
      <c r="G49" s="984">
        <v>0</v>
      </c>
      <c r="H49" s="984">
        <v>0</v>
      </c>
      <c r="I49" s="984">
        <v>146169</v>
      </c>
      <c r="J49" s="984">
        <v>0</v>
      </c>
      <c r="K49" s="984">
        <v>0</v>
      </c>
      <c r="L49" s="984">
        <v>0</v>
      </c>
      <c r="M49" s="985">
        <f t="shared" si="3"/>
        <v>170955</v>
      </c>
      <c r="N49" s="986">
        <v>41967</v>
      </c>
      <c r="O49" s="984">
        <v>44245</v>
      </c>
      <c r="P49" s="984">
        <f t="shared" si="4"/>
        <v>86212</v>
      </c>
      <c r="Q49" s="984">
        <v>63607</v>
      </c>
      <c r="R49" s="984">
        <v>81590</v>
      </c>
      <c r="S49" s="984">
        <v>11775</v>
      </c>
      <c r="T49" s="984">
        <f t="shared" si="5"/>
        <v>93365</v>
      </c>
      <c r="U49" s="984">
        <v>0</v>
      </c>
      <c r="V49" s="984">
        <v>0</v>
      </c>
      <c r="W49" s="984">
        <v>6691</v>
      </c>
      <c r="X49" s="984">
        <v>0</v>
      </c>
      <c r="Y49" s="987" t="s">
        <v>576</v>
      </c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</row>
  </sheetData>
  <sheetProtection/>
  <mergeCells count="8">
    <mergeCell ref="A8:B8"/>
    <mergeCell ref="A9:B9"/>
    <mergeCell ref="A2:A6"/>
    <mergeCell ref="Y2:Y6"/>
    <mergeCell ref="D3:M3"/>
    <mergeCell ref="N3:P3"/>
    <mergeCell ref="R3:T3"/>
    <mergeCell ref="A7:B7"/>
  </mergeCells>
  <printOptions/>
  <pageMargins left="0.7086614173228347" right="0.7086614173228347" top="0.7874015748031497" bottom="0.5905511811023623" header="0" footer="0"/>
  <pageSetup blackAndWhite="1" horizontalDpi="600" verticalDpi="600" orientation="portrait" paperSize="9" scale="93" r:id="rId2"/>
  <colBreaks count="1" manualBreakCount="1">
    <brk id="13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showZeros="0" view="pageBreakPreview" zoomScaleNormal="124" zoomScaleSheetLayoutView="100" zoomScalePageLayoutView="0" workbookViewId="0" topLeftCell="A1">
      <pane xSplit="3" ySplit="8" topLeftCell="D9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U13" sqref="U13"/>
    </sheetView>
  </sheetViews>
  <sheetFormatPr defaultColWidth="8.00390625" defaultRowHeight="12.75" customHeight="1"/>
  <cols>
    <col min="1" max="1" width="2.50390625" style="1003" customWidth="1"/>
    <col min="2" max="2" width="10.875" style="1002" customWidth="1"/>
    <col min="3" max="8" width="11.875" style="1002" customWidth="1"/>
    <col min="9" max="14" width="12.75390625" style="1002" customWidth="1"/>
    <col min="15" max="15" width="2.50390625" style="1002" customWidth="1"/>
    <col min="16" max="16384" width="8.00390625" style="1002" customWidth="1"/>
  </cols>
  <sheetData>
    <row r="1" spans="1:15" ht="15.75" customHeight="1">
      <c r="A1" s="999" t="s">
        <v>728</v>
      </c>
      <c r="B1" s="1000"/>
      <c r="C1" s="1001"/>
      <c r="D1" s="1001"/>
      <c r="E1" s="1001"/>
      <c r="F1" s="1001"/>
      <c r="O1" s="1003" t="s">
        <v>684</v>
      </c>
    </row>
    <row r="2" spans="1:15" s="1005" customFormat="1" ht="14.25" customHeight="1">
      <c r="A2" s="1734" t="s">
        <v>729</v>
      </c>
      <c r="B2" s="1004" t="s">
        <v>730</v>
      </c>
      <c r="C2" s="1736" t="s">
        <v>731</v>
      </c>
      <c r="D2" s="1738" t="s">
        <v>732</v>
      </c>
      <c r="E2" s="1739"/>
      <c r="F2" s="1739"/>
      <c r="G2" s="1739"/>
      <c r="H2" s="1739"/>
      <c r="I2" s="1739"/>
      <c r="J2" s="1739"/>
      <c r="K2" s="1739"/>
      <c r="L2" s="1739"/>
      <c r="M2" s="1739"/>
      <c r="N2" s="1739"/>
      <c r="O2" s="1734" t="s">
        <v>729</v>
      </c>
    </row>
    <row r="3" spans="1:15" s="1005" customFormat="1" ht="14.25" customHeight="1">
      <c r="A3" s="1735"/>
      <c r="B3" s="1006"/>
      <c r="C3" s="1737"/>
      <c r="D3" s="1007" t="s">
        <v>694</v>
      </c>
      <c r="E3" s="1007" t="s">
        <v>196</v>
      </c>
      <c r="F3" s="1007" t="s">
        <v>197</v>
      </c>
      <c r="G3" s="1007" t="s">
        <v>198</v>
      </c>
      <c r="H3" s="1008" t="s">
        <v>199</v>
      </c>
      <c r="I3" s="1008" t="s">
        <v>200</v>
      </c>
      <c r="J3" s="1007" t="s">
        <v>201</v>
      </c>
      <c r="K3" s="1007" t="s">
        <v>202</v>
      </c>
      <c r="L3" s="1007" t="s">
        <v>203</v>
      </c>
      <c r="M3" s="1007" t="s">
        <v>204</v>
      </c>
      <c r="N3" s="1007" t="s">
        <v>205</v>
      </c>
      <c r="O3" s="1735"/>
    </row>
    <row r="4" spans="1:15" s="1005" customFormat="1" ht="14.25" customHeight="1">
      <c r="A4" s="1735"/>
      <c r="B4" s="1006"/>
      <c r="C4" s="1737"/>
      <c r="D4" s="1009" t="s">
        <v>733</v>
      </c>
      <c r="E4" s="1009" t="s">
        <v>734</v>
      </c>
      <c r="F4" s="1009" t="s">
        <v>735</v>
      </c>
      <c r="G4" s="1009" t="s">
        <v>736</v>
      </c>
      <c r="H4" s="1010" t="s">
        <v>737</v>
      </c>
      <c r="I4" s="1010" t="s">
        <v>738</v>
      </c>
      <c r="J4" s="1009" t="s">
        <v>704</v>
      </c>
      <c r="K4" s="1009" t="s">
        <v>705</v>
      </c>
      <c r="L4" s="1009" t="s">
        <v>706</v>
      </c>
      <c r="M4" s="1009" t="s">
        <v>708</v>
      </c>
      <c r="N4" s="1009" t="s">
        <v>739</v>
      </c>
      <c r="O4" s="1735"/>
    </row>
    <row r="5" spans="1:15" s="1005" customFormat="1" ht="14.25" customHeight="1">
      <c r="A5" s="1735"/>
      <c r="B5" s="1006" t="s">
        <v>3</v>
      </c>
      <c r="C5" s="1737"/>
      <c r="D5" s="1011"/>
      <c r="E5" s="1009" t="s">
        <v>740</v>
      </c>
      <c r="F5" s="1011"/>
      <c r="G5" s="1009" t="s">
        <v>740</v>
      </c>
      <c r="H5" s="1012"/>
      <c r="I5" s="1012"/>
      <c r="J5" s="1009" t="s">
        <v>741</v>
      </c>
      <c r="K5" s="1009" t="s">
        <v>741</v>
      </c>
      <c r="L5" s="1009"/>
      <c r="M5" s="1009" t="s">
        <v>741</v>
      </c>
      <c r="N5" s="1009"/>
      <c r="O5" s="1735"/>
    </row>
    <row r="6" spans="1:15" s="1005" customFormat="1" ht="15" customHeight="1">
      <c r="A6" s="1740" t="s">
        <v>286</v>
      </c>
      <c r="B6" s="1741"/>
      <c r="C6" s="1013">
        <f>C7+C8</f>
        <v>36963359</v>
      </c>
      <c r="D6" s="1013">
        <f aca="true" t="shared" si="0" ref="D6:N6">D7+D8</f>
        <v>3190354</v>
      </c>
      <c r="E6" s="1013">
        <f t="shared" si="0"/>
        <v>27956</v>
      </c>
      <c r="F6" s="1013">
        <f t="shared" si="0"/>
        <v>1326438</v>
      </c>
      <c r="G6" s="1013">
        <f t="shared" si="0"/>
        <v>57447</v>
      </c>
      <c r="H6" s="1014">
        <f t="shared" si="0"/>
        <v>18669809</v>
      </c>
      <c r="I6" s="1014">
        <f t="shared" si="0"/>
        <v>10000</v>
      </c>
      <c r="J6" s="1015">
        <f t="shared" si="0"/>
        <v>0</v>
      </c>
      <c r="K6" s="1013">
        <f t="shared" si="0"/>
        <v>0</v>
      </c>
      <c r="L6" s="1013">
        <f t="shared" si="0"/>
        <v>13681355</v>
      </c>
      <c r="M6" s="1013">
        <f t="shared" si="0"/>
        <v>0</v>
      </c>
      <c r="N6" s="1013">
        <f t="shared" si="0"/>
        <v>0</v>
      </c>
      <c r="O6" s="1016"/>
    </row>
    <row r="7" spans="1:15" s="1005" customFormat="1" ht="15" customHeight="1">
      <c r="A7" s="1742" t="s">
        <v>287</v>
      </c>
      <c r="B7" s="1743"/>
      <c r="C7" s="1017">
        <f>SUM(C9:C18)</f>
        <v>28197610</v>
      </c>
      <c r="D7" s="1017">
        <f aca="true" t="shared" si="1" ref="D7:N7">SUM(D9:D18)</f>
        <v>2178324</v>
      </c>
      <c r="E7" s="1017">
        <f>SUM(E9:E18)</f>
        <v>27956</v>
      </c>
      <c r="F7" s="1017">
        <f t="shared" si="1"/>
        <v>1326438</v>
      </c>
      <c r="G7" s="1017">
        <f t="shared" si="1"/>
        <v>0</v>
      </c>
      <c r="H7" s="1018">
        <f t="shared" si="1"/>
        <v>12572348</v>
      </c>
      <c r="I7" s="1018">
        <f t="shared" si="1"/>
        <v>6130</v>
      </c>
      <c r="J7" s="1019">
        <f t="shared" si="1"/>
        <v>0</v>
      </c>
      <c r="K7" s="1017">
        <f t="shared" si="1"/>
        <v>0</v>
      </c>
      <c r="L7" s="1017">
        <f t="shared" si="1"/>
        <v>12086414</v>
      </c>
      <c r="M7" s="1017">
        <f t="shared" si="1"/>
        <v>0</v>
      </c>
      <c r="N7" s="1017">
        <f t="shared" si="1"/>
        <v>0</v>
      </c>
      <c r="O7" s="1020"/>
    </row>
    <row r="8" spans="1:15" s="1005" customFormat="1" ht="15" customHeight="1">
      <c r="A8" s="1732" t="s">
        <v>288</v>
      </c>
      <c r="B8" s="1733"/>
      <c r="C8" s="1017">
        <f>SUM(C19:C48)</f>
        <v>8765749</v>
      </c>
      <c r="D8" s="1017">
        <f>SUM(D19:D48)</f>
        <v>1012030</v>
      </c>
      <c r="E8" s="1017">
        <f>SUM(E19:E48)</f>
        <v>0</v>
      </c>
      <c r="F8" s="1017">
        <f aca="true" t="shared" si="2" ref="F8:N8">SUM(F19:F48)</f>
        <v>0</v>
      </c>
      <c r="G8" s="1017">
        <f t="shared" si="2"/>
        <v>57447</v>
      </c>
      <c r="H8" s="1021">
        <f t="shared" si="2"/>
        <v>6097461</v>
      </c>
      <c r="I8" s="1021">
        <f t="shared" si="2"/>
        <v>3870</v>
      </c>
      <c r="J8" s="1019">
        <f t="shared" si="2"/>
        <v>0</v>
      </c>
      <c r="K8" s="1017">
        <f t="shared" si="2"/>
        <v>0</v>
      </c>
      <c r="L8" s="1017">
        <f t="shared" si="2"/>
        <v>1594941</v>
      </c>
      <c r="M8" s="1017">
        <f t="shared" si="2"/>
        <v>0</v>
      </c>
      <c r="N8" s="1017">
        <f t="shared" si="2"/>
        <v>0</v>
      </c>
      <c r="O8" s="1020"/>
    </row>
    <row r="9" spans="1:15" ht="14.25" customHeight="1">
      <c r="A9" s="1022">
        <v>1</v>
      </c>
      <c r="B9" s="1023" t="s">
        <v>31</v>
      </c>
      <c r="C9" s="1024">
        <f>SUM(D9:N9)</f>
        <v>5334787</v>
      </c>
      <c r="D9" s="1025">
        <v>10265</v>
      </c>
      <c r="E9" s="1025">
        <v>0</v>
      </c>
      <c r="F9" s="1025">
        <v>860830</v>
      </c>
      <c r="G9" s="1025">
        <v>0</v>
      </c>
      <c r="H9" s="1026">
        <v>1792265</v>
      </c>
      <c r="I9" s="1026">
        <v>0</v>
      </c>
      <c r="J9" s="1025">
        <v>0</v>
      </c>
      <c r="K9" s="1025">
        <v>0</v>
      </c>
      <c r="L9" s="1025">
        <v>2671427</v>
      </c>
      <c r="M9" s="1025">
        <v>0</v>
      </c>
      <c r="N9" s="1027">
        <v>0</v>
      </c>
      <c r="O9" s="1028">
        <v>1</v>
      </c>
    </row>
    <row r="10" spans="1:15" ht="14.25" customHeight="1">
      <c r="A10" s="1029">
        <v>2</v>
      </c>
      <c r="B10" s="1030" t="s">
        <v>32</v>
      </c>
      <c r="C10" s="1031">
        <f aca="true" t="shared" si="3" ref="C10:C48">SUM(D10:N10)</f>
        <v>3846058</v>
      </c>
      <c r="D10" s="1032">
        <v>242196</v>
      </c>
      <c r="E10" s="1032">
        <v>0</v>
      </c>
      <c r="F10" s="1032">
        <v>0</v>
      </c>
      <c r="G10" s="1032">
        <v>0</v>
      </c>
      <c r="H10" s="1026">
        <v>1744701</v>
      </c>
      <c r="I10" s="1026">
        <v>0</v>
      </c>
      <c r="J10" s="1032">
        <v>0</v>
      </c>
      <c r="K10" s="1032">
        <v>0</v>
      </c>
      <c r="L10" s="1032">
        <v>1859161</v>
      </c>
      <c r="M10" s="1032">
        <v>0</v>
      </c>
      <c r="N10" s="1033">
        <v>0</v>
      </c>
      <c r="O10" s="1034">
        <v>2</v>
      </c>
    </row>
    <row r="11" spans="1:15" ht="14.25" customHeight="1">
      <c r="A11" s="1029">
        <v>3</v>
      </c>
      <c r="B11" s="1030" t="s">
        <v>33</v>
      </c>
      <c r="C11" s="1035">
        <f t="shared" si="3"/>
        <v>6507740</v>
      </c>
      <c r="D11" s="1032">
        <v>21759</v>
      </c>
      <c r="E11" s="1032">
        <v>0</v>
      </c>
      <c r="F11" s="1032">
        <v>465608</v>
      </c>
      <c r="G11" s="1032">
        <v>0</v>
      </c>
      <c r="H11" s="1026">
        <v>2977897</v>
      </c>
      <c r="I11" s="1026">
        <v>0</v>
      </c>
      <c r="J11" s="1032">
        <v>0</v>
      </c>
      <c r="K11" s="1032">
        <v>0</v>
      </c>
      <c r="L11" s="1032">
        <v>3042476</v>
      </c>
      <c r="M11" s="1032">
        <v>0</v>
      </c>
      <c r="N11" s="1033">
        <v>0</v>
      </c>
      <c r="O11" s="1034">
        <v>3</v>
      </c>
    </row>
    <row r="12" spans="1:15" ht="14.25" customHeight="1">
      <c r="A12" s="1029">
        <v>4</v>
      </c>
      <c r="B12" s="1030" t="s">
        <v>34</v>
      </c>
      <c r="C12" s="1031">
        <f t="shared" si="3"/>
        <v>845858</v>
      </c>
      <c r="D12" s="1032">
        <v>7900</v>
      </c>
      <c r="E12" s="1032">
        <v>0</v>
      </c>
      <c r="F12" s="1032">
        <v>0</v>
      </c>
      <c r="G12" s="1032">
        <v>0</v>
      </c>
      <c r="H12" s="1026">
        <v>473049</v>
      </c>
      <c r="I12" s="1026">
        <v>0</v>
      </c>
      <c r="J12" s="1032">
        <v>0</v>
      </c>
      <c r="K12" s="1032">
        <v>0</v>
      </c>
      <c r="L12" s="1032">
        <v>364909</v>
      </c>
      <c r="M12" s="1032">
        <v>0</v>
      </c>
      <c r="N12" s="1033">
        <v>0</v>
      </c>
      <c r="O12" s="1034">
        <v>4</v>
      </c>
    </row>
    <row r="13" spans="1:15" ht="14.25" customHeight="1">
      <c r="A13" s="1029">
        <v>5</v>
      </c>
      <c r="B13" s="1030" t="s">
        <v>14</v>
      </c>
      <c r="C13" s="1035">
        <f t="shared" si="3"/>
        <v>1725291</v>
      </c>
      <c r="D13" s="1032">
        <v>157824</v>
      </c>
      <c r="E13" s="1032">
        <v>27956</v>
      </c>
      <c r="F13" s="1032">
        <v>0</v>
      </c>
      <c r="G13" s="1032">
        <v>0</v>
      </c>
      <c r="H13" s="1026">
        <v>1077003</v>
      </c>
      <c r="I13" s="1026">
        <v>0</v>
      </c>
      <c r="J13" s="1032">
        <v>0</v>
      </c>
      <c r="K13" s="1032">
        <v>0</v>
      </c>
      <c r="L13" s="1032">
        <v>462508</v>
      </c>
      <c r="M13" s="1032">
        <v>0</v>
      </c>
      <c r="N13" s="1033">
        <v>0</v>
      </c>
      <c r="O13" s="1034">
        <v>5</v>
      </c>
    </row>
    <row r="14" spans="1:15" ht="14.25" customHeight="1">
      <c r="A14" s="1029">
        <v>6</v>
      </c>
      <c r="B14" s="1030" t="s">
        <v>35</v>
      </c>
      <c r="C14" s="1031">
        <f t="shared" si="3"/>
        <v>2503014</v>
      </c>
      <c r="D14" s="1032">
        <v>192368</v>
      </c>
      <c r="E14" s="1032">
        <v>0</v>
      </c>
      <c r="F14" s="1032">
        <v>0</v>
      </c>
      <c r="G14" s="1032">
        <v>0</v>
      </c>
      <c r="H14" s="1026">
        <v>1244857</v>
      </c>
      <c r="I14" s="1026">
        <v>6130</v>
      </c>
      <c r="J14" s="1032">
        <v>0</v>
      </c>
      <c r="K14" s="1032">
        <v>0</v>
      </c>
      <c r="L14" s="1032">
        <v>1059659</v>
      </c>
      <c r="M14" s="1032">
        <v>0</v>
      </c>
      <c r="N14" s="1033">
        <v>0</v>
      </c>
      <c r="O14" s="1034">
        <v>6</v>
      </c>
    </row>
    <row r="15" spans="1:15" ht="14.25" customHeight="1">
      <c r="A15" s="1029">
        <v>7</v>
      </c>
      <c r="B15" s="1030" t="s">
        <v>36</v>
      </c>
      <c r="C15" s="1035">
        <f t="shared" si="3"/>
        <v>1631693</v>
      </c>
      <c r="D15" s="1032">
        <v>0</v>
      </c>
      <c r="E15" s="1032">
        <v>0</v>
      </c>
      <c r="F15" s="1032">
        <v>0</v>
      </c>
      <c r="G15" s="1032">
        <v>0</v>
      </c>
      <c r="H15" s="1026">
        <v>926906</v>
      </c>
      <c r="I15" s="1026">
        <v>0</v>
      </c>
      <c r="J15" s="1032">
        <v>0</v>
      </c>
      <c r="K15" s="1032">
        <v>0</v>
      </c>
      <c r="L15" s="1032">
        <v>704787</v>
      </c>
      <c r="M15" s="1032">
        <v>0</v>
      </c>
      <c r="N15" s="1033">
        <v>0</v>
      </c>
      <c r="O15" s="1034">
        <v>7</v>
      </c>
    </row>
    <row r="16" spans="1:15" ht="14.25" customHeight="1">
      <c r="A16" s="1029">
        <v>8</v>
      </c>
      <c r="B16" s="1030" t="s">
        <v>37</v>
      </c>
      <c r="C16" s="1031">
        <f t="shared" si="3"/>
        <v>3169545</v>
      </c>
      <c r="D16" s="1026">
        <v>506647</v>
      </c>
      <c r="E16" s="1032">
        <v>0</v>
      </c>
      <c r="F16" s="1032">
        <v>0</v>
      </c>
      <c r="G16" s="1032">
        <v>0</v>
      </c>
      <c r="H16" s="1026">
        <v>1941237</v>
      </c>
      <c r="I16" s="1026">
        <v>0</v>
      </c>
      <c r="J16" s="1032">
        <v>0</v>
      </c>
      <c r="K16" s="1032">
        <v>0</v>
      </c>
      <c r="L16" s="1032">
        <v>721661</v>
      </c>
      <c r="M16" s="1032">
        <v>0</v>
      </c>
      <c r="N16" s="1033">
        <v>0</v>
      </c>
      <c r="O16" s="1034">
        <v>8</v>
      </c>
    </row>
    <row r="17" spans="1:15" ht="14.25" customHeight="1">
      <c r="A17" s="1029">
        <v>9</v>
      </c>
      <c r="B17" s="1030" t="s">
        <v>38</v>
      </c>
      <c r="C17" s="1035">
        <f t="shared" si="3"/>
        <v>2084625</v>
      </c>
      <c r="D17" s="1032">
        <v>980282</v>
      </c>
      <c r="E17" s="1026">
        <v>0</v>
      </c>
      <c r="F17" s="1032">
        <v>0</v>
      </c>
      <c r="G17" s="1032">
        <v>0</v>
      </c>
      <c r="H17" s="1026">
        <v>394433</v>
      </c>
      <c r="I17" s="1026">
        <v>0</v>
      </c>
      <c r="J17" s="1032">
        <v>0</v>
      </c>
      <c r="K17" s="1026">
        <v>0</v>
      </c>
      <c r="L17" s="1032">
        <v>709910</v>
      </c>
      <c r="M17" s="1032">
        <v>0</v>
      </c>
      <c r="N17" s="1033">
        <v>0</v>
      </c>
      <c r="O17" s="1034">
        <v>9</v>
      </c>
    </row>
    <row r="18" spans="1:15" ht="14.25" customHeight="1">
      <c r="A18" s="1036" t="s">
        <v>546</v>
      </c>
      <c r="B18" s="1037" t="s">
        <v>77</v>
      </c>
      <c r="C18" s="1038">
        <f t="shared" si="3"/>
        <v>548999</v>
      </c>
      <c r="D18" s="1039">
        <v>59083</v>
      </c>
      <c r="E18" s="1039">
        <v>0</v>
      </c>
      <c r="F18" s="1039">
        <v>0</v>
      </c>
      <c r="G18" s="1039">
        <v>0</v>
      </c>
      <c r="H18" s="1040">
        <v>0</v>
      </c>
      <c r="I18" s="1040">
        <v>0</v>
      </c>
      <c r="J18" s="1039">
        <v>0</v>
      </c>
      <c r="K18" s="1039">
        <v>0</v>
      </c>
      <c r="L18" s="1039">
        <v>489916</v>
      </c>
      <c r="M18" s="1039">
        <v>0</v>
      </c>
      <c r="N18" s="1041">
        <v>0</v>
      </c>
      <c r="O18" s="1042" t="s">
        <v>546</v>
      </c>
    </row>
    <row r="19" spans="1:15" ht="14.25" customHeight="1">
      <c r="A19" s="1029" t="s">
        <v>547</v>
      </c>
      <c r="B19" s="1030" t="s">
        <v>39</v>
      </c>
      <c r="C19" s="1024">
        <f t="shared" si="3"/>
        <v>535078</v>
      </c>
      <c r="D19" s="1032">
        <v>10000</v>
      </c>
      <c r="E19" s="1032">
        <v>0</v>
      </c>
      <c r="F19" s="1032">
        <v>0</v>
      </c>
      <c r="G19" s="1032">
        <v>0</v>
      </c>
      <c r="H19" s="1026">
        <v>525078</v>
      </c>
      <c r="I19" s="1026">
        <v>0</v>
      </c>
      <c r="J19" s="1032">
        <v>0</v>
      </c>
      <c r="K19" s="1032">
        <v>0</v>
      </c>
      <c r="L19" s="1032">
        <v>0</v>
      </c>
      <c r="M19" s="1032">
        <v>0</v>
      </c>
      <c r="N19" s="1033">
        <v>0</v>
      </c>
      <c r="O19" s="1043" t="s">
        <v>547</v>
      </c>
    </row>
    <row r="20" spans="1:15" ht="14.25" customHeight="1">
      <c r="A20" s="1029" t="s">
        <v>548</v>
      </c>
      <c r="B20" s="611" t="s">
        <v>40</v>
      </c>
      <c r="C20" s="1044">
        <f t="shared" si="3"/>
        <v>0</v>
      </c>
      <c r="D20" s="1032">
        <v>0</v>
      </c>
      <c r="E20" s="1032">
        <v>0</v>
      </c>
      <c r="F20" s="1032">
        <v>0</v>
      </c>
      <c r="G20" s="1032">
        <v>0</v>
      </c>
      <c r="H20" s="1026">
        <v>0</v>
      </c>
      <c r="I20" s="1026">
        <v>0</v>
      </c>
      <c r="J20" s="1032">
        <v>0</v>
      </c>
      <c r="K20" s="1032">
        <v>0</v>
      </c>
      <c r="L20" s="1032">
        <v>0</v>
      </c>
      <c r="M20" s="1032">
        <v>0</v>
      </c>
      <c r="N20" s="1033">
        <v>0</v>
      </c>
      <c r="O20" s="1043" t="s">
        <v>548</v>
      </c>
    </row>
    <row r="21" spans="1:15" ht="14.25" customHeight="1">
      <c r="A21" s="1029" t="s">
        <v>549</v>
      </c>
      <c r="B21" s="613" t="s">
        <v>41</v>
      </c>
      <c r="C21" s="1035">
        <f t="shared" si="3"/>
        <v>0</v>
      </c>
      <c r="D21" s="1032">
        <v>0</v>
      </c>
      <c r="E21" s="1032">
        <v>0</v>
      </c>
      <c r="F21" s="1032">
        <v>0</v>
      </c>
      <c r="G21" s="1026">
        <v>0</v>
      </c>
      <c r="H21" s="1026">
        <v>0</v>
      </c>
      <c r="I21" s="1026">
        <v>0</v>
      </c>
      <c r="J21" s="1032">
        <v>0</v>
      </c>
      <c r="K21" s="1032">
        <v>0</v>
      </c>
      <c r="L21" s="1032">
        <v>0</v>
      </c>
      <c r="M21" s="1032">
        <v>0</v>
      </c>
      <c r="N21" s="1033">
        <v>0</v>
      </c>
      <c r="O21" s="1043" t="s">
        <v>549</v>
      </c>
    </row>
    <row r="22" spans="1:15" ht="14.25" customHeight="1">
      <c r="A22" s="1045" t="s">
        <v>550</v>
      </c>
      <c r="B22" s="617" t="s">
        <v>42</v>
      </c>
      <c r="C22" s="1046">
        <f t="shared" si="3"/>
        <v>503486</v>
      </c>
      <c r="D22" s="1039">
        <v>0</v>
      </c>
      <c r="E22" s="1039">
        <v>0</v>
      </c>
      <c r="F22" s="1039">
        <v>0</v>
      </c>
      <c r="G22" s="1039">
        <v>57447</v>
      </c>
      <c r="H22" s="1040">
        <v>446039</v>
      </c>
      <c r="I22" s="1040">
        <v>0</v>
      </c>
      <c r="J22" s="1039">
        <v>0</v>
      </c>
      <c r="K22" s="1039">
        <v>0</v>
      </c>
      <c r="L22" s="1039">
        <v>0</v>
      </c>
      <c r="M22" s="1039">
        <v>0</v>
      </c>
      <c r="N22" s="1041">
        <v>0</v>
      </c>
      <c r="O22" s="1042" t="s">
        <v>550</v>
      </c>
    </row>
    <row r="23" spans="1:15" ht="14.25" customHeight="1">
      <c r="A23" s="1047" t="s">
        <v>551</v>
      </c>
      <c r="B23" s="613" t="s">
        <v>78</v>
      </c>
      <c r="C23" s="1024">
        <f t="shared" si="3"/>
        <v>423750</v>
      </c>
      <c r="D23" s="1026">
        <v>64108</v>
      </c>
      <c r="E23" s="1026">
        <v>0</v>
      </c>
      <c r="F23" s="1026">
        <v>0</v>
      </c>
      <c r="G23" s="1026">
        <v>0</v>
      </c>
      <c r="H23" s="1026">
        <v>359642</v>
      </c>
      <c r="I23" s="1026">
        <v>0</v>
      </c>
      <c r="J23" s="1026">
        <v>0</v>
      </c>
      <c r="K23" s="1026">
        <v>0</v>
      </c>
      <c r="L23" s="1026">
        <v>0</v>
      </c>
      <c r="M23" s="1026">
        <v>0</v>
      </c>
      <c r="N23" s="1026">
        <v>0</v>
      </c>
      <c r="O23" s="1048" t="s">
        <v>551</v>
      </c>
    </row>
    <row r="24" spans="1:15" ht="14.25" customHeight="1">
      <c r="A24" s="1049" t="s">
        <v>552</v>
      </c>
      <c r="B24" s="1050" t="s">
        <v>43</v>
      </c>
      <c r="C24" s="1038">
        <f t="shared" si="3"/>
        <v>277218</v>
      </c>
      <c r="D24" s="1040">
        <v>209543</v>
      </c>
      <c r="E24" s="1040">
        <v>0</v>
      </c>
      <c r="F24" s="1040">
        <v>0</v>
      </c>
      <c r="G24" s="1040">
        <v>0</v>
      </c>
      <c r="H24" s="1040">
        <v>67675</v>
      </c>
      <c r="I24" s="1040">
        <v>0</v>
      </c>
      <c r="J24" s="1040">
        <v>0</v>
      </c>
      <c r="K24" s="1040">
        <v>0</v>
      </c>
      <c r="L24" s="1040">
        <v>0</v>
      </c>
      <c r="M24" s="1040">
        <v>0</v>
      </c>
      <c r="N24" s="1040">
        <v>0</v>
      </c>
      <c r="O24" s="1051" t="s">
        <v>552</v>
      </c>
    </row>
    <row r="25" spans="1:15" ht="14.25" customHeight="1">
      <c r="A25" s="1052" t="s">
        <v>553</v>
      </c>
      <c r="B25" s="1053" t="s">
        <v>44</v>
      </c>
      <c r="C25" s="1024">
        <f t="shared" si="3"/>
        <v>0</v>
      </c>
      <c r="D25" s="1054">
        <v>0</v>
      </c>
      <c r="E25" s="1054">
        <v>0</v>
      </c>
      <c r="F25" s="1054">
        <v>0</v>
      </c>
      <c r="G25" s="1054">
        <v>0</v>
      </c>
      <c r="H25" s="1054">
        <v>0</v>
      </c>
      <c r="I25" s="1054">
        <v>0</v>
      </c>
      <c r="J25" s="1054">
        <v>0</v>
      </c>
      <c r="K25" s="1054">
        <v>0</v>
      </c>
      <c r="L25" s="1054">
        <v>0</v>
      </c>
      <c r="M25" s="1054">
        <v>0</v>
      </c>
      <c r="N25" s="1054">
        <v>0</v>
      </c>
      <c r="O25" s="1055" t="s">
        <v>553</v>
      </c>
    </row>
    <row r="26" spans="1:15" ht="14.25" customHeight="1">
      <c r="A26" s="1047" t="s">
        <v>554</v>
      </c>
      <c r="B26" s="1030" t="s">
        <v>45</v>
      </c>
      <c r="C26" s="1024">
        <f t="shared" si="3"/>
        <v>274023</v>
      </c>
      <c r="D26" s="1026">
        <v>5062</v>
      </c>
      <c r="E26" s="1026">
        <v>0</v>
      </c>
      <c r="F26" s="1026">
        <v>0</v>
      </c>
      <c r="G26" s="1026">
        <v>0</v>
      </c>
      <c r="H26" s="1026">
        <v>0</v>
      </c>
      <c r="I26" s="1026">
        <v>0</v>
      </c>
      <c r="J26" s="1026">
        <v>0</v>
      </c>
      <c r="K26" s="1026">
        <v>0</v>
      </c>
      <c r="L26" s="1026">
        <v>268961</v>
      </c>
      <c r="M26" s="1026">
        <v>0</v>
      </c>
      <c r="N26" s="1026">
        <v>0</v>
      </c>
      <c r="O26" s="1048" t="s">
        <v>554</v>
      </c>
    </row>
    <row r="27" spans="1:15" ht="14.25" customHeight="1">
      <c r="A27" s="1029" t="s">
        <v>555</v>
      </c>
      <c r="B27" s="1056" t="s">
        <v>46</v>
      </c>
      <c r="C27" s="1031">
        <f t="shared" si="3"/>
        <v>432333</v>
      </c>
      <c r="D27" s="1026">
        <v>91558</v>
      </c>
      <c r="E27" s="1026">
        <v>0</v>
      </c>
      <c r="F27" s="1026">
        <v>0</v>
      </c>
      <c r="G27" s="1026">
        <v>0</v>
      </c>
      <c r="H27" s="1026">
        <v>340775</v>
      </c>
      <c r="I27" s="1026">
        <v>0</v>
      </c>
      <c r="J27" s="1026">
        <v>0</v>
      </c>
      <c r="K27" s="1026">
        <v>0</v>
      </c>
      <c r="L27" s="1026">
        <v>0</v>
      </c>
      <c r="M27" s="1026">
        <v>0</v>
      </c>
      <c r="N27" s="1026">
        <v>0</v>
      </c>
      <c r="O27" s="1048" t="s">
        <v>555</v>
      </c>
    </row>
    <row r="28" spans="1:15" ht="14.25" customHeight="1">
      <c r="A28" s="1049" t="s">
        <v>556</v>
      </c>
      <c r="B28" s="1037" t="s">
        <v>47</v>
      </c>
      <c r="C28" s="1035">
        <f t="shared" si="3"/>
        <v>180310</v>
      </c>
      <c r="D28" s="1040">
        <v>16433</v>
      </c>
      <c r="E28" s="1040">
        <v>0</v>
      </c>
      <c r="F28" s="1040">
        <v>0</v>
      </c>
      <c r="G28" s="1040">
        <v>0</v>
      </c>
      <c r="H28" s="1040">
        <v>0</v>
      </c>
      <c r="I28" s="1040">
        <v>0</v>
      </c>
      <c r="J28" s="1040">
        <v>0</v>
      </c>
      <c r="K28" s="1040">
        <v>0</v>
      </c>
      <c r="L28" s="1040">
        <v>163877</v>
      </c>
      <c r="M28" s="1040">
        <v>0</v>
      </c>
      <c r="N28" s="1040">
        <v>0</v>
      </c>
      <c r="O28" s="1051" t="s">
        <v>556</v>
      </c>
    </row>
    <row r="29" spans="1:15" ht="14.25" customHeight="1">
      <c r="A29" s="1029" t="s">
        <v>557</v>
      </c>
      <c r="B29" s="1030" t="s">
        <v>48</v>
      </c>
      <c r="C29" s="1024">
        <f t="shared" si="3"/>
        <v>476814</v>
      </c>
      <c r="D29" s="1026">
        <v>5090</v>
      </c>
      <c r="E29" s="1026">
        <v>0</v>
      </c>
      <c r="F29" s="1026">
        <v>0</v>
      </c>
      <c r="G29" s="1026">
        <v>0</v>
      </c>
      <c r="H29" s="1026">
        <v>310250</v>
      </c>
      <c r="I29" s="1026">
        <v>0</v>
      </c>
      <c r="J29" s="1026">
        <v>0</v>
      </c>
      <c r="K29" s="1026">
        <v>0</v>
      </c>
      <c r="L29" s="1026">
        <v>161474</v>
      </c>
      <c r="M29" s="1026">
        <v>0</v>
      </c>
      <c r="N29" s="1026">
        <v>0</v>
      </c>
      <c r="O29" s="1048" t="s">
        <v>557</v>
      </c>
    </row>
    <row r="30" spans="1:15" ht="14.25" customHeight="1">
      <c r="A30" s="1029" t="s">
        <v>558</v>
      </c>
      <c r="B30" s="1030" t="s">
        <v>49</v>
      </c>
      <c r="C30" s="1031">
        <f t="shared" si="3"/>
        <v>732164</v>
      </c>
      <c r="D30" s="1026">
        <v>122832</v>
      </c>
      <c r="E30" s="1026">
        <v>0</v>
      </c>
      <c r="F30" s="1026">
        <v>0</v>
      </c>
      <c r="G30" s="1026">
        <v>0</v>
      </c>
      <c r="H30" s="1026">
        <v>197654</v>
      </c>
      <c r="I30" s="1026">
        <v>0</v>
      </c>
      <c r="J30" s="1026">
        <v>0</v>
      </c>
      <c r="K30" s="1026">
        <v>0</v>
      </c>
      <c r="L30" s="1026">
        <v>411678</v>
      </c>
      <c r="M30" s="1026">
        <v>0</v>
      </c>
      <c r="N30" s="1026">
        <v>0</v>
      </c>
      <c r="O30" s="1048" t="s">
        <v>558</v>
      </c>
    </row>
    <row r="31" spans="1:15" ht="14.25" customHeight="1">
      <c r="A31" s="1049" t="s">
        <v>559</v>
      </c>
      <c r="B31" s="1037" t="s">
        <v>50</v>
      </c>
      <c r="C31" s="1035">
        <f t="shared" si="3"/>
        <v>237638</v>
      </c>
      <c r="D31" s="1040">
        <v>64175</v>
      </c>
      <c r="E31" s="1040">
        <v>0</v>
      </c>
      <c r="F31" s="1040">
        <v>0</v>
      </c>
      <c r="G31" s="1040">
        <v>0</v>
      </c>
      <c r="H31" s="1040">
        <v>173463</v>
      </c>
      <c r="I31" s="1040">
        <v>0</v>
      </c>
      <c r="J31" s="1040">
        <v>0</v>
      </c>
      <c r="K31" s="1040">
        <v>0</v>
      </c>
      <c r="L31" s="1040">
        <v>0</v>
      </c>
      <c r="M31" s="1040">
        <v>0</v>
      </c>
      <c r="N31" s="1040">
        <v>0</v>
      </c>
      <c r="O31" s="1051" t="s">
        <v>559</v>
      </c>
    </row>
    <row r="32" spans="1:15" ht="14.25" customHeight="1">
      <c r="A32" s="1029" t="s">
        <v>560</v>
      </c>
      <c r="B32" s="1030" t="s">
        <v>51</v>
      </c>
      <c r="C32" s="1024">
        <f t="shared" si="3"/>
        <v>427517</v>
      </c>
      <c r="D32" s="1026">
        <v>0</v>
      </c>
      <c r="E32" s="1026">
        <v>0</v>
      </c>
      <c r="F32" s="1026">
        <v>0</v>
      </c>
      <c r="G32" s="1026">
        <v>0</v>
      </c>
      <c r="H32" s="1026">
        <v>427517</v>
      </c>
      <c r="I32" s="1026">
        <v>0</v>
      </c>
      <c r="J32" s="1026">
        <v>0</v>
      </c>
      <c r="K32" s="1026">
        <v>0</v>
      </c>
      <c r="L32" s="1026">
        <v>0</v>
      </c>
      <c r="M32" s="1026">
        <v>0</v>
      </c>
      <c r="N32" s="1026">
        <v>0</v>
      </c>
      <c r="O32" s="1048" t="s">
        <v>560</v>
      </c>
    </row>
    <row r="33" spans="1:15" ht="14.25" customHeight="1">
      <c r="A33" s="1047" t="s">
        <v>561</v>
      </c>
      <c r="B33" s="1056" t="s">
        <v>52</v>
      </c>
      <c r="C33" s="1031">
        <f t="shared" si="3"/>
        <v>517631</v>
      </c>
      <c r="D33" s="1026">
        <v>9404</v>
      </c>
      <c r="E33" s="1026">
        <v>0</v>
      </c>
      <c r="F33" s="1026">
        <v>0</v>
      </c>
      <c r="G33" s="1026">
        <v>0</v>
      </c>
      <c r="H33" s="1026">
        <v>506697</v>
      </c>
      <c r="I33" s="1026">
        <v>1530</v>
      </c>
      <c r="J33" s="1026">
        <v>0</v>
      </c>
      <c r="K33" s="1026">
        <v>0</v>
      </c>
      <c r="L33" s="1026">
        <v>0</v>
      </c>
      <c r="M33" s="1026">
        <v>0</v>
      </c>
      <c r="N33" s="1026">
        <v>0</v>
      </c>
      <c r="O33" s="1048" t="s">
        <v>561</v>
      </c>
    </row>
    <row r="34" spans="1:15" ht="14.25" customHeight="1">
      <c r="A34" s="1029" t="s">
        <v>562</v>
      </c>
      <c r="B34" s="1030" t="s">
        <v>53</v>
      </c>
      <c r="C34" s="1035">
        <f t="shared" si="3"/>
        <v>14325</v>
      </c>
      <c r="D34" s="1026">
        <v>5325</v>
      </c>
      <c r="E34" s="1026">
        <v>0</v>
      </c>
      <c r="F34" s="1026">
        <v>0</v>
      </c>
      <c r="G34" s="1026">
        <v>0</v>
      </c>
      <c r="H34" s="1026">
        <v>9000</v>
      </c>
      <c r="I34" s="1026">
        <v>0</v>
      </c>
      <c r="J34" s="1026">
        <v>0</v>
      </c>
      <c r="K34" s="1026">
        <v>0</v>
      </c>
      <c r="L34" s="1026">
        <v>0</v>
      </c>
      <c r="M34" s="1026">
        <v>0</v>
      </c>
      <c r="N34" s="1026">
        <v>0</v>
      </c>
      <c r="O34" s="1048" t="s">
        <v>562</v>
      </c>
    </row>
    <row r="35" spans="1:15" ht="14.25" customHeight="1">
      <c r="A35" s="1029" t="s">
        <v>563</v>
      </c>
      <c r="B35" s="1030" t="s">
        <v>54</v>
      </c>
      <c r="C35" s="1031">
        <f t="shared" si="3"/>
        <v>71037</v>
      </c>
      <c r="D35" s="1026">
        <v>0</v>
      </c>
      <c r="E35" s="1026">
        <v>0</v>
      </c>
      <c r="F35" s="1026">
        <v>0</v>
      </c>
      <c r="G35" s="1026">
        <v>0</v>
      </c>
      <c r="H35" s="1026">
        <v>71037</v>
      </c>
      <c r="I35" s="1026">
        <v>0</v>
      </c>
      <c r="J35" s="1026">
        <v>0</v>
      </c>
      <c r="K35" s="1026">
        <v>0</v>
      </c>
      <c r="L35" s="1026">
        <v>0</v>
      </c>
      <c r="M35" s="1026">
        <v>0</v>
      </c>
      <c r="N35" s="1026">
        <v>0</v>
      </c>
      <c r="O35" s="1048" t="s">
        <v>563</v>
      </c>
    </row>
    <row r="36" spans="1:15" ht="14.25" customHeight="1">
      <c r="A36" s="1047" t="s">
        <v>564</v>
      </c>
      <c r="B36" s="1030" t="s">
        <v>55</v>
      </c>
      <c r="C36" s="1035">
        <f t="shared" si="3"/>
        <v>256758</v>
      </c>
      <c r="D36" s="1026">
        <v>156575</v>
      </c>
      <c r="E36" s="1026">
        <v>0</v>
      </c>
      <c r="F36" s="1026">
        <v>0</v>
      </c>
      <c r="G36" s="1026">
        <v>0</v>
      </c>
      <c r="H36" s="1026">
        <v>98603</v>
      </c>
      <c r="I36" s="1026">
        <v>1580</v>
      </c>
      <c r="J36" s="1026">
        <v>0</v>
      </c>
      <c r="K36" s="1026">
        <v>0</v>
      </c>
      <c r="L36" s="1026">
        <v>0</v>
      </c>
      <c r="M36" s="1026">
        <v>0</v>
      </c>
      <c r="N36" s="1026">
        <v>0</v>
      </c>
      <c r="O36" s="1048" t="s">
        <v>564</v>
      </c>
    </row>
    <row r="37" spans="1:15" ht="14.25" customHeight="1">
      <c r="A37" s="1029" t="s">
        <v>565</v>
      </c>
      <c r="B37" s="1056" t="s">
        <v>79</v>
      </c>
      <c r="C37" s="1031">
        <f t="shared" si="3"/>
        <v>663189</v>
      </c>
      <c r="D37" s="1026">
        <v>0</v>
      </c>
      <c r="E37" s="1026">
        <v>0</v>
      </c>
      <c r="F37" s="1026">
        <v>0</v>
      </c>
      <c r="G37" s="1026">
        <v>0</v>
      </c>
      <c r="H37" s="1026">
        <v>73478</v>
      </c>
      <c r="I37" s="1026">
        <v>760</v>
      </c>
      <c r="J37" s="1026">
        <v>0</v>
      </c>
      <c r="K37" s="1032">
        <v>0</v>
      </c>
      <c r="L37" s="1057">
        <v>588951</v>
      </c>
      <c r="M37" s="1026">
        <v>0</v>
      </c>
      <c r="N37" s="1026">
        <v>0</v>
      </c>
      <c r="O37" s="1048" t="s">
        <v>565</v>
      </c>
    </row>
    <row r="38" spans="1:15" ht="14.25" customHeight="1">
      <c r="A38" s="1049" t="s">
        <v>566</v>
      </c>
      <c r="B38" s="1037" t="s">
        <v>80</v>
      </c>
      <c r="C38" s="1035">
        <f t="shared" si="3"/>
        <v>168291</v>
      </c>
      <c r="D38" s="1040">
        <v>7169</v>
      </c>
      <c r="E38" s="1040">
        <v>0</v>
      </c>
      <c r="F38" s="1040">
        <v>0</v>
      </c>
      <c r="G38" s="1040">
        <v>0</v>
      </c>
      <c r="H38" s="1040">
        <v>161122</v>
      </c>
      <c r="I38" s="1040">
        <v>0</v>
      </c>
      <c r="J38" s="1040">
        <v>0</v>
      </c>
      <c r="K38" s="1040">
        <v>0</v>
      </c>
      <c r="L38" s="1040">
        <v>0</v>
      </c>
      <c r="M38" s="1040">
        <v>0</v>
      </c>
      <c r="N38" s="1040">
        <v>0</v>
      </c>
      <c r="O38" s="1051" t="s">
        <v>566</v>
      </c>
    </row>
    <row r="39" spans="1:15" ht="14.25" customHeight="1">
      <c r="A39" s="1029" t="s">
        <v>567</v>
      </c>
      <c r="B39" s="1030" t="s">
        <v>56</v>
      </c>
      <c r="C39" s="1024">
        <f t="shared" si="3"/>
        <v>279856</v>
      </c>
      <c r="D39" s="1026">
        <v>33270</v>
      </c>
      <c r="E39" s="1026">
        <v>0</v>
      </c>
      <c r="F39" s="1026">
        <v>0</v>
      </c>
      <c r="G39" s="1026">
        <v>0</v>
      </c>
      <c r="H39" s="1026">
        <v>246586</v>
      </c>
      <c r="I39" s="1026">
        <v>0</v>
      </c>
      <c r="J39" s="1026">
        <v>0</v>
      </c>
      <c r="K39" s="1026">
        <v>0</v>
      </c>
      <c r="L39" s="1026">
        <v>0</v>
      </c>
      <c r="M39" s="1026">
        <v>0</v>
      </c>
      <c r="N39" s="1026">
        <v>0</v>
      </c>
      <c r="O39" s="1048" t="s">
        <v>567</v>
      </c>
    </row>
    <row r="40" spans="1:15" ht="14.25" customHeight="1">
      <c r="A40" s="1029" t="s">
        <v>568</v>
      </c>
      <c r="B40" s="1030" t="s">
        <v>57</v>
      </c>
      <c r="C40" s="1031">
        <f t="shared" si="3"/>
        <v>297510</v>
      </c>
      <c r="D40" s="1026">
        <v>181526</v>
      </c>
      <c r="E40" s="1026">
        <v>0</v>
      </c>
      <c r="F40" s="1026">
        <v>0</v>
      </c>
      <c r="G40" s="1026">
        <v>0</v>
      </c>
      <c r="H40" s="1026">
        <v>115984</v>
      </c>
      <c r="I40" s="1026">
        <v>0</v>
      </c>
      <c r="J40" s="1026">
        <v>0</v>
      </c>
      <c r="K40" s="1026">
        <v>0</v>
      </c>
      <c r="L40" s="1026">
        <v>0</v>
      </c>
      <c r="M40" s="1026">
        <v>0</v>
      </c>
      <c r="N40" s="1026">
        <v>0</v>
      </c>
      <c r="O40" s="1058" t="s">
        <v>568</v>
      </c>
    </row>
    <row r="41" spans="1:15" ht="14.25" customHeight="1">
      <c r="A41" s="1029" t="s">
        <v>569</v>
      </c>
      <c r="B41" s="1030" t="s">
        <v>58</v>
      </c>
      <c r="C41" s="1035">
        <f t="shared" si="3"/>
        <v>29434</v>
      </c>
      <c r="D41" s="1026">
        <v>0</v>
      </c>
      <c r="E41" s="1026">
        <v>0</v>
      </c>
      <c r="F41" s="1026">
        <v>0</v>
      </c>
      <c r="G41" s="1026">
        <v>0</v>
      </c>
      <c r="H41" s="1026">
        <v>29434</v>
      </c>
      <c r="I41" s="1026">
        <v>0</v>
      </c>
      <c r="J41" s="1026">
        <v>0</v>
      </c>
      <c r="K41" s="1026">
        <v>0</v>
      </c>
      <c r="L41" s="1026">
        <v>0</v>
      </c>
      <c r="M41" s="1026">
        <v>0</v>
      </c>
      <c r="N41" s="1026">
        <v>0</v>
      </c>
      <c r="O41" s="1058" t="s">
        <v>569</v>
      </c>
    </row>
    <row r="42" spans="1:15" ht="14.25" customHeight="1">
      <c r="A42" s="1059" t="s">
        <v>570</v>
      </c>
      <c r="B42" s="1060" t="s">
        <v>59</v>
      </c>
      <c r="C42" s="1038">
        <f t="shared" si="3"/>
        <v>23755</v>
      </c>
      <c r="D42" s="1040">
        <v>0</v>
      </c>
      <c r="E42" s="1040">
        <v>0</v>
      </c>
      <c r="F42" s="1040">
        <v>0</v>
      </c>
      <c r="G42" s="1040">
        <v>0</v>
      </c>
      <c r="H42" s="1040">
        <v>23755</v>
      </c>
      <c r="I42" s="1040">
        <v>0</v>
      </c>
      <c r="J42" s="1040">
        <v>0</v>
      </c>
      <c r="K42" s="1040">
        <v>0</v>
      </c>
      <c r="L42" s="1040">
        <v>0</v>
      </c>
      <c r="M42" s="1040">
        <v>0</v>
      </c>
      <c r="N42" s="1040">
        <v>0</v>
      </c>
      <c r="O42" s="1061" t="s">
        <v>570</v>
      </c>
    </row>
    <row r="43" spans="1:15" ht="14.25" customHeight="1">
      <c r="A43" s="1062" t="s">
        <v>571</v>
      </c>
      <c r="B43" s="1063" t="s">
        <v>60</v>
      </c>
      <c r="C43" s="1024">
        <f t="shared" si="3"/>
        <v>621838</v>
      </c>
      <c r="D43" s="1026">
        <v>1730</v>
      </c>
      <c r="E43" s="1026">
        <v>0</v>
      </c>
      <c r="F43" s="1026">
        <v>0</v>
      </c>
      <c r="G43" s="1026">
        <v>0</v>
      </c>
      <c r="H43" s="1026">
        <v>620108</v>
      </c>
      <c r="I43" s="1026">
        <v>0</v>
      </c>
      <c r="J43" s="1026">
        <v>0</v>
      </c>
      <c r="K43" s="1026">
        <v>0</v>
      </c>
      <c r="L43" s="1026">
        <v>0</v>
      </c>
      <c r="M43" s="1026">
        <v>0</v>
      </c>
      <c r="N43" s="1026">
        <v>0</v>
      </c>
      <c r="O43" s="1058" t="s">
        <v>571</v>
      </c>
    </row>
    <row r="44" spans="1:15" ht="14.25" customHeight="1">
      <c r="A44" s="1062" t="s">
        <v>572</v>
      </c>
      <c r="B44" s="1064" t="s">
        <v>61</v>
      </c>
      <c r="C44" s="1031">
        <f t="shared" si="3"/>
        <v>1100889</v>
      </c>
      <c r="D44" s="1026">
        <v>2243</v>
      </c>
      <c r="E44" s="1026">
        <v>0</v>
      </c>
      <c r="F44" s="1026">
        <v>0</v>
      </c>
      <c r="G44" s="1026">
        <v>0</v>
      </c>
      <c r="H44" s="1026">
        <v>1098646</v>
      </c>
      <c r="I44" s="1026">
        <v>0</v>
      </c>
      <c r="J44" s="1026">
        <v>0</v>
      </c>
      <c r="K44" s="1026">
        <v>0</v>
      </c>
      <c r="L44" s="1026">
        <v>0</v>
      </c>
      <c r="M44" s="1026">
        <v>0</v>
      </c>
      <c r="N44" s="1026">
        <v>0</v>
      </c>
      <c r="O44" s="1058" t="s">
        <v>572</v>
      </c>
    </row>
    <row r="45" spans="1:15" ht="14.25" customHeight="1">
      <c r="A45" s="1065" t="s">
        <v>573</v>
      </c>
      <c r="B45" s="1063" t="s">
        <v>62</v>
      </c>
      <c r="C45" s="1035">
        <f t="shared" si="3"/>
        <v>10244</v>
      </c>
      <c r="D45" s="1026">
        <v>10244</v>
      </c>
      <c r="E45" s="1026">
        <v>0</v>
      </c>
      <c r="F45" s="1026">
        <v>0</v>
      </c>
      <c r="G45" s="1026">
        <v>0</v>
      </c>
      <c r="H45" s="1026">
        <v>0</v>
      </c>
      <c r="I45" s="1026">
        <v>0</v>
      </c>
      <c r="J45" s="1026">
        <v>0</v>
      </c>
      <c r="K45" s="1026">
        <v>0</v>
      </c>
      <c r="L45" s="1026">
        <v>0</v>
      </c>
      <c r="M45" s="1026">
        <v>0</v>
      </c>
      <c r="N45" s="1026">
        <v>0</v>
      </c>
      <c r="O45" s="1058" t="s">
        <v>573</v>
      </c>
    </row>
    <row r="46" spans="1:15" ht="14.25" customHeight="1">
      <c r="A46" s="1062" t="s">
        <v>574</v>
      </c>
      <c r="B46" s="1063" t="s">
        <v>63</v>
      </c>
      <c r="C46" s="1031">
        <f t="shared" si="3"/>
        <v>209860</v>
      </c>
      <c r="D46" s="1026">
        <v>14942</v>
      </c>
      <c r="E46" s="1026">
        <v>0</v>
      </c>
      <c r="F46" s="1026">
        <v>0</v>
      </c>
      <c r="G46" s="1026">
        <v>0</v>
      </c>
      <c r="H46" s="1026">
        <v>194918</v>
      </c>
      <c r="I46" s="1026">
        <v>0</v>
      </c>
      <c r="J46" s="1026">
        <v>0</v>
      </c>
      <c r="K46" s="1026">
        <v>0</v>
      </c>
      <c r="L46" s="1026">
        <v>0</v>
      </c>
      <c r="M46" s="1026">
        <v>0</v>
      </c>
      <c r="N46" s="1026">
        <v>0</v>
      </c>
      <c r="O46" s="1058" t="s">
        <v>574</v>
      </c>
    </row>
    <row r="47" spans="1:15" ht="14.25" customHeight="1">
      <c r="A47" s="1062" t="s">
        <v>575</v>
      </c>
      <c r="B47" s="1063" t="s">
        <v>64</v>
      </c>
      <c r="C47" s="1031">
        <f t="shared" si="3"/>
        <v>801</v>
      </c>
      <c r="D47" s="1026">
        <v>801</v>
      </c>
      <c r="E47" s="1026">
        <v>0</v>
      </c>
      <c r="F47" s="1026">
        <v>0</v>
      </c>
      <c r="G47" s="1026">
        <v>0</v>
      </c>
      <c r="H47" s="1026">
        <v>0</v>
      </c>
      <c r="I47" s="1026">
        <v>0</v>
      </c>
      <c r="J47" s="1026">
        <v>0</v>
      </c>
      <c r="K47" s="1026">
        <v>0</v>
      </c>
      <c r="L47" s="1026">
        <v>0</v>
      </c>
      <c r="M47" s="1026">
        <v>0</v>
      </c>
      <c r="N47" s="1026">
        <v>0</v>
      </c>
      <c r="O47" s="1058" t="s">
        <v>575</v>
      </c>
    </row>
    <row r="48" spans="1:15" ht="14.25" customHeight="1">
      <c r="A48" s="1059" t="s">
        <v>576</v>
      </c>
      <c r="B48" s="1060" t="s">
        <v>65</v>
      </c>
      <c r="C48" s="1066">
        <f t="shared" si="3"/>
        <v>0</v>
      </c>
      <c r="D48" s="1040">
        <v>0</v>
      </c>
      <c r="E48" s="1040">
        <v>0</v>
      </c>
      <c r="F48" s="1040">
        <v>0</v>
      </c>
      <c r="G48" s="1040">
        <v>0</v>
      </c>
      <c r="H48" s="1040">
        <v>0</v>
      </c>
      <c r="I48" s="1040">
        <v>0</v>
      </c>
      <c r="J48" s="1040">
        <v>0</v>
      </c>
      <c r="K48" s="1040">
        <v>0</v>
      </c>
      <c r="L48" s="1040">
        <v>0</v>
      </c>
      <c r="M48" s="1040">
        <v>0</v>
      </c>
      <c r="N48" s="1040">
        <v>0</v>
      </c>
      <c r="O48" s="1061" t="s">
        <v>576</v>
      </c>
    </row>
  </sheetData>
  <sheetProtection/>
  <mergeCells count="7">
    <mergeCell ref="A8:B8"/>
    <mergeCell ref="A2:A5"/>
    <mergeCell ref="C2:C5"/>
    <mergeCell ref="D2:N2"/>
    <mergeCell ref="O2:O5"/>
    <mergeCell ref="A6:B6"/>
    <mergeCell ref="A7:B7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r:id="rId2"/>
  <colBreaks count="1" manualBreakCount="1">
    <brk id="8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92"/>
  <sheetViews>
    <sheetView showZero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I7" sqref="AI7"/>
    </sheetView>
  </sheetViews>
  <sheetFormatPr defaultColWidth="9.25390625" defaultRowHeight="18" customHeight="1"/>
  <cols>
    <col min="1" max="1" width="2.875" style="345" customWidth="1"/>
    <col min="2" max="2" width="9.375" style="345" customWidth="1"/>
    <col min="3" max="3" width="9.875" style="345" bestFit="1" customWidth="1"/>
    <col min="4" max="10" width="8.125" style="345" customWidth="1"/>
    <col min="11" max="11" width="9.375" style="345" customWidth="1"/>
    <col min="12" max="12" width="8.125" style="345" customWidth="1"/>
    <col min="13" max="13" width="8.00390625" style="345" customWidth="1"/>
    <col min="14" max="14" width="9.375" style="345" customWidth="1"/>
    <col min="15" max="15" width="8.375" style="345" customWidth="1"/>
    <col min="16" max="17" width="8.00390625" style="345" customWidth="1"/>
    <col min="18" max="18" width="8.75390625" style="345" customWidth="1"/>
    <col min="19" max="19" width="3.125" style="345" customWidth="1"/>
    <col min="20" max="20" width="2.875" style="345" customWidth="1"/>
    <col min="21" max="21" width="9.625" style="345" customWidth="1"/>
    <col min="22" max="22" width="8.375" style="345" customWidth="1"/>
    <col min="23" max="24" width="7.50390625" style="345" customWidth="1"/>
    <col min="25" max="25" width="8.50390625" style="345" customWidth="1"/>
    <col min="26" max="26" width="9.00390625" style="345" customWidth="1"/>
    <col min="27" max="29" width="8.25390625" style="345" customWidth="1"/>
    <col min="30" max="16384" width="9.25390625" style="345" customWidth="1"/>
  </cols>
  <sheetData>
    <row r="1" spans="1:29" ht="13.5" customHeight="1">
      <c r="A1" s="1067" t="s">
        <v>742</v>
      </c>
      <c r="B1" s="1067"/>
      <c r="D1" s="1067"/>
      <c r="E1" s="1067"/>
      <c r="F1" s="1067"/>
      <c r="G1" s="294"/>
      <c r="J1" s="294"/>
      <c r="K1" s="1067"/>
      <c r="L1" s="1067"/>
      <c r="M1" s="1067"/>
      <c r="N1" s="1067"/>
      <c r="O1" s="1067"/>
      <c r="P1" s="1067"/>
      <c r="Q1" s="1067"/>
      <c r="R1" s="1067"/>
      <c r="S1" s="294" t="s">
        <v>144</v>
      </c>
      <c r="T1" s="1067"/>
      <c r="U1" s="1067"/>
      <c r="V1" s="1067"/>
      <c r="W1" s="1067"/>
      <c r="X1" s="1067"/>
      <c r="Y1" s="1067"/>
      <c r="Z1" s="294"/>
      <c r="AA1" s="1067"/>
      <c r="AB1" s="1067"/>
      <c r="AC1" s="294" t="s">
        <v>144</v>
      </c>
    </row>
    <row r="2" spans="1:29" ht="18.75" customHeight="1">
      <c r="A2" s="1068" t="s">
        <v>145</v>
      </c>
      <c r="B2" s="1069" t="s">
        <v>1</v>
      </c>
      <c r="C2" s="1744" t="s">
        <v>743</v>
      </c>
      <c r="D2" s="1745"/>
      <c r="E2" s="1745"/>
      <c r="F2" s="1746"/>
      <c r="G2" s="1070" t="s">
        <v>744</v>
      </c>
      <c r="H2" s="1071"/>
      <c r="I2" s="1071"/>
      <c r="J2" s="1071"/>
      <c r="K2" s="1072"/>
      <c r="L2" s="1072"/>
      <c r="M2" s="1071"/>
      <c r="N2" s="1071"/>
      <c r="O2" s="1071"/>
      <c r="P2" s="1072"/>
      <c r="Q2" s="1071"/>
      <c r="R2" s="1071"/>
      <c r="S2" s="1068" t="s">
        <v>145</v>
      </c>
      <c r="T2" s="1068" t="s">
        <v>145</v>
      </c>
      <c r="U2" s="1073" t="s">
        <v>1</v>
      </c>
      <c r="V2" s="1074" t="s">
        <v>745</v>
      </c>
      <c r="W2" s="1074"/>
      <c r="X2" s="1074"/>
      <c r="Y2" s="1074"/>
      <c r="Z2" s="1075" t="s">
        <v>746</v>
      </c>
      <c r="AA2" s="1074"/>
      <c r="AB2" s="1074"/>
      <c r="AC2" s="1076"/>
    </row>
    <row r="3" spans="1:29" ht="16.5" customHeight="1">
      <c r="A3" s="1077"/>
      <c r="B3" s="1078"/>
      <c r="C3" s="1079"/>
      <c r="D3" s="1080"/>
      <c r="E3" s="1081"/>
      <c r="F3" s="1082"/>
      <c r="G3" s="1747" t="s">
        <v>747</v>
      </c>
      <c r="H3" s="1748"/>
      <c r="I3" s="1748"/>
      <c r="J3" s="1749"/>
      <c r="K3" s="1750" t="s">
        <v>748</v>
      </c>
      <c r="L3" s="1748"/>
      <c r="M3" s="1748"/>
      <c r="N3" s="1751"/>
      <c r="O3" s="1083" t="s">
        <v>749</v>
      </c>
      <c r="P3" s="1084"/>
      <c r="Q3" s="1084"/>
      <c r="R3" s="1084"/>
      <c r="S3" s="1077"/>
      <c r="T3" s="1077"/>
      <c r="U3" s="1085"/>
      <c r="V3" s="1081"/>
      <c r="W3" s="1081"/>
      <c r="X3" s="1081"/>
      <c r="Y3" s="1081"/>
      <c r="Z3" s="1079"/>
      <c r="AA3" s="1080"/>
      <c r="AB3" s="1081"/>
      <c r="AC3" s="1082"/>
    </row>
    <row r="4" spans="1:29" ht="13.5" customHeight="1">
      <c r="A4" s="1077"/>
      <c r="B4" s="1086"/>
      <c r="C4" s="1752"/>
      <c r="D4" s="1087" t="s">
        <v>750</v>
      </c>
      <c r="E4" s="1088" t="s">
        <v>751</v>
      </c>
      <c r="F4" s="1089" t="s">
        <v>752</v>
      </c>
      <c r="G4" s="1754"/>
      <c r="H4" s="1090" t="s">
        <v>750</v>
      </c>
      <c r="I4" s="1088" t="s">
        <v>751</v>
      </c>
      <c r="J4" s="1089" t="s">
        <v>752</v>
      </c>
      <c r="K4" s="1752"/>
      <c r="L4" s="1091" t="s">
        <v>750</v>
      </c>
      <c r="M4" s="1092" t="s">
        <v>751</v>
      </c>
      <c r="N4" s="1093" t="s">
        <v>752</v>
      </c>
      <c r="O4" s="1754"/>
      <c r="P4" s="1094" t="s">
        <v>750</v>
      </c>
      <c r="Q4" s="1095" t="s">
        <v>751</v>
      </c>
      <c r="R4" s="1096" t="s">
        <v>752</v>
      </c>
      <c r="S4" s="1077"/>
      <c r="T4" s="1077"/>
      <c r="U4" s="1097"/>
      <c r="V4" s="1756"/>
      <c r="W4" s="1090" t="s">
        <v>750</v>
      </c>
      <c r="X4" s="1088" t="s">
        <v>751</v>
      </c>
      <c r="Y4" s="1098" t="s">
        <v>752</v>
      </c>
      <c r="Z4" s="1752"/>
      <c r="AA4" s="1087" t="s">
        <v>750</v>
      </c>
      <c r="AB4" s="1088" t="s">
        <v>751</v>
      </c>
      <c r="AC4" s="1089" t="s">
        <v>752</v>
      </c>
    </row>
    <row r="5" spans="1:29" ht="13.5" customHeight="1">
      <c r="A5" s="1099" t="s">
        <v>273</v>
      </c>
      <c r="B5" s="1086" t="s">
        <v>3</v>
      </c>
      <c r="C5" s="1753"/>
      <c r="D5" s="1100" t="s">
        <v>716</v>
      </c>
      <c r="E5" s="1101" t="s">
        <v>716</v>
      </c>
      <c r="F5" s="1102" t="s">
        <v>753</v>
      </c>
      <c r="G5" s="1755"/>
      <c r="H5" s="1103" t="s">
        <v>716</v>
      </c>
      <c r="I5" s="1101" t="s">
        <v>716</v>
      </c>
      <c r="J5" s="1102" t="s">
        <v>753</v>
      </c>
      <c r="K5" s="1753"/>
      <c r="L5" s="1100" t="s">
        <v>716</v>
      </c>
      <c r="M5" s="1101" t="s">
        <v>716</v>
      </c>
      <c r="N5" s="1104" t="s">
        <v>753</v>
      </c>
      <c r="O5" s="1755"/>
      <c r="P5" s="1105" t="s">
        <v>716</v>
      </c>
      <c r="Q5" s="1101" t="s">
        <v>716</v>
      </c>
      <c r="R5" s="1104" t="s">
        <v>753</v>
      </c>
      <c r="S5" s="1099" t="s">
        <v>273</v>
      </c>
      <c r="T5" s="1099" t="s">
        <v>273</v>
      </c>
      <c r="U5" s="1097" t="s">
        <v>3</v>
      </c>
      <c r="V5" s="1757"/>
      <c r="W5" s="1103" t="s">
        <v>716</v>
      </c>
      <c r="X5" s="1101" t="s">
        <v>716</v>
      </c>
      <c r="Y5" s="1106" t="s">
        <v>753</v>
      </c>
      <c r="Z5" s="1753"/>
      <c r="AA5" s="1100" t="s">
        <v>716</v>
      </c>
      <c r="AB5" s="1101" t="s">
        <v>716</v>
      </c>
      <c r="AC5" s="1102" t="s">
        <v>753</v>
      </c>
    </row>
    <row r="6" spans="1:29" s="296" customFormat="1" ht="14.25" customHeight="1">
      <c r="A6" s="1564" t="s">
        <v>286</v>
      </c>
      <c r="B6" s="1758"/>
      <c r="C6" s="1107">
        <f>C7+C8</f>
        <v>174252319</v>
      </c>
      <c r="D6" s="1107">
        <f>D7+D8</f>
        <v>59665919</v>
      </c>
      <c r="E6" s="1107">
        <f>E7+E8</f>
        <v>26645576</v>
      </c>
      <c r="F6" s="1108">
        <f>F7+F8</f>
        <v>87940824</v>
      </c>
      <c r="G6" s="1107">
        <f aca="true" t="shared" si="0" ref="G6:R6">G7+G8</f>
        <v>18451718</v>
      </c>
      <c r="H6" s="1107">
        <f t="shared" si="0"/>
        <v>6519142</v>
      </c>
      <c r="I6" s="1107">
        <f t="shared" si="0"/>
        <v>1698784</v>
      </c>
      <c r="J6" s="1108">
        <f t="shared" si="0"/>
        <v>10233792</v>
      </c>
      <c r="K6" s="1109">
        <f t="shared" si="0"/>
        <v>23756527</v>
      </c>
      <c r="L6" s="1107">
        <f t="shared" si="0"/>
        <v>10845718</v>
      </c>
      <c r="M6" s="1107">
        <f t="shared" si="0"/>
        <v>3299815</v>
      </c>
      <c r="N6" s="1110">
        <f t="shared" si="0"/>
        <v>9610994</v>
      </c>
      <c r="O6" s="1107">
        <f t="shared" si="0"/>
        <v>7000392</v>
      </c>
      <c r="P6" s="1107">
        <f t="shared" si="0"/>
        <v>5612813</v>
      </c>
      <c r="Q6" s="1107">
        <f t="shared" si="0"/>
        <v>794768</v>
      </c>
      <c r="R6" s="1107">
        <f t="shared" si="0"/>
        <v>592811</v>
      </c>
      <c r="S6" s="1111"/>
      <c r="T6" s="1759" t="s">
        <v>286</v>
      </c>
      <c r="U6" s="1759"/>
      <c r="V6" s="1112">
        <f aca="true" t="shared" si="1" ref="V6:AC6">V7+V8</f>
        <v>27769</v>
      </c>
      <c r="W6" s="1112">
        <f t="shared" si="1"/>
        <v>23383</v>
      </c>
      <c r="X6" s="1112">
        <f t="shared" si="1"/>
        <v>1267</v>
      </c>
      <c r="Y6" s="1112">
        <f t="shared" si="1"/>
        <v>3119</v>
      </c>
      <c r="Z6" s="1107">
        <f t="shared" si="1"/>
        <v>175975671</v>
      </c>
      <c r="AA6" s="1107">
        <f t="shared" si="1"/>
        <v>60975539</v>
      </c>
      <c r="AB6" s="1107">
        <f t="shared" si="1"/>
        <v>25840580</v>
      </c>
      <c r="AC6" s="1108">
        <f t="shared" si="1"/>
        <v>89159552</v>
      </c>
    </row>
    <row r="7" spans="1:29" s="296" customFormat="1" ht="14.25" customHeight="1">
      <c r="A7" s="1760" t="s">
        <v>287</v>
      </c>
      <c r="B7" s="1761"/>
      <c r="C7" s="1113">
        <f>SUM(C9:C18)</f>
        <v>82823317</v>
      </c>
      <c r="D7" s="1113">
        <f>SUM(D9:D18)</f>
        <v>23122407</v>
      </c>
      <c r="E7" s="1113">
        <f>SUM(E9:E18)</f>
        <v>14059120</v>
      </c>
      <c r="F7" s="1114">
        <f>SUM(F9:F18)</f>
        <v>45641790</v>
      </c>
      <c r="G7" s="1113">
        <f aca="true" t="shared" si="2" ref="G7:R7">SUM(G9:G18)</f>
        <v>7685073</v>
      </c>
      <c r="H7" s="1113">
        <f t="shared" si="2"/>
        <v>2545047</v>
      </c>
      <c r="I7" s="1113">
        <f t="shared" si="2"/>
        <v>663662</v>
      </c>
      <c r="J7" s="1114">
        <f t="shared" si="2"/>
        <v>4476364</v>
      </c>
      <c r="K7" s="1115">
        <f t="shared" si="2"/>
        <v>11590666</v>
      </c>
      <c r="L7" s="1113">
        <f t="shared" si="2"/>
        <v>5321597</v>
      </c>
      <c r="M7" s="1113">
        <f t="shared" si="2"/>
        <v>1689692</v>
      </c>
      <c r="N7" s="1116">
        <f t="shared" si="2"/>
        <v>4579377</v>
      </c>
      <c r="O7" s="1113">
        <f t="shared" si="2"/>
        <v>3808220</v>
      </c>
      <c r="P7" s="1113">
        <f t="shared" si="2"/>
        <v>3297409</v>
      </c>
      <c r="Q7" s="1113">
        <f t="shared" si="2"/>
        <v>10000</v>
      </c>
      <c r="R7" s="1113">
        <f t="shared" si="2"/>
        <v>500811</v>
      </c>
      <c r="S7" s="1117"/>
      <c r="T7" s="1762" t="s">
        <v>287</v>
      </c>
      <c r="U7" s="1762"/>
      <c r="V7" s="1118">
        <f aca="true" t="shared" si="3" ref="V7:AC7">SUM(V9:V18)</f>
        <v>28101</v>
      </c>
      <c r="W7" s="1118">
        <f t="shared" si="3"/>
        <v>23378</v>
      </c>
      <c r="X7" s="1113">
        <f t="shared" si="3"/>
        <v>1269</v>
      </c>
      <c r="Y7" s="1118">
        <f t="shared" si="3"/>
        <v>3454</v>
      </c>
      <c r="Z7" s="1113">
        <f t="shared" si="3"/>
        <v>82754045</v>
      </c>
      <c r="AA7" s="1113">
        <f t="shared" si="3"/>
        <v>23666644</v>
      </c>
      <c r="AB7" s="1113">
        <f t="shared" si="3"/>
        <v>13044359</v>
      </c>
      <c r="AC7" s="1114">
        <f t="shared" si="3"/>
        <v>46043042</v>
      </c>
    </row>
    <row r="8" spans="1:29" s="296" customFormat="1" ht="14.25" customHeight="1">
      <c r="A8" s="1763" t="s">
        <v>288</v>
      </c>
      <c r="B8" s="1764"/>
      <c r="C8" s="1113">
        <f>SUM(C19:C48)</f>
        <v>91429002</v>
      </c>
      <c r="D8" s="1113">
        <f>SUM(D19:D48)</f>
        <v>36543512</v>
      </c>
      <c r="E8" s="1113">
        <f>SUM(E19:E48)</f>
        <v>12586456</v>
      </c>
      <c r="F8" s="1119">
        <f>SUM(F19:F48)</f>
        <v>42299034</v>
      </c>
      <c r="G8" s="1120">
        <f aca="true" t="shared" si="4" ref="G8:R8">SUM(G19:G48)</f>
        <v>10766645</v>
      </c>
      <c r="H8" s="1120">
        <f t="shared" si="4"/>
        <v>3974095</v>
      </c>
      <c r="I8" s="1120">
        <f t="shared" si="4"/>
        <v>1035122</v>
      </c>
      <c r="J8" s="1119">
        <f t="shared" si="4"/>
        <v>5757428</v>
      </c>
      <c r="K8" s="1121">
        <f t="shared" si="4"/>
        <v>12165861</v>
      </c>
      <c r="L8" s="1120">
        <f t="shared" si="4"/>
        <v>5524121</v>
      </c>
      <c r="M8" s="1120">
        <f t="shared" si="4"/>
        <v>1610123</v>
      </c>
      <c r="N8" s="1122">
        <f t="shared" si="4"/>
        <v>5031617</v>
      </c>
      <c r="O8" s="1113">
        <f t="shared" si="4"/>
        <v>3192172</v>
      </c>
      <c r="P8" s="1113">
        <f t="shared" si="4"/>
        <v>2315404</v>
      </c>
      <c r="Q8" s="1113">
        <f t="shared" si="4"/>
        <v>784768</v>
      </c>
      <c r="R8" s="1113">
        <f t="shared" si="4"/>
        <v>92000</v>
      </c>
      <c r="S8" s="1123"/>
      <c r="T8" s="1765" t="s">
        <v>288</v>
      </c>
      <c r="U8" s="1765"/>
      <c r="V8" s="1118">
        <f aca="true" t="shared" si="5" ref="V8:AC8">SUM(V19:V48)</f>
        <v>-332</v>
      </c>
      <c r="W8" s="1118">
        <f t="shared" si="5"/>
        <v>5</v>
      </c>
      <c r="X8" s="1118">
        <f t="shared" si="5"/>
        <v>-2</v>
      </c>
      <c r="Y8" s="1118">
        <f t="shared" si="5"/>
        <v>-335</v>
      </c>
      <c r="Z8" s="1113">
        <f t="shared" si="5"/>
        <v>93221626</v>
      </c>
      <c r="AA8" s="1113">
        <f t="shared" si="5"/>
        <v>37308895</v>
      </c>
      <c r="AB8" s="1113">
        <f t="shared" si="5"/>
        <v>12796221</v>
      </c>
      <c r="AC8" s="1119">
        <f t="shared" si="5"/>
        <v>43116510</v>
      </c>
    </row>
    <row r="9" spans="1:29" s="296" customFormat="1" ht="14.25" customHeight="1">
      <c r="A9" s="1124">
        <v>1</v>
      </c>
      <c r="B9" s="331" t="s">
        <v>31</v>
      </c>
      <c r="C9" s="259">
        <v>8285979</v>
      </c>
      <c r="D9" s="259">
        <v>2777255</v>
      </c>
      <c r="E9" s="259">
        <v>1257595</v>
      </c>
      <c r="F9" s="259">
        <v>4251129</v>
      </c>
      <c r="G9" s="255">
        <v>293082</v>
      </c>
      <c r="H9" s="255">
        <v>671</v>
      </c>
      <c r="I9" s="255">
        <v>54</v>
      </c>
      <c r="J9" s="256">
        <v>292357</v>
      </c>
      <c r="K9" s="254">
        <v>2008988</v>
      </c>
      <c r="L9" s="259">
        <v>415778</v>
      </c>
      <c r="M9" s="259">
        <v>1000000</v>
      </c>
      <c r="N9" s="259">
        <v>593210</v>
      </c>
      <c r="O9" s="259">
        <v>1400000</v>
      </c>
      <c r="P9" s="259">
        <v>1400000</v>
      </c>
      <c r="Q9" s="259">
        <v>0</v>
      </c>
      <c r="R9" s="259">
        <v>0</v>
      </c>
      <c r="S9" s="227">
        <v>1</v>
      </c>
      <c r="T9" s="1125">
        <v>1</v>
      </c>
      <c r="U9" s="1126" t="s">
        <v>31</v>
      </c>
      <c r="V9" s="1127">
        <v>0</v>
      </c>
      <c r="W9" s="1128">
        <v>0</v>
      </c>
      <c r="X9" s="1128">
        <v>0</v>
      </c>
      <c r="Y9" s="1128">
        <v>0</v>
      </c>
      <c r="Z9" s="259">
        <v>7970073</v>
      </c>
      <c r="AA9" s="259">
        <v>3762148</v>
      </c>
      <c r="AB9" s="259">
        <v>257649</v>
      </c>
      <c r="AC9" s="259">
        <v>3950276</v>
      </c>
    </row>
    <row r="10" spans="1:29" s="296" customFormat="1" ht="14.25" customHeight="1">
      <c r="A10" s="1129">
        <v>2</v>
      </c>
      <c r="B10" s="330" t="s">
        <v>32</v>
      </c>
      <c r="C10" s="269">
        <v>8901743</v>
      </c>
      <c r="D10" s="269">
        <v>3078884</v>
      </c>
      <c r="E10" s="269">
        <v>694248</v>
      </c>
      <c r="F10" s="269">
        <v>5128611</v>
      </c>
      <c r="G10" s="262">
        <v>1028724</v>
      </c>
      <c r="H10" s="262">
        <v>309513</v>
      </c>
      <c r="I10" s="262">
        <v>18</v>
      </c>
      <c r="J10" s="257">
        <v>719193</v>
      </c>
      <c r="K10" s="258">
        <v>824616</v>
      </c>
      <c r="L10" s="269">
        <v>800000</v>
      </c>
      <c r="M10" s="269">
        <v>0</v>
      </c>
      <c r="N10" s="269">
        <v>24616</v>
      </c>
      <c r="O10" s="269">
        <v>0</v>
      </c>
      <c r="P10" s="269">
        <v>0</v>
      </c>
      <c r="Q10" s="269">
        <v>0</v>
      </c>
      <c r="R10" s="269">
        <v>0</v>
      </c>
      <c r="S10" s="231">
        <f aca="true" t="shared" si="6" ref="S10:S48">S9+1</f>
        <v>2</v>
      </c>
      <c r="T10" s="1130">
        <v>2</v>
      </c>
      <c r="U10" s="200" t="s">
        <v>32</v>
      </c>
      <c r="V10" s="1131">
        <v>0</v>
      </c>
      <c r="W10" s="1132">
        <v>0</v>
      </c>
      <c r="X10" s="1132">
        <v>0</v>
      </c>
      <c r="Y10" s="1132">
        <v>0</v>
      </c>
      <c r="Z10" s="269">
        <v>9105851</v>
      </c>
      <c r="AA10" s="269">
        <v>2588397</v>
      </c>
      <c r="AB10" s="269">
        <v>694266</v>
      </c>
      <c r="AC10" s="269">
        <v>5823188</v>
      </c>
    </row>
    <row r="11" spans="1:29" s="296" customFormat="1" ht="14.25" customHeight="1">
      <c r="A11" s="1129">
        <v>3</v>
      </c>
      <c r="B11" s="330" t="s">
        <v>33</v>
      </c>
      <c r="C11" s="269">
        <v>13743573</v>
      </c>
      <c r="D11" s="269">
        <v>2822156</v>
      </c>
      <c r="E11" s="269">
        <v>2511846</v>
      </c>
      <c r="F11" s="269">
        <v>8409571</v>
      </c>
      <c r="G11" s="262">
        <v>1356583</v>
      </c>
      <c r="H11" s="262">
        <v>546566</v>
      </c>
      <c r="I11" s="262">
        <v>602361</v>
      </c>
      <c r="J11" s="257">
        <v>207656</v>
      </c>
      <c r="K11" s="258">
        <v>1838721</v>
      </c>
      <c r="L11" s="269">
        <v>872003</v>
      </c>
      <c r="M11" s="269">
        <v>600000</v>
      </c>
      <c r="N11" s="269">
        <v>366718</v>
      </c>
      <c r="O11" s="269">
        <v>0</v>
      </c>
      <c r="P11" s="269">
        <v>0</v>
      </c>
      <c r="Q11" s="269">
        <v>0</v>
      </c>
      <c r="R11" s="269">
        <v>0</v>
      </c>
      <c r="S11" s="231">
        <f t="shared" si="6"/>
        <v>3</v>
      </c>
      <c r="T11" s="1130">
        <v>3</v>
      </c>
      <c r="U11" s="200" t="s">
        <v>33</v>
      </c>
      <c r="V11" s="1131">
        <v>0</v>
      </c>
      <c r="W11" s="1132">
        <v>0</v>
      </c>
      <c r="X11" s="1132">
        <v>0</v>
      </c>
      <c r="Y11" s="1132">
        <v>0</v>
      </c>
      <c r="Z11" s="269">
        <v>13261435</v>
      </c>
      <c r="AA11" s="269">
        <v>2496719</v>
      </c>
      <c r="AB11" s="269">
        <v>2514207</v>
      </c>
      <c r="AC11" s="269">
        <v>8250509</v>
      </c>
    </row>
    <row r="12" spans="1:29" s="296" customFormat="1" ht="14.25" customHeight="1">
      <c r="A12" s="1129">
        <v>4</v>
      </c>
      <c r="B12" s="330" t="s">
        <v>34</v>
      </c>
      <c r="C12" s="269">
        <v>1368080</v>
      </c>
      <c r="D12" s="269">
        <v>1153148</v>
      </c>
      <c r="E12" s="269">
        <v>6836</v>
      </c>
      <c r="F12" s="269">
        <v>208096</v>
      </c>
      <c r="G12" s="262">
        <v>405942</v>
      </c>
      <c r="H12" s="262">
        <v>213574</v>
      </c>
      <c r="I12" s="262">
        <v>0</v>
      </c>
      <c r="J12" s="257">
        <v>192368</v>
      </c>
      <c r="K12" s="258">
        <v>268883</v>
      </c>
      <c r="L12" s="269">
        <v>150000</v>
      </c>
      <c r="M12" s="269">
        <v>0</v>
      </c>
      <c r="N12" s="269">
        <v>118883</v>
      </c>
      <c r="O12" s="269">
        <v>0</v>
      </c>
      <c r="P12" s="269">
        <v>0</v>
      </c>
      <c r="Q12" s="269">
        <v>0</v>
      </c>
      <c r="R12" s="269">
        <v>0</v>
      </c>
      <c r="S12" s="231">
        <f t="shared" si="6"/>
        <v>4</v>
      </c>
      <c r="T12" s="1130">
        <v>4</v>
      </c>
      <c r="U12" s="200" t="s">
        <v>34</v>
      </c>
      <c r="V12" s="1131">
        <v>0</v>
      </c>
      <c r="W12" s="1132">
        <v>0</v>
      </c>
      <c r="X12" s="1132">
        <v>0</v>
      </c>
      <c r="Y12" s="1132">
        <v>0</v>
      </c>
      <c r="Z12" s="269">
        <v>1505139</v>
      </c>
      <c r="AA12" s="269">
        <v>1216722</v>
      </c>
      <c r="AB12" s="269">
        <v>6836</v>
      </c>
      <c r="AC12" s="269">
        <v>281581</v>
      </c>
    </row>
    <row r="13" spans="1:29" s="296" customFormat="1" ht="14.25" customHeight="1">
      <c r="A13" s="1129">
        <v>5</v>
      </c>
      <c r="B13" s="330" t="s">
        <v>14</v>
      </c>
      <c r="C13" s="269">
        <v>2425378</v>
      </c>
      <c r="D13" s="269">
        <v>653785</v>
      </c>
      <c r="E13" s="269">
        <v>10130</v>
      </c>
      <c r="F13" s="269">
        <v>1761463</v>
      </c>
      <c r="G13" s="262">
        <v>618755</v>
      </c>
      <c r="H13" s="262">
        <v>84610</v>
      </c>
      <c r="I13" s="262">
        <v>0</v>
      </c>
      <c r="J13" s="257">
        <v>534145</v>
      </c>
      <c r="K13" s="258">
        <v>735210</v>
      </c>
      <c r="L13" s="269">
        <v>157108</v>
      </c>
      <c r="M13" s="269">
        <v>0</v>
      </c>
      <c r="N13" s="269">
        <v>578102</v>
      </c>
      <c r="O13" s="269">
        <v>568409</v>
      </c>
      <c r="P13" s="269">
        <v>568409</v>
      </c>
      <c r="Q13" s="269">
        <v>0</v>
      </c>
      <c r="R13" s="269">
        <v>0</v>
      </c>
      <c r="S13" s="231">
        <f t="shared" si="6"/>
        <v>5</v>
      </c>
      <c r="T13" s="1130">
        <v>5</v>
      </c>
      <c r="U13" s="200" t="s">
        <v>14</v>
      </c>
      <c r="V13" s="1131">
        <v>1</v>
      </c>
      <c r="W13" s="1132">
        <v>0</v>
      </c>
      <c r="X13" s="1132">
        <v>0</v>
      </c>
      <c r="Y13" s="1132">
        <v>1</v>
      </c>
      <c r="Z13" s="269">
        <v>2877333</v>
      </c>
      <c r="AA13" s="269">
        <v>1149696</v>
      </c>
      <c r="AB13" s="269">
        <v>10130</v>
      </c>
      <c r="AC13" s="269">
        <v>1717507</v>
      </c>
    </row>
    <row r="14" spans="1:29" s="296" customFormat="1" ht="14.25" customHeight="1">
      <c r="A14" s="1129">
        <v>6</v>
      </c>
      <c r="B14" s="330" t="s">
        <v>35</v>
      </c>
      <c r="C14" s="269">
        <v>16811783</v>
      </c>
      <c r="D14" s="269">
        <v>5280713</v>
      </c>
      <c r="E14" s="269">
        <v>3407912</v>
      </c>
      <c r="F14" s="269">
        <v>8123158</v>
      </c>
      <c r="G14" s="262">
        <v>681271</v>
      </c>
      <c r="H14" s="262">
        <v>2570</v>
      </c>
      <c r="I14" s="262">
        <v>3057</v>
      </c>
      <c r="J14" s="257">
        <v>675644</v>
      </c>
      <c r="K14" s="258">
        <v>2554616</v>
      </c>
      <c r="L14" s="269">
        <v>1573494</v>
      </c>
      <c r="M14" s="269">
        <v>39692</v>
      </c>
      <c r="N14" s="269">
        <v>941430</v>
      </c>
      <c r="O14" s="269">
        <v>1100000</v>
      </c>
      <c r="P14" s="269">
        <v>600000</v>
      </c>
      <c r="Q14" s="269">
        <v>0</v>
      </c>
      <c r="R14" s="269">
        <v>500000</v>
      </c>
      <c r="S14" s="231">
        <f t="shared" si="6"/>
        <v>6</v>
      </c>
      <c r="T14" s="1130">
        <v>6</v>
      </c>
      <c r="U14" s="200" t="s">
        <v>35</v>
      </c>
      <c r="V14" s="1131">
        <v>1</v>
      </c>
      <c r="W14" s="1132">
        <v>0</v>
      </c>
      <c r="X14" s="1132">
        <v>0</v>
      </c>
      <c r="Y14" s="1132">
        <v>1</v>
      </c>
      <c r="Z14" s="269">
        <v>16038439</v>
      </c>
      <c r="AA14" s="269">
        <v>4309789</v>
      </c>
      <c r="AB14" s="269">
        <v>3371277</v>
      </c>
      <c r="AC14" s="269">
        <v>8357373</v>
      </c>
    </row>
    <row r="15" spans="1:29" s="296" customFormat="1" ht="14.25" customHeight="1">
      <c r="A15" s="1129">
        <v>7</v>
      </c>
      <c r="B15" s="330" t="s">
        <v>36</v>
      </c>
      <c r="C15" s="269">
        <v>4871781</v>
      </c>
      <c r="D15" s="269">
        <v>2120102</v>
      </c>
      <c r="E15" s="269">
        <v>1297063</v>
      </c>
      <c r="F15" s="269">
        <v>1454616</v>
      </c>
      <c r="G15" s="262">
        <v>481600</v>
      </c>
      <c r="H15" s="262">
        <v>38</v>
      </c>
      <c r="I15" s="262">
        <v>72</v>
      </c>
      <c r="J15" s="257">
        <v>481490</v>
      </c>
      <c r="K15" s="258">
        <v>642912</v>
      </c>
      <c r="L15" s="269">
        <v>271169</v>
      </c>
      <c r="M15" s="269">
        <v>0</v>
      </c>
      <c r="N15" s="269">
        <v>371743</v>
      </c>
      <c r="O15" s="269">
        <v>339000</v>
      </c>
      <c r="P15" s="269">
        <v>329000</v>
      </c>
      <c r="Q15" s="269">
        <v>10000</v>
      </c>
      <c r="R15" s="269">
        <v>0</v>
      </c>
      <c r="S15" s="231">
        <f t="shared" si="6"/>
        <v>7</v>
      </c>
      <c r="T15" s="1130">
        <v>7</v>
      </c>
      <c r="U15" s="200" t="s">
        <v>36</v>
      </c>
      <c r="V15" s="1131">
        <v>1</v>
      </c>
      <c r="W15" s="1132">
        <v>0</v>
      </c>
      <c r="X15" s="1132">
        <v>0</v>
      </c>
      <c r="Y15" s="1132">
        <v>1</v>
      </c>
      <c r="Z15" s="269">
        <v>5049470</v>
      </c>
      <c r="AA15" s="269">
        <v>2177971</v>
      </c>
      <c r="AB15" s="269">
        <v>1307135</v>
      </c>
      <c r="AC15" s="269">
        <v>1564364</v>
      </c>
    </row>
    <row r="16" spans="1:29" s="296" customFormat="1" ht="14.25" customHeight="1">
      <c r="A16" s="1129">
        <v>8</v>
      </c>
      <c r="B16" s="330" t="s">
        <v>37</v>
      </c>
      <c r="C16" s="269">
        <v>6671360</v>
      </c>
      <c r="D16" s="269">
        <v>567191</v>
      </c>
      <c r="E16" s="269">
        <v>50043</v>
      </c>
      <c r="F16" s="269">
        <v>6054126</v>
      </c>
      <c r="G16" s="262">
        <v>2034015</v>
      </c>
      <c r="H16" s="262">
        <v>1382798</v>
      </c>
      <c r="I16" s="262">
        <v>50005</v>
      </c>
      <c r="J16" s="257">
        <v>601212</v>
      </c>
      <c r="K16" s="258">
        <v>2198538</v>
      </c>
      <c r="L16" s="269">
        <v>946610</v>
      </c>
      <c r="M16" s="269">
        <v>50000</v>
      </c>
      <c r="N16" s="269">
        <v>1201928</v>
      </c>
      <c r="O16" s="269">
        <v>0</v>
      </c>
      <c r="P16" s="269">
        <v>0</v>
      </c>
      <c r="Q16" s="269">
        <v>0</v>
      </c>
      <c r="R16" s="269">
        <v>0</v>
      </c>
      <c r="S16" s="231">
        <f t="shared" si="6"/>
        <v>8</v>
      </c>
      <c r="T16" s="1130">
        <v>8</v>
      </c>
      <c r="U16" s="200" t="s">
        <v>37</v>
      </c>
      <c r="V16" s="1131">
        <v>300</v>
      </c>
      <c r="W16" s="1132">
        <v>21</v>
      </c>
      <c r="X16" s="1132">
        <v>0</v>
      </c>
      <c r="Y16" s="1132">
        <v>279</v>
      </c>
      <c r="Z16" s="269">
        <v>6507137</v>
      </c>
      <c r="AA16" s="269">
        <v>1003400</v>
      </c>
      <c r="AB16" s="269">
        <v>50048</v>
      </c>
      <c r="AC16" s="269">
        <v>5453689</v>
      </c>
    </row>
    <row r="17" spans="1:29" s="296" customFormat="1" ht="14.25" customHeight="1">
      <c r="A17" s="1133">
        <v>9</v>
      </c>
      <c r="B17" s="1134" t="s">
        <v>38</v>
      </c>
      <c r="C17" s="269">
        <v>9423156</v>
      </c>
      <c r="D17" s="269">
        <v>2199488</v>
      </c>
      <c r="E17" s="269">
        <v>2957546</v>
      </c>
      <c r="F17" s="269">
        <v>4266122</v>
      </c>
      <c r="G17" s="262">
        <v>94769</v>
      </c>
      <c r="H17" s="262">
        <v>742</v>
      </c>
      <c r="I17" s="262">
        <v>6204</v>
      </c>
      <c r="J17" s="257">
        <v>87823</v>
      </c>
      <c r="K17" s="258">
        <v>406965</v>
      </c>
      <c r="L17" s="269">
        <v>24218</v>
      </c>
      <c r="M17" s="269">
        <v>0</v>
      </c>
      <c r="N17" s="269">
        <v>382747</v>
      </c>
      <c r="O17" s="269">
        <v>0</v>
      </c>
      <c r="P17" s="269">
        <v>0</v>
      </c>
      <c r="Q17" s="269">
        <v>0</v>
      </c>
      <c r="R17" s="269">
        <v>0</v>
      </c>
      <c r="S17" s="231">
        <f t="shared" si="6"/>
        <v>9</v>
      </c>
      <c r="T17" s="1130">
        <v>9</v>
      </c>
      <c r="U17" s="200" t="s">
        <v>38</v>
      </c>
      <c r="V17" s="1131">
        <v>0</v>
      </c>
      <c r="W17" s="1132">
        <v>0</v>
      </c>
      <c r="X17" s="1132">
        <v>0</v>
      </c>
      <c r="Y17" s="1132">
        <v>0</v>
      </c>
      <c r="Z17" s="269">
        <v>9110960</v>
      </c>
      <c r="AA17" s="269">
        <v>2176012</v>
      </c>
      <c r="AB17" s="269">
        <v>2963750</v>
      </c>
      <c r="AC17" s="269">
        <v>3971198</v>
      </c>
    </row>
    <row r="18" spans="1:29" s="296" customFormat="1" ht="14.25" customHeight="1">
      <c r="A18" s="1135">
        <v>10</v>
      </c>
      <c r="B18" s="1136" t="s">
        <v>77</v>
      </c>
      <c r="C18" s="279">
        <v>10320484</v>
      </c>
      <c r="D18" s="279">
        <v>2469685</v>
      </c>
      <c r="E18" s="279">
        <v>1865901</v>
      </c>
      <c r="F18" s="279">
        <v>5984898</v>
      </c>
      <c r="G18" s="277">
        <v>690332</v>
      </c>
      <c r="H18" s="277">
        <v>3965</v>
      </c>
      <c r="I18" s="277">
        <v>1891</v>
      </c>
      <c r="J18" s="278">
        <v>684476</v>
      </c>
      <c r="K18" s="276">
        <v>111217</v>
      </c>
      <c r="L18" s="279">
        <v>111217</v>
      </c>
      <c r="M18" s="279">
        <v>0</v>
      </c>
      <c r="N18" s="279">
        <v>0</v>
      </c>
      <c r="O18" s="279">
        <v>400811</v>
      </c>
      <c r="P18" s="279">
        <v>400000</v>
      </c>
      <c r="Q18" s="279">
        <v>0</v>
      </c>
      <c r="R18" s="279">
        <v>811</v>
      </c>
      <c r="S18" s="248">
        <f t="shared" si="6"/>
        <v>10</v>
      </c>
      <c r="T18" s="1137">
        <v>10</v>
      </c>
      <c r="U18" s="1138" t="s">
        <v>77</v>
      </c>
      <c r="V18" s="1139">
        <v>27798</v>
      </c>
      <c r="W18" s="1140">
        <v>23357</v>
      </c>
      <c r="X18" s="1140">
        <v>1269</v>
      </c>
      <c r="Y18" s="1140">
        <v>3172</v>
      </c>
      <c r="Z18" s="279">
        <v>11328208</v>
      </c>
      <c r="AA18" s="279">
        <v>2785790</v>
      </c>
      <c r="AB18" s="279">
        <v>1869061</v>
      </c>
      <c r="AC18" s="279">
        <v>6673357</v>
      </c>
    </row>
    <row r="19" spans="1:29" s="296" customFormat="1" ht="14.25" customHeight="1">
      <c r="A19" s="1129">
        <v>11</v>
      </c>
      <c r="B19" s="330" t="s">
        <v>39</v>
      </c>
      <c r="C19" s="269">
        <v>1497349</v>
      </c>
      <c r="D19" s="269">
        <v>490496</v>
      </c>
      <c r="E19" s="269">
        <v>239249</v>
      </c>
      <c r="F19" s="269">
        <v>767604</v>
      </c>
      <c r="G19" s="1141">
        <v>54508</v>
      </c>
      <c r="H19" s="262">
        <v>18</v>
      </c>
      <c r="I19" s="262">
        <v>39801</v>
      </c>
      <c r="J19" s="257">
        <v>14689</v>
      </c>
      <c r="K19" s="258">
        <v>193900</v>
      </c>
      <c r="L19" s="269">
        <v>90000</v>
      </c>
      <c r="M19" s="269">
        <v>0</v>
      </c>
      <c r="N19" s="269">
        <v>103900</v>
      </c>
      <c r="O19" s="269">
        <v>90000</v>
      </c>
      <c r="P19" s="269">
        <v>90000</v>
      </c>
      <c r="Q19" s="269">
        <v>0</v>
      </c>
      <c r="R19" s="269">
        <v>0</v>
      </c>
      <c r="S19" s="231">
        <f t="shared" si="6"/>
        <v>11</v>
      </c>
      <c r="T19" s="1130">
        <v>11</v>
      </c>
      <c r="U19" s="200" t="s">
        <v>39</v>
      </c>
      <c r="V19" s="1131">
        <v>0</v>
      </c>
      <c r="W19" s="1132">
        <v>0</v>
      </c>
      <c r="X19" s="1132">
        <v>0</v>
      </c>
      <c r="Y19" s="1132">
        <v>0</v>
      </c>
      <c r="Z19" s="269">
        <v>1447957</v>
      </c>
      <c r="AA19" s="269">
        <v>490514</v>
      </c>
      <c r="AB19" s="269">
        <v>279050</v>
      </c>
      <c r="AC19" s="269">
        <v>678393</v>
      </c>
    </row>
    <row r="20" spans="1:29" s="296" customFormat="1" ht="14.25" customHeight="1">
      <c r="A20" s="1129">
        <v>12</v>
      </c>
      <c r="B20" s="611" t="s">
        <v>40</v>
      </c>
      <c r="C20" s="269">
        <v>623725</v>
      </c>
      <c r="D20" s="269">
        <v>224279</v>
      </c>
      <c r="E20" s="269">
        <v>106115</v>
      </c>
      <c r="F20" s="269">
        <v>293331</v>
      </c>
      <c r="G20" s="1141">
        <v>423126</v>
      </c>
      <c r="H20" s="262">
        <v>170003</v>
      </c>
      <c r="I20" s="262">
        <v>100001</v>
      </c>
      <c r="J20" s="257">
        <v>153122</v>
      </c>
      <c r="K20" s="258">
        <v>288120</v>
      </c>
      <c r="L20" s="269">
        <v>139000</v>
      </c>
      <c r="M20" s="269">
        <v>50000</v>
      </c>
      <c r="N20" s="269">
        <v>99120</v>
      </c>
      <c r="O20" s="269">
        <v>74000</v>
      </c>
      <c r="P20" s="269">
        <v>74000</v>
      </c>
      <c r="Q20" s="269">
        <v>0</v>
      </c>
      <c r="R20" s="269">
        <v>0</v>
      </c>
      <c r="S20" s="231">
        <f t="shared" si="6"/>
        <v>12</v>
      </c>
      <c r="T20" s="1130">
        <v>12</v>
      </c>
      <c r="U20" s="288" t="s">
        <v>40</v>
      </c>
      <c r="V20" s="1131">
        <v>0</v>
      </c>
      <c r="W20" s="1132">
        <v>0</v>
      </c>
      <c r="X20" s="1132">
        <v>0</v>
      </c>
      <c r="Y20" s="1132">
        <v>0</v>
      </c>
      <c r="Z20" s="269">
        <v>832731</v>
      </c>
      <c r="AA20" s="269">
        <v>329282</v>
      </c>
      <c r="AB20" s="269">
        <v>156116</v>
      </c>
      <c r="AC20" s="269">
        <v>347333</v>
      </c>
    </row>
    <row r="21" spans="1:29" s="296" customFormat="1" ht="14.25" customHeight="1">
      <c r="A21" s="1133">
        <v>13</v>
      </c>
      <c r="B21" s="330" t="s">
        <v>41</v>
      </c>
      <c r="C21" s="269">
        <v>2324326</v>
      </c>
      <c r="D21" s="269">
        <v>1337646</v>
      </c>
      <c r="E21" s="269">
        <v>115000</v>
      </c>
      <c r="F21" s="269">
        <v>871680</v>
      </c>
      <c r="G21" s="262">
        <v>215846</v>
      </c>
      <c r="H21" s="262">
        <v>13522</v>
      </c>
      <c r="I21" s="262">
        <v>0</v>
      </c>
      <c r="J21" s="257">
        <v>202324</v>
      </c>
      <c r="K21" s="258">
        <v>5000</v>
      </c>
      <c r="L21" s="269">
        <v>0</v>
      </c>
      <c r="M21" s="269">
        <v>0</v>
      </c>
      <c r="N21" s="269">
        <v>5000</v>
      </c>
      <c r="O21" s="269">
        <v>29000</v>
      </c>
      <c r="P21" s="269">
        <v>24000</v>
      </c>
      <c r="Q21" s="269">
        <v>5000</v>
      </c>
      <c r="R21" s="269">
        <v>0</v>
      </c>
      <c r="S21" s="231">
        <f t="shared" si="6"/>
        <v>13</v>
      </c>
      <c r="T21" s="1130">
        <v>13</v>
      </c>
      <c r="U21" s="200" t="s">
        <v>41</v>
      </c>
      <c r="V21" s="1131">
        <v>0</v>
      </c>
      <c r="W21" s="1132">
        <v>0</v>
      </c>
      <c r="X21" s="1132">
        <v>0</v>
      </c>
      <c r="Y21" s="1132">
        <v>0</v>
      </c>
      <c r="Z21" s="269">
        <v>2564172</v>
      </c>
      <c r="AA21" s="269">
        <v>1375168</v>
      </c>
      <c r="AB21" s="269">
        <v>120000</v>
      </c>
      <c r="AC21" s="269">
        <v>1069004</v>
      </c>
    </row>
    <row r="22" spans="1:29" s="296" customFormat="1" ht="14.25" customHeight="1">
      <c r="A22" s="1135">
        <v>14</v>
      </c>
      <c r="B22" s="617" t="s">
        <v>42</v>
      </c>
      <c r="C22" s="279">
        <v>3865235</v>
      </c>
      <c r="D22" s="279">
        <v>1263906</v>
      </c>
      <c r="E22" s="279">
        <v>637037</v>
      </c>
      <c r="F22" s="279">
        <v>1964292</v>
      </c>
      <c r="G22" s="277">
        <v>562039</v>
      </c>
      <c r="H22" s="277">
        <v>407799</v>
      </c>
      <c r="I22" s="277">
        <v>126488</v>
      </c>
      <c r="J22" s="278">
        <v>27752</v>
      </c>
      <c r="K22" s="276">
        <v>475647</v>
      </c>
      <c r="L22" s="279">
        <v>337005</v>
      </c>
      <c r="M22" s="279">
        <v>94575</v>
      </c>
      <c r="N22" s="279">
        <v>44067</v>
      </c>
      <c r="O22" s="279">
        <v>95000</v>
      </c>
      <c r="P22" s="279">
        <v>75000</v>
      </c>
      <c r="Q22" s="279">
        <v>20000</v>
      </c>
      <c r="R22" s="279">
        <v>0</v>
      </c>
      <c r="S22" s="248">
        <f t="shared" si="6"/>
        <v>14</v>
      </c>
      <c r="T22" s="1137">
        <v>14</v>
      </c>
      <c r="U22" s="289" t="s">
        <v>42</v>
      </c>
      <c r="V22" s="1139">
        <v>0</v>
      </c>
      <c r="W22" s="1140">
        <v>0</v>
      </c>
      <c r="X22" s="1140">
        <v>0</v>
      </c>
      <c r="Y22" s="1140">
        <v>0</v>
      </c>
      <c r="Z22" s="279">
        <v>4046627</v>
      </c>
      <c r="AA22" s="279">
        <v>1409700</v>
      </c>
      <c r="AB22" s="279">
        <v>688950</v>
      </c>
      <c r="AC22" s="279">
        <v>1947977</v>
      </c>
    </row>
    <row r="23" spans="1:29" s="296" customFormat="1" ht="14.25" customHeight="1">
      <c r="A23" s="1133">
        <v>15</v>
      </c>
      <c r="B23" s="1134" t="s">
        <v>78</v>
      </c>
      <c r="C23" s="269">
        <v>671825</v>
      </c>
      <c r="D23" s="269">
        <v>340932</v>
      </c>
      <c r="E23" s="269">
        <v>14331</v>
      </c>
      <c r="F23" s="269">
        <v>316562</v>
      </c>
      <c r="G23" s="1141">
        <v>278960</v>
      </c>
      <c r="H23" s="262">
        <v>1</v>
      </c>
      <c r="I23" s="262">
        <v>3201</v>
      </c>
      <c r="J23" s="257">
        <v>275758</v>
      </c>
      <c r="K23" s="258">
        <v>325172</v>
      </c>
      <c r="L23" s="269">
        <v>86717</v>
      </c>
      <c r="M23" s="269">
        <v>6855</v>
      </c>
      <c r="N23" s="269">
        <v>231600</v>
      </c>
      <c r="O23" s="269">
        <v>42000</v>
      </c>
      <c r="P23" s="269">
        <v>42000</v>
      </c>
      <c r="Q23" s="269">
        <v>0</v>
      </c>
      <c r="R23" s="269">
        <v>0</v>
      </c>
      <c r="S23" s="231">
        <f t="shared" si="6"/>
        <v>15</v>
      </c>
      <c r="T23" s="1130">
        <v>15</v>
      </c>
      <c r="U23" s="200" t="s">
        <v>78</v>
      </c>
      <c r="V23" s="1131">
        <v>0</v>
      </c>
      <c r="W23" s="1132">
        <v>0</v>
      </c>
      <c r="X23" s="1132">
        <v>0</v>
      </c>
      <c r="Y23" s="1132">
        <v>0</v>
      </c>
      <c r="Z23" s="269">
        <v>667613</v>
      </c>
      <c r="AA23" s="269">
        <v>296216</v>
      </c>
      <c r="AB23" s="269">
        <v>10677</v>
      </c>
      <c r="AC23" s="269">
        <v>360720</v>
      </c>
    </row>
    <row r="24" spans="1:29" s="296" customFormat="1" ht="14.25" customHeight="1">
      <c r="A24" s="1135">
        <v>16</v>
      </c>
      <c r="B24" s="1136" t="s">
        <v>43</v>
      </c>
      <c r="C24" s="279">
        <v>2875324</v>
      </c>
      <c r="D24" s="279">
        <v>1910589</v>
      </c>
      <c r="E24" s="279">
        <v>952</v>
      </c>
      <c r="F24" s="279">
        <v>963783</v>
      </c>
      <c r="G24" s="277">
        <v>230627</v>
      </c>
      <c r="H24" s="277">
        <v>1459</v>
      </c>
      <c r="I24" s="277">
        <v>100000</v>
      </c>
      <c r="J24" s="278">
        <v>129168</v>
      </c>
      <c r="K24" s="276">
        <v>77053</v>
      </c>
      <c r="L24" s="279">
        <v>0</v>
      </c>
      <c r="M24" s="279">
        <v>0</v>
      </c>
      <c r="N24" s="279">
        <v>77053</v>
      </c>
      <c r="O24" s="279">
        <v>60000</v>
      </c>
      <c r="P24" s="279">
        <v>0</v>
      </c>
      <c r="Q24" s="279">
        <v>60000</v>
      </c>
      <c r="R24" s="279">
        <v>0</v>
      </c>
      <c r="S24" s="248">
        <f t="shared" si="6"/>
        <v>16</v>
      </c>
      <c r="T24" s="1137">
        <v>16</v>
      </c>
      <c r="U24" s="1138" t="s">
        <v>43</v>
      </c>
      <c r="V24" s="1139">
        <v>-340</v>
      </c>
      <c r="W24" s="1140">
        <v>0</v>
      </c>
      <c r="X24" s="1140">
        <v>0</v>
      </c>
      <c r="Y24" s="1140">
        <v>-340</v>
      </c>
      <c r="Z24" s="279">
        <v>3088558</v>
      </c>
      <c r="AA24" s="279">
        <v>1912048</v>
      </c>
      <c r="AB24" s="279">
        <v>160952</v>
      </c>
      <c r="AC24" s="279">
        <v>1015558</v>
      </c>
    </row>
    <row r="25" spans="1:29" s="296" customFormat="1" ht="14.25" customHeight="1">
      <c r="A25" s="1142">
        <v>17</v>
      </c>
      <c r="B25" s="1143" t="s">
        <v>44</v>
      </c>
      <c r="C25" s="1144">
        <v>1454045</v>
      </c>
      <c r="D25" s="1144">
        <v>1102215</v>
      </c>
      <c r="E25" s="1144">
        <v>310806</v>
      </c>
      <c r="F25" s="1144">
        <v>41024</v>
      </c>
      <c r="G25" s="1145">
        <v>200298</v>
      </c>
      <c r="H25" s="1146">
        <v>170101</v>
      </c>
      <c r="I25" s="1146">
        <v>30025</v>
      </c>
      <c r="J25" s="1147">
        <v>172</v>
      </c>
      <c r="K25" s="1148">
        <v>389132</v>
      </c>
      <c r="L25" s="1144">
        <v>361085</v>
      </c>
      <c r="M25" s="1144">
        <v>0</v>
      </c>
      <c r="N25" s="1144">
        <v>28047</v>
      </c>
      <c r="O25" s="1144">
        <v>40000</v>
      </c>
      <c r="P25" s="1144">
        <v>40000</v>
      </c>
      <c r="Q25" s="1144">
        <v>0</v>
      </c>
      <c r="R25" s="1144">
        <v>0</v>
      </c>
      <c r="S25" s="242">
        <f t="shared" si="6"/>
        <v>17</v>
      </c>
      <c r="T25" s="1149">
        <v>17</v>
      </c>
      <c r="U25" s="1150" t="s">
        <v>44</v>
      </c>
      <c r="V25" s="1151">
        <v>0</v>
      </c>
      <c r="W25" s="1152">
        <v>0</v>
      </c>
      <c r="X25" s="1152">
        <v>0</v>
      </c>
      <c r="Y25" s="1152">
        <v>0</v>
      </c>
      <c r="Z25" s="1144">
        <v>1305211</v>
      </c>
      <c r="AA25" s="1144">
        <v>951231</v>
      </c>
      <c r="AB25" s="1144">
        <v>340831</v>
      </c>
      <c r="AC25" s="1144">
        <v>13149</v>
      </c>
    </row>
    <row r="26" spans="1:29" s="296" customFormat="1" ht="14.25" customHeight="1">
      <c r="A26" s="1133">
        <v>18</v>
      </c>
      <c r="B26" s="330" t="s">
        <v>45</v>
      </c>
      <c r="C26" s="269">
        <v>2935476</v>
      </c>
      <c r="D26" s="269">
        <v>1004419</v>
      </c>
      <c r="E26" s="269">
        <v>160731</v>
      </c>
      <c r="F26" s="269">
        <v>1770326</v>
      </c>
      <c r="G26" s="262">
        <v>548335</v>
      </c>
      <c r="H26" s="262">
        <v>230432</v>
      </c>
      <c r="I26" s="262">
        <v>94</v>
      </c>
      <c r="J26" s="257">
        <v>317809</v>
      </c>
      <c r="K26" s="258">
        <v>635078</v>
      </c>
      <c r="L26" s="269">
        <v>301078</v>
      </c>
      <c r="M26" s="269">
        <v>117000</v>
      </c>
      <c r="N26" s="269">
        <v>217000</v>
      </c>
      <c r="O26" s="269">
        <v>150000</v>
      </c>
      <c r="P26" s="269">
        <v>100000</v>
      </c>
      <c r="Q26" s="269">
        <v>50000</v>
      </c>
      <c r="R26" s="269">
        <v>0</v>
      </c>
      <c r="S26" s="231">
        <f t="shared" si="6"/>
        <v>18</v>
      </c>
      <c r="T26" s="1130">
        <v>18</v>
      </c>
      <c r="U26" s="200" t="s">
        <v>45</v>
      </c>
      <c r="V26" s="1131">
        <v>0</v>
      </c>
      <c r="W26" s="1132">
        <v>0</v>
      </c>
      <c r="X26" s="1132">
        <v>0</v>
      </c>
      <c r="Y26" s="1132">
        <v>0</v>
      </c>
      <c r="Z26" s="269">
        <v>2998733</v>
      </c>
      <c r="AA26" s="269">
        <v>1033773</v>
      </c>
      <c r="AB26" s="269">
        <v>93825</v>
      </c>
      <c r="AC26" s="269">
        <v>1871135</v>
      </c>
    </row>
    <row r="27" spans="1:29" s="296" customFormat="1" ht="14.25" customHeight="1">
      <c r="A27" s="1129">
        <v>19</v>
      </c>
      <c r="B27" s="330" t="s">
        <v>46</v>
      </c>
      <c r="C27" s="269">
        <v>1521216</v>
      </c>
      <c r="D27" s="269">
        <v>1013189</v>
      </c>
      <c r="E27" s="269">
        <v>42</v>
      </c>
      <c r="F27" s="269">
        <v>507985</v>
      </c>
      <c r="G27" s="262">
        <v>98908</v>
      </c>
      <c r="H27" s="262">
        <v>29</v>
      </c>
      <c r="I27" s="262">
        <v>4</v>
      </c>
      <c r="J27" s="257">
        <v>98875</v>
      </c>
      <c r="K27" s="258">
        <v>18393</v>
      </c>
      <c r="L27" s="269">
        <v>0</v>
      </c>
      <c r="M27" s="269">
        <v>0</v>
      </c>
      <c r="N27" s="269">
        <v>18393</v>
      </c>
      <c r="O27" s="269">
        <v>273572</v>
      </c>
      <c r="P27" s="269">
        <v>0</v>
      </c>
      <c r="Q27" s="269">
        <v>273572</v>
      </c>
      <c r="R27" s="269">
        <v>0</v>
      </c>
      <c r="S27" s="231">
        <f t="shared" si="6"/>
        <v>19</v>
      </c>
      <c r="T27" s="1130">
        <v>19</v>
      </c>
      <c r="U27" s="200" t="s">
        <v>46</v>
      </c>
      <c r="V27" s="1131">
        <v>4</v>
      </c>
      <c r="W27" s="1132">
        <v>4</v>
      </c>
      <c r="X27" s="1132">
        <v>0</v>
      </c>
      <c r="Y27" s="1132">
        <v>0</v>
      </c>
      <c r="Z27" s="269">
        <v>1875307</v>
      </c>
      <c r="AA27" s="269">
        <v>1013222</v>
      </c>
      <c r="AB27" s="269">
        <v>273618</v>
      </c>
      <c r="AC27" s="269">
        <v>588467</v>
      </c>
    </row>
    <row r="28" spans="1:29" s="296" customFormat="1" ht="14.25" customHeight="1">
      <c r="A28" s="1135">
        <v>20</v>
      </c>
      <c r="B28" s="1136" t="s">
        <v>47</v>
      </c>
      <c r="C28" s="279">
        <v>2189453</v>
      </c>
      <c r="D28" s="279">
        <v>2148445</v>
      </c>
      <c r="E28" s="279">
        <v>2580</v>
      </c>
      <c r="F28" s="279">
        <v>38428</v>
      </c>
      <c r="G28" s="1153">
        <v>4418</v>
      </c>
      <c r="H28" s="277">
        <v>4284</v>
      </c>
      <c r="I28" s="277">
        <v>1</v>
      </c>
      <c r="J28" s="278">
        <v>133</v>
      </c>
      <c r="K28" s="276">
        <v>200000</v>
      </c>
      <c r="L28" s="279">
        <v>200000</v>
      </c>
      <c r="M28" s="279">
        <v>0</v>
      </c>
      <c r="N28" s="279">
        <v>0</v>
      </c>
      <c r="O28" s="279">
        <v>262185</v>
      </c>
      <c r="P28" s="279">
        <v>262185</v>
      </c>
      <c r="Q28" s="279">
        <v>0</v>
      </c>
      <c r="R28" s="279">
        <v>0</v>
      </c>
      <c r="S28" s="248">
        <f t="shared" si="6"/>
        <v>20</v>
      </c>
      <c r="T28" s="1137">
        <v>20</v>
      </c>
      <c r="U28" s="1138" t="s">
        <v>47</v>
      </c>
      <c r="V28" s="1139">
        <v>-1</v>
      </c>
      <c r="W28" s="1140">
        <v>0</v>
      </c>
      <c r="X28" s="1140">
        <v>-1</v>
      </c>
      <c r="Y28" s="1140">
        <v>0</v>
      </c>
      <c r="Z28" s="279">
        <v>2256055</v>
      </c>
      <c r="AA28" s="279">
        <v>2214914</v>
      </c>
      <c r="AB28" s="279">
        <v>2580</v>
      </c>
      <c r="AC28" s="279">
        <v>38561</v>
      </c>
    </row>
    <row r="29" spans="1:29" s="296" customFormat="1" ht="14.25" customHeight="1">
      <c r="A29" s="1129">
        <v>21</v>
      </c>
      <c r="B29" s="330" t="s">
        <v>48</v>
      </c>
      <c r="C29" s="269">
        <v>3423772</v>
      </c>
      <c r="D29" s="269">
        <v>1010861</v>
      </c>
      <c r="E29" s="269">
        <v>1158811</v>
      </c>
      <c r="F29" s="269">
        <v>1254100</v>
      </c>
      <c r="G29" s="1141">
        <v>488147</v>
      </c>
      <c r="H29" s="262">
        <v>287992</v>
      </c>
      <c r="I29" s="262">
        <v>200097</v>
      </c>
      <c r="J29" s="257">
        <v>58</v>
      </c>
      <c r="K29" s="258">
        <v>675527</v>
      </c>
      <c r="L29" s="269">
        <v>325190</v>
      </c>
      <c r="M29" s="269">
        <v>350000</v>
      </c>
      <c r="N29" s="269">
        <v>337</v>
      </c>
      <c r="O29" s="269">
        <v>200000</v>
      </c>
      <c r="P29" s="269">
        <v>100000</v>
      </c>
      <c r="Q29" s="269">
        <v>100000</v>
      </c>
      <c r="R29" s="269">
        <v>0</v>
      </c>
      <c r="S29" s="231">
        <f t="shared" si="6"/>
        <v>21</v>
      </c>
      <c r="T29" s="1130">
        <v>21</v>
      </c>
      <c r="U29" s="200" t="s">
        <v>48</v>
      </c>
      <c r="V29" s="1131">
        <v>0</v>
      </c>
      <c r="W29" s="1132">
        <v>0</v>
      </c>
      <c r="X29" s="1132">
        <v>0</v>
      </c>
      <c r="Y29" s="1132">
        <v>0</v>
      </c>
      <c r="Z29" s="269">
        <v>3436392</v>
      </c>
      <c r="AA29" s="269">
        <v>1073663</v>
      </c>
      <c r="AB29" s="269">
        <v>1108908</v>
      </c>
      <c r="AC29" s="269">
        <v>1253821</v>
      </c>
    </row>
    <row r="30" spans="1:29" s="296" customFormat="1" ht="14.25" customHeight="1">
      <c r="A30" s="1129">
        <v>22</v>
      </c>
      <c r="B30" s="330" t="s">
        <v>49</v>
      </c>
      <c r="C30" s="269">
        <v>456816</v>
      </c>
      <c r="D30" s="269">
        <v>314972</v>
      </c>
      <c r="E30" s="269">
        <v>482</v>
      </c>
      <c r="F30" s="269">
        <v>141362</v>
      </c>
      <c r="G30" s="1141">
        <v>102621</v>
      </c>
      <c r="H30" s="262">
        <v>27787</v>
      </c>
      <c r="I30" s="262">
        <v>28287</v>
      </c>
      <c r="J30" s="257">
        <v>46547</v>
      </c>
      <c r="K30" s="258">
        <v>116991</v>
      </c>
      <c r="L30" s="269">
        <v>94401</v>
      </c>
      <c r="M30" s="269">
        <v>0</v>
      </c>
      <c r="N30" s="269">
        <v>22590</v>
      </c>
      <c r="O30" s="269">
        <v>140000</v>
      </c>
      <c r="P30" s="269">
        <v>140000</v>
      </c>
      <c r="Q30" s="269">
        <v>0</v>
      </c>
      <c r="R30" s="269">
        <v>0</v>
      </c>
      <c r="S30" s="231">
        <f t="shared" si="6"/>
        <v>22</v>
      </c>
      <c r="T30" s="1130">
        <v>22</v>
      </c>
      <c r="U30" s="200" t="s">
        <v>49</v>
      </c>
      <c r="V30" s="1131">
        <v>0</v>
      </c>
      <c r="W30" s="1132">
        <v>0</v>
      </c>
      <c r="X30" s="1132">
        <v>0</v>
      </c>
      <c r="Y30" s="1132">
        <v>0</v>
      </c>
      <c r="Z30" s="269">
        <v>582446</v>
      </c>
      <c r="AA30" s="269">
        <v>388358</v>
      </c>
      <c r="AB30" s="269">
        <v>28769</v>
      </c>
      <c r="AC30" s="269">
        <v>165319</v>
      </c>
    </row>
    <row r="31" spans="1:29" s="296" customFormat="1" ht="14.25" customHeight="1">
      <c r="A31" s="1135">
        <v>23</v>
      </c>
      <c r="B31" s="1136" t="s">
        <v>50</v>
      </c>
      <c r="C31" s="279">
        <v>2362332</v>
      </c>
      <c r="D31" s="279">
        <v>1563601</v>
      </c>
      <c r="E31" s="279">
        <v>8262</v>
      </c>
      <c r="F31" s="279">
        <v>790469</v>
      </c>
      <c r="G31" s="1153">
        <v>755519</v>
      </c>
      <c r="H31" s="277">
        <v>747241</v>
      </c>
      <c r="I31" s="277">
        <v>9</v>
      </c>
      <c r="J31" s="278">
        <v>8269</v>
      </c>
      <c r="K31" s="276">
        <v>429461</v>
      </c>
      <c r="L31" s="279">
        <v>429389</v>
      </c>
      <c r="M31" s="279">
        <v>0</v>
      </c>
      <c r="N31" s="279">
        <v>72</v>
      </c>
      <c r="O31" s="279">
        <v>0</v>
      </c>
      <c r="P31" s="279">
        <v>0</v>
      </c>
      <c r="Q31" s="279">
        <v>0</v>
      </c>
      <c r="R31" s="279">
        <v>0</v>
      </c>
      <c r="S31" s="248">
        <f t="shared" si="6"/>
        <v>23</v>
      </c>
      <c r="T31" s="1137">
        <v>23</v>
      </c>
      <c r="U31" s="1138" t="s">
        <v>50</v>
      </c>
      <c r="V31" s="1139">
        <v>0</v>
      </c>
      <c r="W31" s="1140">
        <v>0</v>
      </c>
      <c r="X31" s="1140">
        <v>0</v>
      </c>
      <c r="Y31" s="1140">
        <v>0</v>
      </c>
      <c r="Z31" s="279">
        <v>2688390</v>
      </c>
      <c r="AA31" s="279">
        <v>1881453</v>
      </c>
      <c r="AB31" s="279">
        <v>8271</v>
      </c>
      <c r="AC31" s="279">
        <v>798666</v>
      </c>
    </row>
    <row r="32" spans="1:29" s="296" customFormat="1" ht="14.25" customHeight="1">
      <c r="A32" s="1129">
        <v>24</v>
      </c>
      <c r="B32" s="330" t="s">
        <v>51</v>
      </c>
      <c r="C32" s="269">
        <v>1488588</v>
      </c>
      <c r="D32" s="269">
        <v>719079</v>
      </c>
      <c r="E32" s="269">
        <v>53999</v>
      </c>
      <c r="F32" s="269">
        <v>715510</v>
      </c>
      <c r="G32" s="1141">
        <v>132885</v>
      </c>
      <c r="H32" s="262">
        <v>3210</v>
      </c>
      <c r="I32" s="262">
        <v>20</v>
      </c>
      <c r="J32" s="257">
        <v>129655</v>
      </c>
      <c r="K32" s="258">
        <v>64634</v>
      </c>
      <c r="L32" s="269">
        <v>0</v>
      </c>
      <c r="M32" s="269">
        <v>0</v>
      </c>
      <c r="N32" s="269">
        <v>64634</v>
      </c>
      <c r="O32" s="269">
        <v>0</v>
      </c>
      <c r="P32" s="269">
        <v>0</v>
      </c>
      <c r="Q32" s="269">
        <v>0</v>
      </c>
      <c r="R32" s="269">
        <v>0</v>
      </c>
      <c r="S32" s="231">
        <f t="shared" si="6"/>
        <v>24</v>
      </c>
      <c r="T32" s="1130">
        <v>24</v>
      </c>
      <c r="U32" s="200" t="s">
        <v>51</v>
      </c>
      <c r="V32" s="1131">
        <v>0</v>
      </c>
      <c r="W32" s="1132">
        <v>0</v>
      </c>
      <c r="X32" s="1132">
        <v>0</v>
      </c>
      <c r="Y32" s="1132">
        <v>0</v>
      </c>
      <c r="Z32" s="269">
        <v>1556839</v>
      </c>
      <c r="AA32" s="269">
        <v>722289</v>
      </c>
      <c r="AB32" s="269">
        <v>54019</v>
      </c>
      <c r="AC32" s="269">
        <v>780531</v>
      </c>
    </row>
    <row r="33" spans="1:29" s="296" customFormat="1" ht="14.25" customHeight="1">
      <c r="A33" s="1129">
        <v>25</v>
      </c>
      <c r="B33" s="330" t="s">
        <v>52</v>
      </c>
      <c r="C33" s="269">
        <v>2136933</v>
      </c>
      <c r="D33" s="269">
        <v>1018838</v>
      </c>
      <c r="E33" s="269">
        <v>276354</v>
      </c>
      <c r="F33" s="269">
        <v>841741</v>
      </c>
      <c r="G33" s="262">
        <v>499115</v>
      </c>
      <c r="H33" s="262">
        <v>138</v>
      </c>
      <c r="I33" s="262">
        <v>279002</v>
      </c>
      <c r="J33" s="257">
        <v>219975</v>
      </c>
      <c r="K33" s="258">
        <v>243600</v>
      </c>
      <c r="L33" s="269">
        <v>0</v>
      </c>
      <c r="M33" s="269">
        <v>239780</v>
      </c>
      <c r="N33" s="269">
        <v>3820</v>
      </c>
      <c r="O33" s="269">
        <v>155000</v>
      </c>
      <c r="P33" s="269">
        <v>98000</v>
      </c>
      <c r="Q33" s="269">
        <v>0</v>
      </c>
      <c r="R33" s="269">
        <v>57000</v>
      </c>
      <c r="S33" s="231">
        <f t="shared" si="6"/>
        <v>25</v>
      </c>
      <c r="T33" s="1130">
        <v>25</v>
      </c>
      <c r="U33" s="200" t="s">
        <v>52</v>
      </c>
      <c r="V33" s="1131">
        <v>0</v>
      </c>
      <c r="W33" s="1132">
        <v>0</v>
      </c>
      <c r="X33" s="1132">
        <v>0</v>
      </c>
      <c r="Y33" s="1132">
        <v>0</v>
      </c>
      <c r="Z33" s="269">
        <v>2547448</v>
      </c>
      <c r="AA33" s="269">
        <v>1116976</v>
      </c>
      <c r="AB33" s="269">
        <v>315576</v>
      </c>
      <c r="AC33" s="269">
        <v>1114896</v>
      </c>
    </row>
    <row r="34" spans="1:29" s="296" customFormat="1" ht="14.25" customHeight="1">
      <c r="A34" s="1133">
        <v>26</v>
      </c>
      <c r="B34" s="1134" t="s">
        <v>53</v>
      </c>
      <c r="C34" s="269">
        <v>2227809</v>
      </c>
      <c r="D34" s="269">
        <v>558359</v>
      </c>
      <c r="E34" s="269">
        <v>970889</v>
      </c>
      <c r="F34" s="269">
        <v>698561</v>
      </c>
      <c r="G34" s="262">
        <v>160167</v>
      </c>
      <c r="H34" s="262">
        <v>49</v>
      </c>
      <c r="I34" s="262">
        <v>4548</v>
      </c>
      <c r="J34" s="257">
        <v>155570</v>
      </c>
      <c r="K34" s="258">
        <v>21163</v>
      </c>
      <c r="L34" s="269">
        <v>0</v>
      </c>
      <c r="M34" s="269">
        <v>0</v>
      </c>
      <c r="N34" s="269">
        <v>21163</v>
      </c>
      <c r="O34" s="269">
        <v>85000</v>
      </c>
      <c r="P34" s="269">
        <v>85000</v>
      </c>
      <c r="Q34" s="269">
        <v>0</v>
      </c>
      <c r="R34" s="269">
        <v>0</v>
      </c>
      <c r="S34" s="231">
        <f t="shared" si="6"/>
        <v>26</v>
      </c>
      <c r="T34" s="1130">
        <v>26</v>
      </c>
      <c r="U34" s="200" t="s">
        <v>53</v>
      </c>
      <c r="V34" s="1131">
        <v>-1</v>
      </c>
      <c r="W34" s="1132">
        <v>0</v>
      </c>
      <c r="X34" s="1132">
        <v>0</v>
      </c>
      <c r="Y34" s="1132">
        <v>-1</v>
      </c>
      <c r="Z34" s="269">
        <v>2451812</v>
      </c>
      <c r="AA34" s="269">
        <v>643408</v>
      </c>
      <c r="AB34" s="269">
        <v>975437</v>
      </c>
      <c r="AC34" s="269">
        <v>832967</v>
      </c>
    </row>
    <row r="35" spans="1:29" s="296" customFormat="1" ht="14.25" customHeight="1">
      <c r="A35" s="1129">
        <v>27</v>
      </c>
      <c r="B35" s="330" t="s">
        <v>54</v>
      </c>
      <c r="C35" s="269">
        <v>2521384</v>
      </c>
      <c r="D35" s="269">
        <v>948228</v>
      </c>
      <c r="E35" s="269">
        <v>495676</v>
      </c>
      <c r="F35" s="269">
        <v>1077480</v>
      </c>
      <c r="G35" s="1141">
        <v>385288</v>
      </c>
      <c r="H35" s="262">
        <v>69242</v>
      </c>
      <c r="I35" s="262">
        <v>0</v>
      </c>
      <c r="J35" s="257">
        <v>316046</v>
      </c>
      <c r="K35" s="258">
        <v>243377</v>
      </c>
      <c r="L35" s="269">
        <v>0</v>
      </c>
      <c r="M35" s="269">
        <v>0</v>
      </c>
      <c r="N35" s="269">
        <v>243377</v>
      </c>
      <c r="O35" s="269">
        <v>31479</v>
      </c>
      <c r="P35" s="269">
        <v>31479</v>
      </c>
      <c r="Q35" s="269">
        <v>0</v>
      </c>
      <c r="R35" s="269">
        <v>0</v>
      </c>
      <c r="S35" s="231">
        <f t="shared" si="6"/>
        <v>27</v>
      </c>
      <c r="T35" s="1130">
        <v>27</v>
      </c>
      <c r="U35" s="200" t="s">
        <v>54</v>
      </c>
      <c r="V35" s="1131">
        <v>0</v>
      </c>
      <c r="W35" s="1132">
        <v>0</v>
      </c>
      <c r="X35" s="1132">
        <v>0</v>
      </c>
      <c r="Y35" s="1132">
        <v>0</v>
      </c>
      <c r="Z35" s="269">
        <v>2694774</v>
      </c>
      <c r="AA35" s="269">
        <v>1048949</v>
      </c>
      <c r="AB35" s="269">
        <v>495676</v>
      </c>
      <c r="AC35" s="269">
        <v>1150149</v>
      </c>
    </row>
    <row r="36" spans="1:29" s="296" customFormat="1" ht="14.25" customHeight="1">
      <c r="A36" s="1129">
        <v>28</v>
      </c>
      <c r="B36" s="330" t="s">
        <v>55</v>
      </c>
      <c r="C36" s="269">
        <v>2842834</v>
      </c>
      <c r="D36" s="269">
        <v>1265045</v>
      </c>
      <c r="E36" s="269">
        <v>350974</v>
      </c>
      <c r="F36" s="269">
        <v>1226815</v>
      </c>
      <c r="G36" s="262">
        <v>1180269</v>
      </c>
      <c r="H36" s="262">
        <v>942578</v>
      </c>
      <c r="I36" s="262">
        <v>100005</v>
      </c>
      <c r="J36" s="257">
        <v>137686</v>
      </c>
      <c r="K36" s="258">
        <v>1617768</v>
      </c>
      <c r="L36" s="269">
        <v>970808</v>
      </c>
      <c r="M36" s="269">
        <v>300000</v>
      </c>
      <c r="N36" s="269">
        <v>346960</v>
      </c>
      <c r="O36" s="269">
        <v>257000</v>
      </c>
      <c r="P36" s="269">
        <v>200000</v>
      </c>
      <c r="Q36" s="269">
        <v>57000</v>
      </c>
      <c r="R36" s="269">
        <v>0</v>
      </c>
      <c r="S36" s="231">
        <f t="shared" si="6"/>
        <v>28</v>
      </c>
      <c r="T36" s="1130">
        <v>28</v>
      </c>
      <c r="U36" s="200" t="s">
        <v>55</v>
      </c>
      <c r="V36" s="1131">
        <v>3</v>
      </c>
      <c r="W36" s="1132">
        <v>0</v>
      </c>
      <c r="X36" s="1132">
        <v>0</v>
      </c>
      <c r="Y36" s="1132">
        <v>3</v>
      </c>
      <c r="Z36" s="269">
        <v>2662338</v>
      </c>
      <c r="AA36" s="269">
        <v>1436815</v>
      </c>
      <c r="AB36" s="269">
        <v>207979</v>
      </c>
      <c r="AC36" s="269">
        <v>1017544</v>
      </c>
    </row>
    <row r="37" spans="1:29" s="296" customFormat="1" ht="14.25" customHeight="1">
      <c r="A37" s="1129">
        <v>29</v>
      </c>
      <c r="B37" s="330" t="s">
        <v>79</v>
      </c>
      <c r="C37" s="269">
        <v>12816396</v>
      </c>
      <c r="D37" s="269">
        <v>6916319</v>
      </c>
      <c r="E37" s="269">
        <v>1730690</v>
      </c>
      <c r="F37" s="269">
        <v>4169387</v>
      </c>
      <c r="G37" s="262">
        <v>149652</v>
      </c>
      <c r="H37" s="262">
        <v>8627</v>
      </c>
      <c r="I37" s="262">
        <v>317</v>
      </c>
      <c r="J37" s="257">
        <v>140708</v>
      </c>
      <c r="K37" s="258">
        <v>1885738</v>
      </c>
      <c r="L37" s="269">
        <v>1059347</v>
      </c>
      <c r="M37" s="269">
        <v>431913</v>
      </c>
      <c r="N37" s="269">
        <v>394478</v>
      </c>
      <c r="O37" s="269">
        <v>136000</v>
      </c>
      <c r="P37" s="269">
        <v>0</v>
      </c>
      <c r="Q37" s="269">
        <v>136000</v>
      </c>
      <c r="R37" s="269">
        <v>0</v>
      </c>
      <c r="S37" s="231">
        <f t="shared" si="6"/>
        <v>29</v>
      </c>
      <c r="T37" s="1130">
        <v>29</v>
      </c>
      <c r="U37" s="200" t="s">
        <v>79</v>
      </c>
      <c r="V37" s="1131">
        <v>1</v>
      </c>
      <c r="W37" s="1132">
        <v>0</v>
      </c>
      <c r="X37" s="1132">
        <v>0</v>
      </c>
      <c r="Y37" s="1132">
        <v>1</v>
      </c>
      <c r="Z37" s="269">
        <v>11216311</v>
      </c>
      <c r="AA37" s="269">
        <v>5865599</v>
      </c>
      <c r="AB37" s="269">
        <v>1435094</v>
      </c>
      <c r="AC37" s="269">
        <v>3915618</v>
      </c>
    </row>
    <row r="38" spans="1:29" s="296" customFormat="1" ht="14.25" customHeight="1">
      <c r="A38" s="1135">
        <v>30</v>
      </c>
      <c r="B38" s="1136" t="s">
        <v>80</v>
      </c>
      <c r="C38" s="279">
        <v>4597342</v>
      </c>
      <c r="D38" s="279">
        <v>1400819</v>
      </c>
      <c r="E38" s="279">
        <v>708264</v>
      </c>
      <c r="F38" s="279">
        <v>2488259</v>
      </c>
      <c r="G38" s="1153">
        <v>111197</v>
      </c>
      <c r="H38" s="277">
        <v>4569</v>
      </c>
      <c r="I38" s="277">
        <v>156</v>
      </c>
      <c r="J38" s="278">
        <v>106472</v>
      </c>
      <c r="K38" s="276">
        <v>206117</v>
      </c>
      <c r="L38" s="279">
        <v>118771</v>
      </c>
      <c r="M38" s="279">
        <v>0</v>
      </c>
      <c r="N38" s="279">
        <v>87346</v>
      </c>
      <c r="O38" s="279">
        <v>120000</v>
      </c>
      <c r="P38" s="279">
        <v>120000</v>
      </c>
      <c r="Q38" s="279">
        <v>0</v>
      </c>
      <c r="R38" s="279">
        <v>0</v>
      </c>
      <c r="S38" s="248">
        <f t="shared" si="6"/>
        <v>30</v>
      </c>
      <c r="T38" s="1137">
        <v>30</v>
      </c>
      <c r="U38" s="1138" t="s">
        <v>80</v>
      </c>
      <c r="V38" s="1139">
        <v>1</v>
      </c>
      <c r="W38" s="1140">
        <v>0</v>
      </c>
      <c r="X38" s="1140">
        <v>-1</v>
      </c>
      <c r="Y38" s="1140">
        <v>2</v>
      </c>
      <c r="Z38" s="279">
        <v>4622423</v>
      </c>
      <c r="AA38" s="279">
        <v>1406617</v>
      </c>
      <c r="AB38" s="279">
        <v>708419</v>
      </c>
      <c r="AC38" s="279">
        <v>2507387</v>
      </c>
    </row>
    <row r="39" spans="1:29" s="296" customFormat="1" ht="14.25" customHeight="1">
      <c r="A39" s="1154">
        <v>31</v>
      </c>
      <c r="B39" s="330" t="s">
        <v>56</v>
      </c>
      <c r="C39" s="269">
        <v>2945160</v>
      </c>
      <c r="D39" s="269">
        <v>705237</v>
      </c>
      <c r="E39" s="269">
        <v>52955</v>
      </c>
      <c r="F39" s="269">
        <v>2186968</v>
      </c>
      <c r="G39" s="1141">
        <v>698614</v>
      </c>
      <c r="H39" s="262">
        <v>386030</v>
      </c>
      <c r="I39" s="262">
        <v>5</v>
      </c>
      <c r="J39" s="257">
        <v>312579</v>
      </c>
      <c r="K39" s="258">
        <v>1095999</v>
      </c>
      <c r="L39" s="269">
        <v>662000</v>
      </c>
      <c r="M39" s="269">
        <v>20000</v>
      </c>
      <c r="N39" s="269">
        <v>413999</v>
      </c>
      <c r="O39" s="269">
        <v>60000</v>
      </c>
      <c r="P39" s="269">
        <v>60000</v>
      </c>
      <c r="Q39" s="269">
        <v>0</v>
      </c>
      <c r="R39" s="269">
        <v>0</v>
      </c>
      <c r="S39" s="231">
        <f t="shared" si="6"/>
        <v>31</v>
      </c>
      <c r="T39" s="1130">
        <v>31</v>
      </c>
      <c r="U39" s="200" t="s">
        <v>56</v>
      </c>
      <c r="V39" s="1131">
        <v>1</v>
      </c>
      <c r="W39" s="1132">
        <v>1</v>
      </c>
      <c r="X39" s="1132">
        <v>0</v>
      </c>
      <c r="Y39" s="1132">
        <v>0</v>
      </c>
      <c r="Z39" s="269">
        <v>2607776</v>
      </c>
      <c r="AA39" s="269">
        <v>489268</v>
      </c>
      <c r="AB39" s="269">
        <v>32960</v>
      </c>
      <c r="AC39" s="269">
        <v>2085548</v>
      </c>
    </row>
    <row r="40" spans="1:29" s="296" customFormat="1" ht="14.25" customHeight="1">
      <c r="A40" s="1133">
        <v>32</v>
      </c>
      <c r="B40" s="330" t="s">
        <v>57</v>
      </c>
      <c r="C40" s="269">
        <v>8042822</v>
      </c>
      <c r="D40" s="269">
        <v>275635</v>
      </c>
      <c r="E40" s="269">
        <v>2627</v>
      </c>
      <c r="F40" s="269">
        <v>7764560</v>
      </c>
      <c r="G40" s="1141">
        <v>1414894</v>
      </c>
      <c r="H40" s="262">
        <v>41090</v>
      </c>
      <c r="I40" s="262">
        <v>0</v>
      </c>
      <c r="J40" s="257">
        <v>1373804</v>
      </c>
      <c r="K40" s="258">
        <v>764384</v>
      </c>
      <c r="L40" s="269">
        <v>0</v>
      </c>
      <c r="M40" s="269">
        <v>0</v>
      </c>
      <c r="N40" s="269">
        <v>764384</v>
      </c>
      <c r="O40" s="269">
        <v>184006</v>
      </c>
      <c r="P40" s="269">
        <v>184006</v>
      </c>
      <c r="Q40" s="269">
        <v>0</v>
      </c>
      <c r="R40" s="269">
        <v>0</v>
      </c>
      <c r="S40" s="231">
        <f t="shared" si="6"/>
        <v>32</v>
      </c>
      <c r="T40" s="1130">
        <v>32</v>
      </c>
      <c r="U40" s="200" t="s">
        <v>57</v>
      </c>
      <c r="V40" s="1131">
        <v>0</v>
      </c>
      <c r="W40" s="1132">
        <v>0</v>
      </c>
      <c r="X40" s="1132">
        <v>0</v>
      </c>
      <c r="Y40" s="1132">
        <v>0</v>
      </c>
      <c r="Z40" s="269">
        <v>8877338</v>
      </c>
      <c r="AA40" s="269">
        <v>500731</v>
      </c>
      <c r="AB40" s="269">
        <v>2627</v>
      </c>
      <c r="AC40" s="269">
        <v>8373980</v>
      </c>
    </row>
    <row r="41" spans="1:29" s="296" customFormat="1" ht="14.25" customHeight="1">
      <c r="A41" s="1133">
        <v>33</v>
      </c>
      <c r="B41" s="330" t="s">
        <v>58</v>
      </c>
      <c r="C41" s="269">
        <v>1462308</v>
      </c>
      <c r="D41" s="269">
        <v>405311</v>
      </c>
      <c r="E41" s="269">
        <v>94</v>
      </c>
      <c r="F41" s="269">
        <v>1056903</v>
      </c>
      <c r="G41" s="1141">
        <v>551591</v>
      </c>
      <c r="H41" s="262">
        <v>220019</v>
      </c>
      <c r="I41" s="262">
        <v>0</v>
      </c>
      <c r="J41" s="257">
        <v>331572</v>
      </c>
      <c r="K41" s="258">
        <v>489740</v>
      </c>
      <c r="L41" s="269">
        <v>220000</v>
      </c>
      <c r="M41" s="269">
        <v>0</v>
      </c>
      <c r="N41" s="269">
        <v>269740</v>
      </c>
      <c r="O41" s="269">
        <v>40000</v>
      </c>
      <c r="P41" s="269">
        <v>40000</v>
      </c>
      <c r="Q41" s="269">
        <v>0</v>
      </c>
      <c r="R41" s="269">
        <v>0</v>
      </c>
      <c r="S41" s="231">
        <f t="shared" si="6"/>
        <v>33</v>
      </c>
      <c r="T41" s="1130">
        <v>33</v>
      </c>
      <c r="U41" s="200" t="s">
        <v>58</v>
      </c>
      <c r="V41" s="1131">
        <v>0</v>
      </c>
      <c r="W41" s="1132">
        <v>0</v>
      </c>
      <c r="X41" s="1132">
        <v>0</v>
      </c>
      <c r="Y41" s="1132">
        <v>0</v>
      </c>
      <c r="Z41" s="269">
        <v>1564159</v>
      </c>
      <c r="AA41" s="269">
        <v>445330</v>
      </c>
      <c r="AB41" s="269">
        <v>94</v>
      </c>
      <c r="AC41" s="269">
        <v>1118735</v>
      </c>
    </row>
    <row r="42" spans="1:29" s="296" customFormat="1" ht="14.25" customHeight="1">
      <c r="A42" s="1155">
        <v>34</v>
      </c>
      <c r="B42" s="1136" t="s">
        <v>59</v>
      </c>
      <c r="C42" s="279">
        <v>1846389</v>
      </c>
      <c r="D42" s="279">
        <v>715462</v>
      </c>
      <c r="E42" s="279">
        <v>333622</v>
      </c>
      <c r="F42" s="279">
        <v>797305</v>
      </c>
      <c r="G42" s="1153">
        <v>128900</v>
      </c>
      <c r="H42" s="277">
        <v>13404</v>
      </c>
      <c r="I42" s="277">
        <v>200</v>
      </c>
      <c r="J42" s="278">
        <v>115296</v>
      </c>
      <c r="K42" s="276">
        <v>50942</v>
      </c>
      <c r="L42" s="279">
        <v>0</v>
      </c>
      <c r="M42" s="279">
        <v>0</v>
      </c>
      <c r="N42" s="279">
        <v>50942</v>
      </c>
      <c r="O42" s="279">
        <v>25196</v>
      </c>
      <c r="P42" s="279">
        <v>0</v>
      </c>
      <c r="Q42" s="279">
        <v>25196</v>
      </c>
      <c r="R42" s="279">
        <v>0</v>
      </c>
      <c r="S42" s="248">
        <f t="shared" si="6"/>
        <v>34</v>
      </c>
      <c r="T42" s="1137">
        <v>34</v>
      </c>
      <c r="U42" s="1138" t="s">
        <v>59</v>
      </c>
      <c r="V42" s="1139">
        <v>0</v>
      </c>
      <c r="W42" s="1140">
        <v>0</v>
      </c>
      <c r="X42" s="1140">
        <v>0</v>
      </c>
      <c r="Y42" s="1140">
        <v>0</v>
      </c>
      <c r="Z42" s="279">
        <v>1949543</v>
      </c>
      <c r="AA42" s="279">
        <v>728866</v>
      </c>
      <c r="AB42" s="279">
        <v>359018</v>
      </c>
      <c r="AC42" s="279">
        <v>861659</v>
      </c>
    </row>
    <row r="43" spans="1:29" s="296" customFormat="1" ht="14.25" customHeight="1">
      <c r="A43" s="1133">
        <v>35</v>
      </c>
      <c r="B43" s="330" t="s">
        <v>60</v>
      </c>
      <c r="C43" s="269">
        <v>1836145</v>
      </c>
      <c r="D43" s="269">
        <v>396410</v>
      </c>
      <c r="E43" s="269">
        <v>742589</v>
      </c>
      <c r="F43" s="269">
        <v>697146</v>
      </c>
      <c r="G43" s="1141">
        <v>211844</v>
      </c>
      <c r="H43" s="262">
        <v>74</v>
      </c>
      <c r="I43" s="262">
        <v>337</v>
      </c>
      <c r="J43" s="257">
        <v>211433</v>
      </c>
      <c r="K43" s="258">
        <v>163573</v>
      </c>
      <c r="L43" s="269">
        <v>52173</v>
      </c>
      <c r="M43" s="269">
        <v>0</v>
      </c>
      <c r="N43" s="269">
        <v>111400</v>
      </c>
      <c r="O43" s="269">
        <v>69000</v>
      </c>
      <c r="P43" s="269">
        <v>69000</v>
      </c>
      <c r="Q43" s="269">
        <v>0</v>
      </c>
      <c r="R43" s="269">
        <v>0</v>
      </c>
      <c r="S43" s="231">
        <f t="shared" si="6"/>
        <v>35</v>
      </c>
      <c r="T43" s="1130">
        <v>35</v>
      </c>
      <c r="U43" s="200" t="s">
        <v>60</v>
      </c>
      <c r="V43" s="1131">
        <v>0</v>
      </c>
      <c r="W43" s="1132">
        <v>0</v>
      </c>
      <c r="X43" s="1132">
        <v>0</v>
      </c>
      <c r="Y43" s="1132">
        <v>0</v>
      </c>
      <c r="Z43" s="269">
        <v>1953416</v>
      </c>
      <c r="AA43" s="269">
        <v>413311</v>
      </c>
      <c r="AB43" s="269">
        <v>742926</v>
      </c>
      <c r="AC43" s="269">
        <v>797179</v>
      </c>
    </row>
    <row r="44" spans="1:29" s="296" customFormat="1" ht="14.25" customHeight="1">
      <c r="A44" s="1133">
        <v>36</v>
      </c>
      <c r="B44" s="1134" t="s">
        <v>61</v>
      </c>
      <c r="C44" s="269">
        <v>4167948</v>
      </c>
      <c r="D44" s="269">
        <v>1939469</v>
      </c>
      <c r="E44" s="269">
        <v>674447</v>
      </c>
      <c r="F44" s="269">
        <v>1554032</v>
      </c>
      <c r="G44" s="262">
        <v>206511</v>
      </c>
      <c r="H44" s="262">
        <v>61</v>
      </c>
      <c r="I44" s="262">
        <v>67</v>
      </c>
      <c r="J44" s="257">
        <v>206383</v>
      </c>
      <c r="K44" s="258">
        <v>158749</v>
      </c>
      <c r="L44" s="269">
        <v>75157</v>
      </c>
      <c r="M44" s="269">
        <v>0</v>
      </c>
      <c r="N44" s="269">
        <v>83592</v>
      </c>
      <c r="O44" s="269">
        <v>127000</v>
      </c>
      <c r="P44" s="269">
        <v>127000</v>
      </c>
      <c r="Q44" s="269">
        <v>0</v>
      </c>
      <c r="R44" s="269">
        <v>0</v>
      </c>
      <c r="S44" s="231">
        <f t="shared" si="6"/>
        <v>36</v>
      </c>
      <c r="T44" s="1130">
        <v>36</v>
      </c>
      <c r="U44" s="200" t="s">
        <v>61</v>
      </c>
      <c r="V44" s="1131">
        <v>0</v>
      </c>
      <c r="W44" s="1132">
        <v>0</v>
      </c>
      <c r="X44" s="1132">
        <v>0</v>
      </c>
      <c r="Y44" s="1132">
        <v>0</v>
      </c>
      <c r="Z44" s="269">
        <v>4342710</v>
      </c>
      <c r="AA44" s="269">
        <v>1991373</v>
      </c>
      <c r="AB44" s="269">
        <v>674514</v>
      </c>
      <c r="AC44" s="269">
        <v>1676823</v>
      </c>
    </row>
    <row r="45" spans="1:29" s="296" customFormat="1" ht="14.25" customHeight="1">
      <c r="A45" s="1133">
        <v>37</v>
      </c>
      <c r="B45" s="330" t="s">
        <v>62</v>
      </c>
      <c r="C45" s="269">
        <v>1383901</v>
      </c>
      <c r="D45" s="269">
        <v>1039948</v>
      </c>
      <c r="E45" s="269">
        <v>49154</v>
      </c>
      <c r="F45" s="269">
        <v>294799</v>
      </c>
      <c r="G45" s="262">
        <v>53566</v>
      </c>
      <c r="H45" s="262">
        <v>0</v>
      </c>
      <c r="I45" s="262">
        <v>0</v>
      </c>
      <c r="J45" s="257">
        <v>53566</v>
      </c>
      <c r="K45" s="258">
        <v>54846</v>
      </c>
      <c r="L45" s="269">
        <v>0</v>
      </c>
      <c r="M45" s="269">
        <v>0</v>
      </c>
      <c r="N45" s="269">
        <v>54846</v>
      </c>
      <c r="O45" s="269">
        <v>70000</v>
      </c>
      <c r="P45" s="269">
        <v>45000</v>
      </c>
      <c r="Q45" s="269">
        <v>0</v>
      </c>
      <c r="R45" s="269">
        <v>25000</v>
      </c>
      <c r="S45" s="231">
        <f t="shared" si="6"/>
        <v>37</v>
      </c>
      <c r="T45" s="1130">
        <v>37</v>
      </c>
      <c r="U45" s="200" t="s">
        <v>62</v>
      </c>
      <c r="V45" s="1131">
        <v>0</v>
      </c>
      <c r="W45" s="1132">
        <v>0</v>
      </c>
      <c r="X45" s="1132">
        <v>0</v>
      </c>
      <c r="Y45" s="1132">
        <v>0</v>
      </c>
      <c r="Z45" s="269">
        <v>1452621</v>
      </c>
      <c r="AA45" s="269">
        <v>1084948</v>
      </c>
      <c r="AB45" s="269">
        <v>49154</v>
      </c>
      <c r="AC45" s="269">
        <v>318519</v>
      </c>
    </row>
    <row r="46" spans="1:29" s="296" customFormat="1" ht="14.25" customHeight="1">
      <c r="A46" s="1133">
        <v>38</v>
      </c>
      <c r="B46" s="330" t="s">
        <v>63</v>
      </c>
      <c r="C46" s="269">
        <v>11598690</v>
      </c>
      <c r="D46" s="269">
        <v>2307737</v>
      </c>
      <c r="E46" s="269">
        <v>3100630</v>
      </c>
      <c r="F46" s="269">
        <v>6190323</v>
      </c>
      <c r="G46" s="1141">
        <v>382294</v>
      </c>
      <c r="H46" s="262">
        <v>116</v>
      </c>
      <c r="I46" s="262">
        <v>2370</v>
      </c>
      <c r="J46" s="257">
        <v>379808</v>
      </c>
      <c r="K46" s="258">
        <v>966737</v>
      </c>
      <c r="L46" s="269">
        <v>0</v>
      </c>
      <c r="M46" s="269">
        <v>0</v>
      </c>
      <c r="N46" s="269">
        <v>966737</v>
      </c>
      <c r="O46" s="269">
        <v>88000</v>
      </c>
      <c r="P46" s="269">
        <v>80000</v>
      </c>
      <c r="Q46" s="269">
        <v>8000</v>
      </c>
      <c r="R46" s="269">
        <v>0</v>
      </c>
      <c r="S46" s="231">
        <f t="shared" si="6"/>
        <v>38</v>
      </c>
      <c r="T46" s="1130">
        <v>38</v>
      </c>
      <c r="U46" s="200" t="s">
        <v>63</v>
      </c>
      <c r="V46" s="1131">
        <v>0</v>
      </c>
      <c r="W46" s="1132">
        <v>0</v>
      </c>
      <c r="X46" s="1132">
        <v>0</v>
      </c>
      <c r="Y46" s="1132">
        <v>0</v>
      </c>
      <c r="Z46" s="269">
        <v>11102247</v>
      </c>
      <c r="AA46" s="269">
        <v>2387853</v>
      </c>
      <c r="AB46" s="269">
        <v>3111000</v>
      </c>
      <c r="AC46" s="269">
        <v>5603394</v>
      </c>
    </row>
    <row r="47" spans="1:29" s="296" customFormat="1" ht="14.25" customHeight="1">
      <c r="A47" s="1133">
        <v>39</v>
      </c>
      <c r="B47" s="330" t="s">
        <v>64</v>
      </c>
      <c r="C47" s="269">
        <v>2082640</v>
      </c>
      <c r="D47" s="269">
        <v>1805902</v>
      </c>
      <c r="E47" s="269">
        <v>0</v>
      </c>
      <c r="F47" s="269">
        <v>276738</v>
      </c>
      <c r="G47" s="1141">
        <v>211385</v>
      </c>
      <c r="H47" s="262">
        <v>200429</v>
      </c>
      <c r="I47" s="262">
        <v>0</v>
      </c>
      <c r="J47" s="257">
        <v>10956</v>
      </c>
      <c r="K47" s="258">
        <v>51046</v>
      </c>
      <c r="L47" s="269">
        <v>0</v>
      </c>
      <c r="M47" s="269">
        <v>0</v>
      </c>
      <c r="N47" s="269">
        <v>51046</v>
      </c>
      <c r="O47" s="269">
        <v>200000</v>
      </c>
      <c r="P47" s="269">
        <v>200000</v>
      </c>
      <c r="Q47" s="269">
        <v>0</v>
      </c>
      <c r="R47" s="269">
        <v>0</v>
      </c>
      <c r="S47" s="231">
        <f t="shared" si="6"/>
        <v>39</v>
      </c>
      <c r="T47" s="1130">
        <v>39</v>
      </c>
      <c r="U47" s="200" t="s">
        <v>64</v>
      </c>
      <c r="V47" s="1131">
        <v>0</v>
      </c>
      <c r="W47" s="1132">
        <v>0</v>
      </c>
      <c r="X47" s="1132">
        <v>0</v>
      </c>
      <c r="Y47" s="1132">
        <v>0</v>
      </c>
      <c r="Z47" s="269">
        <v>2442979</v>
      </c>
      <c r="AA47" s="269">
        <v>2206331</v>
      </c>
      <c r="AB47" s="269">
        <v>0</v>
      </c>
      <c r="AC47" s="269">
        <v>236648</v>
      </c>
    </row>
    <row r="48" spans="1:29" s="296" customFormat="1" ht="14.25" customHeight="1">
      <c r="A48" s="1155">
        <v>40</v>
      </c>
      <c r="B48" s="1136" t="s">
        <v>65</v>
      </c>
      <c r="C48" s="279">
        <v>1230819</v>
      </c>
      <c r="D48" s="279">
        <v>400164</v>
      </c>
      <c r="E48" s="279">
        <v>289094</v>
      </c>
      <c r="F48" s="279">
        <v>541561</v>
      </c>
      <c r="G48" s="277">
        <v>325121</v>
      </c>
      <c r="H48" s="277">
        <v>23791</v>
      </c>
      <c r="I48" s="277">
        <v>20087</v>
      </c>
      <c r="J48" s="278">
        <v>281243</v>
      </c>
      <c r="K48" s="276">
        <v>257974</v>
      </c>
      <c r="L48" s="279">
        <v>2000</v>
      </c>
      <c r="M48" s="279">
        <v>0</v>
      </c>
      <c r="N48" s="279">
        <v>255974</v>
      </c>
      <c r="O48" s="279">
        <v>88734</v>
      </c>
      <c r="P48" s="279">
        <v>28734</v>
      </c>
      <c r="Q48" s="279">
        <v>50000</v>
      </c>
      <c r="R48" s="279">
        <v>10000</v>
      </c>
      <c r="S48" s="248">
        <f t="shared" si="6"/>
        <v>40</v>
      </c>
      <c r="T48" s="1137">
        <v>40</v>
      </c>
      <c r="U48" s="1138" t="s">
        <v>65</v>
      </c>
      <c r="V48" s="1139">
        <v>0</v>
      </c>
      <c r="W48" s="1140">
        <v>0</v>
      </c>
      <c r="X48" s="1140">
        <v>0</v>
      </c>
      <c r="Y48" s="1140">
        <v>0</v>
      </c>
      <c r="Z48" s="279">
        <v>1386700</v>
      </c>
      <c r="AA48" s="279">
        <v>450689</v>
      </c>
      <c r="AB48" s="279">
        <v>359181</v>
      </c>
      <c r="AC48" s="279">
        <v>576830</v>
      </c>
    </row>
    <row r="49" spans="1:29" s="1157" customFormat="1" ht="18" customHeight="1">
      <c r="A49" s="1081"/>
      <c r="B49" s="1081"/>
      <c r="C49" s="1156"/>
      <c r="D49" s="1081"/>
      <c r="E49" s="1081"/>
      <c r="F49" s="1081"/>
      <c r="G49" s="1081"/>
      <c r="J49" s="1081"/>
      <c r="K49" s="1081"/>
      <c r="L49" s="1081"/>
      <c r="M49" s="1081"/>
      <c r="N49" s="1081"/>
      <c r="O49" s="1081"/>
      <c r="P49" s="1081"/>
      <c r="Q49" s="1081"/>
      <c r="R49" s="1081"/>
      <c r="S49" s="1081"/>
      <c r="T49" s="1081"/>
      <c r="U49" s="1081"/>
      <c r="V49" s="1081"/>
      <c r="W49" s="1081"/>
      <c r="X49" s="1081"/>
      <c r="Y49" s="1081"/>
      <c r="Z49" s="1081"/>
      <c r="AA49" s="1081"/>
      <c r="AB49" s="1081"/>
      <c r="AC49" s="1081"/>
    </row>
    <row r="50" spans="1:29" s="1157" customFormat="1" ht="18" customHeight="1">
      <c r="A50" s="1766"/>
      <c r="B50" s="1766"/>
      <c r="C50" s="1156"/>
      <c r="D50" s="1081"/>
      <c r="E50" s="1081"/>
      <c r="F50" s="1081"/>
      <c r="G50" s="1158"/>
      <c r="J50" s="1081"/>
      <c r="K50" s="1158"/>
      <c r="L50" s="1081"/>
      <c r="M50" s="1081"/>
      <c r="N50" s="1081"/>
      <c r="O50" s="1081"/>
      <c r="P50" s="1081"/>
      <c r="Q50" s="1081"/>
      <c r="R50" s="1081"/>
      <c r="S50" s="1081"/>
      <c r="T50" s="1081"/>
      <c r="U50" s="1081"/>
      <c r="V50" s="1081"/>
      <c r="W50" s="1081"/>
      <c r="X50" s="1081"/>
      <c r="Y50" s="1081"/>
      <c r="Z50" s="1081"/>
      <c r="AA50" s="1081"/>
      <c r="AB50" s="1081"/>
      <c r="AC50" s="1081"/>
    </row>
    <row r="51" spans="1:29" s="1157" customFormat="1" ht="18" customHeight="1">
      <c r="A51" s="1766"/>
      <c r="B51" s="1766"/>
      <c r="C51" s="1156"/>
      <c r="D51" s="1081"/>
      <c r="E51" s="1081"/>
      <c r="F51" s="1081"/>
      <c r="G51" s="1158"/>
      <c r="J51" s="1081"/>
      <c r="K51" s="1158"/>
      <c r="L51" s="1081"/>
      <c r="M51" s="1081"/>
      <c r="N51" s="1081"/>
      <c r="O51" s="1081"/>
      <c r="P51" s="1081"/>
      <c r="Q51" s="1081"/>
      <c r="R51" s="1081"/>
      <c r="S51" s="1081"/>
      <c r="T51" s="1081"/>
      <c r="U51" s="1081"/>
      <c r="V51" s="1081"/>
      <c r="W51" s="1081"/>
      <c r="X51" s="1081"/>
      <c r="Y51" s="1081"/>
      <c r="Z51" s="1081"/>
      <c r="AA51" s="1081"/>
      <c r="AB51" s="1081"/>
      <c r="AC51" s="1081"/>
    </row>
    <row r="52" spans="1:29" s="1157" customFormat="1" ht="18" customHeight="1">
      <c r="A52" s="1766"/>
      <c r="B52" s="1766"/>
      <c r="C52" s="1156"/>
      <c r="D52" s="1081"/>
      <c r="E52" s="1081"/>
      <c r="F52" s="1081"/>
      <c r="G52" s="1158"/>
      <c r="J52" s="1081"/>
      <c r="K52" s="1158"/>
      <c r="L52" s="1081"/>
      <c r="M52" s="1081"/>
      <c r="N52" s="1081"/>
      <c r="O52" s="1081"/>
      <c r="P52" s="1081"/>
      <c r="Q52" s="1081"/>
      <c r="R52" s="1081"/>
      <c r="S52" s="1081"/>
      <c r="T52" s="1081"/>
      <c r="U52" s="1081"/>
      <c r="V52" s="1081"/>
      <c r="W52" s="1081"/>
      <c r="X52" s="1081"/>
      <c r="Y52" s="1081"/>
      <c r="Z52" s="1081"/>
      <c r="AA52" s="1081"/>
      <c r="AB52" s="1081"/>
      <c r="AC52" s="1081"/>
    </row>
    <row r="53" spans="1:29" s="1157" customFormat="1" ht="18" customHeight="1">
      <c r="A53" s="1159"/>
      <c r="B53" s="344"/>
      <c r="C53" s="1156"/>
      <c r="D53" s="1081"/>
      <c r="E53" s="1081"/>
      <c r="F53" s="1081"/>
      <c r="G53" s="1158"/>
      <c r="J53" s="1081"/>
      <c r="K53" s="1158"/>
      <c r="L53" s="1081"/>
      <c r="M53" s="1081"/>
      <c r="N53" s="1081"/>
      <c r="O53" s="1081"/>
      <c r="P53" s="1081"/>
      <c r="Q53" s="1081"/>
      <c r="R53" s="1081"/>
      <c r="S53" s="1081"/>
      <c r="T53" s="1081"/>
      <c r="U53" s="1081"/>
      <c r="V53" s="1081"/>
      <c r="W53" s="1081"/>
      <c r="X53" s="1081"/>
      <c r="Y53" s="1081"/>
      <c r="Z53" s="1081"/>
      <c r="AA53" s="1081"/>
      <c r="AB53" s="1081"/>
      <c r="AC53" s="1081"/>
    </row>
    <row r="54" spans="1:29" s="1157" customFormat="1" ht="18" customHeight="1">
      <c r="A54" s="1159"/>
      <c r="B54" s="344"/>
      <c r="C54" s="1156"/>
      <c r="D54" s="1081"/>
      <c r="E54" s="1081"/>
      <c r="F54" s="1081"/>
      <c r="G54" s="1158"/>
      <c r="J54" s="1081"/>
      <c r="K54" s="1158"/>
      <c r="L54" s="1081"/>
      <c r="M54" s="1081"/>
      <c r="N54" s="1081"/>
      <c r="O54" s="1081"/>
      <c r="P54" s="1081"/>
      <c r="Q54" s="1081"/>
      <c r="R54" s="1081"/>
      <c r="S54" s="1081"/>
      <c r="T54" s="1081"/>
      <c r="U54" s="1081"/>
      <c r="V54" s="1081"/>
      <c r="W54" s="1081"/>
      <c r="X54" s="1081"/>
      <c r="Y54" s="1081"/>
      <c r="Z54" s="1081"/>
      <c r="AA54" s="1081"/>
      <c r="AB54" s="1081"/>
      <c r="AC54" s="1081"/>
    </row>
    <row r="55" spans="1:29" s="1157" customFormat="1" ht="18" customHeight="1">
      <c r="A55" s="1159"/>
      <c r="B55" s="344"/>
      <c r="C55" s="1156"/>
      <c r="D55" s="1081"/>
      <c r="E55" s="1081"/>
      <c r="F55" s="1081"/>
      <c r="G55" s="1158"/>
      <c r="J55" s="1081"/>
      <c r="K55" s="1158"/>
      <c r="L55" s="1081"/>
      <c r="M55" s="1081"/>
      <c r="N55" s="1081"/>
      <c r="O55" s="1081"/>
      <c r="P55" s="1081"/>
      <c r="Q55" s="1081"/>
      <c r="R55" s="1081"/>
      <c r="S55" s="1081"/>
      <c r="T55" s="1081"/>
      <c r="U55" s="1081"/>
      <c r="V55" s="1081"/>
      <c r="W55" s="1081"/>
      <c r="X55" s="1081"/>
      <c r="Y55" s="1081"/>
      <c r="Z55" s="1081"/>
      <c r="AA55" s="1081"/>
      <c r="AB55" s="1081"/>
      <c r="AC55" s="1081"/>
    </row>
    <row r="56" spans="1:29" s="1157" customFormat="1" ht="18" customHeight="1">
      <c r="A56" s="1159"/>
      <c r="B56" s="344"/>
      <c r="C56" s="1156"/>
      <c r="D56" s="1081"/>
      <c r="E56" s="1081"/>
      <c r="F56" s="1081"/>
      <c r="G56" s="1158"/>
      <c r="J56" s="1081"/>
      <c r="K56" s="1158"/>
      <c r="L56" s="1081"/>
      <c r="M56" s="1081"/>
      <c r="N56" s="1081"/>
      <c r="O56" s="1081"/>
      <c r="P56" s="1081"/>
      <c r="Q56" s="1081"/>
      <c r="R56" s="1081"/>
      <c r="S56" s="1081"/>
      <c r="T56" s="1081"/>
      <c r="U56" s="1081"/>
      <c r="V56" s="1081"/>
      <c r="W56" s="1081"/>
      <c r="X56" s="1081"/>
      <c r="Y56" s="1081"/>
      <c r="Z56" s="1081"/>
      <c r="AA56" s="1081"/>
      <c r="AB56" s="1081"/>
      <c r="AC56" s="1081"/>
    </row>
    <row r="57" spans="1:11" s="1157" customFormat="1" ht="18" customHeight="1">
      <c r="A57" s="1159"/>
      <c r="B57" s="344"/>
      <c r="C57" s="1156"/>
      <c r="G57" s="1158"/>
      <c r="K57" s="1158"/>
    </row>
    <row r="58" spans="1:11" s="1157" customFormat="1" ht="18" customHeight="1">
      <c r="A58" s="1159"/>
      <c r="B58" s="344"/>
      <c r="C58" s="1156"/>
      <c r="G58" s="1158"/>
      <c r="K58" s="1158"/>
    </row>
    <row r="59" spans="1:11" s="1157" customFormat="1" ht="18" customHeight="1">
      <c r="A59" s="1159"/>
      <c r="B59" s="344"/>
      <c r="C59" s="1156"/>
      <c r="G59" s="1158"/>
      <c r="K59" s="1158"/>
    </row>
    <row r="60" spans="1:11" s="1157" customFormat="1" ht="18" customHeight="1">
      <c r="A60" s="1159"/>
      <c r="B60" s="344"/>
      <c r="C60" s="1156"/>
      <c r="G60" s="1158"/>
      <c r="K60" s="1158"/>
    </row>
    <row r="61" spans="1:11" s="1157" customFormat="1" ht="18" customHeight="1">
      <c r="A61" s="1159"/>
      <c r="B61" s="344"/>
      <c r="C61" s="1156"/>
      <c r="G61" s="1158"/>
      <c r="K61" s="1158"/>
    </row>
    <row r="62" spans="1:11" s="1157" customFormat="1" ht="18" customHeight="1">
      <c r="A62" s="1159"/>
      <c r="B62" s="344"/>
      <c r="C62" s="1156"/>
      <c r="G62" s="1158"/>
      <c r="K62" s="1158"/>
    </row>
    <row r="63" spans="1:11" s="1157" customFormat="1" ht="18" customHeight="1">
      <c r="A63" s="1159"/>
      <c r="B63" s="344"/>
      <c r="C63" s="1156"/>
      <c r="G63" s="1158"/>
      <c r="K63" s="1158"/>
    </row>
    <row r="64" spans="1:11" s="1157" customFormat="1" ht="18" customHeight="1">
      <c r="A64" s="1159"/>
      <c r="B64" s="1160"/>
      <c r="C64" s="1156"/>
      <c r="G64" s="1158"/>
      <c r="K64" s="1158"/>
    </row>
    <row r="65" spans="1:11" s="1157" customFormat="1" ht="18" customHeight="1">
      <c r="A65" s="1159"/>
      <c r="B65" s="344"/>
      <c r="C65" s="1156"/>
      <c r="G65" s="1158"/>
      <c r="K65" s="1158"/>
    </row>
    <row r="66" spans="1:11" s="1157" customFormat="1" ht="18" customHeight="1">
      <c r="A66" s="1159"/>
      <c r="B66" s="1160"/>
      <c r="C66" s="1156"/>
      <c r="G66" s="1158"/>
      <c r="K66" s="1158"/>
    </row>
    <row r="67" spans="1:11" s="1157" customFormat="1" ht="18" customHeight="1">
      <c r="A67" s="1159"/>
      <c r="B67" s="344"/>
      <c r="C67" s="1156"/>
      <c r="G67" s="1158"/>
      <c r="K67" s="1158"/>
    </row>
    <row r="68" spans="1:11" s="1157" customFormat="1" ht="18" customHeight="1">
      <c r="A68" s="1159"/>
      <c r="B68" s="344"/>
      <c r="C68" s="1156"/>
      <c r="G68" s="1158"/>
      <c r="K68" s="1158"/>
    </row>
    <row r="69" spans="1:11" s="1157" customFormat="1" ht="18" customHeight="1">
      <c r="A69" s="1159"/>
      <c r="B69" s="344"/>
      <c r="C69" s="1156"/>
      <c r="G69" s="1158"/>
      <c r="K69" s="1158"/>
    </row>
    <row r="70" spans="1:11" s="1157" customFormat="1" ht="18" customHeight="1">
      <c r="A70" s="1159"/>
      <c r="B70" s="344"/>
      <c r="C70" s="1156"/>
      <c r="G70" s="1158"/>
      <c r="K70" s="1158"/>
    </row>
    <row r="71" spans="1:11" s="1157" customFormat="1" ht="18" customHeight="1">
      <c r="A71" s="1159"/>
      <c r="B71" s="344"/>
      <c r="C71" s="1156"/>
      <c r="G71" s="1158"/>
      <c r="K71" s="1158"/>
    </row>
    <row r="72" spans="1:11" s="1157" customFormat="1" ht="18" customHeight="1">
      <c r="A72" s="1159"/>
      <c r="B72" s="344"/>
      <c r="C72" s="1156"/>
      <c r="G72" s="1158"/>
      <c r="K72" s="1158"/>
    </row>
    <row r="73" spans="1:11" s="1157" customFormat="1" ht="18" customHeight="1">
      <c r="A73" s="1159"/>
      <c r="B73" s="344"/>
      <c r="C73" s="1156"/>
      <c r="G73" s="1158"/>
      <c r="K73" s="1158"/>
    </row>
    <row r="74" spans="1:11" s="1157" customFormat="1" ht="18" customHeight="1">
      <c r="A74" s="1159"/>
      <c r="B74" s="344"/>
      <c r="C74" s="1156"/>
      <c r="G74" s="1158"/>
      <c r="K74" s="1158"/>
    </row>
    <row r="75" spans="1:11" s="1157" customFormat="1" ht="18" customHeight="1">
      <c r="A75" s="1159"/>
      <c r="B75" s="344"/>
      <c r="C75" s="1156"/>
      <c r="G75" s="1158"/>
      <c r="K75" s="1158"/>
    </row>
    <row r="76" spans="1:11" s="1157" customFormat="1" ht="18" customHeight="1">
      <c r="A76" s="1159"/>
      <c r="B76" s="344"/>
      <c r="C76" s="1156"/>
      <c r="G76" s="1158"/>
      <c r="K76" s="1158"/>
    </row>
    <row r="77" spans="1:11" s="1157" customFormat="1" ht="18" customHeight="1">
      <c r="A77" s="1159"/>
      <c r="B77" s="344"/>
      <c r="C77" s="1156"/>
      <c r="G77" s="1158"/>
      <c r="K77" s="1158"/>
    </row>
    <row r="78" spans="1:11" s="1157" customFormat="1" ht="18" customHeight="1">
      <c r="A78" s="1159"/>
      <c r="B78" s="344"/>
      <c r="C78" s="1156"/>
      <c r="G78" s="1158"/>
      <c r="K78" s="1158"/>
    </row>
    <row r="79" spans="1:11" s="1157" customFormat="1" ht="18" customHeight="1">
      <c r="A79" s="1159"/>
      <c r="B79" s="344"/>
      <c r="C79" s="1156"/>
      <c r="G79" s="1158"/>
      <c r="K79" s="1158"/>
    </row>
    <row r="80" spans="1:11" s="1157" customFormat="1" ht="18" customHeight="1">
      <c r="A80" s="1159"/>
      <c r="B80" s="344"/>
      <c r="C80" s="1156"/>
      <c r="G80" s="1158"/>
      <c r="K80" s="1158"/>
    </row>
    <row r="81" spans="1:11" s="1157" customFormat="1" ht="18" customHeight="1">
      <c r="A81" s="1159"/>
      <c r="B81" s="344"/>
      <c r="C81" s="1156"/>
      <c r="G81" s="1158"/>
      <c r="K81" s="1158"/>
    </row>
    <row r="82" spans="1:11" s="1157" customFormat="1" ht="18" customHeight="1">
      <c r="A82" s="1159"/>
      <c r="B82" s="344"/>
      <c r="C82" s="1156"/>
      <c r="G82" s="1158"/>
      <c r="K82" s="1158"/>
    </row>
    <row r="83" spans="1:11" s="1157" customFormat="1" ht="18" customHeight="1">
      <c r="A83" s="1159"/>
      <c r="B83" s="344"/>
      <c r="C83" s="1156"/>
      <c r="G83" s="1158"/>
      <c r="K83" s="1158"/>
    </row>
    <row r="84" spans="1:11" s="1157" customFormat="1" ht="18" customHeight="1">
      <c r="A84" s="1159"/>
      <c r="B84" s="344"/>
      <c r="C84" s="1156"/>
      <c r="G84" s="1158"/>
      <c r="K84" s="1158"/>
    </row>
    <row r="85" spans="1:11" s="1157" customFormat="1" ht="18" customHeight="1">
      <c r="A85" s="1159"/>
      <c r="B85" s="344"/>
      <c r="C85" s="1156"/>
      <c r="G85" s="1158"/>
      <c r="K85" s="1158"/>
    </row>
    <row r="86" spans="1:11" s="1157" customFormat="1" ht="18" customHeight="1">
      <c r="A86" s="1159"/>
      <c r="B86" s="344"/>
      <c r="C86" s="1156"/>
      <c r="G86" s="1158"/>
      <c r="K86" s="1158"/>
    </row>
    <row r="87" spans="1:11" s="1157" customFormat="1" ht="18" customHeight="1">
      <c r="A87" s="1159"/>
      <c r="B87" s="344"/>
      <c r="C87" s="1156"/>
      <c r="G87" s="1158"/>
      <c r="K87" s="1158"/>
    </row>
    <row r="88" spans="1:11" s="1157" customFormat="1" ht="18" customHeight="1">
      <c r="A88" s="1159"/>
      <c r="B88" s="344"/>
      <c r="C88" s="1156"/>
      <c r="G88" s="1158"/>
      <c r="K88" s="1158"/>
    </row>
    <row r="89" spans="1:11" s="1157" customFormat="1" ht="18" customHeight="1">
      <c r="A89" s="1159"/>
      <c r="B89" s="344"/>
      <c r="C89" s="1156"/>
      <c r="G89" s="1158"/>
      <c r="K89" s="1158"/>
    </row>
    <row r="90" spans="1:11" s="1157" customFormat="1" ht="18" customHeight="1">
      <c r="A90" s="1159"/>
      <c r="B90" s="344"/>
      <c r="C90" s="1156"/>
      <c r="G90" s="1158"/>
      <c r="K90" s="1158"/>
    </row>
    <row r="91" spans="1:11" s="1157" customFormat="1" ht="18" customHeight="1">
      <c r="A91" s="1159"/>
      <c r="B91" s="344"/>
      <c r="C91" s="1156"/>
      <c r="G91" s="1158"/>
      <c r="K91" s="1158"/>
    </row>
    <row r="92" spans="1:11" s="1157" customFormat="1" ht="18" customHeight="1">
      <c r="A92" s="1159"/>
      <c r="B92" s="344"/>
      <c r="C92" s="1156"/>
      <c r="G92" s="1158"/>
      <c r="K92" s="1158"/>
    </row>
  </sheetData>
  <sheetProtection/>
  <mergeCells count="18">
    <mergeCell ref="A8:B8"/>
    <mergeCell ref="T8:U8"/>
    <mergeCell ref="A50:B50"/>
    <mergeCell ref="A51:B51"/>
    <mergeCell ref="A52:B52"/>
    <mergeCell ref="O4:O5"/>
    <mergeCell ref="V4:V5"/>
    <mergeCell ref="Z4:Z5"/>
    <mergeCell ref="A6:B6"/>
    <mergeCell ref="T6:U6"/>
    <mergeCell ref="A7:B7"/>
    <mergeCell ref="T7:U7"/>
    <mergeCell ref="C2:F2"/>
    <mergeCell ref="G3:J3"/>
    <mergeCell ref="K3:N3"/>
    <mergeCell ref="C4:C5"/>
    <mergeCell ref="G4:G5"/>
    <mergeCell ref="K4:K5"/>
  </mergeCells>
  <printOptions/>
  <pageMargins left="0.8267716535433072" right="0.5905511811023623" top="0.7874015748031497" bottom="0.5905511811023623" header="0" footer="0"/>
  <pageSetup blackAndWhite="1" horizontalDpi="300" verticalDpi="300" orientation="portrait" paperSize="9" scale="99" r:id="rId2"/>
  <colBreaks count="2" manualBreakCount="2">
    <brk id="10" max="55" man="1"/>
    <brk id="19" max="5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7"/>
  <sheetViews>
    <sheetView showZeros="0" view="pageBreakPreview" zoomScaleNormal="120" zoomScaleSheetLayoutView="100" zoomScalePageLayoutView="0" workbookViewId="0" topLeftCell="A1">
      <selection activeCell="F2" sqref="F2"/>
    </sheetView>
  </sheetViews>
  <sheetFormatPr defaultColWidth="9.25390625" defaultRowHeight="13.5" customHeight="1"/>
  <cols>
    <col min="1" max="1" width="2.375" style="1161" customWidth="1"/>
    <col min="2" max="2" width="3.00390625" style="1161" customWidth="1"/>
    <col min="3" max="3" width="15.625" style="1161" customWidth="1"/>
    <col min="4" max="4" width="9.75390625" style="1162" customWidth="1"/>
    <col min="5" max="6" width="11.25390625" style="1162" customWidth="1"/>
    <col min="7" max="7" width="13.25390625" style="1162" bestFit="1" customWidth="1"/>
    <col min="8" max="9" width="5.125" style="1162" customWidth="1"/>
    <col min="10" max="10" width="9.75390625" style="1162" customWidth="1"/>
    <col min="11" max="12" width="11.125" style="1162" customWidth="1"/>
    <col min="13" max="13" width="2.375" style="1162" customWidth="1"/>
    <col min="14" max="14" width="3.375" style="1161" customWidth="1"/>
    <col min="15" max="15" width="14.625" style="1161" customWidth="1"/>
    <col min="16" max="22" width="9.875" style="1161" customWidth="1"/>
    <col min="23" max="16384" width="9.25390625" style="1161" customWidth="1"/>
  </cols>
  <sheetData>
    <row r="1" ht="13.5" customHeight="1">
      <c r="A1" s="1161" t="s">
        <v>754</v>
      </c>
    </row>
    <row r="3" spans="2:22" ht="13.5" customHeight="1">
      <c r="B3" s="1161" t="s">
        <v>755</v>
      </c>
      <c r="L3" s="1163" t="s">
        <v>684</v>
      </c>
      <c r="N3" s="1164"/>
      <c r="O3" s="1164"/>
      <c r="P3" s="1164"/>
      <c r="Q3" s="1164"/>
      <c r="R3" s="1164"/>
      <c r="S3" s="1164"/>
      <c r="T3" s="1164"/>
      <c r="U3" s="1164"/>
      <c r="V3" s="1164"/>
    </row>
    <row r="4" spans="2:23" ht="13.5" customHeight="1">
      <c r="B4" s="1767" t="s">
        <v>730</v>
      </c>
      <c r="C4" s="1767"/>
      <c r="D4" s="1768" t="s">
        <v>756</v>
      </c>
      <c r="E4" s="1769" t="s">
        <v>757</v>
      </c>
      <c r="F4" s="1768" t="s">
        <v>758</v>
      </c>
      <c r="G4" s="1768" t="s">
        <v>759</v>
      </c>
      <c r="H4" s="1768" t="s">
        <v>760</v>
      </c>
      <c r="I4" s="1768"/>
      <c r="J4" s="1768" t="s">
        <v>761</v>
      </c>
      <c r="K4" s="1768" t="s">
        <v>234</v>
      </c>
      <c r="L4" s="1768" t="s">
        <v>762</v>
      </c>
      <c r="N4" s="1164"/>
      <c r="O4" s="1164"/>
      <c r="P4" s="1164"/>
      <c r="Q4" s="1164"/>
      <c r="R4" s="1164"/>
      <c r="S4" s="1164"/>
      <c r="T4" s="1164"/>
      <c r="U4" s="1164"/>
      <c r="V4" s="1166"/>
      <c r="W4" s="1167"/>
    </row>
    <row r="5" spans="2:22" s="1168" customFormat="1" ht="13.5" customHeight="1">
      <c r="B5" s="1767"/>
      <c r="C5" s="1767"/>
      <c r="D5" s="1768"/>
      <c r="E5" s="1768"/>
      <c r="F5" s="1768"/>
      <c r="G5" s="1768"/>
      <c r="H5" s="1768"/>
      <c r="I5" s="1768"/>
      <c r="J5" s="1768"/>
      <c r="K5" s="1768"/>
      <c r="L5" s="1768"/>
      <c r="M5" s="1169"/>
      <c r="N5" s="1770"/>
      <c r="O5" s="1770"/>
      <c r="P5" s="1771"/>
      <c r="Q5" s="1772"/>
      <c r="R5" s="1171"/>
      <c r="S5" s="1171"/>
      <c r="T5" s="1171"/>
      <c r="U5" s="1171"/>
      <c r="V5" s="1171"/>
    </row>
    <row r="6" spans="2:22" s="1168" customFormat="1" ht="22.5" customHeight="1">
      <c r="B6" s="1773" t="s">
        <v>763</v>
      </c>
      <c r="C6" s="1774"/>
      <c r="D6" s="1172">
        <v>2754352</v>
      </c>
      <c r="E6" s="1172">
        <v>2239603</v>
      </c>
      <c r="F6" s="1172">
        <f>'[2]データ'!E25</f>
        <v>6200</v>
      </c>
      <c r="G6" s="1172">
        <v>2071714</v>
      </c>
      <c r="H6" s="1775">
        <v>2079574</v>
      </c>
      <c r="I6" s="1775"/>
      <c r="J6" s="1172">
        <v>116511</v>
      </c>
      <c r="K6" s="1172">
        <v>127523577</v>
      </c>
      <c r="L6" s="1173">
        <f>SUM(D6:K6)</f>
        <v>136791531</v>
      </c>
      <c r="M6" s="588"/>
      <c r="N6" s="1770"/>
      <c r="O6" s="1770"/>
      <c r="P6" s="1772"/>
      <c r="Q6" s="1772"/>
      <c r="R6" s="1174"/>
      <c r="S6" s="1174"/>
      <c r="T6" s="1174"/>
      <c r="U6" s="1174"/>
      <c r="V6" s="1174"/>
    </row>
    <row r="7" spans="2:22" s="1168" customFormat="1" ht="22.5" customHeight="1">
      <c r="B7" s="1773" t="s">
        <v>764</v>
      </c>
      <c r="C7" s="1774"/>
      <c r="D7" s="1172">
        <v>27816</v>
      </c>
      <c r="E7" s="1172">
        <v>123553</v>
      </c>
      <c r="F7" s="1172">
        <f>'[2]データ'!E26</f>
        <v>0</v>
      </c>
      <c r="G7" s="1172">
        <v>20274</v>
      </c>
      <c r="H7" s="1775">
        <v>14195</v>
      </c>
      <c r="I7" s="1775"/>
      <c r="J7" s="1172">
        <v>400</v>
      </c>
      <c r="K7" s="1172">
        <v>5009148</v>
      </c>
      <c r="L7" s="1173">
        <f aca="true" t="shared" si="0" ref="L7:L14">SUM(D7:K7)</f>
        <v>5195386</v>
      </c>
      <c r="M7" s="588"/>
      <c r="N7" s="1776"/>
      <c r="O7" s="1776"/>
      <c r="P7" s="1169"/>
      <c r="Q7" s="1169"/>
      <c r="R7" s="1169"/>
      <c r="S7" s="1169"/>
      <c r="T7" s="1169"/>
      <c r="U7" s="1169"/>
      <c r="V7" s="1169"/>
    </row>
    <row r="8" spans="2:22" s="1168" customFormat="1" ht="22.5" customHeight="1">
      <c r="B8" s="1777" t="s">
        <v>765</v>
      </c>
      <c r="C8" s="1165" t="s">
        <v>766</v>
      </c>
      <c r="D8" s="1172">
        <f>'[2]データ'!C27</f>
        <v>0</v>
      </c>
      <c r="E8" s="1172">
        <v>250</v>
      </c>
      <c r="F8" s="1172">
        <f>'[2]データ'!E27</f>
        <v>0</v>
      </c>
      <c r="G8" s="1172">
        <f>'[2]データ'!F27</f>
        <v>0</v>
      </c>
      <c r="H8" s="1775">
        <f>'[2]データ'!G27</f>
        <v>0</v>
      </c>
      <c r="I8" s="1775"/>
      <c r="J8" s="1172">
        <f>'[2]データ'!I27</f>
        <v>0</v>
      </c>
      <c r="K8" s="1172"/>
      <c r="L8" s="1173">
        <f t="shared" si="0"/>
        <v>250</v>
      </c>
      <c r="M8" s="588"/>
      <c r="N8" s="1776"/>
      <c r="O8" s="1776"/>
      <c r="P8" s="1169"/>
      <c r="Q8" s="1169"/>
      <c r="R8" s="1169"/>
      <c r="S8" s="1169"/>
      <c r="T8" s="1169"/>
      <c r="U8" s="1169"/>
      <c r="V8" s="1169"/>
    </row>
    <row r="9" spans="2:22" s="1168" customFormat="1" ht="22.5" customHeight="1">
      <c r="B9" s="1778"/>
      <c r="C9" s="1165" t="s">
        <v>767</v>
      </c>
      <c r="D9" s="1172">
        <f>'[2]データ'!C28</f>
        <v>0</v>
      </c>
      <c r="E9" s="1172">
        <f>'[2]データ'!D28</f>
        <v>0</v>
      </c>
      <c r="F9" s="1172">
        <f>'[2]データ'!E28</f>
        <v>0</v>
      </c>
      <c r="G9" s="1172">
        <f>'[2]データ'!F28</f>
        <v>0</v>
      </c>
      <c r="H9" s="1775">
        <f>'[2]データ'!G28</f>
        <v>0</v>
      </c>
      <c r="I9" s="1775"/>
      <c r="J9" s="1172">
        <f>'[2]データ'!I28</f>
        <v>0</v>
      </c>
      <c r="K9" s="1172">
        <f>'[2]データ'!J28</f>
        <v>0</v>
      </c>
      <c r="L9" s="1173">
        <f t="shared" si="0"/>
        <v>0</v>
      </c>
      <c r="M9" s="588"/>
      <c r="N9" s="1780"/>
      <c r="O9" s="1175"/>
      <c r="P9" s="1169"/>
      <c r="Q9" s="1169"/>
      <c r="R9" s="1169"/>
      <c r="S9" s="1169"/>
      <c r="T9" s="1169"/>
      <c r="U9" s="1169"/>
      <c r="V9" s="1169"/>
    </row>
    <row r="10" spans="2:22" s="1168" customFormat="1" ht="22.5" customHeight="1">
      <c r="B10" s="1778"/>
      <c r="C10" s="1165" t="s">
        <v>768</v>
      </c>
      <c r="D10" s="1172">
        <v>27816</v>
      </c>
      <c r="E10" s="1172">
        <v>123303</v>
      </c>
      <c r="F10" s="1172">
        <f>'[2]データ'!E29</f>
        <v>0</v>
      </c>
      <c r="G10" s="1172">
        <v>20274</v>
      </c>
      <c r="H10" s="1775">
        <v>14195</v>
      </c>
      <c r="I10" s="1775"/>
      <c r="J10" s="1172">
        <v>400</v>
      </c>
      <c r="K10" s="1172">
        <v>5008648</v>
      </c>
      <c r="L10" s="1173">
        <f t="shared" si="0"/>
        <v>5194636</v>
      </c>
      <c r="M10" s="588"/>
      <c r="N10" s="1780"/>
      <c r="O10" s="1175"/>
      <c r="P10" s="1169"/>
      <c r="Q10" s="1169"/>
      <c r="R10" s="1169"/>
      <c r="S10" s="1169"/>
      <c r="T10" s="1169"/>
      <c r="U10" s="1169"/>
      <c r="V10" s="1169"/>
    </row>
    <row r="11" spans="2:22" s="1168" customFormat="1" ht="22.5" customHeight="1">
      <c r="B11" s="1779"/>
      <c r="C11" s="1165" t="s">
        <v>234</v>
      </c>
      <c r="D11" s="1172">
        <f>'[2]データ'!C30</f>
        <v>0</v>
      </c>
      <c r="E11" s="1172">
        <v>0</v>
      </c>
      <c r="F11" s="1172">
        <f>'[2]データ'!E30</f>
        <v>0</v>
      </c>
      <c r="G11" s="1172">
        <f>'[2]データ'!F30</f>
        <v>0</v>
      </c>
      <c r="H11" s="1775">
        <f>'[2]データ'!G30</f>
        <v>0</v>
      </c>
      <c r="I11" s="1775"/>
      <c r="J11" s="1172">
        <f>'[2]データ'!I30</f>
        <v>0</v>
      </c>
      <c r="K11" s="1172">
        <f>'[2]データ'!J30</f>
        <v>500</v>
      </c>
      <c r="L11" s="1173">
        <f t="shared" si="0"/>
        <v>500</v>
      </c>
      <c r="M11" s="588"/>
      <c r="N11" s="1780"/>
      <c r="O11" s="1175"/>
      <c r="P11" s="1169"/>
      <c r="Q11" s="1169"/>
      <c r="R11" s="1169"/>
      <c r="S11" s="1169"/>
      <c r="T11" s="1169"/>
      <c r="U11" s="1169"/>
      <c r="V11" s="1169"/>
    </row>
    <row r="12" spans="2:22" s="1168" customFormat="1" ht="22.5" customHeight="1">
      <c r="B12" s="1773" t="s">
        <v>769</v>
      </c>
      <c r="C12" s="1774"/>
      <c r="D12" s="1172">
        <f>'[2]データ'!C31</f>
        <v>0</v>
      </c>
      <c r="E12" s="1172">
        <f>'[2]データ'!D31</f>
        <v>0</v>
      </c>
      <c r="F12" s="1172">
        <f>'[2]データ'!E31</f>
        <v>0</v>
      </c>
      <c r="G12" s="1172">
        <f>'[2]データ'!F31</f>
        <v>0</v>
      </c>
      <c r="H12" s="1775">
        <f>'[2]データ'!G31</f>
        <v>5000</v>
      </c>
      <c r="I12" s="1775"/>
      <c r="J12" s="1172">
        <f>'[2]データ'!I31</f>
        <v>0</v>
      </c>
      <c r="K12" s="1172">
        <v>115812</v>
      </c>
      <c r="L12" s="1173">
        <f t="shared" si="0"/>
        <v>120812</v>
      </c>
      <c r="M12" s="588"/>
      <c r="N12" s="1781"/>
      <c r="O12" s="1175"/>
      <c r="P12" s="1169"/>
      <c r="Q12" s="1169"/>
      <c r="R12" s="1169"/>
      <c r="S12" s="1169"/>
      <c r="T12" s="1169"/>
      <c r="U12" s="1169"/>
      <c r="V12" s="1169"/>
    </row>
    <row r="13" spans="2:22" s="1168" customFormat="1" ht="22.5" customHeight="1">
      <c r="B13" s="1773" t="s">
        <v>770</v>
      </c>
      <c r="C13" s="1774"/>
      <c r="D13" s="1176">
        <v>-134</v>
      </c>
      <c r="E13" s="1176">
        <v>-60</v>
      </c>
      <c r="F13" s="1176">
        <f>'[2]データ'!E32</f>
        <v>0</v>
      </c>
      <c r="G13" s="1176">
        <f>'[2]データ'!F32</f>
        <v>0</v>
      </c>
      <c r="H13" s="1783">
        <f>'[2]データ'!G32</f>
        <v>0</v>
      </c>
      <c r="I13" s="1783"/>
      <c r="J13" s="1176">
        <v>16</v>
      </c>
      <c r="K13" s="1177">
        <v>-789687</v>
      </c>
      <c r="L13" s="1178">
        <f>SUM(D13:K13)</f>
        <v>-789865</v>
      </c>
      <c r="M13" s="588"/>
      <c r="N13" s="1782"/>
      <c r="O13" s="1175"/>
      <c r="P13" s="1169"/>
      <c r="Q13" s="1169"/>
      <c r="R13" s="1169"/>
      <c r="S13" s="1169"/>
      <c r="T13" s="1169"/>
      <c r="U13" s="1169"/>
      <c r="V13" s="1169"/>
    </row>
    <row r="14" spans="2:22" s="1168" customFormat="1" ht="22.5" customHeight="1">
      <c r="B14" s="1784" t="s">
        <v>771</v>
      </c>
      <c r="C14" s="1774"/>
      <c r="D14" s="1173">
        <v>2782034</v>
      </c>
      <c r="E14" s="1173">
        <v>2363096</v>
      </c>
      <c r="F14" s="1173">
        <f>'[2]データ'!E33</f>
        <v>6200</v>
      </c>
      <c r="G14" s="1173">
        <v>2091988</v>
      </c>
      <c r="H14" s="1785">
        <v>2088769</v>
      </c>
      <c r="I14" s="1785"/>
      <c r="J14" s="1173">
        <v>116927</v>
      </c>
      <c r="K14" s="1173">
        <v>131627226</v>
      </c>
      <c r="L14" s="1173">
        <f t="shared" si="0"/>
        <v>141076240</v>
      </c>
      <c r="M14" s="588"/>
      <c r="N14" s="1776"/>
      <c r="O14" s="1776"/>
      <c r="P14" s="1169"/>
      <c r="Q14" s="1169"/>
      <c r="R14" s="1169"/>
      <c r="S14" s="1169"/>
      <c r="T14" s="1169"/>
      <c r="U14" s="1169"/>
      <c r="V14" s="1169"/>
    </row>
    <row r="15" spans="2:22" s="1168" customFormat="1" ht="12.75" customHeight="1">
      <c r="B15" s="1179"/>
      <c r="C15" s="1175"/>
      <c r="D15" s="1180"/>
      <c r="E15" s="1180"/>
      <c r="F15" s="1180"/>
      <c r="G15" s="1180"/>
      <c r="H15" s="1169"/>
      <c r="I15" s="1181"/>
      <c r="J15" s="1181"/>
      <c r="K15" s="1169"/>
      <c r="L15" s="1169"/>
      <c r="M15" s="588"/>
      <c r="N15" s="1776"/>
      <c r="O15" s="1776"/>
      <c r="P15" s="1180"/>
      <c r="Q15" s="1180"/>
      <c r="R15" s="1180"/>
      <c r="S15" s="1180"/>
      <c r="T15" s="1180"/>
      <c r="U15" s="1180"/>
      <c r="V15" s="1180"/>
    </row>
    <row r="16" spans="2:22" s="1168" customFormat="1" ht="12.75" customHeight="1">
      <c r="B16" s="1161" t="s">
        <v>772</v>
      </c>
      <c r="C16" s="1161"/>
      <c r="D16" s="1161"/>
      <c r="E16" s="1161"/>
      <c r="F16" s="1161"/>
      <c r="G16" s="1161"/>
      <c r="H16" s="1161"/>
      <c r="I16" s="1161"/>
      <c r="J16" s="1161"/>
      <c r="K16" s="1169"/>
      <c r="L16" s="1169"/>
      <c r="M16" s="588"/>
      <c r="N16" s="1786"/>
      <c r="O16" s="1776"/>
      <c r="P16" s="1169"/>
      <c r="Q16" s="1169"/>
      <c r="R16" s="1169"/>
      <c r="S16" s="1169"/>
      <c r="T16" s="1169"/>
      <c r="U16" s="1169"/>
      <c r="V16" s="1169"/>
    </row>
    <row r="17" spans="2:22" s="1168" customFormat="1" ht="12.75" customHeight="1">
      <c r="B17" s="1161"/>
      <c r="C17" s="1161"/>
      <c r="D17" s="1161"/>
      <c r="E17" s="1161"/>
      <c r="F17" s="1161"/>
      <c r="G17" s="1161"/>
      <c r="H17" s="1161"/>
      <c r="I17" s="1161"/>
      <c r="K17" s="1167" t="s">
        <v>684</v>
      </c>
      <c r="L17" s="1169"/>
      <c r="M17" s="588"/>
      <c r="N17" s="1171"/>
      <c r="O17" s="1171"/>
      <c r="P17" s="1171"/>
      <c r="Q17" s="1171"/>
      <c r="R17" s="1171"/>
      <c r="S17" s="1171"/>
      <c r="T17" s="1171"/>
      <c r="U17" s="1171"/>
      <c r="V17" s="1171"/>
    </row>
    <row r="18" spans="2:24" ht="12.75" customHeight="1">
      <c r="B18" s="1787" t="s">
        <v>773</v>
      </c>
      <c r="C18" s="1788"/>
      <c r="D18" s="1791" t="s">
        <v>774</v>
      </c>
      <c r="E18" s="1793" t="s">
        <v>775</v>
      </c>
      <c r="F18" s="1183"/>
      <c r="G18" s="1183"/>
      <c r="H18" s="1183"/>
      <c r="I18" s="1183"/>
      <c r="J18" s="1183"/>
      <c r="K18" s="1184"/>
      <c r="L18" s="1169"/>
      <c r="N18" s="1171"/>
      <c r="O18" s="1171"/>
      <c r="P18" s="1171"/>
      <c r="Q18" s="1171"/>
      <c r="R18" s="1171"/>
      <c r="S18" s="1171"/>
      <c r="T18" s="1168"/>
      <c r="U18" s="1168"/>
      <c r="V18" s="1168"/>
      <c r="W18" s="1168"/>
      <c r="X18" s="1168"/>
    </row>
    <row r="19" spans="2:24" ht="13.5" customHeight="1">
      <c r="B19" s="1789"/>
      <c r="C19" s="1790"/>
      <c r="D19" s="1792"/>
      <c r="E19" s="1792"/>
      <c r="F19" s="1185" t="s">
        <v>776</v>
      </c>
      <c r="G19" s="1185" t="s">
        <v>777</v>
      </c>
      <c r="H19" s="1794" t="s">
        <v>778</v>
      </c>
      <c r="I19" s="1795"/>
      <c r="J19" s="1186" t="s">
        <v>779</v>
      </c>
      <c r="K19" s="1185" t="s">
        <v>780</v>
      </c>
      <c r="L19" s="1187"/>
      <c r="N19" s="1171"/>
      <c r="O19" s="1171"/>
      <c r="P19" s="1171"/>
      <c r="Q19" s="1171"/>
      <c r="R19" s="1171"/>
      <c r="S19" s="1171"/>
      <c r="T19" s="1168"/>
      <c r="U19" s="1168"/>
      <c r="V19" s="1168"/>
      <c r="W19" s="1168"/>
      <c r="X19" s="1168"/>
    </row>
    <row r="20" spans="2:24" ht="22.5" customHeight="1">
      <c r="B20" s="1773" t="s">
        <v>763</v>
      </c>
      <c r="C20" s="1774"/>
      <c r="D20" s="1172">
        <v>733267</v>
      </c>
      <c r="E20" s="1172">
        <v>8844696</v>
      </c>
      <c r="F20" s="1172">
        <v>1168037</v>
      </c>
      <c r="G20" s="1172">
        <v>1474338</v>
      </c>
      <c r="H20" s="1796">
        <v>1039122</v>
      </c>
      <c r="I20" s="1797"/>
      <c r="J20" s="1172">
        <f>'[2]データ'!T7</f>
        <v>0</v>
      </c>
      <c r="K20" s="1188">
        <v>982148</v>
      </c>
      <c r="N20" s="1770"/>
      <c r="O20" s="1770"/>
      <c r="P20" s="1171"/>
      <c r="Q20" s="1171"/>
      <c r="R20" s="1171"/>
      <c r="S20" s="1776"/>
      <c r="T20" s="1168"/>
      <c r="U20" s="1168"/>
      <c r="V20" s="1168"/>
      <c r="W20" s="1168"/>
      <c r="X20" s="1168"/>
    </row>
    <row r="21" spans="2:24" ht="22.5" customHeight="1">
      <c r="B21" s="1773" t="s">
        <v>764</v>
      </c>
      <c r="C21" s="1774"/>
      <c r="D21" s="1172">
        <f>'[2]データ'!O8</f>
        <v>0</v>
      </c>
      <c r="E21" s="1172">
        <v>6877232</v>
      </c>
      <c r="F21" s="1172">
        <v>4370250</v>
      </c>
      <c r="G21" s="1172">
        <v>76197</v>
      </c>
      <c r="H21" s="1796">
        <v>97010</v>
      </c>
      <c r="I21" s="1797"/>
      <c r="J21" s="1172">
        <f>'[2]データ'!T8</f>
        <v>0</v>
      </c>
      <c r="K21" s="1188">
        <v>0</v>
      </c>
      <c r="N21" s="1770"/>
      <c r="O21" s="1770"/>
      <c r="P21" s="1170"/>
      <c r="Q21" s="1170"/>
      <c r="R21" s="1170"/>
      <c r="S21" s="1776"/>
      <c r="T21" s="1168"/>
      <c r="U21" s="1168"/>
      <c r="V21" s="1168"/>
      <c r="W21" s="1168"/>
      <c r="X21" s="1168"/>
    </row>
    <row r="22" spans="2:19" s="1168" customFormat="1" ht="22.5" customHeight="1">
      <c r="B22" s="1798" t="s">
        <v>781</v>
      </c>
      <c r="C22" s="1165" t="s">
        <v>766</v>
      </c>
      <c r="D22" s="1172">
        <f>'[2]データ'!O9</f>
        <v>0</v>
      </c>
      <c r="E22" s="1172">
        <v>86985</v>
      </c>
      <c r="F22" s="1172">
        <v>20000</v>
      </c>
      <c r="G22" s="1172">
        <f>'[2]データ'!R9</f>
        <v>0</v>
      </c>
      <c r="H22" s="1796">
        <f>'[2]データ'!S9</f>
        <v>0</v>
      </c>
      <c r="I22" s="1797"/>
      <c r="J22" s="1172">
        <f>'[2]データ'!T9</f>
        <v>0</v>
      </c>
      <c r="K22" s="1188"/>
      <c r="M22" s="588"/>
      <c r="N22" s="1776"/>
      <c r="O22" s="1776"/>
      <c r="P22" s="1772"/>
      <c r="Q22" s="1801"/>
      <c r="R22" s="1801"/>
      <c r="S22" s="1802"/>
    </row>
    <row r="23" spans="2:19" s="1168" customFormat="1" ht="22.5" customHeight="1">
      <c r="B23" s="1799"/>
      <c r="C23" s="1165" t="s">
        <v>767</v>
      </c>
      <c r="D23" s="1172">
        <f>'[2]データ'!O10</f>
        <v>0</v>
      </c>
      <c r="E23" s="1172">
        <f>'[2]データ'!P10</f>
        <v>0</v>
      </c>
      <c r="F23" s="1172">
        <f>'[2]データ'!Q10</f>
        <v>0</v>
      </c>
      <c r="G23" s="1172">
        <f>'[2]データ'!R10</f>
        <v>0</v>
      </c>
      <c r="H23" s="1796">
        <f>'[2]データ'!S10</f>
        <v>0</v>
      </c>
      <c r="I23" s="1797"/>
      <c r="J23" s="1172">
        <f>'[2]データ'!T10</f>
        <v>0</v>
      </c>
      <c r="K23" s="1188">
        <f>'[2]データ'!U10</f>
        <v>0</v>
      </c>
      <c r="M23" s="588"/>
      <c r="N23" s="1776"/>
      <c r="O23" s="1776"/>
      <c r="P23" s="1772"/>
      <c r="Q23" s="1801"/>
      <c r="R23" s="1801"/>
      <c r="S23" s="1772"/>
    </row>
    <row r="24" spans="2:19" s="1168" customFormat="1" ht="22.5" customHeight="1">
      <c r="B24" s="1799"/>
      <c r="C24" s="1165" t="s">
        <v>768</v>
      </c>
      <c r="D24" s="1172">
        <f>'[2]データ'!O11</f>
        <v>0</v>
      </c>
      <c r="E24" s="1172">
        <v>2000000</v>
      </c>
      <c r="F24" s="1172">
        <f>'[2]データ'!Q11</f>
        <v>0</v>
      </c>
      <c r="G24" s="1172">
        <f>'[2]データ'!R11</f>
        <v>0</v>
      </c>
      <c r="H24" s="1796">
        <f>'[2]データ'!S11</f>
        <v>0</v>
      </c>
      <c r="I24" s="1797"/>
      <c r="J24" s="1172">
        <f>'[2]データ'!T11</f>
        <v>0</v>
      </c>
      <c r="K24" s="1188">
        <f>'[2]データ'!U11</f>
        <v>0</v>
      </c>
      <c r="M24" s="588"/>
      <c r="N24" s="1776"/>
      <c r="O24" s="1776"/>
      <c r="P24" s="1169"/>
      <c r="Q24" s="1169"/>
      <c r="R24" s="1169"/>
      <c r="S24" s="1189"/>
    </row>
    <row r="25" spans="2:19" s="1168" customFormat="1" ht="22.5" customHeight="1">
      <c r="B25" s="1800"/>
      <c r="C25" s="1165" t="s">
        <v>234</v>
      </c>
      <c r="D25" s="1172">
        <f>'[2]データ'!O12</f>
        <v>0</v>
      </c>
      <c r="E25" s="1172">
        <v>4790247</v>
      </c>
      <c r="F25" s="1172">
        <v>4350250</v>
      </c>
      <c r="G25" s="1172">
        <v>76197</v>
      </c>
      <c r="H25" s="1796">
        <v>97010</v>
      </c>
      <c r="I25" s="1797"/>
      <c r="J25" s="1172">
        <f>'[2]データ'!T12</f>
        <v>0</v>
      </c>
      <c r="K25" s="1188"/>
      <c r="M25" s="588"/>
      <c r="N25" s="1780"/>
      <c r="O25" s="1175"/>
      <c r="P25" s="1169"/>
      <c r="Q25" s="1169"/>
      <c r="R25" s="1169"/>
      <c r="S25" s="1189"/>
    </row>
    <row r="26" spans="2:19" s="1168" customFormat="1" ht="22.5" customHeight="1">
      <c r="B26" s="1803" t="s">
        <v>782</v>
      </c>
      <c r="C26" s="1165" t="s">
        <v>783</v>
      </c>
      <c r="D26" s="1172">
        <f>'[2]データ'!O13</f>
        <v>0</v>
      </c>
      <c r="E26" s="1172">
        <v>6539410</v>
      </c>
      <c r="F26" s="1172">
        <v>4344250</v>
      </c>
      <c r="G26" s="1172">
        <v>76197</v>
      </c>
      <c r="H26" s="1796">
        <v>32335</v>
      </c>
      <c r="I26" s="1797"/>
      <c r="J26" s="1172">
        <f>'[2]データ'!T13</f>
        <v>0</v>
      </c>
      <c r="K26" s="1188"/>
      <c r="M26" s="588"/>
      <c r="N26" s="1780"/>
      <c r="O26" s="1175"/>
      <c r="P26" s="1169"/>
      <c r="Q26" s="1169"/>
      <c r="R26" s="1169"/>
      <c r="S26" s="1189"/>
    </row>
    <row r="27" spans="2:19" s="1168" customFormat="1" ht="22.5" customHeight="1">
      <c r="B27" s="1804"/>
      <c r="C27" s="1165" t="s">
        <v>784</v>
      </c>
      <c r="D27" s="1172">
        <f>'[2]データ'!O14</f>
        <v>0</v>
      </c>
      <c r="E27" s="1172">
        <v>337822</v>
      </c>
      <c r="F27" s="1172">
        <v>26000</v>
      </c>
      <c r="G27" s="1172">
        <f>'[2]データ'!R14</f>
        <v>0</v>
      </c>
      <c r="H27" s="1796">
        <v>64675</v>
      </c>
      <c r="I27" s="1797"/>
      <c r="J27" s="1172">
        <f>'[2]データ'!T14</f>
        <v>0</v>
      </c>
      <c r="K27" s="1188"/>
      <c r="M27" s="588"/>
      <c r="N27" s="1780"/>
      <c r="O27" s="1175"/>
      <c r="P27" s="1169"/>
      <c r="Q27" s="1169"/>
      <c r="R27" s="1169"/>
      <c r="S27" s="1189"/>
    </row>
    <row r="28" spans="2:19" s="1168" customFormat="1" ht="22.5" customHeight="1">
      <c r="B28" s="1773" t="s">
        <v>769</v>
      </c>
      <c r="C28" s="1774"/>
      <c r="D28" s="1172">
        <v>70120</v>
      </c>
      <c r="E28" s="1172">
        <v>7844427</v>
      </c>
      <c r="F28" s="1172">
        <v>4511993</v>
      </c>
      <c r="G28" s="1172">
        <v>150522</v>
      </c>
      <c r="H28" s="1796">
        <v>170772</v>
      </c>
      <c r="I28" s="1797"/>
      <c r="J28" s="1172">
        <f>'[2]データ'!T15</f>
        <v>0</v>
      </c>
      <c r="K28" s="1188"/>
      <c r="M28" s="588"/>
      <c r="N28" s="1781"/>
      <c r="O28" s="1175"/>
      <c r="P28" s="1169"/>
      <c r="Q28" s="1169"/>
      <c r="R28" s="1169"/>
      <c r="S28" s="1189"/>
    </row>
    <row r="29" spans="2:19" s="1168" customFormat="1" ht="22.5" customHeight="1">
      <c r="B29" s="1773" t="s">
        <v>770</v>
      </c>
      <c r="C29" s="1774"/>
      <c r="D29" s="1176">
        <f>'[2]データ'!O16</f>
        <v>0</v>
      </c>
      <c r="E29" s="1176">
        <v>-3137</v>
      </c>
      <c r="F29" s="1176">
        <v>0</v>
      </c>
      <c r="G29" s="1176">
        <f>'[2]データ'!R16</f>
        <v>0</v>
      </c>
      <c r="H29" s="1805">
        <v>-996</v>
      </c>
      <c r="I29" s="1806"/>
      <c r="J29" s="1176">
        <f>'[2]データ'!T16</f>
        <v>0</v>
      </c>
      <c r="K29" s="1190">
        <f>'[2]データ'!U16</f>
        <v>0</v>
      </c>
      <c r="M29" s="588"/>
      <c r="N29" s="1782"/>
      <c r="O29" s="1175"/>
      <c r="P29" s="1169"/>
      <c r="Q29" s="1169"/>
      <c r="R29" s="1169"/>
      <c r="S29" s="1189"/>
    </row>
    <row r="30" spans="2:19" s="1168" customFormat="1" ht="22.5" customHeight="1">
      <c r="B30" s="1784" t="s">
        <v>771</v>
      </c>
      <c r="C30" s="1774"/>
      <c r="D30" s="1172">
        <v>663147</v>
      </c>
      <c r="E30" s="1172">
        <v>7874364</v>
      </c>
      <c r="F30" s="1172">
        <v>1026294</v>
      </c>
      <c r="G30" s="1172">
        <v>1400013</v>
      </c>
      <c r="H30" s="1796">
        <v>964364</v>
      </c>
      <c r="I30" s="1797"/>
      <c r="J30" s="1172">
        <f>'[2]データ'!T17</f>
        <v>0</v>
      </c>
      <c r="K30" s="1188">
        <f>'[2]データ'!U17</f>
        <v>982148</v>
      </c>
      <c r="M30" s="588"/>
      <c r="N30" s="1776"/>
      <c r="O30" s="1776"/>
      <c r="P30" s="1169"/>
      <c r="Q30" s="1169"/>
      <c r="R30" s="1169"/>
      <c r="S30" s="1189"/>
    </row>
    <row r="31" spans="13:19" s="1168" customFormat="1" ht="9.75" customHeight="1">
      <c r="M31" s="588"/>
      <c r="N31" s="1776"/>
      <c r="O31" s="1776"/>
      <c r="P31" s="1180"/>
      <c r="Q31" s="1180"/>
      <c r="R31" s="1180"/>
      <c r="S31" s="1191"/>
    </row>
    <row r="32" spans="13:19" s="1168" customFormat="1" ht="12.75" customHeight="1">
      <c r="M32" s="588"/>
      <c r="N32" s="1786"/>
      <c r="O32" s="1776"/>
      <c r="P32" s="1169"/>
      <c r="Q32" s="1169"/>
      <c r="R32" s="1169"/>
      <c r="S32" s="1189"/>
    </row>
    <row r="33" spans="2:22" ht="12.75" customHeight="1">
      <c r="B33" s="1787" t="s">
        <v>773</v>
      </c>
      <c r="C33" s="1788"/>
      <c r="D33" s="1182"/>
      <c r="E33" s="1183"/>
      <c r="F33" s="1192"/>
      <c r="G33" s="1807" t="s">
        <v>762</v>
      </c>
      <c r="H33" s="1168"/>
      <c r="I33" s="1168"/>
      <c r="J33" s="1168"/>
      <c r="K33" s="1168"/>
      <c r="N33" s="1171"/>
      <c r="O33" s="1171"/>
      <c r="P33" s="1171"/>
      <c r="Q33" s="1171"/>
      <c r="R33" s="1171"/>
      <c r="S33" s="1171"/>
      <c r="T33" s="1168"/>
      <c r="U33" s="1168"/>
      <c r="V33" s="1168"/>
    </row>
    <row r="34" spans="2:7" ht="22.5" customHeight="1">
      <c r="B34" s="1789"/>
      <c r="C34" s="1790"/>
      <c r="D34" s="1193" t="s">
        <v>785</v>
      </c>
      <c r="E34" s="1193" t="s">
        <v>786</v>
      </c>
      <c r="F34" s="1193" t="s">
        <v>787</v>
      </c>
      <c r="G34" s="1808"/>
    </row>
    <row r="35" spans="2:9" ht="22.5" customHeight="1">
      <c r="B35" s="1773" t="s">
        <v>763</v>
      </c>
      <c r="C35" s="1774"/>
      <c r="D35" s="1172">
        <v>2480</v>
      </c>
      <c r="E35" s="1172">
        <v>2610197</v>
      </c>
      <c r="F35" s="1172">
        <v>1568374</v>
      </c>
      <c r="G35" s="1194">
        <f>D20+E20</f>
        <v>9577963</v>
      </c>
      <c r="H35" s="1809"/>
      <c r="I35" s="1809"/>
    </row>
    <row r="36" spans="2:9" ht="22.5" customHeight="1">
      <c r="B36" s="1773" t="s">
        <v>764</v>
      </c>
      <c r="C36" s="1774"/>
      <c r="D36" s="1172"/>
      <c r="E36" s="1172">
        <v>237321</v>
      </c>
      <c r="F36" s="1172">
        <v>2096454</v>
      </c>
      <c r="G36" s="1194">
        <f aca="true" t="shared" si="1" ref="G36:G45">D21+E21</f>
        <v>6877232</v>
      </c>
      <c r="H36" s="1809"/>
      <c r="I36" s="1809"/>
    </row>
    <row r="37" spans="2:9" ht="22.5" customHeight="1">
      <c r="B37" s="1798" t="s">
        <v>781</v>
      </c>
      <c r="C37" s="1165" t="s">
        <v>766</v>
      </c>
      <c r="D37" s="1172"/>
      <c r="E37" s="1172">
        <f>'[2]データ'!P27</f>
        <v>0</v>
      </c>
      <c r="F37" s="1172">
        <v>66985</v>
      </c>
      <c r="G37" s="1194">
        <f t="shared" si="1"/>
        <v>86985</v>
      </c>
      <c r="H37" s="1809"/>
      <c r="I37" s="1809"/>
    </row>
    <row r="38" spans="2:9" ht="22.5" customHeight="1">
      <c r="B38" s="1810"/>
      <c r="C38" s="1165" t="s">
        <v>767</v>
      </c>
      <c r="D38" s="1172">
        <f>'[2]データ'!O28</f>
        <v>0</v>
      </c>
      <c r="E38" s="1172">
        <f>'[2]データ'!P28</f>
        <v>0</v>
      </c>
      <c r="F38" s="1172">
        <f>'[2]データ'!Q28</f>
        <v>0</v>
      </c>
      <c r="G38" s="1194">
        <f t="shared" si="1"/>
        <v>0</v>
      </c>
      <c r="H38" s="1809"/>
      <c r="I38" s="1809"/>
    </row>
    <row r="39" spans="2:7" ht="22.5" customHeight="1">
      <c r="B39" s="1810"/>
      <c r="C39" s="1165" t="s">
        <v>768</v>
      </c>
      <c r="D39" s="1172">
        <f>'[2]データ'!O29</f>
        <v>0</v>
      </c>
      <c r="E39" s="1172">
        <f>'[2]データ'!P29</f>
        <v>0</v>
      </c>
      <c r="F39" s="1172">
        <v>2000000</v>
      </c>
      <c r="G39" s="1194">
        <f t="shared" si="1"/>
        <v>2000000</v>
      </c>
    </row>
    <row r="40" spans="2:9" ht="22.5" customHeight="1">
      <c r="B40" s="1811"/>
      <c r="C40" s="1165" t="s">
        <v>234</v>
      </c>
      <c r="D40" s="1172">
        <f>'[2]データ'!O30</f>
        <v>0</v>
      </c>
      <c r="E40" s="1172">
        <v>237321</v>
      </c>
      <c r="F40" s="1172">
        <v>29469</v>
      </c>
      <c r="G40" s="1194">
        <f t="shared" si="1"/>
        <v>4790247</v>
      </c>
      <c r="H40" s="1809"/>
      <c r="I40" s="1809"/>
    </row>
    <row r="41" spans="2:9" ht="22.5" customHeight="1">
      <c r="B41" s="1803" t="s">
        <v>782</v>
      </c>
      <c r="C41" s="1165" t="s">
        <v>783</v>
      </c>
      <c r="D41" s="1172">
        <f>'[2]データ'!O31</f>
        <v>0</v>
      </c>
      <c r="E41" s="1172">
        <v>0</v>
      </c>
      <c r="F41" s="1172">
        <v>2086628</v>
      </c>
      <c r="G41" s="1194">
        <f t="shared" si="1"/>
        <v>6539410</v>
      </c>
      <c r="H41" s="1809"/>
      <c r="I41" s="1809"/>
    </row>
    <row r="42" spans="2:9" ht="22.5" customHeight="1">
      <c r="B42" s="1804"/>
      <c r="C42" s="1165" t="s">
        <v>784</v>
      </c>
      <c r="D42" s="1172"/>
      <c r="E42" s="1172">
        <v>237321</v>
      </c>
      <c r="F42" s="1172">
        <v>9826</v>
      </c>
      <c r="G42" s="1194">
        <f t="shared" si="1"/>
        <v>337822</v>
      </c>
      <c r="H42" s="1809"/>
      <c r="I42" s="1809"/>
    </row>
    <row r="43" spans="2:9" ht="22.5" customHeight="1">
      <c r="B43" s="1773" t="s">
        <v>769</v>
      </c>
      <c r="C43" s="1774"/>
      <c r="D43" s="1172"/>
      <c r="E43" s="1172">
        <v>371053</v>
      </c>
      <c r="F43" s="1172">
        <v>2640087</v>
      </c>
      <c r="G43" s="1194">
        <f t="shared" si="1"/>
        <v>7914547</v>
      </c>
      <c r="H43" s="1809"/>
      <c r="I43" s="1809"/>
    </row>
    <row r="44" spans="2:9" ht="22.5" customHeight="1">
      <c r="B44" s="1773" t="s">
        <v>770</v>
      </c>
      <c r="C44" s="1774"/>
      <c r="D44" s="1176">
        <f>'[2]データ'!O34</f>
        <v>0</v>
      </c>
      <c r="E44" s="1176">
        <v>-2141</v>
      </c>
      <c r="F44" s="1176">
        <f>'[2]データ'!Q34</f>
        <v>0</v>
      </c>
      <c r="G44" s="1195">
        <f t="shared" si="1"/>
        <v>-3137</v>
      </c>
      <c r="H44" s="1809"/>
      <c r="I44" s="1809"/>
    </row>
    <row r="45" spans="2:9" ht="22.5" customHeight="1">
      <c r="B45" s="1784" t="s">
        <v>771</v>
      </c>
      <c r="C45" s="1774"/>
      <c r="D45" s="1172">
        <f>'[2]データ'!O35</f>
        <v>2480</v>
      </c>
      <c r="E45" s="1172">
        <v>2474324</v>
      </c>
      <c r="F45" s="1172">
        <v>1024741</v>
      </c>
      <c r="G45" s="1194">
        <f t="shared" si="1"/>
        <v>8537511</v>
      </c>
      <c r="H45" s="1809"/>
      <c r="I45" s="1809"/>
    </row>
    <row r="49" spans="8:9" ht="13.5" customHeight="1">
      <c r="H49" s="1809"/>
      <c r="I49" s="1809"/>
    </row>
    <row r="50" spans="4:9" ht="13.5" customHeight="1">
      <c r="D50" s="1196"/>
      <c r="E50" s="1196"/>
      <c r="F50" s="1196"/>
      <c r="G50" s="1196"/>
      <c r="H50" s="1809"/>
      <c r="I50" s="1809"/>
    </row>
    <row r="51" spans="4:22" ht="13.5" customHeight="1">
      <c r="D51" s="1196"/>
      <c r="E51" s="1196"/>
      <c r="F51" s="1196"/>
      <c r="G51" s="1196"/>
      <c r="L51" s="1196"/>
      <c r="P51" s="1197"/>
      <c r="Q51" s="1197"/>
      <c r="R51" s="1197"/>
      <c r="S51" s="1197"/>
      <c r="T51" s="1197"/>
      <c r="U51" s="1197"/>
      <c r="V51" s="1197"/>
    </row>
    <row r="52" spans="8:22" ht="13.5" customHeight="1">
      <c r="H52" s="1196"/>
      <c r="I52" s="1196"/>
      <c r="J52" s="1196"/>
      <c r="K52" s="1196"/>
      <c r="L52" s="1196"/>
      <c r="P52" s="1197"/>
      <c r="Q52" s="1197"/>
      <c r="R52" s="1197"/>
      <c r="S52" s="1197"/>
      <c r="T52" s="1197"/>
      <c r="U52" s="1197"/>
      <c r="V52" s="1197"/>
    </row>
    <row r="53" spans="4:22" ht="13.5" customHeight="1">
      <c r="D53" s="1196"/>
      <c r="E53" s="1196"/>
      <c r="F53" s="1196"/>
      <c r="G53" s="1196"/>
      <c r="H53" s="1196"/>
      <c r="I53" s="1196"/>
      <c r="J53" s="1196"/>
      <c r="K53" s="1196"/>
      <c r="P53" s="1197"/>
      <c r="Q53" s="1197"/>
      <c r="R53" s="1197"/>
      <c r="S53" s="1197"/>
      <c r="T53" s="1197"/>
      <c r="U53" s="1197"/>
      <c r="V53" s="1197"/>
    </row>
    <row r="54" spans="4:7" ht="13.5" customHeight="1">
      <c r="D54" s="1196"/>
      <c r="E54" s="1196"/>
      <c r="F54" s="1196"/>
      <c r="G54" s="1196"/>
    </row>
    <row r="55" spans="16:22" ht="13.5" customHeight="1">
      <c r="P55" s="1197"/>
      <c r="Q55" s="1197"/>
      <c r="R55" s="1197"/>
      <c r="S55" s="1197"/>
      <c r="T55" s="1197"/>
      <c r="U55" s="1197"/>
      <c r="V55" s="1197"/>
    </row>
    <row r="56" spans="16:19" ht="13.5" customHeight="1">
      <c r="P56" s="1197"/>
      <c r="Q56" s="1197"/>
      <c r="R56" s="1197"/>
      <c r="S56" s="1197"/>
    </row>
    <row r="57" spans="16:19" ht="13.5" customHeight="1">
      <c r="P57" s="1197"/>
      <c r="Q57" s="1197"/>
      <c r="R57" s="1197"/>
      <c r="S57" s="1197"/>
    </row>
  </sheetData>
  <sheetProtection/>
  <mergeCells count="90">
    <mergeCell ref="B45:C45"/>
    <mergeCell ref="H45:I45"/>
    <mergeCell ref="H49:I49"/>
    <mergeCell ref="H50:I50"/>
    <mergeCell ref="B41:B42"/>
    <mergeCell ref="H41:I41"/>
    <mergeCell ref="H42:I42"/>
    <mergeCell ref="B43:C43"/>
    <mergeCell ref="H43:I43"/>
    <mergeCell ref="B44:C44"/>
    <mergeCell ref="H44:I44"/>
    <mergeCell ref="B35:C35"/>
    <mergeCell ref="H35:I35"/>
    <mergeCell ref="B36:C36"/>
    <mergeCell ref="H36:I36"/>
    <mergeCell ref="B37:B40"/>
    <mergeCell ref="H37:I37"/>
    <mergeCell ref="H38:I38"/>
    <mergeCell ref="H40:I40"/>
    <mergeCell ref="B30:C30"/>
    <mergeCell ref="H30:I30"/>
    <mergeCell ref="N30:O30"/>
    <mergeCell ref="N31:O31"/>
    <mergeCell ref="N32:O32"/>
    <mergeCell ref="B33:C34"/>
    <mergeCell ref="G33:G34"/>
    <mergeCell ref="B26:B27"/>
    <mergeCell ref="H26:I26"/>
    <mergeCell ref="H27:I27"/>
    <mergeCell ref="B28:C28"/>
    <mergeCell ref="H28:I28"/>
    <mergeCell ref="N28:N29"/>
    <mergeCell ref="B29:C29"/>
    <mergeCell ref="H29:I29"/>
    <mergeCell ref="S22:S23"/>
    <mergeCell ref="H23:I23"/>
    <mergeCell ref="H24:I24"/>
    <mergeCell ref="N24:O24"/>
    <mergeCell ref="H25:I25"/>
    <mergeCell ref="N25:N27"/>
    <mergeCell ref="B22:B25"/>
    <mergeCell ref="H22:I22"/>
    <mergeCell ref="N22:O23"/>
    <mergeCell ref="P22:P23"/>
    <mergeCell ref="Q22:Q23"/>
    <mergeCell ref="R22:R23"/>
    <mergeCell ref="B20:C20"/>
    <mergeCell ref="H20:I20"/>
    <mergeCell ref="N20:O21"/>
    <mergeCell ref="S20:S21"/>
    <mergeCell ref="B21:C21"/>
    <mergeCell ref="H21:I21"/>
    <mergeCell ref="B14:C14"/>
    <mergeCell ref="H14:I14"/>
    <mergeCell ref="N14:O14"/>
    <mergeCell ref="N15:O15"/>
    <mergeCell ref="N16:O16"/>
    <mergeCell ref="B18:C19"/>
    <mergeCell ref="D18:D19"/>
    <mergeCell ref="E18:E19"/>
    <mergeCell ref="H19:I19"/>
    <mergeCell ref="H10:I10"/>
    <mergeCell ref="H11:I11"/>
    <mergeCell ref="B12:C12"/>
    <mergeCell ref="H12:I12"/>
    <mergeCell ref="N12:N13"/>
    <mergeCell ref="B13:C13"/>
    <mergeCell ref="H13:I13"/>
    <mergeCell ref="B6:C6"/>
    <mergeCell ref="H6:I6"/>
    <mergeCell ref="B7:C7"/>
    <mergeCell ref="H7:I7"/>
    <mergeCell ref="N7:O7"/>
    <mergeCell ref="B8:B11"/>
    <mergeCell ref="H8:I8"/>
    <mergeCell ref="N8:O8"/>
    <mergeCell ref="H9:I9"/>
    <mergeCell ref="N9:N11"/>
    <mergeCell ref="J4:J5"/>
    <mergeCell ref="K4:K5"/>
    <mergeCell ref="L4:L5"/>
    <mergeCell ref="N5:O6"/>
    <mergeCell ref="P5:P6"/>
    <mergeCell ref="Q5:Q6"/>
    <mergeCell ref="B4:C5"/>
    <mergeCell ref="D4:D5"/>
    <mergeCell ref="E4:E5"/>
    <mergeCell ref="F4:F5"/>
    <mergeCell ref="G4:G5"/>
    <mergeCell ref="H4:I5"/>
  </mergeCells>
  <printOptions/>
  <pageMargins left="0.7086614173228347" right="0.7086614173228347" top="0.5905511811023623" bottom="0.5905511811023623" header="0" footer="0"/>
  <pageSetup horizontalDpi="600" verticalDpi="600" orientation="portrait" paperSize="9" scale="82" r:id="rId2"/>
  <colBreaks count="1" manualBreakCount="1">
    <brk id="12" max="4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showZeros="0" view="pageBreakPreview" zoomScale="111" zoomScaleNormal="111" zoomScaleSheetLayoutView="111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5" sqref="M5"/>
    </sheetView>
  </sheetViews>
  <sheetFormatPr defaultColWidth="8.00390625" defaultRowHeight="18" customHeight="1"/>
  <cols>
    <col min="1" max="3" width="2.50390625" style="1200" customWidth="1"/>
    <col min="4" max="4" width="17.125" style="1200" customWidth="1"/>
    <col min="5" max="5" width="14.875" style="1200" customWidth="1"/>
    <col min="6" max="10" width="19.375" style="1200" customWidth="1"/>
    <col min="11" max="11" width="20.125" style="1200" customWidth="1"/>
    <col min="12" max="16384" width="8.00390625" style="1200" customWidth="1"/>
  </cols>
  <sheetData>
    <row r="1" spans="1:5" ht="18" customHeight="1">
      <c r="A1" s="1198" t="s">
        <v>788</v>
      </c>
      <c r="B1" s="1199"/>
      <c r="C1" s="1199"/>
      <c r="D1" s="1199"/>
      <c r="E1" s="1199"/>
    </row>
    <row r="2" spans="1:11" ht="18" customHeight="1">
      <c r="A2" s="1199"/>
      <c r="B2" s="1199"/>
      <c r="C2" s="1199"/>
      <c r="D2" s="1199"/>
      <c r="E2" s="1199"/>
      <c r="K2" s="1201" t="s">
        <v>144</v>
      </c>
    </row>
    <row r="3" spans="1:11" s="1204" customFormat="1" ht="27.75" customHeight="1">
      <c r="A3" s="1812" t="s">
        <v>789</v>
      </c>
      <c r="B3" s="1813"/>
      <c r="C3" s="1813"/>
      <c r="D3" s="1813"/>
      <c r="E3" s="1814"/>
      <c r="F3" s="1203" t="s">
        <v>790</v>
      </c>
      <c r="G3" s="436" t="s">
        <v>791</v>
      </c>
      <c r="H3" s="436" t="s">
        <v>792</v>
      </c>
      <c r="I3" s="1202" t="s">
        <v>793</v>
      </c>
      <c r="J3" s="1203" t="s">
        <v>794</v>
      </c>
      <c r="K3" s="1818" t="s">
        <v>795</v>
      </c>
    </row>
    <row r="4" spans="1:11" s="1204" customFormat="1" ht="27.75" customHeight="1">
      <c r="A4" s="1815"/>
      <c r="B4" s="1816"/>
      <c r="C4" s="1816"/>
      <c r="D4" s="1816"/>
      <c r="E4" s="1817"/>
      <c r="F4" s="1205" t="s">
        <v>796</v>
      </c>
      <c r="G4" s="444" t="s">
        <v>797</v>
      </c>
      <c r="H4" s="444" t="s">
        <v>798</v>
      </c>
      <c r="I4" s="1206" t="s">
        <v>799</v>
      </c>
      <c r="J4" s="1205" t="s">
        <v>800</v>
      </c>
      <c r="K4" s="1819"/>
    </row>
    <row r="5" spans="1:11" s="1204" customFormat="1" ht="27.75" customHeight="1">
      <c r="A5" s="1820" t="s">
        <v>801</v>
      </c>
      <c r="B5" s="1821"/>
      <c r="C5" s="1821"/>
      <c r="D5" s="1821"/>
      <c r="E5" s="1822"/>
      <c r="F5" s="1207">
        <v>471417162</v>
      </c>
      <c r="G5" s="1208">
        <v>72372754</v>
      </c>
      <c r="H5" s="1208">
        <v>58507254</v>
      </c>
      <c r="I5" s="1208">
        <v>69355393</v>
      </c>
      <c r="J5" s="1207">
        <v>48617179</v>
      </c>
      <c r="K5" s="1209">
        <v>0</v>
      </c>
    </row>
    <row r="6" spans="1:11" s="1204" customFormat="1" ht="27.75" customHeight="1">
      <c r="A6" s="1210"/>
      <c r="B6" s="1211"/>
      <c r="C6" s="1212" t="s">
        <v>384</v>
      </c>
      <c r="D6" s="1823" t="s">
        <v>802</v>
      </c>
      <c r="E6" s="1823"/>
      <c r="F6" s="1213">
        <v>63333436</v>
      </c>
      <c r="G6" s="1213">
        <v>33258365</v>
      </c>
      <c r="H6" s="1213">
        <v>33027523</v>
      </c>
      <c r="I6" s="1213">
        <v>18621029</v>
      </c>
      <c r="J6" s="1213">
        <v>1403258</v>
      </c>
      <c r="K6" s="1213">
        <v>149643611</v>
      </c>
    </row>
    <row r="7" spans="1:11" s="1204" customFormat="1" ht="27.75" customHeight="1">
      <c r="A7" s="1214"/>
      <c r="B7" s="480" t="s">
        <v>803</v>
      </c>
      <c r="C7" s="1215" t="s">
        <v>386</v>
      </c>
      <c r="D7" s="1824" t="s">
        <v>804</v>
      </c>
      <c r="E7" s="1823"/>
      <c r="F7" s="1213">
        <v>91662734</v>
      </c>
      <c r="G7" s="1213">
        <v>48032405</v>
      </c>
      <c r="H7" s="1213">
        <v>51347722</v>
      </c>
      <c r="I7" s="1213">
        <v>19008845</v>
      </c>
      <c r="J7" s="1213">
        <v>173649</v>
      </c>
      <c r="K7" s="1213">
        <v>210225355</v>
      </c>
    </row>
    <row r="8" spans="1:11" s="1204" customFormat="1" ht="27.75" customHeight="1">
      <c r="A8" s="1214"/>
      <c r="B8" s="1216"/>
      <c r="C8" s="1212" t="s">
        <v>388</v>
      </c>
      <c r="D8" s="1823" t="s">
        <v>805</v>
      </c>
      <c r="E8" s="1825"/>
      <c r="F8" s="1213">
        <v>142134901</v>
      </c>
      <c r="G8" s="1213">
        <v>30045196</v>
      </c>
      <c r="H8" s="1213">
        <v>40463661</v>
      </c>
      <c r="I8" s="1213">
        <v>53893738</v>
      </c>
      <c r="J8" s="1213">
        <v>13545743</v>
      </c>
      <c r="K8" s="1213">
        <v>280083239</v>
      </c>
    </row>
    <row r="9" spans="1:11" s="1204" customFormat="1" ht="27.75" customHeight="1">
      <c r="A9" s="495" t="s">
        <v>806</v>
      </c>
      <c r="B9" s="1216"/>
      <c r="C9" s="1212" t="s">
        <v>390</v>
      </c>
      <c r="D9" s="1823" t="s">
        <v>807</v>
      </c>
      <c r="E9" s="1825"/>
      <c r="F9" s="1213">
        <v>7524006</v>
      </c>
      <c r="G9" s="1213">
        <v>20817560</v>
      </c>
      <c r="H9" s="1213">
        <v>17060198</v>
      </c>
      <c r="I9" s="1213">
        <v>22840443</v>
      </c>
      <c r="J9" s="1213">
        <v>17022433</v>
      </c>
      <c r="K9" s="1213">
        <v>85264640</v>
      </c>
    </row>
    <row r="10" spans="1:11" s="1204" customFormat="1" ht="27.75" customHeight="1">
      <c r="A10" s="1214"/>
      <c r="B10" s="1216"/>
      <c r="C10" s="1212" t="s">
        <v>392</v>
      </c>
      <c r="D10" s="1823" t="s">
        <v>808</v>
      </c>
      <c r="E10" s="1825"/>
      <c r="F10" s="1213">
        <v>0</v>
      </c>
      <c r="G10" s="1213">
        <v>28300</v>
      </c>
      <c r="H10" s="1213">
        <v>1196394</v>
      </c>
      <c r="I10" s="1213">
        <v>26185324</v>
      </c>
      <c r="J10" s="1213">
        <v>47922890</v>
      </c>
      <c r="K10" s="1213">
        <v>75332908</v>
      </c>
    </row>
    <row r="11" spans="1:11" s="1204" customFormat="1" ht="27.75" customHeight="1">
      <c r="A11" s="1214"/>
      <c r="B11" s="1216"/>
      <c r="C11" s="1212" t="s">
        <v>451</v>
      </c>
      <c r="D11" s="1823" t="s">
        <v>809</v>
      </c>
      <c r="E11" s="1825"/>
      <c r="F11" s="1213">
        <v>43</v>
      </c>
      <c r="G11" s="1213">
        <v>27890</v>
      </c>
      <c r="H11" s="1213">
        <v>219950</v>
      </c>
      <c r="I11" s="1213">
        <v>242356</v>
      </c>
      <c r="J11" s="1213">
        <v>106750</v>
      </c>
      <c r="K11" s="1213">
        <v>596989</v>
      </c>
    </row>
    <row r="12" spans="1:11" s="1204" customFormat="1" ht="27.75" customHeight="1">
      <c r="A12" s="1214"/>
      <c r="B12" s="480" t="s">
        <v>810</v>
      </c>
      <c r="C12" s="1217" t="s">
        <v>692</v>
      </c>
      <c r="D12" s="1826" t="s">
        <v>234</v>
      </c>
      <c r="E12" s="1827"/>
      <c r="F12" s="1213">
        <v>7918098</v>
      </c>
      <c r="G12" s="1213">
        <v>7068126</v>
      </c>
      <c r="H12" s="1213">
        <v>8443458</v>
      </c>
      <c r="I12" s="1213">
        <v>28543274</v>
      </c>
      <c r="J12" s="1213">
        <v>11350869</v>
      </c>
      <c r="K12" s="1213">
        <v>63323825</v>
      </c>
    </row>
    <row r="13" spans="1:11" s="1204" customFormat="1" ht="27.75" customHeight="1">
      <c r="A13" s="1214"/>
      <c r="B13" s="1216"/>
      <c r="C13" s="1828" t="s">
        <v>811</v>
      </c>
      <c r="D13" s="1829"/>
      <c r="E13" s="1830"/>
      <c r="F13" s="1213">
        <v>312573218</v>
      </c>
      <c r="G13" s="1213">
        <v>139277842</v>
      </c>
      <c r="H13" s="1213">
        <v>151758906</v>
      </c>
      <c r="I13" s="1213">
        <v>169335009</v>
      </c>
      <c r="J13" s="1213">
        <v>91525592</v>
      </c>
      <c r="K13" s="1213">
        <v>864470567</v>
      </c>
    </row>
    <row r="14" spans="1:11" s="1204" customFormat="1" ht="27.75" customHeight="1">
      <c r="A14" s="495" t="s">
        <v>810</v>
      </c>
      <c r="B14" s="1831" t="s">
        <v>812</v>
      </c>
      <c r="C14" s="1831"/>
      <c r="D14" s="1831"/>
      <c r="E14" s="1831"/>
      <c r="F14" s="1213">
        <v>40000</v>
      </c>
      <c r="G14" s="1213">
        <v>26094</v>
      </c>
      <c r="H14" s="1213">
        <v>40000</v>
      </c>
      <c r="I14" s="1213">
        <v>1546670</v>
      </c>
      <c r="J14" s="1213">
        <v>260184</v>
      </c>
      <c r="K14" s="1213">
        <v>1912948</v>
      </c>
    </row>
    <row r="15" spans="1:11" s="1204" customFormat="1" ht="27.75" customHeight="1">
      <c r="A15" s="1214"/>
      <c r="B15" s="1834" t="s">
        <v>813</v>
      </c>
      <c r="C15" s="1835"/>
      <c r="D15" s="1835"/>
      <c r="E15" s="1836"/>
      <c r="F15" s="1213">
        <v>4219692</v>
      </c>
      <c r="G15" s="1213">
        <v>9860</v>
      </c>
      <c r="H15" s="1213">
        <v>0</v>
      </c>
      <c r="I15" s="1213">
        <v>3965386</v>
      </c>
      <c r="J15" s="1213">
        <v>114133</v>
      </c>
      <c r="K15" s="1213">
        <v>8309071</v>
      </c>
    </row>
    <row r="16" spans="1:11" s="1204" customFormat="1" ht="27.75" customHeight="1">
      <c r="A16" s="1214"/>
      <c r="B16" s="1837" t="s">
        <v>814</v>
      </c>
      <c r="C16" s="1823"/>
      <c r="D16" s="1823"/>
      <c r="E16" s="1825"/>
      <c r="F16" s="1213">
        <v>28321979</v>
      </c>
      <c r="G16" s="1213">
        <v>7101993</v>
      </c>
      <c r="H16" s="1213">
        <v>4412646</v>
      </c>
      <c r="I16" s="1213">
        <v>54797688</v>
      </c>
      <c r="J16" s="1209">
        <v>0</v>
      </c>
      <c r="K16" s="1213">
        <v>94634306</v>
      </c>
    </row>
    <row r="17" spans="1:11" s="1204" customFormat="1" ht="27.75" customHeight="1">
      <c r="A17" s="1214"/>
      <c r="B17" s="1838" t="s">
        <v>815</v>
      </c>
      <c r="C17" s="1839"/>
      <c r="D17" s="1839"/>
      <c r="E17" s="1840"/>
      <c r="F17" s="1213">
        <v>345074889</v>
      </c>
      <c r="G17" s="1213">
        <v>146363601</v>
      </c>
      <c r="H17" s="1213">
        <v>156131552</v>
      </c>
      <c r="I17" s="1213">
        <v>226551413</v>
      </c>
      <c r="J17" s="1213">
        <v>91379541</v>
      </c>
      <c r="K17" s="1213">
        <v>965500996</v>
      </c>
    </row>
    <row r="18" spans="1:11" s="1204" customFormat="1" ht="27.75" customHeight="1">
      <c r="A18" s="1210"/>
      <c r="B18" s="1837" t="s">
        <v>816</v>
      </c>
      <c r="C18" s="1823"/>
      <c r="D18" s="1823"/>
      <c r="E18" s="1825"/>
      <c r="F18" s="1213">
        <v>264221002</v>
      </c>
      <c r="G18" s="1213">
        <v>152546227</v>
      </c>
      <c r="H18" s="1213">
        <v>141233150</v>
      </c>
      <c r="I18" s="1213">
        <v>201613719</v>
      </c>
      <c r="J18" s="1213">
        <v>94238387</v>
      </c>
      <c r="K18" s="1213">
        <v>853852485</v>
      </c>
    </row>
    <row r="19" spans="1:11" s="1204" customFormat="1" ht="27.75" customHeight="1">
      <c r="A19" s="495" t="s">
        <v>817</v>
      </c>
      <c r="B19" s="1837" t="s">
        <v>818</v>
      </c>
      <c r="C19" s="1823"/>
      <c r="D19" s="1823"/>
      <c r="E19" s="1825"/>
      <c r="F19" s="1213">
        <v>40000</v>
      </c>
      <c r="G19" s="1213">
        <v>26094</v>
      </c>
      <c r="H19" s="1213">
        <v>40000</v>
      </c>
      <c r="I19" s="1213">
        <v>1546670</v>
      </c>
      <c r="J19" s="1213">
        <v>260184</v>
      </c>
      <c r="K19" s="1213">
        <v>1912948</v>
      </c>
    </row>
    <row r="20" spans="1:11" s="1204" customFormat="1" ht="27.75" customHeight="1">
      <c r="A20" s="1214"/>
      <c r="B20" s="1837" t="s">
        <v>819</v>
      </c>
      <c r="C20" s="1823"/>
      <c r="D20" s="1823"/>
      <c r="E20" s="1825"/>
      <c r="F20" s="1213">
        <v>4229527</v>
      </c>
      <c r="G20" s="1213">
        <v>25</v>
      </c>
      <c r="H20" s="1213">
        <v>26887</v>
      </c>
      <c r="I20" s="1213">
        <v>3485587</v>
      </c>
      <c r="J20" s="1213">
        <v>567045</v>
      </c>
      <c r="K20" s="1213">
        <v>8309071</v>
      </c>
    </row>
    <row r="21" spans="1:11" s="1204" customFormat="1" ht="27.75" customHeight="1">
      <c r="A21" s="1214"/>
      <c r="B21" s="1837" t="s">
        <v>820</v>
      </c>
      <c r="C21" s="1823"/>
      <c r="D21" s="1823"/>
      <c r="E21" s="1825"/>
      <c r="F21" s="1213">
        <v>5142392</v>
      </c>
      <c r="G21" s="1213">
        <v>946000</v>
      </c>
      <c r="H21" s="1213">
        <v>196000</v>
      </c>
      <c r="I21" s="1213">
        <v>381000</v>
      </c>
      <c r="J21" s="1213">
        <v>335000</v>
      </c>
      <c r="K21" s="1213">
        <v>7000392</v>
      </c>
    </row>
    <row r="22" spans="1:11" s="1204" customFormat="1" ht="27.75" customHeight="1">
      <c r="A22" s="495" t="s">
        <v>821</v>
      </c>
      <c r="B22" s="1837" t="s">
        <v>822</v>
      </c>
      <c r="C22" s="1823"/>
      <c r="D22" s="1823"/>
      <c r="E22" s="1825"/>
      <c r="F22" s="1213">
        <v>17748215</v>
      </c>
      <c r="G22" s="1213">
        <v>6762943</v>
      </c>
      <c r="H22" s="1213">
        <v>3867376</v>
      </c>
      <c r="I22" s="1213">
        <v>43355991</v>
      </c>
      <c r="J22" s="1213">
        <v>22899781</v>
      </c>
      <c r="K22" s="1213">
        <v>94634306</v>
      </c>
    </row>
    <row r="23" spans="1:11" s="1204" customFormat="1" ht="27.75" customHeight="1">
      <c r="A23" s="1214"/>
      <c r="B23" s="1838" t="s">
        <v>823</v>
      </c>
      <c r="C23" s="1833"/>
      <c r="D23" s="1833"/>
      <c r="E23" s="1851"/>
      <c r="F23" s="1213">
        <v>291301136</v>
      </c>
      <c r="G23" s="1213">
        <v>160229101</v>
      </c>
      <c r="H23" s="1213">
        <v>145283413</v>
      </c>
      <c r="I23" s="1213">
        <v>247289627</v>
      </c>
      <c r="J23" s="1213">
        <v>117780029</v>
      </c>
      <c r="K23" s="1213">
        <v>961883306</v>
      </c>
    </row>
    <row r="24" spans="1:11" s="1204" customFormat="1" ht="27.75" customHeight="1">
      <c r="A24" s="1852" t="s">
        <v>824</v>
      </c>
      <c r="B24" s="1853"/>
      <c r="C24" s="1853"/>
      <c r="D24" s="1854"/>
      <c r="E24" s="1219" t="s">
        <v>825</v>
      </c>
      <c r="F24" s="1213">
        <v>92253688</v>
      </c>
      <c r="G24" s="1220">
        <v>0</v>
      </c>
      <c r="H24" s="1220">
        <v>0</v>
      </c>
      <c r="I24" s="1221">
        <v>0</v>
      </c>
      <c r="J24" s="1222">
        <v>131260747</v>
      </c>
      <c r="K24" s="1223">
        <v>0</v>
      </c>
    </row>
    <row r="25" spans="1:11" s="1204" customFormat="1" ht="27.75" customHeight="1">
      <c r="A25" s="1855" t="s">
        <v>826</v>
      </c>
      <c r="B25" s="1856"/>
      <c r="C25" s="1856"/>
      <c r="D25" s="1857"/>
      <c r="E25" s="1224" t="s">
        <v>827</v>
      </c>
      <c r="F25" s="1225">
        <v>545071849</v>
      </c>
      <c r="G25" s="1226">
        <v>9468414</v>
      </c>
      <c r="H25" s="1226">
        <v>9468414</v>
      </c>
      <c r="I25" s="1226">
        <v>9217698</v>
      </c>
      <c r="J25" s="1222">
        <v>105701128</v>
      </c>
      <c r="K25" s="1227">
        <v>8617698</v>
      </c>
    </row>
    <row r="26" spans="1:11" s="1204" customFormat="1" ht="27.75" customHeight="1">
      <c r="A26" s="1832" t="s">
        <v>828</v>
      </c>
      <c r="B26" s="1833"/>
      <c r="C26" s="1833"/>
      <c r="D26" s="1833"/>
      <c r="E26" s="1833"/>
      <c r="F26" s="1228">
        <v>72372754</v>
      </c>
      <c r="G26" s="1228">
        <v>58507254</v>
      </c>
      <c r="H26" s="1228">
        <v>69355393</v>
      </c>
      <c r="I26" s="1228">
        <v>48617179</v>
      </c>
      <c r="J26" s="1228">
        <v>47776310</v>
      </c>
      <c r="K26" s="1209">
        <v>0</v>
      </c>
    </row>
    <row r="27" spans="1:11" s="1204" customFormat="1" ht="27.75" customHeight="1">
      <c r="A27" s="1841" t="s">
        <v>829</v>
      </c>
      <c r="B27" s="1842"/>
      <c r="C27" s="1842"/>
      <c r="D27" s="1842"/>
      <c r="E27" s="1843"/>
      <c r="F27" s="1229">
        <f>F16-F22</f>
        <v>10573764</v>
      </c>
      <c r="G27" s="1229">
        <f>G16-G22</f>
        <v>339050</v>
      </c>
      <c r="H27" s="1229">
        <f>H16-H22</f>
        <v>545270</v>
      </c>
      <c r="I27" s="1229">
        <f>I16-I22</f>
        <v>11441697</v>
      </c>
      <c r="J27" s="1229">
        <f>J16-J22</f>
        <v>-22899781</v>
      </c>
      <c r="K27" s="1227">
        <v>0</v>
      </c>
    </row>
    <row r="28" spans="1:11" s="1204" customFormat="1" ht="27.75" customHeight="1">
      <c r="A28" s="1844" t="s">
        <v>830</v>
      </c>
      <c r="B28" s="1845"/>
      <c r="C28" s="1845"/>
      <c r="D28" s="1845"/>
      <c r="E28" s="1846"/>
      <c r="F28" s="1228">
        <v>10573764</v>
      </c>
      <c r="G28" s="1228">
        <v>10912814</v>
      </c>
      <c r="H28" s="1228">
        <v>11458084</v>
      </c>
      <c r="I28" s="1228">
        <v>22899781</v>
      </c>
      <c r="J28" s="1228">
        <v>600000</v>
      </c>
      <c r="K28" s="1209">
        <v>0</v>
      </c>
    </row>
    <row r="29" spans="1:11" s="1204" customFormat="1" ht="27.75" customHeight="1">
      <c r="A29" s="1847" t="s">
        <v>831</v>
      </c>
      <c r="B29" s="1651"/>
      <c r="C29" s="1828" t="s">
        <v>832</v>
      </c>
      <c r="D29" s="1829"/>
      <c r="E29" s="1830"/>
      <c r="F29" s="1228">
        <v>0</v>
      </c>
      <c r="G29" s="1228">
        <v>0</v>
      </c>
      <c r="H29" s="1228">
        <v>0</v>
      </c>
      <c r="I29" s="1228">
        <v>0</v>
      </c>
      <c r="J29" s="1228">
        <v>0</v>
      </c>
      <c r="K29" s="1209">
        <v>0</v>
      </c>
    </row>
    <row r="30" spans="1:11" s="1204" customFormat="1" ht="27.75" customHeight="1">
      <c r="A30" s="1848"/>
      <c r="B30" s="1849"/>
      <c r="C30" s="1848" t="s">
        <v>234</v>
      </c>
      <c r="D30" s="1850"/>
      <c r="E30" s="1849"/>
      <c r="F30" s="1228">
        <v>10573764</v>
      </c>
      <c r="G30" s="1228">
        <v>10912814</v>
      </c>
      <c r="H30" s="1228">
        <v>11458084</v>
      </c>
      <c r="I30" s="1228">
        <v>22899781</v>
      </c>
      <c r="J30" s="1228">
        <v>600000</v>
      </c>
      <c r="K30" s="1209">
        <v>0</v>
      </c>
    </row>
  </sheetData>
  <sheetProtection/>
  <mergeCells count="29">
    <mergeCell ref="A27:E27"/>
    <mergeCell ref="A28:E28"/>
    <mergeCell ref="A29:B30"/>
    <mergeCell ref="C29:E29"/>
    <mergeCell ref="C30:E30"/>
    <mergeCell ref="B21:E21"/>
    <mergeCell ref="B22:E22"/>
    <mergeCell ref="B23:E23"/>
    <mergeCell ref="A24:D24"/>
    <mergeCell ref="A25:D25"/>
    <mergeCell ref="A26:E26"/>
    <mergeCell ref="B15:E15"/>
    <mergeCell ref="B16:E16"/>
    <mergeCell ref="B17:E17"/>
    <mergeCell ref="B18:E18"/>
    <mergeCell ref="B19:E19"/>
    <mergeCell ref="B20:E20"/>
    <mergeCell ref="D9:E9"/>
    <mergeCell ref="D10:E10"/>
    <mergeCell ref="D11:E11"/>
    <mergeCell ref="D12:E12"/>
    <mergeCell ref="C13:E13"/>
    <mergeCell ref="B14:E14"/>
    <mergeCell ref="A3:E4"/>
    <mergeCell ref="K3:K4"/>
    <mergeCell ref="A5:E5"/>
    <mergeCell ref="D6:E6"/>
    <mergeCell ref="D7:E7"/>
    <mergeCell ref="D8:E8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49"/>
  <sheetViews>
    <sheetView showZeros="0" view="pageBreakPreview" zoomScale="107" zoomScaleNormal="107" zoomScaleSheetLayoutView="107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9" sqref="T9"/>
    </sheetView>
  </sheetViews>
  <sheetFormatPr defaultColWidth="8.00390625" defaultRowHeight="12" customHeight="1"/>
  <cols>
    <col min="1" max="1" width="2.00390625" style="1200" customWidth="1"/>
    <col min="2" max="2" width="12.625" style="1200" customWidth="1"/>
    <col min="3" max="3" width="13.625" style="1200" customWidth="1"/>
    <col min="4" max="8" width="13.50390625" style="1200" customWidth="1"/>
    <col min="9" max="12" width="12.00390625" style="1200" customWidth="1"/>
    <col min="13" max="13" width="2.00390625" style="1200" customWidth="1"/>
    <col min="14" max="16384" width="8.00390625" style="1200" customWidth="1"/>
  </cols>
  <sheetData>
    <row r="2" spans="1:3" s="1230" customFormat="1" ht="12" customHeight="1">
      <c r="A2" s="1230" t="s">
        <v>834</v>
      </c>
      <c r="B2" s="1231"/>
      <c r="C2" s="1231"/>
    </row>
    <row r="3" spans="8:13" ht="12" customHeight="1">
      <c r="H3" s="1199"/>
      <c r="I3" s="1199"/>
      <c r="J3" s="1199"/>
      <c r="K3" s="1199"/>
      <c r="L3" s="1199"/>
      <c r="M3" s="1201" t="s">
        <v>144</v>
      </c>
    </row>
    <row r="4" spans="1:13" s="1204" customFormat="1" ht="12" customHeight="1">
      <c r="A4" s="434" t="s">
        <v>835</v>
      </c>
      <c r="B4" s="1232" t="s">
        <v>686</v>
      </c>
      <c r="C4" s="1233" t="s">
        <v>836</v>
      </c>
      <c r="D4" s="1234" t="s">
        <v>837</v>
      </c>
      <c r="E4" s="1235" t="s">
        <v>838</v>
      </c>
      <c r="F4" s="1233" t="s">
        <v>839</v>
      </c>
      <c r="G4" s="1233" t="s">
        <v>840</v>
      </c>
      <c r="H4" s="1218" t="s">
        <v>841</v>
      </c>
      <c r="I4" s="1837" t="s">
        <v>842</v>
      </c>
      <c r="J4" s="1823"/>
      <c r="K4" s="1823"/>
      <c r="L4" s="1825"/>
      <c r="M4" s="1236" t="s">
        <v>145</v>
      </c>
    </row>
    <row r="5" spans="1:13" s="1204" customFormat="1" ht="12" customHeight="1">
      <c r="A5" s="460"/>
      <c r="B5" s="1237"/>
      <c r="C5" s="1238"/>
      <c r="D5" s="1239" t="s">
        <v>843</v>
      </c>
      <c r="E5" s="1240"/>
      <c r="F5" s="1238"/>
      <c r="G5" s="1241" t="s">
        <v>844</v>
      </c>
      <c r="H5" s="1242"/>
      <c r="I5" s="1243" t="s">
        <v>845</v>
      </c>
      <c r="J5" s="1243" t="s">
        <v>225</v>
      </c>
      <c r="K5" s="1243" t="s">
        <v>234</v>
      </c>
      <c r="L5" s="1243" t="s">
        <v>846</v>
      </c>
      <c r="M5" s="1244"/>
    </row>
    <row r="6" spans="1:13" s="1204" customFormat="1" ht="12" customHeight="1">
      <c r="A6" s="460" t="s">
        <v>273</v>
      </c>
      <c r="B6" s="1237" t="s">
        <v>3</v>
      </c>
      <c r="C6" s="1241" t="s">
        <v>590</v>
      </c>
      <c r="D6" s="1239" t="s">
        <v>591</v>
      </c>
      <c r="E6" s="1245" t="s">
        <v>847</v>
      </c>
      <c r="F6" s="514" t="s">
        <v>848</v>
      </c>
      <c r="G6" s="1241" t="s">
        <v>849</v>
      </c>
      <c r="H6" s="1246" t="s">
        <v>850</v>
      </c>
      <c r="I6" s="1247"/>
      <c r="J6" s="1247"/>
      <c r="K6" s="1247"/>
      <c r="L6" s="1247"/>
      <c r="M6" s="1244" t="s">
        <v>273</v>
      </c>
    </row>
    <row r="7" spans="1:13" s="1204" customFormat="1" ht="15" customHeight="1">
      <c r="A7" s="1858" t="s">
        <v>851</v>
      </c>
      <c r="B7" s="1827"/>
      <c r="C7" s="1248">
        <f aca="true" t="shared" si="0" ref="C7:L7">C8+C9</f>
        <v>6424335</v>
      </c>
      <c r="D7" s="1248">
        <f t="shared" si="0"/>
        <v>0</v>
      </c>
      <c r="E7" s="1249">
        <f t="shared" si="0"/>
        <v>106825286</v>
      </c>
      <c r="F7" s="1250">
        <f t="shared" si="0"/>
        <v>113249621</v>
      </c>
      <c r="G7" s="1250">
        <f t="shared" si="0"/>
        <v>153659</v>
      </c>
      <c r="H7" s="1251">
        <f t="shared" si="0"/>
        <v>113403280</v>
      </c>
      <c r="I7" s="1252">
        <f t="shared" si="0"/>
        <v>8088277</v>
      </c>
      <c r="J7" s="1252">
        <f t="shared" si="0"/>
        <v>10578200</v>
      </c>
      <c r="K7" s="1252">
        <f t="shared" si="0"/>
        <v>9132744</v>
      </c>
      <c r="L7" s="1252">
        <f t="shared" si="0"/>
        <v>85604059</v>
      </c>
      <c r="M7" s="1253"/>
    </row>
    <row r="8" spans="1:13" s="1204" customFormat="1" ht="15" customHeight="1">
      <c r="A8" s="1645" t="s">
        <v>852</v>
      </c>
      <c r="B8" s="1859"/>
      <c r="C8" s="1254">
        <f aca="true" t="shared" si="1" ref="C8:H8">SUM(C10:C19)</f>
        <v>4175805</v>
      </c>
      <c r="D8" s="1254">
        <f t="shared" si="1"/>
        <v>0</v>
      </c>
      <c r="E8" s="1255">
        <f t="shared" si="1"/>
        <v>97848233</v>
      </c>
      <c r="F8" s="1254">
        <f t="shared" si="1"/>
        <v>102024038</v>
      </c>
      <c r="G8" s="1254">
        <f t="shared" si="1"/>
        <v>0</v>
      </c>
      <c r="H8" s="1256">
        <f t="shared" si="1"/>
        <v>102024038</v>
      </c>
      <c r="I8" s="1257">
        <f>SUM(I10:I19)</f>
        <v>7829600</v>
      </c>
      <c r="J8" s="1257">
        <f>SUM(J10:J19)</f>
        <v>9739800</v>
      </c>
      <c r="K8" s="1257">
        <f>SUM(K10:K19)</f>
        <v>8596864</v>
      </c>
      <c r="L8" s="1257">
        <f>SUM(L10:L19)</f>
        <v>75857774</v>
      </c>
      <c r="M8" s="1258"/>
    </row>
    <row r="9" spans="1:13" s="1204" customFormat="1" ht="15" customHeight="1">
      <c r="A9" s="1860" t="s">
        <v>853</v>
      </c>
      <c r="B9" s="1861"/>
      <c r="C9" s="1259">
        <f aca="true" t="shared" si="2" ref="C9:L9">SUM(C20:C49)</f>
        <v>2248530</v>
      </c>
      <c r="D9" s="1259">
        <f t="shared" si="2"/>
        <v>0</v>
      </c>
      <c r="E9" s="1255">
        <f t="shared" si="2"/>
        <v>8977053</v>
      </c>
      <c r="F9" s="1259">
        <f>SUM(F20:F49)</f>
        <v>11225583</v>
      </c>
      <c r="G9" s="1259">
        <f t="shared" si="2"/>
        <v>153659</v>
      </c>
      <c r="H9" s="1256">
        <f t="shared" si="2"/>
        <v>11379242</v>
      </c>
      <c r="I9" s="1260">
        <f t="shared" si="2"/>
        <v>258677</v>
      </c>
      <c r="J9" s="1260">
        <f t="shared" si="2"/>
        <v>838400</v>
      </c>
      <c r="K9" s="1260">
        <f t="shared" si="2"/>
        <v>535880</v>
      </c>
      <c r="L9" s="1261">
        <f t="shared" si="2"/>
        <v>9746285</v>
      </c>
      <c r="M9" s="1258"/>
    </row>
    <row r="10" spans="1:13" s="1270" customFormat="1" ht="14.25" customHeight="1">
      <c r="A10" s="1262">
        <v>1</v>
      </c>
      <c r="B10" s="1263" t="s">
        <v>31</v>
      </c>
      <c r="C10" s="1264">
        <v>294142</v>
      </c>
      <c r="D10" s="1265">
        <v>0</v>
      </c>
      <c r="E10" s="1222">
        <v>41801193</v>
      </c>
      <c r="F10" s="1257">
        <f>SUM(C10:E10)</f>
        <v>42095335</v>
      </c>
      <c r="G10" s="1266">
        <v>0</v>
      </c>
      <c r="H10" s="1252">
        <f>F10+G10</f>
        <v>42095335</v>
      </c>
      <c r="I10" s="1267">
        <v>5038872</v>
      </c>
      <c r="J10" s="1268">
        <v>5523700</v>
      </c>
      <c r="K10" s="1268">
        <v>7973222</v>
      </c>
      <c r="L10" s="1268">
        <v>23559541</v>
      </c>
      <c r="M10" s="1269">
        <v>1</v>
      </c>
    </row>
    <row r="11" spans="1:13" s="1204" customFormat="1" ht="14.25" customHeight="1">
      <c r="A11" s="460">
        <v>2</v>
      </c>
      <c r="B11" s="1245" t="s">
        <v>32</v>
      </c>
      <c r="C11" s="1264">
        <v>1944240</v>
      </c>
      <c r="D11" s="1265">
        <v>0</v>
      </c>
      <c r="E11" s="1266">
        <v>22264676</v>
      </c>
      <c r="F11" s="1257">
        <f aca="true" t="shared" si="3" ref="F11:F49">SUM(C11:E11)</f>
        <v>24208916</v>
      </c>
      <c r="G11" s="1266">
        <v>0</v>
      </c>
      <c r="H11" s="1257">
        <f>F11+G11</f>
        <v>24208916</v>
      </c>
      <c r="I11" s="1271">
        <v>411697</v>
      </c>
      <c r="J11" s="1271">
        <v>1909600</v>
      </c>
      <c r="K11" s="1271">
        <v>3982</v>
      </c>
      <c r="L11" s="1271">
        <v>21883637</v>
      </c>
      <c r="M11" s="439">
        <v>2</v>
      </c>
    </row>
    <row r="12" spans="1:13" s="1204" customFormat="1" ht="14.25" customHeight="1">
      <c r="A12" s="460">
        <v>3</v>
      </c>
      <c r="B12" s="1245" t="s">
        <v>33</v>
      </c>
      <c r="C12" s="1264">
        <v>1419410</v>
      </c>
      <c r="D12" s="1265">
        <v>0</v>
      </c>
      <c r="E12" s="1266">
        <v>10906027</v>
      </c>
      <c r="F12" s="1257">
        <f t="shared" si="3"/>
        <v>12325437</v>
      </c>
      <c r="G12" s="1266">
        <v>0</v>
      </c>
      <c r="H12" s="1257">
        <f aca="true" t="shared" si="4" ref="H12:H49">F12+G12</f>
        <v>12325437</v>
      </c>
      <c r="I12" s="1271">
        <v>22</v>
      </c>
      <c r="J12" s="1271">
        <v>779700</v>
      </c>
      <c r="K12" s="1271">
        <v>303668</v>
      </c>
      <c r="L12" s="1271">
        <v>11242047</v>
      </c>
      <c r="M12" s="439">
        <v>3</v>
      </c>
    </row>
    <row r="13" spans="1:13" s="1204" customFormat="1" ht="14.25" customHeight="1">
      <c r="A13" s="460">
        <v>4</v>
      </c>
      <c r="B13" s="1245" t="s">
        <v>34</v>
      </c>
      <c r="C13" s="1264">
        <v>354358</v>
      </c>
      <c r="D13" s="1265">
        <v>0</v>
      </c>
      <c r="E13" s="1266">
        <v>68988</v>
      </c>
      <c r="F13" s="1257">
        <f t="shared" si="3"/>
        <v>423346</v>
      </c>
      <c r="G13" s="1266">
        <v>0</v>
      </c>
      <c r="H13" s="1257">
        <f t="shared" si="4"/>
        <v>423346</v>
      </c>
      <c r="I13" s="1271">
        <v>0</v>
      </c>
      <c r="J13" s="1271">
        <v>0</v>
      </c>
      <c r="K13" s="1271">
        <v>300</v>
      </c>
      <c r="L13" s="1271">
        <v>423046</v>
      </c>
      <c r="M13" s="439">
        <v>4</v>
      </c>
    </row>
    <row r="14" spans="1:13" s="1204" customFormat="1" ht="14.25" customHeight="1">
      <c r="A14" s="460">
        <v>5</v>
      </c>
      <c r="B14" s="1245" t="s">
        <v>14</v>
      </c>
      <c r="C14" s="1264">
        <v>0</v>
      </c>
      <c r="D14" s="1265">
        <v>0</v>
      </c>
      <c r="E14" s="1266">
        <v>2552823</v>
      </c>
      <c r="F14" s="1257">
        <f t="shared" si="3"/>
        <v>2552823</v>
      </c>
      <c r="G14" s="1266">
        <v>0</v>
      </c>
      <c r="H14" s="1257">
        <f t="shared" si="4"/>
        <v>2552823</v>
      </c>
      <c r="I14" s="1271">
        <v>0</v>
      </c>
      <c r="J14" s="1271">
        <v>564800</v>
      </c>
      <c r="K14" s="1271">
        <v>0</v>
      </c>
      <c r="L14" s="1271">
        <v>1988023</v>
      </c>
      <c r="M14" s="439">
        <v>5</v>
      </c>
    </row>
    <row r="15" spans="1:13" s="1204" customFormat="1" ht="14.25" customHeight="1">
      <c r="A15" s="460">
        <v>6</v>
      </c>
      <c r="B15" s="1245" t="s">
        <v>35</v>
      </c>
      <c r="C15" s="1264">
        <v>0</v>
      </c>
      <c r="D15" s="1265">
        <v>0</v>
      </c>
      <c r="E15" s="1266">
        <v>2117317</v>
      </c>
      <c r="F15" s="1257">
        <f t="shared" si="3"/>
        <v>2117317</v>
      </c>
      <c r="G15" s="1266">
        <v>0</v>
      </c>
      <c r="H15" s="1257">
        <f t="shared" si="4"/>
        <v>2117317</v>
      </c>
      <c r="I15" s="1271">
        <v>204356</v>
      </c>
      <c r="J15" s="1271">
        <v>0</v>
      </c>
      <c r="K15" s="1271">
        <v>11426</v>
      </c>
      <c r="L15" s="1271">
        <v>1901535</v>
      </c>
      <c r="M15" s="439">
        <v>6</v>
      </c>
    </row>
    <row r="16" spans="1:13" s="1204" customFormat="1" ht="14.25" customHeight="1">
      <c r="A16" s="460">
        <v>7</v>
      </c>
      <c r="B16" s="1245" t="s">
        <v>36</v>
      </c>
      <c r="C16" s="1264">
        <v>163655</v>
      </c>
      <c r="D16" s="1265">
        <v>0</v>
      </c>
      <c r="E16" s="1266">
        <v>10446128</v>
      </c>
      <c r="F16" s="1257">
        <f t="shared" si="3"/>
        <v>10609783</v>
      </c>
      <c r="G16" s="1266">
        <v>0</v>
      </c>
      <c r="H16" s="1257">
        <f t="shared" si="4"/>
        <v>10609783</v>
      </c>
      <c r="I16" s="1271">
        <v>286173</v>
      </c>
      <c r="J16" s="1271">
        <v>24600</v>
      </c>
      <c r="K16" s="1271">
        <v>106193</v>
      </c>
      <c r="L16" s="1271">
        <v>10192817</v>
      </c>
      <c r="M16" s="439">
        <v>7</v>
      </c>
    </row>
    <row r="17" spans="1:13" s="1204" customFormat="1" ht="14.25" customHeight="1">
      <c r="A17" s="460">
        <v>8</v>
      </c>
      <c r="B17" s="1245" t="s">
        <v>37</v>
      </c>
      <c r="C17" s="1264">
        <v>0</v>
      </c>
      <c r="D17" s="1265">
        <v>0</v>
      </c>
      <c r="E17" s="1266">
        <v>6216157</v>
      </c>
      <c r="F17" s="1257">
        <f t="shared" si="3"/>
        <v>6216157</v>
      </c>
      <c r="G17" s="1266">
        <v>0</v>
      </c>
      <c r="H17" s="1257">
        <f t="shared" si="4"/>
        <v>6216157</v>
      </c>
      <c r="I17" s="1271">
        <v>1736300</v>
      </c>
      <c r="J17" s="1271">
        <v>880000</v>
      </c>
      <c r="K17" s="1271">
        <v>198073</v>
      </c>
      <c r="L17" s="1271">
        <v>3401784</v>
      </c>
      <c r="M17" s="439">
        <v>8</v>
      </c>
    </row>
    <row r="18" spans="1:13" s="1204" customFormat="1" ht="14.25" customHeight="1">
      <c r="A18" s="1272">
        <v>9</v>
      </c>
      <c r="B18" s="1245" t="s">
        <v>38</v>
      </c>
      <c r="C18" s="1264">
        <v>0</v>
      </c>
      <c r="D18" s="1265">
        <v>0</v>
      </c>
      <c r="E18" s="1266">
        <v>666558</v>
      </c>
      <c r="F18" s="1257">
        <f t="shared" si="3"/>
        <v>666558</v>
      </c>
      <c r="G18" s="1266">
        <v>0</v>
      </c>
      <c r="H18" s="1257">
        <f t="shared" si="4"/>
        <v>666558</v>
      </c>
      <c r="I18" s="1271">
        <v>1356</v>
      </c>
      <c r="J18" s="1271">
        <v>0</v>
      </c>
      <c r="K18" s="1271">
        <v>0</v>
      </c>
      <c r="L18" s="1271">
        <v>665202</v>
      </c>
      <c r="M18" s="439">
        <v>9</v>
      </c>
    </row>
    <row r="19" spans="1:13" s="1204" customFormat="1" ht="14.25" customHeight="1">
      <c r="A19" s="1273" t="s">
        <v>546</v>
      </c>
      <c r="B19" s="1274" t="s">
        <v>77</v>
      </c>
      <c r="C19" s="1275">
        <v>0</v>
      </c>
      <c r="D19" s="1276">
        <v>0</v>
      </c>
      <c r="E19" s="1277">
        <v>808366</v>
      </c>
      <c r="F19" s="1278">
        <f t="shared" si="3"/>
        <v>808366</v>
      </c>
      <c r="G19" s="1277">
        <v>0</v>
      </c>
      <c r="H19" s="1278">
        <f t="shared" si="4"/>
        <v>808366</v>
      </c>
      <c r="I19" s="1279">
        <v>150824</v>
      </c>
      <c r="J19" s="1279">
        <v>57400</v>
      </c>
      <c r="K19" s="1279">
        <v>0</v>
      </c>
      <c r="L19" s="1279">
        <v>600142</v>
      </c>
      <c r="M19" s="512" t="s">
        <v>546</v>
      </c>
    </row>
    <row r="20" spans="1:13" s="1204" customFormat="1" ht="14.25" customHeight="1">
      <c r="A20" s="460" t="s">
        <v>547</v>
      </c>
      <c r="B20" s="1245" t="s">
        <v>39</v>
      </c>
      <c r="C20" s="1264">
        <v>0</v>
      </c>
      <c r="D20" s="1265">
        <v>0</v>
      </c>
      <c r="E20" s="1266">
        <v>469547</v>
      </c>
      <c r="F20" s="1257">
        <f t="shared" si="3"/>
        <v>469547</v>
      </c>
      <c r="G20" s="1266">
        <v>0</v>
      </c>
      <c r="H20" s="1257">
        <f t="shared" si="4"/>
        <v>469547</v>
      </c>
      <c r="I20" s="1271">
        <v>0</v>
      </c>
      <c r="J20" s="1271">
        <v>0</v>
      </c>
      <c r="K20" s="1271">
        <v>0</v>
      </c>
      <c r="L20" s="1271">
        <v>469547</v>
      </c>
      <c r="M20" s="471" t="s">
        <v>547</v>
      </c>
    </row>
    <row r="21" spans="1:13" s="1204" customFormat="1" ht="14.25" customHeight="1">
      <c r="A21" s="460" t="s">
        <v>548</v>
      </c>
      <c r="B21" s="11" t="s">
        <v>40</v>
      </c>
      <c r="C21" s="1264">
        <v>0</v>
      </c>
      <c r="D21" s="1265">
        <v>0</v>
      </c>
      <c r="E21" s="1266">
        <v>0</v>
      </c>
      <c r="F21" s="1257">
        <f t="shared" si="3"/>
        <v>0</v>
      </c>
      <c r="G21" s="1266">
        <v>0</v>
      </c>
      <c r="H21" s="1257">
        <f t="shared" si="4"/>
        <v>0</v>
      </c>
      <c r="I21" s="1271">
        <v>0</v>
      </c>
      <c r="J21" s="1271">
        <v>0</v>
      </c>
      <c r="K21" s="1271">
        <v>0</v>
      </c>
      <c r="L21" s="1271">
        <v>0</v>
      </c>
      <c r="M21" s="471" t="s">
        <v>548</v>
      </c>
    </row>
    <row r="22" spans="1:13" s="1204" customFormat="1" ht="14.25" customHeight="1">
      <c r="A22" s="1272" t="s">
        <v>549</v>
      </c>
      <c r="B22" s="1280" t="s">
        <v>41</v>
      </c>
      <c r="C22" s="1264">
        <v>39636</v>
      </c>
      <c r="D22" s="1265">
        <v>0</v>
      </c>
      <c r="E22" s="1266">
        <v>0</v>
      </c>
      <c r="F22" s="1257">
        <f t="shared" si="3"/>
        <v>39636</v>
      </c>
      <c r="G22" s="1266">
        <v>0</v>
      </c>
      <c r="H22" s="1257">
        <f t="shared" si="4"/>
        <v>39636</v>
      </c>
      <c r="I22" s="1271">
        <v>0</v>
      </c>
      <c r="J22" s="1271">
        <v>0</v>
      </c>
      <c r="K22" s="1271">
        <v>0</v>
      </c>
      <c r="L22" s="1271">
        <v>39636</v>
      </c>
      <c r="M22" s="471" t="s">
        <v>549</v>
      </c>
    </row>
    <row r="23" spans="1:13" s="1204" customFormat="1" ht="14.25" customHeight="1">
      <c r="A23" s="1273" t="s">
        <v>550</v>
      </c>
      <c r="B23" s="17" t="s">
        <v>42</v>
      </c>
      <c r="C23" s="1275">
        <v>0</v>
      </c>
      <c r="D23" s="1276">
        <v>0</v>
      </c>
      <c r="E23" s="1277">
        <v>1535956</v>
      </c>
      <c r="F23" s="1278">
        <f t="shared" si="3"/>
        <v>1535956</v>
      </c>
      <c r="G23" s="1277">
        <v>0</v>
      </c>
      <c r="H23" s="1278">
        <f t="shared" si="4"/>
        <v>1535956</v>
      </c>
      <c r="I23" s="1279">
        <v>0</v>
      </c>
      <c r="J23" s="1279">
        <v>0</v>
      </c>
      <c r="K23" s="1279">
        <v>0</v>
      </c>
      <c r="L23" s="1279">
        <v>1535956</v>
      </c>
      <c r="M23" s="512" t="s">
        <v>550</v>
      </c>
    </row>
    <row r="24" spans="1:13" s="1204" customFormat="1" ht="14.25" customHeight="1">
      <c r="A24" s="1272" t="s">
        <v>551</v>
      </c>
      <c r="B24" s="1240" t="s">
        <v>78</v>
      </c>
      <c r="C24" s="1264">
        <v>140000</v>
      </c>
      <c r="D24" s="1265">
        <v>0</v>
      </c>
      <c r="E24" s="1266">
        <v>330250</v>
      </c>
      <c r="F24" s="1257">
        <f t="shared" si="3"/>
        <v>470250</v>
      </c>
      <c r="G24" s="1266">
        <v>0</v>
      </c>
      <c r="H24" s="1257">
        <f t="shared" si="4"/>
        <v>470250</v>
      </c>
      <c r="I24" s="1271">
        <v>26</v>
      </c>
      <c r="J24" s="1271">
        <v>0</v>
      </c>
      <c r="K24" s="1271">
        <v>190000</v>
      </c>
      <c r="L24" s="1271">
        <v>280224</v>
      </c>
      <c r="M24" s="471" t="s">
        <v>551</v>
      </c>
    </row>
    <row r="25" spans="1:13" s="1204" customFormat="1" ht="14.25" customHeight="1">
      <c r="A25" s="1273" t="s">
        <v>552</v>
      </c>
      <c r="B25" s="1274" t="s">
        <v>43</v>
      </c>
      <c r="C25" s="1275">
        <v>0</v>
      </c>
      <c r="D25" s="1276">
        <v>0</v>
      </c>
      <c r="E25" s="1277">
        <v>299852</v>
      </c>
      <c r="F25" s="1278">
        <f t="shared" si="3"/>
        <v>299852</v>
      </c>
      <c r="G25" s="1277">
        <v>0</v>
      </c>
      <c r="H25" s="1278">
        <f t="shared" si="4"/>
        <v>299852</v>
      </c>
      <c r="I25" s="1279">
        <v>0</v>
      </c>
      <c r="J25" s="1279">
        <v>0</v>
      </c>
      <c r="K25" s="1279">
        <v>0</v>
      </c>
      <c r="L25" s="1279">
        <v>299852</v>
      </c>
      <c r="M25" s="512" t="s">
        <v>552</v>
      </c>
    </row>
    <row r="26" spans="1:13" s="1204" customFormat="1" ht="14.25" customHeight="1">
      <c r="A26" s="1281" t="s">
        <v>553</v>
      </c>
      <c r="B26" s="1282" t="s">
        <v>44</v>
      </c>
      <c r="C26" s="1283">
        <v>0</v>
      </c>
      <c r="D26" s="1284">
        <v>0</v>
      </c>
      <c r="E26" s="1285">
        <v>20871</v>
      </c>
      <c r="F26" s="1286">
        <f t="shared" si="3"/>
        <v>20871</v>
      </c>
      <c r="G26" s="1285">
        <v>0</v>
      </c>
      <c r="H26" s="1286">
        <f t="shared" si="4"/>
        <v>20871</v>
      </c>
      <c r="I26" s="1287">
        <v>0</v>
      </c>
      <c r="J26" s="1287">
        <v>0</v>
      </c>
      <c r="K26" s="1287">
        <v>0</v>
      </c>
      <c r="L26" s="1287">
        <v>20871</v>
      </c>
      <c r="M26" s="510" t="s">
        <v>553</v>
      </c>
    </row>
    <row r="27" spans="1:13" s="1204" customFormat="1" ht="14.25" customHeight="1">
      <c r="A27" s="460" t="s">
        <v>554</v>
      </c>
      <c r="B27" s="1245" t="s">
        <v>45</v>
      </c>
      <c r="C27" s="1264">
        <v>0</v>
      </c>
      <c r="D27" s="1265">
        <v>0</v>
      </c>
      <c r="E27" s="1266">
        <v>0</v>
      </c>
      <c r="F27" s="1257">
        <f t="shared" si="3"/>
        <v>0</v>
      </c>
      <c r="G27" s="1266">
        <v>0</v>
      </c>
      <c r="H27" s="1257">
        <f t="shared" si="4"/>
        <v>0</v>
      </c>
      <c r="I27" s="1271">
        <v>0</v>
      </c>
      <c r="J27" s="1271">
        <v>0</v>
      </c>
      <c r="K27" s="1271">
        <v>0</v>
      </c>
      <c r="L27" s="1271">
        <v>0</v>
      </c>
      <c r="M27" s="471" t="s">
        <v>554</v>
      </c>
    </row>
    <row r="28" spans="1:13" s="1204" customFormat="1" ht="14.25" customHeight="1">
      <c r="A28" s="460" t="s">
        <v>555</v>
      </c>
      <c r="B28" s="1245" t="s">
        <v>46</v>
      </c>
      <c r="C28" s="1264">
        <v>0</v>
      </c>
      <c r="D28" s="1265">
        <v>0</v>
      </c>
      <c r="E28" s="1266">
        <v>201152</v>
      </c>
      <c r="F28" s="1257">
        <f t="shared" si="3"/>
        <v>201152</v>
      </c>
      <c r="G28" s="1266">
        <v>0</v>
      </c>
      <c r="H28" s="1257">
        <f t="shared" si="4"/>
        <v>201152</v>
      </c>
      <c r="I28" s="1271">
        <v>6249</v>
      </c>
      <c r="J28" s="1271">
        <v>0</v>
      </c>
      <c r="K28" s="1271">
        <v>8645</v>
      </c>
      <c r="L28" s="1271">
        <v>186258</v>
      </c>
      <c r="M28" s="471" t="s">
        <v>555</v>
      </c>
    </row>
    <row r="29" spans="1:13" s="1204" customFormat="1" ht="14.25" customHeight="1">
      <c r="A29" s="1273" t="s">
        <v>556</v>
      </c>
      <c r="B29" s="1274" t="s">
        <v>47</v>
      </c>
      <c r="C29" s="1275">
        <v>2055</v>
      </c>
      <c r="D29" s="1276">
        <v>0</v>
      </c>
      <c r="E29" s="1277">
        <v>99466</v>
      </c>
      <c r="F29" s="1278">
        <f t="shared" si="3"/>
        <v>101521</v>
      </c>
      <c r="G29" s="1277">
        <v>0</v>
      </c>
      <c r="H29" s="1278">
        <f t="shared" si="4"/>
        <v>101521</v>
      </c>
      <c r="I29" s="1279">
        <v>0</v>
      </c>
      <c r="J29" s="1279">
        <v>0</v>
      </c>
      <c r="K29" s="1279">
        <v>0</v>
      </c>
      <c r="L29" s="1279">
        <v>101521</v>
      </c>
      <c r="M29" s="512" t="s">
        <v>556</v>
      </c>
    </row>
    <row r="30" spans="1:13" s="1204" customFormat="1" ht="14.25" customHeight="1">
      <c r="A30" s="460" t="s">
        <v>557</v>
      </c>
      <c r="B30" s="1245" t="s">
        <v>48</v>
      </c>
      <c r="C30" s="1264">
        <v>0</v>
      </c>
      <c r="D30" s="1265">
        <v>0</v>
      </c>
      <c r="E30" s="1266">
        <v>184230</v>
      </c>
      <c r="F30" s="1257">
        <f t="shared" si="3"/>
        <v>184230</v>
      </c>
      <c r="G30" s="1266">
        <v>0</v>
      </c>
      <c r="H30" s="1257">
        <f t="shared" si="4"/>
        <v>184230</v>
      </c>
      <c r="I30" s="1271">
        <v>0</v>
      </c>
      <c r="J30" s="1271">
        <v>0</v>
      </c>
      <c r="K30" s="1271">
        <v>0</v>
      </c>
      <c r="L30" s="1271">
        <v>184230</v>
      </c>
      <c r="M30" s="471" t="s">
        <v>557</v>
      </c>
    </row>
    <row r="31" spans="1:13" s="1204" customFormat="1" ht="14.25" customHeight="1">
      <c r="A31" s="460" t="s">
        <v>558</v>
      </c>
      <c r="B31" s="1245" t="s">
        <v>49</v>
      </c>
      <c r="C31" s="1264">
        <v>0</v>
      </c>
      <c r="D31" s="1265">
        <v>0</v>
      </c>
      <c r="E31" s="1266">
        <v>261995</v>
      </c>
      <c r="F31" s="1257">
        <f t="shared" si="3"/>
        <v>261995</v>
      </c>
      <c r="G31" s="1266">
        <v>0</v>
      </c>
      <c r="H31" s="1257">
        <f t="shared" si="4"/>
        <v>261995</v>
      </c>
      <c r="I31" s="1271">
        <v>10234</v>
      </c>
      <c r="J31" s="1271">
        <v>0</v>
      </c>
      <c r="K31" s="1271">
        <v>0</v>
      </c>
      <c r="L31" s="1271">
        <v>251761</v>
      </c>
      <c r="M31" s="471" t="s">
        <v>558</v>
      </c>
    </row>
    <row r="32" spans="1:13" s="1204" customFormat="1" ht="14.25" customHeight="1">
      <c r="A32" s="1273" t="s">
        <v>559</v>
      </c>
      <c r="B32" s="1274" t="s">
        <v>50</v>
      </c>
      <c r="C32" s="1275">
        <v>244616</v>
      </c>
      <c r="D32" s="1276">
        <v>0</v>
      </c>
      <c r="E32" s="1277">
        <v>928354</v>
      </c>
      <c r="F32" s="1278">
        <f t="shared" si="3"/>
        <v>1172970</v>
      </c>
      <c r="G32" s="1277">
        <v>0</v>
      </c>
      <c r="H32" s="1278">
        <f t="shared" si="4"/>
        <v>1172970</v>
      </c>
      <c r="I32" s="1279">
        <v>0</v>
      </c>
      <c r="J32" s="1279">
        <v>838400</v>
      </c>
      <c r="K32" s="1279">
        <v>0</v>
      </c>
      <c r="L32" s="1279">
        <v>334570</v>
      </c>
      <c r="M32" s="512" t="s">
        <v>559</v>
      </c>
    </row>
    <row r="33" spans="1:13" s="1204" customFormat="1" ht="14.25" customHeight="1">
      <c r="A33" s="460" t="s">
        <v>560</v>
      </c>
      <c r="B33" s="1245" t="s">
        <v>51</v>
      </c>
      <c r="C33" s="1264">
        <v>29395</v>
      </c>
      <c r="D33" s="1265">
        <v>0</v>
      </c>
      <c r="E33" s="1266">
        <v>37643</v>
      </c>
      <c r="F33" s="1257">
        <f t="shared" si="3"/>
        <v>67038</v>
      </c>
      <c r="G33" s="1266">
        <v>0</v>
      </c>
      <c r="H33" s="1257">
        <f t="shared" si="4"/>
        <v>67038</v>
      </c>
      <c r="I33" s="1271">
        <v>0</v>
      </c>
      <c r="J33" s="1271">
        <v>0</v>
      </c>
      <c r="K33" s="1271">
        <v>0</v>
      </c>
      <c r="L33" s="1271">
        <v>67038</v>
      </c>
      <c r="M33" s="471" t="s">
        <v>560</v>
      </c>
    </row>
    <row r="34" spans="1:13" s="1204" customFormat="1" ht="14.25" customHeight="1">
      <c r="A34" s="1272" t="s">
        <v>561</v>
      </c>
      <c r="B34" s="1288" t="s">
        <v>52</v>
      </c>
      <c r="C34" s="1264">
        <v>0</v>
      </c>
      <c r="D34" s="1265">
        <v>0</v>
      </c>
      <c r="E34" s="1266">
        <v>138599</v>
      </c>
      <c r="F34" s="1257">
        <f t="shared" si="3"/>
        <v>138599</v>
      </c>
      <c r="G34" s="1266">
        <v>0</v>
      </c>
      <c r="H34" s="1257">
        <f t="shared" si="4"/>
        <v>138599</v>
      </c>
      <c r="I34" s="1271">
        <v>20806</v>
      </c>
      <c r="J34" s="1271">
        <v>0</v>
      </c>
      <c r="K34" s="1271">
        <v>0</v>
      </c>
      <c r="L34" s="1271">
        <v>117793</v>
      </c>
      <c r="M34" s="471" t="s">
        <v>561</v>
      </c>
    </row>
    <row r="35" spans="1:13" s="1204" customFormat="1" ht="14.25" customHeight="1">
      <c r="A35" s="460" t="s">
        <v>562</v>
      </c>
      <c r="B35" s="1245" t="s">
        <v>53</v>
      </c>
      <c r="C35" s="1264">
        <v>0</v>
      </c>
      <c r="D35" s="1265">
        <v>0</v>
      </c>
      <c r="E35" s="1266">
        <v>25717</v>
      </c>
      <c r="F35" s="1257">
        <f t="shared" si="3"/>
        <v>25717</v>
      </c>
      <c r="G35" s="1266">
        <v>0</v>
      </c>
      <c r="H35" s="1257">
        <f t="shared" si="4"/>
        <v>25717</v>
      </c>
      <c r="I35" s="1271">
        <v>0</v>
      </c>
      <c r="J35" s="1271">
        <v>0</v>
      </c>
      <c r="K35" s="1271">
        <v>0</v>
      </c>
      <c r="L35" s="1271">
        <v>25717</v>
      </c>
      <c r="M35" s="471" t="s">
        <v>562</v>
      </c>
    </row>
    <row r="36" spans="1:13" s="1204" customFormat="1" ht="14.25" customHeight="1">
      <c r="A36" s="460" t="s">
        <v>563</v>
      </c>
      <c r="B36" s="1245" t="s">
        <v>54</v>
      </c>
      <c r="C36" s="1264">
        <v>0</v>
      </c>
      <c r="D36" s="1265">
        <v>0</v>
      </c>
      <c r="E36" s="1266">
        <v>70114</v>
      </c>
      <c r="F36" s="1257">
        <f t="shared" si="3"/>
        <v>70114</v>
      </c>
      <c r="G36" s="1266">
        <v>0</v>
      </c>
      <c r="H36" s="1257">
        <f t="shared" si="4"/>
        <v>70114</v>
      </c>
      <c r="I36" s="1271">
        <v>459</v>
      </c>
      <c r="J36" s="1271">
        <v>0</v>
      </c>
      <c r="K36" s="1271">
        <v>0</v>
      </c>
      <c r="L36" s="1271">
        <v>69655</v>
      </c>
      <c r="M36" s="471" t="s">
        <v>563</v>
      </c>
    </row>
    <row r="37" spans="1:13" s="1204" customFormat="1" ht="14.25" customHeight="1">
      <c r="A37" s="460" t="s">
        <v>564</v>
      </c>
      <c r="B37" s="1288" t="s">
        <v>55</v>
      </c>
      <c r="C37" s="1264">
        <v>207258</v>
      </c>
      <c r="D37" s="1265">
        <v>0</v>
      </c>
      <c r="E37" s="1266">
        <v>3267</v>
      </c>
      <c r="F37" s="1257">
        <f t="shared" si="3"/>
        <v>210525</v>
      </c>
      <c r="G37" s="1266">
        <v>0</v>
      </c>
      <c r="H37" s="1257">
        <f t="shared" si="4"/>
        <v>210525</v>
      </c>
      <c r="I37" s="1271">
        <v>194445</v>
      </c>
      <c r="J37" s="1271">
        <v>0</v>
      </c>
      <c r="K37" s="1271">
        <v>0</v>
      </c>
      <c r="L37" s="1271">
        <v>16080</v>
      </c>
      <c r="M37" s="471" t="s">
        <v>564</v>
      </c>
    </row>
    <row r="38" spans="1:13" s="1204" customFormat="1" ht="14.25" customHeight="1">
      <c r="A38" s="1272" t="s">
        <v>565</v>
      </c>
      <c r="B38" s="1245" t="s">
        <v>79</v>
      </c>
      <c r="C38" s="1264">
        <v>0</v>
      </c>
      <c r="D38" s="1265">
        <v>0</v>
      </c>
      <c r="E38" s="1266">
        <v>2986313</v>
      </c>
      <c r="F38" s="1257">
        <f t="shared" si="3"/>
        <v>2986313</v>
      </c>
      <c r="G38" s="1266">
        <v>0</v>
      </c>
      <c r="H38" s="1257">
        <f t="shared" si="4"/>
        <v>2986313</v>
      </c>
      <c r="I38" s="1271">
        <v>5889</v>
      </c>
      <c r="J38" s="1271">
        <v>0</v>
      </c>
      <c r="K38" s="1271">
        <v>0</v>
      </c>
      <c r="L38" s="1271">
        <v>2980424</v>
      </c>
      <c r="M38" s="471" t="s">
        <v>565</v>
      </c>
    </row>
    <row r="39" spans="1:13" s="1204" customFormat="1" ht="14.25" customHeight="1">
      <c r="A39" s="1273" t="s">
        <v>566</v>
      </c>
      <c r="B39" s="1274" t="s">
        <v>80</v>
      </c>
      <c r="C39" s="1275">
        <v>7173</v>
      </c>
      <c r="D39" s="1276">
        <v>0</v>
      </c>
      <c r="E39" s="1277">
        <v>689756</v>
      </c>
      <c r="F39" s="1278">
        <f t="shared" si="3"/>
        <v>696929</v>
      </c>
      <c r="G39" s="1277">
        <v>0</v>
      </c>
      <c r="H39" s="1278">
        <f t="shared" si="4"/>
        <v>696929</v>
      </c>
      <c r="I39" s="1279">
        <v>20000</v>
      </c>
      <c r="J39" s="1279">
        <v>0</v>
      </c>
      <c r="K39" s="1279">
        <v>35</v>
      </c>
      <c r="L39" s="1279">
        <v>676894</v>
      </c>
      <c r="M39" s="512" t="s">
        <v>566</v>
      </c>
    </row>
    <row r="40" spans="1:13" s="1204" customFormat="1" ht="14.25" customHeight="1">
      <c r="A40" s="460" t="s">
        <v>567</v>
      </c>
      <c r="B40" s="1245" t="s">
        <v>56</v>
      </c>
      <c r="C40" s="1264">
        <v>1419338</v>
      </c>
      <c r="D40" s="1265">
        <v>0</v>
      </c>
      <c r="E40" s="1266">
        <v>0</v>
      </c>
      <c r="F40" s="1257">
        <f t="shared" si="3"/>
        <v>1419338</v>
      </c>
      <c r="G40" s="1266">
        <v>0</v>
      </c>
      <c r="H40" s="1257">
        <f t="shared" si="4"/>
        <v>1419338</v>
      </c>
      <c r="I40" s="1271">
        <v>0</v>
      </c>
      <c r="J40" s="1271">
        <v>0</v>
      </c>
      <c r="K40" s="1271">
        <v>295200</v>
      </c>
      <c r="L40" s="1271">
        <v>1124138</v>
      </c>
      <c r="M40" s="471" t="s">
        <v>567</v>
      </c>
    </row>
    <row r="41" spans="1:13" s="1204" customFormat="1" ht="14.25" customHeight="1">
      <c r="A41" s="460" t="s">
        <v>568</v>
      </c>
      <c r="B41" s="1245" t="s">
        <v>57</v>
      </c>
      <c r="C41" s="1264">
        <v>0</v>
      </c>
      <c r="D41" s="1265">
        <v>0</v>
      </c>
      <c r="E41" s="1266">
        <v>0</v>
      </c>
      <c r="F41" s="1257">
        <f t="shared" si="3"/>
        <v>0</v>
      </c>
      <c r="G41" s="1266">
        <v>0</v>
      </c>
      <c r="H41" s="1257">
        <f t="shared" si="4"/>
        <v>0</v>
      </c>
      <c r="I41" s="1271">
        <v>0</v>
      </c>
      <c r="J41" s="1271">
        <v>0</v>
      </c>
      <c r="K41" s="1271">
        <v>0</v>
      </c>
      <c r="L41" s="1271">
        <v>0</v>
      </c>
      <c r="M41" s="439" t="s">
        <v>568</v>
      </c>
    </row>
    <row r="42" spans="1:13" s="1204" customFormat="1" ht="14.25" customHeight="1">
      <c r="A42" s="460" t="s">
        <v>569</v>
      </c>
      <c r="B42" s="1245" t="s">
        <v>58</v>
      </c>
      <c r="C42" s="1264">
        <v>0</v>
      </c>
      <c r="D42" s="1265">
        <v>0</v>
      </c>
      <c r="E42" s="1266">
        <v>0</v>
      </c>
      <c r="F42" s="1257">
        <f t="shared" si="3"/>
        <v>0</v>
      </c>
      <c r="G42" s="1266">
        <v>0</v>
      </c>
      <c r="H42" s="1257">
        <f t="shared" si="4"/>
        <v>0</v>
      </c>
      <c r="I42" s="1271">
        <v>0</v>
      </c>
      <c r="J42" s="1271">
        <v>0</v>
      </c>
      <c r="K42" s="1271">
        <v>0</v>
      </c>
      <c r="L42" s="1271">
        <v>0</v>
      </c>
      <c r="M42" s="439" t="s">
        <v>569</v>
      </c>
    </row>
    <row r="43" spans="1:13" s="1204" customFormat="1" ht="14.25" customHeight="1">
      <c r="A43" s="1289" t="s">
        <v>570</v>
      </c>
      <c r="B43" s="1290" t="s">
        <v>59</v>
      </c>
      <c r="C43" s="1275">
        <v>0</v>
      </c>
      <c r="D43" s="1276">
        <v>0</v>
      </c>
      <c r="E43" s="1277">
        <v>0</v>
      </c>
      <c r="F43" s="1278">
        <f t="shared" si="3"/>
        <v>0</v>
      </c>
      <c r="G43" s="1277">
        <v>153610</v>
      </c>
      <c r="H43" s="1257">
        <f t="shared" si="4"/>
        <v>153610</v>
      </c>
      <c r="I43" s="1279">
        <v>0</v>
      </c>
      <c r="J43" s="1279">
        <v>0</v>
      </c>
      <c r="K43" s="1279">
        <v>0</v>
      </c>
      <c r="L43" s="1279">
        <v>153610</v>
      </c>
      <c r="M43" s="1291" t="s">
        <v>570</v>
      </c>
    </row>
    <row r="44" spans="1:13" s="1204" customFormat="1" ht="14.25" customHeight="1">
      <c r="A44" s="1292" t="s">
        <v>571</v>
      </c>
      <c r="B44" s="1293" t="s">
        <v>60</v>
      </c>
      <c r="C44" s="1264">
        <v>61151</v>
      </c>
      <c r="D44" s="1265">
        <v>0</v>
      </c>
      <c r="E44" s="1266">
        <v>34298</v>
      </c>
      <c r="F44" s="1257">
        <f t="shared" si="3"/>
        <v>95449</v>
      </c>
      <c r="G44" s="1266">
        <v>49</v>
      </c>
      <c r="H44" s="1252">
        <f t="shared" si="4"/>
        <v>95498</v>
      </c>
      <c r="I44" s="1271">
        <v>25</v>
      </c>
      <c r="J44" s="1271">
        <v>0</v>
      </c>
      <c r="K44" s="1271">
        <v>0</v>
      </c>
      <c r="L44" s="1271">
        <v>95473</v>
      </c>
      <c r="M44" s="439" t="s">
        <v>571</v>
      </c>
    </row>
    <row r="45" spans="1:13" s="1204" customFormat="1" ht="14.25" customHeight="1">
      <c r="A45" s="1292" t="s">
        <v>572</v>
      </c>
      <c r="B45" s="1294" t="s">
        <v>61</v>
      </c>
      <c r="C45" s="1264">
        <v>0</v>
      </c>
      <c r="D45" s="1265">
        <v>0</v>
      </c>
      <c r="E45" s="1266">
        <v>334824</v>
      </c>
      <c r="F45" s="1257">
        <f t="shared" si="3"/>
        <v>334824</v>
      </c>
      <c r="G45" s="1266">
        <v>0</v>
      </c>
      <c r="H45" s="1257">
        <f t="shared" si="4"/>
        <v>334824</v>
      </c>
      <c r="I45" s="1271">
        <v>0</v>
      </c>
      <c r="J45" s="1271">
        <v>0</v>
      </c>
      <c r="K45" s="1271">
        <v>42000</v>
      </c>
      <c r="L45" s="1271">
        <v>292824</v>
      </c>
      <c r="M45" s="439" t="s">
        <v>572</v>
      </c>
    </row>
    <row r="46" spans="1:13" s="1204" customFormat="1" ht="14.25" customHeight="1">
      <c r="A46" s="1295" t="s">
        <v>573</v>
      </c>
      <c r="B46" s="1293" t="s">
        <v>62</v>
      </c>
      <c r="C46" s="1264">
        <v>0</v>
      </c>
      <c r="D46" s="1265">
        <v>0</v>
      </c>
      <c r="E46" s="1266">
        <v>148898</v>
      </c>
      <c r="F46" s="1257">
        <f t="shared" si="3"/>
        <v>148898</v>
      </c>
      <c r="G46" s="1266">
        <v>0</v>
      </c>
      <c r="H46" s="1257">
        <f t="shared" si="4"/>
        <v>148898</v>
      </c>
      <c r="I46" s="1271">
        <v>0</v>
      </c>
      <c r="J46" s="1271">
        <v>0</v>
      </c>
      <c r="K46" s="1271">
        <v>0</v>
      </c>
      <c r="L46" s="1271">
        <v>148898</v>
      </c>
      <c r="M46" s="439" t="s">
        <v>573</v>
      </c>
    </row>
    <row r="47" spans="1:13" s="1204" customFormat="1" ht="14.25" customHeight="1">
      <c r="A47" s="1292" t="s">
        <v>574</v>
      </c>
      <c r="B47" s="1293" t="s">
        <v>63</v>
      </c>
      <c r="C47" s="1264">
        <v>0</v>
      </c>
      <c r="D47" s="1265">
        <v>0</v>
      </c>
      <c r="E47" s="1266">
        <v>0</v>
      </c>
      <c r="F47" s="1257">
        <f t="shared" si="3"/>
        <v>0</v>
      </c>
      <c r="G47" s="1266">
        <v>0</v>
      </c>
      <c r="H47" s="1257">
        <f t="shared" si="4"/>
        <v>0</v>
      </c>
      <c r="I47" s="1271">
        <v>0</v>
      </c>
      <c r="J47" s="1271">
        <v>0</v>
      </c>
      <c r="K47" s="1271">
        <v>0</v>
      </c>
      <c r="L47" s="1271">
        <v>0</v>
      </c>
      <c r="M47" s="439" t="s">
        <v>574</v>
      </c>
    </row>
    <row r="48" spans="1:13" s="1204" customFormat="1" ht="14.25" customHeight="1">
      <c r="A48" s="1292" t="s">
        <v>575</v>
      </c>
      <c r="B48" s="1293" t="s">
        <v>64</v>
      </c>
      <c r="C48" s="1264">
        <v>0</v>
      </c>
      <c r="D48" s="1265">
        <v>0</v>
      </c>
      <c r="E48" s="1266">
        <v>174943</v>
      </c>
      <c r="F48" s="1257">
        <f t="shared" si="3"/>
        <v>174943</v>
      </c>
      <c r="G48" s="1266">
        <v>0</v>
      </c>
      <c r="H48" s="1257">
        <f t="shared" si="4"/>
        <v>174943</v>
      </c>
      <c r="I48" s="1271">
        <v>40</v>
      </c>
      <c r="J48" s="1271">
        <v>0</v>
      </c>
      <c r="K48" s="1271">
        <v>0</v>
      </c>
      <c r="L48" s="1271">
        <v>174903</v>
      </c>
      <c r="M48" s="439" t="s">
        <v>575</v>
      </c>
    </row>
    <row r="49" spans="1:13" s="1204" customFormat="1" ht="14.25" customHeight="1">
      <c r="A49" s="1289" t="s">
        <v>576</v>
      </c>
      <c r="B49" s="1290" t="s">
        <v>65</v>
      </c>
      <c r="C49" s="1275">
        <v>97908</v>
      </c>
      <c r="D49" s="1276">
        <v>0</v>
      </c>
      <c r="E49" s="1277">
        <v>1008</v>
      </c>
      <c r="F49" s="1278">
        <f t="shared" si="3"/>
        <v>98916</v>
      </c>
      <c r="G49" s="1277">
        <v>0</v>
      </c>
      <c r="H49" s="1260">
        <f t="shared" si="4"/>
        <v>98916</v>
      </c>
      <c r="I49" s="1279">
        <v>504</v>
      </c>
      <c r="J49" s="1279">
        <v>0</v>
      </c>
      <c r="K49" s="1279">
        <v>0</v>
      </c>
      <c r="L49" s="1279">
        <v>98412</v>
      </c>
      <c r="M49" s="1291" t="s">
        <v>576</v>
      </c>
    </row>
  </sheetData>
  <sheetProtection/>
  <mergeCells count="4">
    <mergeCell ref="I4:L4"/>
    <mergeCell ref="A7:B7"/>
    <mergeCell ref="A8:B8"/>
    <mergeCell ref="A9:B9"/>
  </mergeCells>
  <printOptions/>
  <pageMargins left="0.7874015748031497" right="0.7874015748031497" top="0.7874015748031497" bottom="0.3937007874015748" header="0" footer="0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4" sqref="AA14"/>
    </sheetView>
  </sheetViews>
  <sheetFormatPr defaultColWidth="10.00390625" defaultRowHeight="20.25" customHeight="1"/>
  <cols>
    <col min="1" max="1" width="2.625" style="106" customWidth="1"/>
    <col min="2" max="2" width="14.625" style="106" customWidth="1"/>
    <col min="3" max="3" width="11.125" style="148" customWidth="1"/>
    <col min="4" max="4" width="5.125" style="148" customWidth="1"/>
    <col min="5" max="5" width="11.125" style="148" customWidth="1"/>
    <col min="6" max="6" width="5.125" style="148" customWidth="1"/>
    <col min="7" max="7" width="10.625" style="148" customWidth="1"/>
    <col min="8" max="9" width="5.125" style="148" customWidth="1"/>
    <col min="10" max="10" width="10.625" style="148" customWidth="1"/>
    <col min="11" max="11" width="4.625" style="148" customWidth="1"/>
    <col min="12" max="12" width="4.625" style="148" hidden="1" customWidth="1"/>
    <col min="13" max="13" width="10.625" style="148" customWidth="1"/>
    <col min="14" max="14" width="4.625" style="148" customWidth="1"/>
    <col min="15" max="15" width="10.375" style="148" customWidth="1"/>
    <col min="16" max="17" width="5.125" style="148" customWidth="1"/>
    <col min="18" max="18" width="10.625" style="148" customWidth="1"/>
    <col min="19" max="19" width="4.625" style="148" customWidth="1"/>
    <col min="20" max="20" width="10.625" style="148" customWidth="1"/>
    <col min="21" max="21" width="4.625" style="148" customWidth="1"/>
    <col min="22" max="22" width="10.375" style="148" customWidth="1"/>
    <col min="23" max="24" width="5.125" style="148" customWidth="1"/>
    <col min="25" max="25" width="10.00390625" style="106" customWidth="1"/>
    <col min="26" max="16384" width="10.00390625" style="106" customWidth="1"/>
  </cols>
  <sheetData>
    <row r="1" spans="1:24" ht="20.25" customHeight="1">
      <c r="A1" s="102" t="s">
        <v>88</v>
      </c>
      <c r="B1" s="102"/>
      <c r="C1" s="103"/>
      <c r="D1" s="103"/>
      <c r="E1" s="103"/>
      <c r="F1" s="103"/>
      <c r="G1" s="103"/>
      <c r="H1" s="103"/>
      <c r="I1" s="104"/>
      <c r="J1" s="103"/>
      <c r="K1" s="103"/>
      <c r="L1" s="103"/>
      <c r="M1" s="103"/>
      <c r="N1" s="103"/>
      <c r="O1" s="103"/>
      <c r="P1" s="103"/>
      <c r="Q1" s="104"/>
      <c r="R1" s="103"/>
      <c r="S1" s="103"/>
      <c r="T1" s="103"/>
      <c r="U1" s="103"/>
      <c r="V1" s="103"/>
      <c r="W1" s="103"/>
      <c r="X1" s="105" t="s">
        <v>89</v>
      </c>
    </row>
    <row r="2" spans="1:24" s="107" customFormat="1" ht="21" customHeight="1">
      <c r="A2" s="1449" t="s">
        <v>90</v>
      </c>
      <c r="B2" s="1449"/>
      <c r="C2" s="1450" t="s">
        <v>91</v>
      </c>
      <c r="D2" s="1451"/>
      <c r="E2" s="1451"/>
      <c r="F2" s="1451"/>
      <c r="G2" s="1451"/>
      <c r="H2" s="1451"/>
      <c r="I2" s="1452"/>
      <c r="J2" s="1450" t="s">
        <v>92</v>
      </c>
      <c r="K2" s="1451"/>
      <c r="L2" s="1451"/>
      <c r="M2" s="1451"/>
      <c r="N2" s="1451"/>
      <c r="O2" s="1451"/>
      <c r="P2" s="1451"/>
      <c r="Q2" s="1452"/>
      <c r="R2" s="1450" t="s">
        <v>93</v>
      </c>
      <c r="S2" s="1451"/>
      <c r="T2" s="1451"/>
      <c r="U2" s="1451"/>
      <c r="V2" s="1451"/>
      <c r="W2" s="1451"/>
      <c r="X2" s="1452"/>
    </row>
    <row r="3" spans="1:24" s="107" customFormat="1" ht="27.75" customHeight="1">
      <c r="A3" s="1449"/>
      <c r="B3" s="1449"/>
      <c r="C3" s="1440" t="s">
        <v>94</v>
      </c>
      <c r="D3" s="1441"/>
      <c r="E3" s="1440" t="s">
        <v>95</v>
      </c>
      <c r="F3" s="1441"/>
      <c r="G3" s="30" t="s">
        <v>96</v>
      </c>
      <c r="H3" s="1442" t="s">
        <v>97</v>
      </c>
      <c r="I3" s="1441"/>
      <c r="J3" s="1440" t="s">
        <v>94</v>
      </c>
      <c r="K3" s="1441"/>
      <c r="L3" s="108"/>
      <c r="M3" s="1443" t="s">
        <v>95</v>
      </c>
      <c r="N3" s="1444"/>
      <c r="O3" s="108" t="s">
        <v>96</v>
      </c>
      <c r="P3" s="1442" t="s">
        <v>97</v>
      </c>
      <c r="Q3" s="1441"/>
      <c r="R3" s="1440" t="s">
        <v>94</v>
      </c>
      <c r="S3" s="1441"/>
      <c r="T3" s="1440" t="s">
        <v>95</v>
      </c>
      <c r="U3" s="1441"/>
      <c r="V3" s="30" t="s">
        <v>96</v>
      </c>
      <c r="W3" s="1442" t="s">
        <v>97</v>
      </c>
      <c r="X3" s="1441"/>
    </row>
    <row r="4" spans="1:24" s="107" customFormat="1" ht="27.75" customHeight="1">
      <c r="A4" s="1449"/>
      <c r="B4" s="1449"/>
      <c r="C4" s="109" t="s">
        <v>98</v>
      </c>
      <c r="D4" s="110" t="s">
        <v>99</v>
      </c>
      <c r="E4" s="109" t="s">
        <v>100</v>
      </c>
      <c r="F4" s="110" t="s">
        <v>99</v>
      </c>
      <c r="G4" s="111" t="s">
        <v>101</v>
      </c>
      <c r="H4" s="112" t="s">
        <v>102</v>
      </c>
      <c r="I4" s="112" t="s">
        <v>103</v>
      </c>
      <c r="J4" s="111" t="s">
        <v>98</v>
      </c>
      <c r="K4" s="113" t="s">
        <v>104</v>
      </c>
      <c r="L4" s="114"/>
      <c r="M4" s="111" t="s">
        <v>105</v>
      </c>
      <c r="N4" s="115" t="s">
        <v>104</v>
      </c>
      <c r="O4" s="111" t="s">
        <v>101</v>
      </c>
      <c r="P4" s="112" t="s">
        <v>102</v>
      </c>
      <c r="Q4" s="112" t="s">
        <v>103</v>
      </c>
      <c r="R4" s="111" t="s">
        <v>98</v>
      </c>
      <c r="S4" s="112" t="s">
        <v>99</v>
      </c>
      <c r="T4" s="111" t="s">
        <v>105</v>
      </c>
      <c r="U4" s="112" t="s">
        <v>99</v>
      </c>
      <c r="V4" s="111" t="s">
        <v>101</v>
      </c>
      <c r="W4" s="112" t="s">
        <v>102</v>
      </c>
      <c r="X4" s="110" t="s">
        <v>103</v>
      </c>
    </row>
    <row r="5" spans="1:24" s="107" customFormat="1" ht="25.5" customHeight="1">
      <c r="A5" s="1445" t="s">
        <v>106</v>
      </c>
      <c r="B5" s="1446"/>
      <c r="C5" s="116">
        <f>J5+R5</f>
        <v>149643611</v>
      </c>
      <c r="D5" s="117">
        <f aca="true" t="shared" si="0" ref="D5:D11">ROUND(C5/C$37*100,1)</f>
        <v>17.1</v>
      </c>
      <c r="E5" s="116">
        <v>151027065</v>
      </c>
      <c r="F5" s="117">
        <v>21.2</v>
      </c>
      <c r="G5" s="118">
        <f aca="true" t="shared" si="1" ref="G5:G37">C5-E5</f>
        <v>-1383454</v>
      </c>
      <c r="H5" s="119">
        <f>IF(AND(C5=0,E5=0)=TRUE,"",IF(AND(C5&gt;0,E5=0)=TRUE,"皆増",IF(AND(C5=0,E5&gt;0)=TRUE,"皆減",ROUND(G5/E5*100,1))))</f>
        <v>-0.9</v>
      </c>
      <c r="I5" s="120">
        <v>-0.3</v>
      </c>
      <c r="J5" s="116">
        <v>114541357</v>
      </c>
      <c r="K5" s="121">
        <f>ROUND(J5/J$37*100,1)</f>
        <v>18.3</v>
      </c>
      <c r="L5" s="122"/>
      <c r="M5" s="116">
        <v>115568502</v>
      </c>
      <c r="N5" s="121">
        <v>22.6</v>
      </c>
      <c r="O5" s="118">
        <f>J5-M5</f>
        <v>-1027145</v>
      </c>
      <c r="P5" s="119">
        <f aca="true" t="shared" si="2" ref="P5:P11">IF(AND(J5=0,M5=0)=TRUE,"",IF(AND(J5&gt;0,M5=0)=TRUE,"皆増",IF(AND(J5=0,M5&gt;0)=TRUE,"皆減",ROUND(O5/M5*100,1))))</f>
        <v>-0.9</v>
      </c>
      <c r="Q5" s="120">
        <v>0.5</v>
      </c>
      <c r="R5" s="116">
        <v>35102254</v>
      </c>
      <c r="S5" s="117">
        <v>14.1</v>
      </c>
      <c r="T5" s="116">
        <v>35458563</v>
      </c>
      <c r="U5" s="117">
        <v>17.6</v>
      </c>
      <c r="V5" s="118">
        <f>R5-T5</f>
        <v>-356309</v>
      </c>
      <c r="W5" s="123">
        <f>IF(AND(R5=0,T5=0)=TRUE,"",IF(AND(R5&gt;0,T5=0)=TRUE,"皆増",IF(AND(R5=0,T5&gt;0)=TRUE,"皆減",ROUND(V5/T5*100,1))))</f>
        <v>-1</v>
      </c>
      <c r="X5" s="124">
        <v>-2.6</v>
      </c>
    </row>
    <row r="6" spans="1:24" s="107" customFormat="1" ht="25.5" customHeight="1">
      <c r="A6" s="1447" t="s">
        <v>107</v>
      </c>
      <c r="B6" s="1448"/>
      <c r="C6" s="116">
        <f aca="true" t="shared" si="3" ref="C6:C37">J6+R6</f>
        <v>5918503</v>
      </c>
      <c r="D6" s="117">
        <f t="shared" si="0"/>
        <v>0.7</v>
      </c>
      <c r="E6" s="116">
        <v>5736730</v>
      </c>
      <c r="F6" s="117">
        <v>0.8</v>
      </c>
      <c r="G6" s="118">
        <f t="shared" si="1"/>
        <v>181773</v>
      </c>
      <c r="H6" s="119">
        <f aca="true" t="shared" si="4" ref="H6:H37">IF(AND(C6=0,E6=0)=TRUE,"",IF(AND(C6&gt;0,E6=0)=TRUE,"皆増",IF(AND(C6=0,E6&gt;0)=TRUE,"皆減",ROUND(G6/E6*100,1))))</f>
        <v>3.2</v>
      </c>
      <c r="I6" s="120">
        <v>4.4</v>
      </c>
      <c r="J6" s="116">
        <v>3761163</v>
      </c>
      <c r="K6" s="121">
        <f aca="true" t="shared" si="5" ref="K6:K11">ROUND(J6/J$37*100,1)</f>
        <v>0.6</v>
      </c>
      <c r="L6" s="122"/>
      <c r="M6" s="116">
        <v>3714212</v>
      </c>
      <c r="N6" s="121">
        <v>0.7</v>
      </c>
      <c r="O6" s="118">
        <f aca="true" t="shared" si="6" ref="O6:O37">J6-M6</f>
        <v>46951</v>
      </c>
      <c r="P6" s="119">
        <f t="shared" si="2"/>
        <v>1.3</v>
      </c>
      <c r="Q6" s="120">
        <v>3.2</v>
      </c>
      <c r="R6" s="116">
        <v>2157340</v>
      </c>
      <c r="S6" s="117">
        <f>ROUND(R6/R$37*100,1)</f>
        <v>0.9</v>
      </c>
      <c r="T6" s="116">
        <v>2022518</v>
      </c>
      <c r="U6" s="117">
        <v>1</v>
      </c>
      <c r="V6" s="118">
        <f aca="true" t="shared" si="7" ref="V6:V37">R6-T6</f>
        <v>134822</v>
      </c>
      <c r="W6" s="123">
        <f aca="true" t="shared" si="8" ref="W6:W37">IF(AND(R6=0,T6=0)=TRUE,"",IF(AND(R6&gt;0,T6=0)=TRUE,"皆増",IF(AND(R6=0,T6&gt;0)=TRUE,"皆減",ROUND(V6/T6*100,1))))</f>
        <v>6.7</v>
      </c>
      <c r="X6" s="125">
        <v>6.7</v>
      </c>
    </row>
    <row r="7" spans="1:24" s="107" customFormat="1" ht="25.5" customHeight="1">
      <c r="A7" s="1447" t="s">
        <v>108</v>
      </c>
      <c r="B7" s="1448"/>
      <c r="C7" s="116">
        <f t="shared" si="3"/>
        <v>107321</v>
      </c>
      <c r="D7" s="117">
        <f t="shared" si="0"/>
        <v>0</v>
      </c>
      <c r="E7" s="116">
        <v>110306</v>
      </c>
      <c r="F7" s="117">
        <v>0</v>
      </c>
      <c r="G7" s="118">
        <f t="shared" si="1"/>
        <v>-2985</v>
      </c>
      <c r="H7" s="119">
        <f t="shared" si="4"/>
        <v>-2.7</v>
      </c>
      <c r="I7" s="120">
        <v>-48.7</v>
      </c>
      <c r="J7" s="116">
        <v>86916</v>
      </c>
      <c r="K7" s="121">
        <f t="shared" si="5"/>
        <v>0</v>
      </c>
      <c r="L7" s="122"/>
      <c r="M7" s="116">
        <v>89483</v>
      </c>
      <c r="N7" s="121">
        <v>0</v>
      </c>
      <c r="O7" s="118">
        <f t="shared" si="6"/>
        <v>-2567</v>
      </c>
      <c r="P7" s="119">
        <f t="shared" si="2"/>
        <v>-2.9</v>
      </c>
      <c r="Q7" s="120">
        <v>-48.9</v>
      </c>
      <c r="R7" s="116">
        <v>20405</v>
      </c>
      <c r="S7" s="117">
        <f>ROUND(R7/R$37*100,1)</f>
        <v>0</v>
      </c>
      <c r="T7" s="116">
        <v>20823</v>
      </c>
      <c r="U7" s="117">
        <v>0</v>
      </c>
      <c r="V7" s="118">
        <f t="shared" si="7"/>
        <v>-418</v>
      </c>
      <c r="W7" s="123">
        <f t="shared" si="8"/>
        <v>-2</v>
      </c>
      <c r="X7" s="125">
        <v>-47.5</v>
      </c>
    </row>
    <row r="8" spans="1:24" s="107" customFormat="1" ht="25.5" customHeight="1">
      <c r="A8" s="1447" t="s">
        <v>109</v>
      </c>
      <c r="B8" s="1448"/>
      <c r="C8" s="116">
        <f t="shared" si="3"/>
        <v>226374</v>
      </c>
      <c r="D8" s="117">
        <f t="shared" si="0"/>
        <v>0</v>
      </c>
      <c r="E8" s="116">
        <v>259529</v>
      </c>
      <c r="F8" s="117">
        <v>0</v>
      </c>
      <c r="G8" s="118">
        <f t="shared" si="1"/>
        <v>-33155</v>
      </c>
      <c r="H8" s="119">
        <f t="shared" si="4"/>
        <v>-12.8</v>
      </c>
      <c r="I8" s="120">
        <v>28</v>
      </c>
      <c r="J8" s="116">
        <v>183360</v>
      </c>
      <c r="K8" s="121">
        <f t="shared" si="5"/>
        <v>0</v>
      </c>
      <c r="L8" s="122"/>
      <c r="M8" s="116">
        <v>210215</v>
      </c>
      <c r="N8" s="121">
        <v>0</v>
      </c>
      <c r="O8" s="118">
        <f t="shared" si="6"/>
        <v>-26855</v>
      </c>
      <c r="P8" s="119">
        <f t="shared" si="2"/>
        <v>-12.8</v>
      </c>
      <c r="Q8" s="120">
        <v>27.3</v>
      </c>
      <c r="R8" s="116">
        <v>43014</v>
      </c>
      <c r="S8" s="117">
        <f>ROUND(R8/R$37*100,1)</f>
        <v>0</v>
      </c>
      <c r="T8" s="116">
        <v>49314</v>
      </c>
      <c r="U8" s="117">
        <v>0</v>
      </c>
      <c r="V8" s="118">
        <f t="shared" si="7"/>
        <v>-6300</v>
      </c>
      <c r="W8" s="123">
        <f t="shared" si="8"/>
        <v>-12.8</v>
      </c>
      <c r="X8" s="125">
        <v>30.7</v>
      </c>
    </row>
    <row r="9" spans="1:24" s="107" customFormat="1" ht="25.5" customHeight="1">
      <c r="A9" s="1453" t="s">
        <v>110</v>
      </c>
      <c r="B9" s="1448"/>
      <c r="C9" s="116">
        <f t="shared" si="3"/>
        <v>265287</v>
      </c>
      <c r="D9" s="117">
        <v>0</v>
      </c>
      <c r="E9" s="116">
        <v>143626</v>
      </c>
      <c r="F9" s="117">
        <v>0</v>
      </c>
      <c r="G9" s="118">
        <f t="shared" si="1"/>
        <v>121661</v>
      </c>
      <c r="H9" s="119">
        <f t="shared" si="4"/>
        <v>84.7</v>
      </c>
      <c r="I9" s="120">
        <v>-11.7</v>
      </c>
      <c r="J9" s="116">
        <v>214902</v>
      </c>
      <c r="K9" s="121">
        <v>0.1</v>
      </c>
      <c r="L9" s="122"/>
      <c r="M9" s="116">
        <v>116229</v>
      </c>
      <c r="N9" s="121">
        <v>0</v>
      </c>
      <c r="O9" s="118">
        <f t="shared" si="6"/>
        <v>98673</v>
      </c>
      <c r="P9" s="119">
        <f t="shared" si="2"/>
        <v>84.9</v>
      </c>
      <c r="Q9" s="120">
        <v>-12.1</v>
      </c>
      <c r="R9" s="116">
        <v>50385</v>
      </c>
      <c r="S9" s="117">
        <v>0</v>
      </c>
      <c r="T9" s="116">
        <v>27397</v>
      </c>
      <c r="U9" s="117">
        <v>0</v>
      </c>
      <c r="V9" s="118">
        <f t="shared" si="7"/>
        <v>22988</v>
      </c>
      <c r="W9" s="123">
        <f t="shared" si="8"/>
        <v>83.9</v>
      </c>
      <c r="X9" s="125">
        <v>-10.2</v>
      </c>
    </row>
    <row r="10" spans="1:24" s="107" customFormat="1" ht="25.5" customHeight="1">
      <c r="A10" s="1454" t="s">
        <v>111</v>
      </c>
      <c r="B10" s="1448"/>
      <c r="C10" s="116">
        <f t="shared" si="3"/>
        <v>28263003</v>
      </c>
      <c r="D10" s="117">
        <v>3.1</v>
      </c>
      <c r="E10" s="116">
        <v>23181289</v>
      </c>
      <c r="F10" s="117">
        <v>3.3</v>
      </c>
      <c r="G10" s="118">
        <f t="shared" si="1"/>
        <v>5081714</v>
      </c>
      <c r="H10" s="119">
        <f t="shared" si="4"/>
        <v>21.9</v>
      </c>
      <c r="I10" s="120">
        <v>-5.7</v>
      </c>
      <c r="J10" s="116">
        <v>22201027</v>
      </c>
      <c r="K10" s="121">
        <v>3.6</v>
      </c>
      <c r="L10" s="122"/>
      <c r="M10" s="116">
        <v>18269345</v>
      </c>
      <c r="N10" s="121">
        <v>3.6</v>
      </c>
      <c r="O10" s="118">
        <f t="shared" si="6"/>
        <v>3931682</v>
      </c>
      <c r="P10" s="119">
        <f t="shared" si="2"/>
        <v>21.5</v>
      </c>
      <c r="Q10" s="120">
        <v>-5.7</v>
      </c>
      <c r="R10" s="116">
        <v>6061976</v>
      </c>
      <c r="S10" s="117">
        <f>ROUND(R10/R$37*100,1)+0.1</f>
        <v>2.5</v>
      </c>
      <c r="T10" s="116">
        <v>4911944</v>
      </c>
      <c r="U10" s="117">
        <v>2.5</v>
      </c>
      <c r="V10" s="118">
        <f t="shared" si="7"/>
        <v>1150032</v>
      </c>
      <c r="W10" s="123">
        <f t="shared" si="8"/>
        <v>23.4</v>
      </c>
      <c r="X10" s="125">
        <v>-5.7</v>
      </c>
    </row>
    <row r="11" spans="1:24" s="107" customFormat="1" ht="25.5" customHeight="1">
      <c r="A11" s="1447" t="s">
        <v>112</v>
      </c>
      <c r="B11" s="1448"/>
      <c r="C11" s="116">
        <f t="shared" si="3"/>
        <v>92548</v>
      </c>
      <c r="D11" s="117">
        <f t="shared" si="0"/>
        <v>0</v>
      </c>
      <c r="E11" s="116">
        <v>105120</v>
      </c>
      <c r="F11" s="117">
        <v>0</v>
      </c>
      <c r="G11" s="118">
        <f t="shared" si="1"/>
        <v>-12572</v>
      </c>
      <c r="H11" s="119">
        <f t="shared" si="4"/>
        <v>-12</v>
      </c>
      <c r="I11" s="120">
        <v>0.5</v>
      </c>
      <c r="J11" s="116">
        <v>53855</v>
      </c>
      <c r="K11" s="121">
        <f t="shared" si="5"/>
        <v>0</v>
      </c>
      <c r="L11" s="122"/>
      <c r="M11" s="116">
        <v>57538</v>
      </c>
      <c r="N11" s="121">
        <v>0</v>
      </c>
      <c r="O11" s="118">
        <f t="shared" si="6"/>
        <v>-3683</v>
      </c>
      <c r="P11" s="119">
        <f t="shared" si="2"/>
        <v>-6.4</v>
      </c>
      <c r="Q11" s="120">
        <v>-2.1</v>
      </c>
      <c r="R11" s="116">
        <v>38693</v>
      </c>
      <c r="S11" s="117">
        <f>ROUND(R11/R$37*100,1)</f>
        <v>0</v>
      </c>
      <c r="T11" s="116">
        <v>47582</v>
      </c>
      <c r="U11" s="117">
        <v>0</v>
      </c>
      <c r="V11" s="118">
        <f t="shared" si="7"/>
        <v>-8889</v>
      </c>
      <c r="W11" s="123">
        <f t="shared" si="8"/>
        <v>-18.7</v>
      </c>
      <c r="X11" s="125">
        <v>3.7</v>
      </c>
    </row>
    <row r="12" spans="1:24" s="107" customFormat="1" ht="25.5" customHeight="1">
      <c r="A12" s="1447" t="s">
        <v>113</v>
      </c>
      <c r="B12" s="1448"/>
      <c r="C12" s="116"/>
      <c r="D12" s="117"/>
      <c r="E12" s="116"/>
      <c r="F12" s="117"/>
      <c r="G12" s="118"/>
      <c r="H12" s="119"/>
      <c r="I12" s="120"/>
      <c r="J12" s="116"/>
      <c r="K12" s="121"/>
      <c r="L12" s="122"/>
      <c r="M12" s="116"/>
      <c r="N12" s="121"/>
      <c r="O12" s="118"/>
      <c r="P12" s="119"/>
      <c r="Q12" s="120"/>
      <c r="R12" s="116"/>
      <c r="S12" s="117"/>
      <c r="T12" s="116"/>
      <c r="U12" s="117"/>
      <c r="V12" s="118"/>
      <c r="W12" s="123"/>
      <c r="X12" s="125"/>
    </row>
    <row r="13" spans="1:24" s="107" customFormat="1" ht="25.5" customHeight="1">
      <c r="A13" s="1447" t="s">
        <v>114</v>
      </c>
      <c r="B13" s="1455"/>
      <c r="C13" s="116"/>
      <c r="D13" s="117"/>
      <c r="E13" s="116"/>
      <c r="F13" s="117"/>
      <c r="G13" s="118"/>
      <c r="H13" s="119"/>
      <c r="I13" s="120"/>
      <c r="J13" s="116"/>
      <c r="K13" s="121"/>
      <c r="L13" s="122"/>
      <c r="M13" s="116"/>
      <c r="N13" s="121"/>
      <c r="O13" s="118"/>
      <c r="P13" s="119"/>
      <c r="Q13" s="120"/>
      <c r="R13" s="116"/>
      <c r="S13" s="117"/>
      <c r="T13" s="116"/>
      <c r="U13" s="117"/>
      <c r="V13" s="118"/>
      <c r="W13" s="123"/>
      <c r="X13" s="125"/>
    </row>
    <row r="14" spans="1:25" s="107" customFormat="1" ht="25.5" customHeight="1">
      <c r="A14" s="1447" t="s">
        <v>115</v>
      </c>
      <c r="B14" s="1448"/>
      <c r="C14" s="116">
        <f t="shared" si="3"/>
        <v>137</v>
      </c>
      <c r="D14" s="117">
        <f>ROUND(C14/C$37*100,1)+0.1</f>
        <v>0.1</v>
      </c>
      <c r="E14" s="116">
        <v>817121</v>
      </c>
      <c r="F14" s="117">
        <v>0.2</v>
      </c>
      <c r="G14" s="118">
        <f t="shared" si="1"/>
        <v>-816984</v>
      </c>
      <c r="H14" s="119">
        <f t="shared" si="4"/>
        <v>-100</v>
      </c>
      <c r="I14" s="120">
        <v>-38.1</v>
      </c>
      <c r="J14" s="116">
        <v>92</v>
      </c>
      <c r="K14" s="121">
        <v>0.1</v>
      </c>
      <c r="L14" s="122"/>
      <c r="M14" s="116">
        <v>529206</v>
      </c>
      <c r="N14" s="121">
        <v>0.1</v>
      </c>
      <c r="O14" s="118">
        <f t="shared" si="6"/>
        <v>-529114</v>
      </c>
      <c r="P14" s="119">
        <f aca="true" t="shared" si="9" ref="P14:P37">IF(AND(J14=0,M14=0)=TRUE,"",IF(AND(J14&gt;0,M14=0)=TRUE,"皆増",IF(AND(J14=0,M14&gt;0)=TRUE,"皆減",ROUND(O14/M14*100,1))))</f>
        <v>-100</v>
      </c>
      <c r="Q14" s="120">
        <v>-38</v>
      </c>
      <c r="R14" s="116">
        <v>45</v>
      </c>
      <c r="S14" s="117">
        <f>ROUND(R14/R$37*100,1)</f>
        <v>0</v>
      </c>
      <c r="T14" s="116">
        <v>287915</v>
      </c>
      <c r="U14" s="117">
        <v>0.1</v>
      </c>
      <c r="V14" s="118">
        <f t="shared" si="7"/>
        <v>-287870</v>
      </c>
      <c r="W14" s="123">
        <f t="shared" si="8"/>
        <v>-100</v>
      </c>
      <c r="X14" s="125">
        <v>-38.1</v>
      </c>
      <c r="Y14" s="126"/>
    </row>
    <row r="15" spans="1:25" s="107" customFormat="1" ht="25.5" customHeight="1">
      <c r="A15" s="1456" t="s">
        <v>116</v>
      </c>
      <c r="B15" s="1457"/>
      <c r="C15" s="116">
        <f t="shared" si="3"/>
        <v>387861</v>
      </c>
      <c r="D15" s="117">
        <v>0.1</v>
      </c>
      <c r="E15" s="116">
        <v>172330</v>
      </c>
      <c r="F15" s="117">
        <v>0</v>
      </c>
      <c r="G15" s="118">
        <f t="shared" si="1"/>
        <v>215531</v>
      </c>
      <c r="H15" s="119">
        <f>IF(AND(C15=0,E15=0)=TRUE,"",IF(AND(C15&gt;0,E15=0)=TRUE,"皆増",IF(AND(C15=0,E15&gt;0)=TRUE,"皆減",ROUND(G15/E15*100,1))))</f>
        <v>125.1</v>
      </c>
      <c r="I15" s="127" t="s">
        <v>117</v>
      </c>
      <c r="J15" s="116">
        <v>251209</v>
      </c>
      <c r="K15" s="121">
        <f>ROUND(J15/J$37*100,1)</f>
        <v>0</v>
      </c>
      <c r="L15" s="122"/>
      <c r="M15" s="116">
        <v>111665</v>
      </c>
      <c r="N15" s="121">
        <v>0</v>
      </c>
      <c r="O15" s="118">
        <f>J15-M15</f>
        <v>139544</v>
      </c>
      <c r="P15" s="119">
        <f>IF(AND(J15=0,M15=0)=TRUE,"",IF(AND(J15&gt;0,M15=0)=TRUE,"皆増",IF(AND(J15=0,M15&gt;0)=TRUE,"皆減",ROUND(O15/M15*100,1))))</f>
        <v>125</v>
      </c>
      <c r="Q15" s="127" t="s">
        <v>118</v>
      </c>
      <c r="R15" s="116">
        <v>136652</v>
      </c>
      <c r="S15" s="117">
        <v>0</v>
      </c>
      <c r="T15" s="116">
        <v>60665</v>
      </c>
      <c r="U15" s="117">
        <v>0</v>
      </c>
      <c r="V15" s="118">
        <f>R15-T15</f>
        <v>75987</v>
      </c>
      <c r="W15" s="123">
        <f>IF(AND(R15=0,T15=0)=TRUE,"",IF(AND(R15&gt;0,T15=0)=TRUE,"皆増",IF(AND(R15=0,T15&gt;0)=TRUE,"皆減",ROUND(V15/T15*100,1))))</f>
        <v>125.3</v>
      </c>
      <c r="X15" s="128" t="s">
        <v>118</v>
      </c>
      <c r="Y15" s="126"/>
    </row>
    <row r="16" spans="1:25" s="107" customFormat="1" ht="25.5" customHeight="1">
      <c r="A16" s="1458" t="s">
        <v>119</v>
      </c>
      <c r="B16" s="1459"/>
      <c r="C16" s="116">
        <f t="shared" si="3"/>
        <v>1069837</v>
      </c>
      <c r="D16" s="117">
        <f>ROUND(C16/C$37*100,1)</f>
        <v>0.1</v>
      </c>
      <c r="E16" s="129" t="s">
        <v>120</v>
      </c>
      <c r="F16" s="130" t="s">
        <v>120</v>
      </c>
      <c r="G16" s="131">
        <v>1069837</v>
      </c>
      <c r="H16" s="127" t="s">
        <v>117</v>
      </c>
      <c r="I16" s="127" t="s">
        <v>120</v>
      </c>
      <c r="J16" s="116">
        <v>849709</v>
      </c>
      <c r="K16" s="121">
        <f>ROUND(J16/J$37*100,1)</f>
        <v>0.1</v>
      </c>
      <c r="L16" s="122"/>
      <c r="M16" s="129" t="s">
        <v>121</v>
      </c>
      <c r="N16" s="132" t="s">
        <v>120</v>
      </c>
      <c r="O16" s="133" t="s">
        <v>120</v>
      </c>
      <c r="P16" s="134" t="s">
        <v>120</v>
      </c>
      <c r="Q16" s="127" t="s">
        <v>120</v>
      </c>
      <c r="R16" s="116">
        <v>220128</v>
      </c>
      <c r="S16" s="117">
        <f>ROUND(R16/R$37*100,1)</f>
        <v>0.1</v>
      </c>
      <c r="T16" s="129" t="s">
        <v>120</v>
      </c>
      <c r="U16" s="130" t="s">
        <v>120</v>
      </c>
      <c r="V16" s="133" t="s">
        <v>121</v>
      </c>
      <c r="W16" s="135" t="s">
        <v>120</v>
      </c>
      <c r="X16" s="128" t="s">
        <v>121</v>
      </c>
      <c r="Y16" s="126"/>
    </row>
    <row r="17" spans="1:24" s="107" customFormat="1" ht="25.5" customHeight="1">
      <c r="A17" s="1447" t="s">
        <v>122</v>
      </c>
      <c r="B17" s="1448"/>
      <c r="C17" s="116">
        <f t="shared" si="3"/>
        <v>1139909</v>
      </c>
      <c r="D17" s="117">
        <f aca="true" t="shared" si="10" ref="D17:D33">ROUND(C17/C$37*100,1)</f>
        <v>0.1</v>
      </c>
      <c r="E17" s="116">
        <v>1773934</v>
      </c>
      <c r="F17" s="117">
        <v>0.2</v>
      </c>
      <c r="G17" s="118">
        <f t="shared" si="1"/>
        <v>-634025</v>
      </c>
      <c r="H17" s="119">
        <f t="shared" si="4"/>
        <v>-35.7</v>
      </c>
      <c r="I17" s="120">
        <v>161.8</v>
      </c>
      <c r="J17" s="116">
        <v>908045</v>
      </c>
      <c r="K17" s="121">
        <v>0.2</v>
      </c>
      <c r="L17" s="122"/>
      <c r="M17" s="116">
        <v>1399309</v>
      </c>
      <c r="N17" s="121">
        <v>0.3</v>
      </c>
      <c r="O17" s="118">
        <f t="shared" si="6"/>
        <v>-491264</v>
      </c>
      <c r="P17" s="119">
        <f t="shared" si="9"/>
        <v>-35.1</v>
      </c>
      <c r="Q17" s="120">
        <v>148.7</v>
      </c>
      <c r="R17" s="116">
        <v>231864</v>
      </c>
      <c r="S17" s="117">
        <f aca="true" t="shared" si="11" ref="S17:S31">ROUND(R17/R$37*100,1)</f>
        <v>0.1</v>
      </c>
      <c r="T17" s="116">
        <v>374625</v>
      </c>
      <c r="U17" s="117">
        <v>0.2</v>
      </c>
      <c r="V17" s="118">
        <f t="shared" si="7"/>
        <v>-142761</v>
      </c>
      <c r="W17" s="123">
        <f t="shared" si="8"/>
        <v>-38.1</v>
      </c>
      <c r="X17" s="125">
        <v>226.6</v>
      </c>
    </row>
    <row r="18" spans="1:24" s="107" customFormat="1" ht="25.5" customHeight="1">
      <c r="A18" s="1460" t="s">
        <v>123</v>
      </c>
      <c r="B18" s="1461"/>
      <c r="C18" s="116">
        <f t="shared" si="3"/>
        <v>203166943</v>
      </c>
      <c r="D18" s="117">
        <v>23.3</v>
      </c>
      <c r="E18" s="116">
        <v>200575875</v>
      </c>
      <c r="F18" s="117">
        <v>28.2</v>
      </c>
      <c r="G18" s="118">
        <f t="shared" si="1"/>
        <v>2591068</v>
      </c>
      <c r="H18" s="119">
        <f t="shared" si="4"/>
        <v>1.3</v>
      </c>
      <c r="I18" s="120">
        <v>1.4</v>
      </c>
      <c r="J18" s="116">
        <v>125181936</v>
      </c>
      <c r="K18" s="121">
        <f aca="true" t="shared" si="12" ref="K18:K33">ROUND(J18/J$37*100,1)</f>
        <v>20</v>
      </c>
      <c r="L18" s="122"/>
      <c r="M18" s="116">
        <v>125034265</v>
      </c>
      <c r="N18" s="121">
        <v>24.5</v>
      </c>
      <c r="O18" s="118">
        <f t="shared" si="6"/>
        <v>147671</v>
      </c>
      <c r="P18" s="119">
        <f t="shared" si="9"/>
        <v>0.1</v>
      </c>
      <c r="Q18" s="120">
        <v>2.1</v>
      </c>
      <c r="R18" s="116">
        <v>77985007</v>
      </c>
      <c r="S18" s="117">
        <v>31.5</v>
      </c>
      <c r="T18" s="116">
        <v>75541610</v>
      </c>
      <c r="U18" s="117">
        <v>37.6</v>
      </c>
      <c r="V18" s="118">
        <f t="shared" si="7"/>
        <v>2443397</v>
      </c>
      <c r="W18" s="123">
        <f t="shared" si="8"/>
        <v>3.2</v>
      </c>
      <c r="X18" s="125">
        <v>0.1</v>
      </c>
    </row>
    <row r="19" spans="1:24" s="107" customFormat="1" ht="25.5" customHeight="1">
      <c r="A19" s="136"/>
      <c r="B19" s="137" t="s">
        <v>124</v>
      </c>
      <c r="C19" s="116">
        <f t="shared" si="3"/>
        <v>177787559</v>
      </c>
      <c r="D19" s="117">
        <f t="shared" si="10"/>
        <v>20.3</v>
      </c>
      <c r="E19" s="116">
        <v>176439304</v>
      </c>
      <c r="F19" s="117">
        <v>24.8</v>
      </c>
      <c r="G19" s="118">
        <f t="shared" si="1"/>
        <v>1348255</v>
      </c>
      <c r="H19" s="119">
        <f t="shared" si="4"/>
        <v>0.8</v>
      </c>
      <c r="I19" s="120">
        <v>1.7</v>
      </c>
      <c r="J19" s="116">
        <v>108187552</v>
      </c>
      <c r="K19" s="121">
        <f t="shared" si="12"/>
        <v>17.3</v>
      </c>
      <c r="L19" s="122"/>
      <c r="M19" s="116">
        <v>108779675</v>
      </c>
      <c r="N19" s="121">
        <v>21.3</v>
      </c>
      <c r="O19" s="118">
        <f t="shared" si="6"/>
        <v>-592123</v>
      </c>
      <c r="P19" s="119">
        <f t="shared" si="9"/>
        <v>-0.5</v>
      </c>
      <c r="Q19" s="120">
        <v>2.3</v>
      </c>
      <c r="R19" s="116">
        <v>69600007</v>
      </c>
      <c r="S19" s="117">
        <f t="shared" si="11"/>
        <v>28</v>
      </c>
      <c r="T19" s="116">
        <v>67659629</v>
      </c>
      <c r="U19" s="117">
        <v>33.6</v>
      </c>
      <c r="V19" s="118">
        <f t="shared" si="7"/>
        <v>1940378</v>
      </c>
      <c r="W19" s="123">
        <f t="shared" si="8"/>
        <v>2.9</v>
      </c>
      <c r="X19" s="125">
        <v>0.8</v>
      </c>
    </row>
    <row r="20" spans="1:24" s="107" customFormat="1" ht="25.5" customHeight="1">
      <c r="A20" s="136"/>
      <c r="B20" s="137" t="s">
        <v>125</v>
      </c>
      <c r="C20" s="116">
        <f t="shared" si="3"/>
        <v>22318312</v>
      </c>
      <c r="D20" s="117">
        <f t="shared" si="10"/>
        <v>2.6</v>
      </c>
      <c r="E20" s="116">
        <v>20682302</v>
      </c>
      <c r="F20" s="117">
        <v>2.9</v>
      </c>
      <c r="G20" s="118">
        <f t="shared" si="1"/>
        <v>1636010</v>
      </c>
      <c r="H20" s="119">
        <f t="shared" si="4"/>
        <v>7.9</v>
      </c>
      <c r="I20" s="120">
        <v>-5.7</v>
      </c>
      <c r="J20" s="116">
        <v>13962552</v>
      </c>
      <c r="K20" s="121">
        <f t="shared" si="12"/>
        <v>2.2</v>
      </c>
      <c r="L20" s="122"/>
      <c r="M20" s="116">
        <v>12834946</v>
      </c>
      <c r="N20" s="121">
        <v>2.5</v>
      </c>
      <c r="O20" s="118">
        <f t="shared" si="6"/>
        <v>1127606</v>
      </c>
      <c r="P20" s="119">
        <f t="shared" si="9"/>
        <v>8.8</v>
      </c>
      <c r="Q20" s="120">
        <v>-6</v>
      </c>
      <c r="R20" s="116">
        <v>8355760</v>
      </c>
      <c r="S20" s="117">
        <v>3.4</v>
      </c>
      <c r="T20" s="116">
        <v>7847356</v>
      </c>
      <c r="U20" s="117">
        <v>3.9</v>
      </c>
      <c r="V20" s="118">
        <f t="shared" si="7"/>
        <v>508404</v>
      </c>
      <c r="W20" s="123">
        <f t="shared" si="8"/>
        <v>6.5</v>
      </c>
      <c r="X20" s="125">
        <v>-5</v>
      </c>
    </row>
    <row r="21" spans="1:24" s="107" customFormat="1" ht="25.5" customHeight="1">
      <c r="A21" s="136"/>
      <c r="B21" s="138" t="s">
        <v>126</v>
      </c>
      <c r="C21" s="116">
        <f t="shared" si="3"/>
        <v>3061072</v>
      </c>
      <c r="D21" s="117">
        <v>0.4</v>
      </c>
      <c r="E21" s="116">
        <v>3454269</v>
      </c>
      <c r="F21" s="117">
        <v>0.5</v>
      </c>
      <c r="G21" s="118">
        <f t="shared" si="1"/>
        <v>-393197</v>
      </c>
      <c r="H21" s="119">
        <f t="shared" si="4"/>
        <v>-11.4</v>
      </c>
      <c r="I21" s="120">
        <v>35.5</v>
      </c>
      <c r="J21" s="116">
        <v>3031832</v>
      </c>
      <c r="K21" s="121">
        <f t="shared" si="12"/>
        <v>0.5</v>
      </c>
      <c r="L21" s="122"/>
      <c r="M21" s="116">
        <v>3419644</v>
      </c>
      <c r="N21" s="121">
        <v>0.7</v>
      </c>
      <c r="O21" s="118">
        <f t="shared" si="6"/>
        <v>-387812</v>
      </c>
      <c r="P21" s="119">
        <f t="shared" si="9"/>
        <v>-11.3</v>
      </c>
      <c r="Q21" s="120">
        <v>38.8</v>
      </c>
      <c r="R21" s="116">
        <v>29240</v>
      </c>
      <c r="S21" s="117">
        <v>0.1</v>
      </c>
      <c r="T21" s="116">
        <v>34625</v>
      </c>
      <c r="U21" s="117">
        <v>0</v>
      </c>
      <c r="V21" s="118">
        <f t="shared" si="7"/>
        <v>-5385</v>
      </c>
      <c r="W21" s="123">
        <f t="shared" si="8"/>
        <v>-15.6</v>
      </c>
      <c r="X21" s="125">
        <v>-59.7</v>
      </c>
    </row>
    <row r="22" spans="1:24" s="107" customFormat="1" ht="25.5" customHeight="1">
      <c r="A22" s="1447" t="s">
        <v>127</v>
      </c>
      <c r="B22" s="1448"/>
      <c r="C22" s="116">
        <f t="shared" si="3"/>
        <v>390281334</v>
      </c>
      <c r="D22" s="117">
        <f t="shared" si="10"/>
        <v>44.6</v>
      </c>
      <c r="E22" s="116">
        <v>383902925</v>
      </c>
      <c r="F22" s="117">
        <v>53.9</v>
      </c>
      <c r="G22" s="118">
        <f t="shared" si="1"/>
        <v>6378409</v>
      </c>
      <c r="H22" s="119">
        <f t="shared" si="4"/>
        <v>1.7</v>
      </c>
      <c r="I22" s="120">
        <v>0.5</v>
      </c>
      <c r="J22" s="116">
        <f>SUM(J5:J18)</f>
        <v>268233571</v>
      </c>
      <c r="K22" s="121">
        <f t="shared" si="12"/>
        <v>42.9</v>
      </c>
      <c r="L22" s="122"/>
      <c r="M22" s="116">
        <v>265099969</v>
      </c>
      <c r="N22" s="121">
        <v>51.9</v>
      </c>
      <c r="O22" s="118">
        <f t="shared" si="6"/>
        <v>3133602</v>
      </c>
      <c r="P22" s="119">
        <f t="shared" si="9"/>
        <v>1.2</v>
      </c>
      <c r="Q22" s="120">
        <v>1</v>
      </c>
      <c r="R22" s="116">
        <f>SUM(R5:R18)</f>
        <v>122047763</v>
      </c>
      <c r="S22" s="117">
        <f t="shared" si="11"/>
        <v>49.1</v>
      </c>
      <c r="T22" s="116">
        <v>118802956</v>
      </c>
      <c r="U22" s="117">
        <v>59</v>
      </c>
      <c r="V22" s="118">
        <f t="shared" si="7"/>
        <v>3244807</v>
      </c>
      <c r="W22" s="123">
        <f t="shared" si="8"/>
        <v>2.7</v>
      </c>
      <c r="X22" s="125">
        <v>-0.8</v>
      </c>
    </row>
    <row r="23" spans="1:24" s="107" customFormat="1" ht="25.5" customHeight="1">
      <c r="A23" s="1447" t="s">
        <v>128</v>
      </c>
      <c r="B23" s="1448"/>
      <c r="C23" s="116">
        <f t="shared" si="3"/>
        <v>2463878</v>
      </c>
      <c r="D23" s="117">
        <f t="shared" si="10"/>
        <v>0.3</v>
      </c>
      <c r="E23" s="116">
        <v>3046778</v>
      </c>
      <c r="F23" s="117">
        <v>0.4</v>
      </c>
      <c r="G23" s="118">
        <f t="shared" si="1"/>
        <v>-582900</v>
      </c>
      <c r="H23" s="119">
        <f t="shared" si="4"/>
        <v>-19.1</v>
      </c>
      <c r="I23" s="120">
        <v>-27.7</v>
      </c>
      <c r="J23" s="116">
        <v>1750170</v>
      </c>
      <c r="K23" s="121">
        <f t="shared" si="12"/>
        <v>0.3</v>
      </c>
      <c r="L23" s="122"/>
      <c r="M23" s="116">
        <v>2287262</v>
      </c>
      <c r="N23" s="121">
        <v>0.4</v>
      </c>
      <c r="O23" s="118">
        <f t="shared" si="6"/>
        <v>-537092</v>
      </c>
      <c r="P23" s="119">
        <f t="shared" si="9"/>
        <v>-23.5</v>
      </c>
      <c r="Q23" s="120">
        <v>-27.4</v>
      </c>
      <c r="R23" s="116">
        <v>713708</v>
      </c>
      <c r="S23" s="117">
        <f t="shared" si="11"/>
        <v>0.3</v>
      </c>
      <c r="T23" s="116">
        <v>759516</v>
      </c>
      <c r="U23" s="117">
        <v>0.4</v>
      </c>
      <c r="V23" s="118">
        <f t="shared" si="7"/>
        <v>-45808</v>
      </c>
      <c r="W23" s="123">
        <f t="shared" si="8"/>
        <v>-6</v>
      </c>
      <c r="X23" s="125">
        <v>-28.6</v>
      </c>
    </row>
    <row r="24" spans="1:24" s="107" customFormat="1" ht="25.5" customHeight="1">
      <c r="A24" s="1447" t="s">
        <v>129</v>
      </c>
      <c r="B24" s="1448"/>
      <c r="C24" s="116">
        <f t="shared" si="3"/>
        <v>5150957</v>
      </c>
      <c r="D24" s="117">
        <f t="shared" si="10"/>
        <v>0.6</v>
      </c>
      <c r="E24" s="116">
        <v>5876483</v>
      </c>
      <c r="F24" s="117">
        <v>0.8</v>
      </c>
      <c r="G24" s="118">
        <f t="shared" si="1"/>
        <v>-725526</v>
      </c>
      <c r="H24" s="119">
        <f t="shared" si="4"/>
        <v>-12.3</v>
      </c>
      <c r="I24" s="120">
        <v>-1.5</v>
      </c>
      <c r="J24" s="116">
        <v>3784572</v>
      </c>
      <c r="K24" s="121">
        <f t="shared" si="12"/>
        <v>0.6</v>
      </c>
      <c r="L24" s="122"/>
      <c r="M24" s="116">
        <v>4314575</v>
      </c>
      <c r="N24" s="121">
        <v>0.8</v>
      </c>
      <c r="O24" s="118">
        <f t="shared" si="6"/>
        <v>-530003</v>
      </c>
      <c r="P24" s="119">
        <f t="shared" si="9"/>
        <v>-12.3</v>
      </c>
      <c r="Q24" s="120">
        <v>-2.1</v>
      </c>
      <c r="R24" s="116">
        <v>1366385</v>
      </c>
      <c r="S24" s="117">
        <v>0.6</v>
      </c>
      <c r="T24" s="116">
        <v>1561908</v>
      </c>
      <c r="U24" s="117">
        <v>0.8</v>
      </c>
      <c r="V24" s="118">
        <f t="shared" si="7"/>
        <v>-195523</v>
      </c>
      <c r="W24" s="123">
        <f t="shared" si="8"/>
        <v>-12.5</v>
      </c>
      <c r="X24" s="125">
        <v>0.2</v>
      </c>
    </row>
    <row r="25" spans="1:24" s="107" customFormat="1" ht="25.5" customHeight="1">
      <c r="A25" s="1447" t="s">
        <v>130</v>
      </c>
      <c r="B25" s="1448"/>
      <c r="C25" s="116">
        <f t="shared" si="3"/>
        <v>2000120</v>
      </c>
      <c r="D25" s="117">
        <f t="shared" si="10"/>
        <v>0.2</v>
      </c>
      <c r="E25" s="116">
        <v>2101747</v>
      </c>
      <c r="F25" s="117">
        <v>0.3</v>
      </c>
      <c r="G25" s="118">
        <f t="shared" si="1"/>
        <v>-101627</v>
      </c>
      <c r="H25" s="119">
        <f t="shared" si="4"/>
        <v>-4.8</v>
      </c>
      <c r="I25" s="120">
        <v>1.4</v>
      </c>
      <c r="J25" s="116">
        <v>1692307</v>
      </c>
      <c r="K25" s="121">
        <f t="shared" si="12"/>
        <v>0.3</v>
      </c>
      <c r="L25" s="122"/>
      <c r="M25" s="116">
        <v>1777576</v>
      </c>
      <c r="N25" s="121">
        <v>0.3</v>
      </c>
      <c r="O25" s="118">
        <f t="shared" si="6"/>
        <v>-85269</v>
      </c>
      <c r="P25" s="119">
        <f t="shared" si="9"/>
        <v>-4.8</v>
      </c>
      <c r="Q25" s="120">
        <v>1.6</v>
      </c>
      <c r="R25" s="116">
        <v>307813</v>
      </c>
      <c r="S25" s="117">
        <f t="shared" si="11"/>
        <v>0.1</v>
      </c>
      <c r="T25" s="116">
        <v>324171</v>
      </c>
      <c r="U25" s="117">
        <v>0.2</v>
      </c>
      <c r="V25" s="118">
        <f t="shared" si="7"/>
        <v>-16358</v>
      </c>
      <c r="W25" s="123">
        <f t="shared" si="8"/>
        <v>-5</v>
      </c>
      <c r="X25" s="125">
        <v>0.3</v>
      </c>
    </row>
    <row r="26" spans="1:24" s="107" customFormat="1" ht="25.5" customHeight="1">
      <c r="A26" s="1447" t="s">
        <v>131</v>
      </c>
      <c r="B26" s="1448"/>
      <c r="C26" s="116">
        <f t="shared" si="3"/>
        <v>277093752</v>
      </c>
      <c r="D26" s="117">
        <f t="shared" si="10"/>
        <v>31.7</v>
      </c>
      <c r="E26" s="116">
        <v>120743576</v>
      </c>
      <c r="F26" s="117">
        <v>16.9</v>
      </c>
      <c r="G26" s="118">
        <f t="shared" si="1"/>
        <v>156350176</v>
      </c>
      <c r="H26" s="119">
        <f t="shared" si="4"/>
        <v>129.5</v>
      </c>
      <c r="I26" s="120">
        <v>7.3</v>
      </c>
      <c r="J26" s="116">
        <v>217113930</v>
      </c>
      <c r="K26" s="121">
        <v>34.6</v>
      </c>
      <c r="L26" s="122"/>
      <c r="M26" s="116">
        <v>98276002</v>
      </c>
      <c r="N26" s="121">
        <v>19.2</v>
      </c>
      <c r="O26" s="118">
        <f t="shared" si="6"/>
        <v>118837928</v>
      </c>
      <c r="P26" s="119">
        <f t="shared" si="9"/>
        <v>120.9</v>
      </c>
      <c r="Q26" s="120">
        <v>8</v>
      </c>
      <c r="R26" s="116">
        <v>59979822</v>
      </c>
      <c r="S26" s="117">
        <f t="shared" si="11"/>
        <v>24.1</v>
      </c>
      <c r="T26" s="116">
        <v>22467574</v>
      </c>
      <c r="U26" s="117">
        <v>11.2</v>
      </c>
      <c r="V26" s="118">
        <f t="shared" si="7"/>
        <v>37512248</v>
      </c>
      <c r="W26" s="123">
        <f t="shared" si="8"/>
        <v>167</v>
      </c>
      <c r="X26" s="125">
        <v>4.1</v>
      </c>
    </row>
    <row r="27" spans="1:24" s="107" customFormat="1" ht="25.5" customHeight="1">
      <c r="A27" s="1453" t="s">
        <v>132</v>
      </c>
      <c r="B27" s="1448"/>
      <c r="C27" s="116">
        <f t="shared" si="3"/>
        <v>166960</v>
      </c>
      <c r="D27" s="117">
        <f t="shared" si="10"/>
        <v>0</v>
      </c>
      <c r="E27" s="116">
        <v>151122</v>
      </c>
      <c r="F27" s="117">
        <v>0</v>
      </c>
      <c r="G27" s="118">
        <f t="shared" si="1"/>
        <v>15838</v>
      </c>
      <c r="H27" s="119">
        <f t="shared" si="4"/>
        <v>10.5</v>
      </c>
      <c r="I27" s="120">
        <v>-5.9</v>
      </c>
      <c r="J27" s="116">
        <v>135868</v>
      </c>
      <c r="K27" s="121">
        <f t="shared" si="12"/>
        <v>0</v>
      </c>
      <c r="L27" s="122"/>
      <c r="M27" s="116">
        <v>123203</v>
      </c>
      <c r="N27" s="121">
        <v>0</v>
      </c>
      <c r="O27" s="118">
        <f t="shared" si="6"/>
        <v>12665</v>
      </c>
      <c r="P27" s="119">
        <f t="shared" si="9"/>
        <v>10.3</v>
      </c>
      <c r="Q27" s="120">
        <v>-5.5</v>
      </c>
      <c r="R27" s="116">
        <v>31092</v>
      </c>
      <c r="S27" s="117">
        <f t="shared" si="11"/>
        <v>0</v>
      </c>
      <c r="T27" s="116">
        <v>27919</v>
      </c>
      <c r="U27" s="117">
        <v>0</v>
      </c>
      <c r="V27" s="118">
        <f t="shared" si="7"/>
        <v>3173</v>
      </c>
      <c r="W27" s="123">
        <f t="shared" si="8"/>
        <v>11.4</v>
      </c>
      <c r="X27" s="125">
        <v>-7.6</v>
      </c>
    </row>
    <row r="28" spans="1:24" s="107" customFormat="1" ht="25.5" customHeight="1">
      <c r="A28" s="1453" t="s">
        <v>133</v>
      </c>
      <c r="B28" s="1448"/>
      <c r="C28" s="116">
        <f t="shared" si="3"/>
        <v>2822527</v>
      </c>
      <c r="D28" s="117">
        <f t="shared" si="10"/>
        <v>0.3</v>
      </c>
      <c r="E28" s="116">
        <v>2824195</v>
      </c>
      <c r="F28" s="117">
        <v>0.4</v>
      </c>
      <c r="G28" s="118">
        <f t="shared" si="1"/>
        <v>-1668</v>
      </c>
      <c r="H28" s="119">
        <f t="shared" si="4"/>
        <v>-0.1</v>
      </c>
      <c r="I28" s="120">
        <v>1.7</v>
      </c>
      <c r="J28" s="116">
        <v>2759464</v>
      </c>
      <c r="K28" s="121">
        <f t="shared" si="12"/>
        <v>0.4</v>
      </c>
      <c r="L28" s="122"/>
      <c r="M28" s="116">
        <v>2759284</v>
      </c>
      <c r="N28" s="121">
        <v>0.5</v>
      </c>
      <c r="O28" s="118">
        <f t="shared" si="6"/>
        <v>180</v>
      </c>
      <c r="P28" s="119">
        <f t="shared" si="9"/>
        <v>0</v>
      </c>
      <c r="Q28" s="120">
        <v>1.4</v>
      </c>
      <c r="R28" s="116">
        <v>63063</v>
      </c>
      <c r="S28" s="117">
        <f t="shared" si="11"/>
        <v>0</v>
      </c>
      <c r="T28" s="116">
        <v>64911</v>
      </c>
      <c r="U28" s="117">
        <v>0</v>
      </c>
      <c r="V28" s="118">
        <f t="shared" si="7"/>
        <v>-1848</v>
      </c>
      <c r="W28" s="123">
        <f t="shared" si="8"/>
        <v>-2.8</v>
      </c>
      <c r="X28" s="125">
        <v>14.1</v>
      </c>
    </row>
    <row r="29" spans="1:24" s="107" customFormat="1" ht="25.5" customHeight="1">
      <c r="A29" s="1447" t="s">
        <v>134</v>
      </c>
      <c r="B29" s="1448"/>
      <c r="C29" s="116">
        <f t="shared" si="3"/>
        <v>54852272</v>
      </c>
      <c r="D29" s="117">
        <f t="shared" si="10"/>
        <v>6.3</v>
      </c>
      <c r="E29" s="116">
        <v>55446626</v>
      </c>
      <c r="F29" s="117">
        <v>7.8</v>
      </c>
      <c r="G29" s="118">
        <f t="shared" si="1"/>
        <v>-594354</v>
      </c>
      <c r="H29" s="119">
        <f t="shared" si="4"/>
        <v>-1.1</v>
      </c>
      <c r="I29" s="120">
        <v>4.8</v>
      </c>
      <c r="J29" s="116">
        <v>37892084</v>
      </c>
      <c r="K29" s="121">
        <v>6</v>
      </c>
      <c r="L29" s="122"/>
      <c r="M29" s="116">
        <v>38505410</v>
      </c>
      <c r="N29" s="121">
        <v>7.5</v>
      </c>
      <c r="O29" s="118">
        <f t="shared" si="6"/>
        <v>-613326</v>
      </c>
      <c r="P29" s="119">
        <f t="shared" si="9"/>
        <v>-1.6</v>
      </c>
      <c r="Q29" s="120">
        <v>3.3</v>
      </c>
      <c r="R29" s="116">
        <v>16960188</v>
      </c>
      <c r="S29" s="117">
        <f t="shared" si="11"/>
        <v>6.8</v>
      </c>
      <c r="T29" s="116">
        <v>16941216</v>
      </c>
      <c r="U29" s="117">
        <v>8.4</v>
      </c>
      <c r="V29" s="118">
        <f t="shared" si="7"/>
        <v>18972</v>
      </c>
      <c r="W29" s="123">
        <f t="shared" si="8"/>
        <v>0.1</v>
      </c>
      <c r="X29" s="125">
        <v>8.5</v>
      </c>
    </row>
    <row r="30" spans="1:24" s="107" customFormat="1" ht="25.5" customHeight="1">
      <c r="A30" s="1447" t="s">
        <v>135</v>
      </c>
      <c r="B30" s="1448"/>
      <c r="C30" s="116">
        <f t="shared" si="3"/>
        <v>2064439</v>
      </c>
      <c r="D30" s="117">
        <f t="shared" si="10"/>
        <v>0.2</v>
      </c>
      <c r="E30" s="116">
        <v>2230244</v>
      </c>
      <c r="F30" s="117">
        <v>0.3</v>
      </c>
      <c r="G30" s="118">
        <f t="shared" si="1"/>
        <v>-165805</v>
      </c>
      <c r="H30" s="119">
        <f t="shared" si="4"/>
        <v>-7.4</v>
      </c>
      <c r="I30" s="120">
        <v>-2.5</v>
      </c>
      <c r="J30" s="116">
        <v>1270965</v>
      </c>
      <c r="K30" s="121">
        <f t="shared" si="12"/>
        <v>0.2</v>
      </c>
      <c r="L30" s="122"/>
      <c r="M30" s="116">
        <v>1295158</v>
      </c>
      <c r="N30" s="121">
        <v>0.3</v>
      </c>
      <c r="O30" s="118">
        <f t="shared" si="6"/>
        <v>-24193</v>
      </c>
      <c r="P30" s="119">
        <f t="shared" si="9"/>
        <v>-1.9</v>
      </c>
      <c r="Q30" s="120">
        <v>15.4</v>
      </c>
      <c r="R30" s="116">
        <v>793474</v>
      </c>
      <c r="S30" s="117">
        <f t="shared" si="11"/>
        <v>0.3</v>
      </c>
      <c r="T30" s="116">
        <v>935086</v>
      </c>
      <c r="U30" s="117">
        <v>0.5</v>
      </c>
      <c r="V30" s="118">
        <f t="shared" si="7"/>
        <v>-141612</v>
      </c>
      <c r="W30" s="123">
        <f t="shared" si="8"/>
        <v>-15.1</v>
      </c>
      <c r="X30" s="125">
        <v>-19.7</v>
      </c>
    </row>
    <row r="31" spans="1:24" s="107" customFormat="1" ht="25.5" customHeight="1">
      <c r="A31" s="1447" t="s">
        <v>136</v>
      </c>
      <c r="B31" s="1448"/>
      <c r="C31" s="116">
        <f t="shared" si="3"/>
        <v>6228045</v>
      </c>
      <c r="D31" s="117">
        <f t="shared" si="10"/>
        <v>0.7</v>
      </c>
      <c r="E31" s="116">
        <v>4240542</v>
      </c>
      <c r="F31" s="117">
        <v>0.6</v>
      </c>
      <c r="G31" s="118">
        <f t="shared" si="1"/>
        <v>1987503</v>
      </c>
      <c r="H31" s="119">
        <f t="shared" si="4"/>
        <v>46.9</v>
      </c>
      <c r="I31" s="120">
        <v>23.2</v>
      </c>
      <c r="J31" s="116">
        <v>2665387</v>
      </c>
      <c r="K31" s="121">
        <v>0.5</v>
      </c>
      <c r="L31" s="122"/>
      <c r="M31" s="116">
        <v>1872869</v>
      </c>
      <c r="N31" s="121">
        <v>0.4</v>
      </c>
      <c r="O31" s="118">
        <f t="shared" si="6"/>
        <v>792518</v>
      </c>
      <c r="P31" s="119">
        <f t="shared" si="9"/>
        <v>42.3</v>
      </c>
      <c r="Q31" s="120">
        <v>15.9</v>
      </c>
      <c r="R31" s="116">
        <v>3562658</v>
      </c>
      <c r="S31" s="117">
        <f t="shared" si="11"/>
        <v>1.4</v>
      </c>
      <c r="T31" s="116">
        <v>2367673</v>
      </c>
      <c r="U31" s="117">
        <v>1.2</v>
      </c>
      <c r="V31" s="118">
        <f t="shared" si="7"/>
        <v>1194985</v>
      </c>
      <c r="W31" s="123">
        <f t="shared" si="8"/>
        <v>50.5</v>
      </c>
      <c r="X31" s="125">
        <v>29.6</v>
      </c>
    </row>
    <row r="32" spans="1:24" s="107" customFormat="1" ht="25.5" customHeight="1">
      <c r="A32" s="1447" t="s">
        <v>137</v>
      </c>
      <c r="B32" s="1448"/>
      <c r="C32" s="116">
        <f t="shared" si="3"/>
        <v>24726427</v>
      </c>
      <c r="D32" s="117">
        <f t="shared" si="10"/>
        <v>2.8</v>
      </c>
      <c r="E32" s="116">
        <v>28102977</v>
      </c>
      <c r="F32" s="117">
        <v>3.9</v>
      </c>
      <c r="G32" s="118">
        <f t="shared" si="1"/>
        <v>-3376550</v>
      </c>
      <c r="H32" s="119">
        <f t="shared" si="4"/>
        <v>-12</v>
      </c>
      <c r="I32" s="120">
        <v>10.4</v>
      </c>
      <c r="J32" s="116">
        <v>12186823</v>
      </c>
      <c r="K32" s="121">
        <f t="shared" si="12"/>
        <v>1.9</v>
      </c>
      <c r="L32" s="122"/>
      <c r="M32" s="116">
        <v>15692469</v>
      </c>
      <c r="N32" s="121">
        <v>3.1</v>
      </c>
      <c r="O32" s="118">
        <f t="shared" si="6"/>
        <v>-3505646</v>
      </c>
      <c r="P32" s="119">
        <f t="shared" si="9"/>
        <v>-22.3</v>
      </c>
      <c r="Q32" s="120">
        <v>18.2</v>
      </c>
      <c r="R32" s="116">
        <v>12539604</v>
      </c>
      <c r="S32" s="117">
        <v>5</v>
      </c>
      <c r="T32" s="116">
        <v>12410508</v>
      </c>
      <c r="U32" s="117">
        <v>6.1000000000000005</v>
      </c>
      <c r="V32" s="118">
        <f t="shared" si="7"/>
        <v>129096</v>
      </c>
      <c r="W32" s="123">
        <f t="shared" si="8"/>
        <v>1</v>
      </c>
      <c r="X32" s="125">
        <v>1.9</v>
      </c>
    </row>
    <row r="33" spans="1:24" s="107" customFormat="1" ht="25.5" customHeight="1">
      <c r="A33" s="1447" t="s">
        <v>138</v>
      </c>
      <c r="B33" s="1448"/>
      <c r="C33" s="116">
        <f t="shared" si="3"/>
        <v>11598608</v>
      </c>
      <c r="D33" s="117">
        <f t="shared" si="10"/>
        <v>1.3</v>
      </c>
      <c r="E33" s="116">
        <v>10579885</v>
      </c>
      <c r="F33" s="117">
        <v>1.5</v>
      </c>
      <c r="G33" s="118">
        <f t="shared" si="1"/>
        <v>1018723</v>
      </c>
      <c r="H33" s="119">
        <f t="shared" si="4"/>
        <v>9.6</v>
      </c>
      <c r="I33" s="120">
        <v>14.3</v>
      </c>
      <c r="J33" s="116">
        <v>8678650</v>
      </c>
      <c r="K33" s="121">
        <f t="shared" si="12"/>
        <v>1.4</v>
      </c>
      <c r="L33" s="122"/>
      <c r="M33" s="116">
        <v>8077264</v>
      </c>
      <c r="N33" s="121">
        <v>1.6</v>
      </c>
      <c r="O33" s="118">
        <f t="shared" si="6"/>
        <v>601386</v>
      </c>
      <c r="P33" s="119">
        <f t="shared" si="9"/>
        <v>7.4</v>
      </c>
      <c r="Q33" s="120">
        <v>9.7</v>
      </c>
      <c r="R33" s="116">
        <v>2919958</v>
      </c>
      <c r="S33" s="117">
        <f>ROUND(R33/R$37*100,1)</f>
        <v>1.2</v>
      </c>
      <c r="T33" s="116">
        <v>2502621</v>
      </c>
      <c r="U33" s="117">
        <v>1.2</v>
      </c>
      <c r="V33" s="118">
        <f t="shared" si="7"/>
        <v>417337</v>
      </c>
      <c r="W33" s="123">
        <f t="shared" si="8"/>
        <v>16.7</v>
      </c>
      <c r="X33" s="125">
        <v>32.5</v>
      </c>
    </row>
    <row r="34" spans="1:24" s="107" customFormat="1" ht="25.5" customHeight="1">
      <c r="A34" s="1447" t="s">
        <v>139</v>
      </c>
      <c r="B34" s="1448"/>
      <c r="C34" s="116">
        <f t="shared" si="3"/>
        <v>19374000</v>
      </c>
      <c r="D34" s="117">
        <f>ROUND(C34/C$37*100,1)+0.1</f>
        <v>2.3000000000000003</v>
      </c>
      <c r="E34" s="116">
        <v>18001807</v>
      </c>
      <c r="F34" s="117">
        <v>2.6</v>
      </c>
      <c r="G34" s="118">
        <f t="shared" si="1"/>
        <v>1372193</v>
      </c>
      <c r="H34" s="119">
        <f t="shared" si="4"/>
        <v>7.6</v>
      </c>
      <c r="I34" s="120">
        <v>0.1</v>
      </c>
      <c r="J34" s="116">
        <v>15003422</v>
      </c>
      <c r="K34" s="121">
        <f>ROUND(J34/J$37*100,1)+0.1</f>
        <v>2.5</v>
      </c>
      <c r="L34" s="122"/>
      <c r="M34" s="116">
        <v>14964813</v>
      </c>
      <c r="N34" s="121">
        <v>3</v>
      </c>
      <c r="O34" s="118">
        <f t="shared" si="6"/>
        <v>38609</v>
      </c>
      <c r="P34" s="119">
        <f t="shared" si="9"/>
        <v>0.3</v>
      </c>
      <c r="Q34" s="120">
        <v>9.6</v>
      </c>
      <c r="R34" s="116">
        <v>4370578</v>
      </c>
      <c r="S34" s="117">
        <f>ROUND(R34/R$37*100,1)</f>
        <v>1.8</v>
      </c>
      <c r="T34" s="116">
        <v>3036994</v>
      </c>
      <c r="U34" s="117">
        <v>1.5</v>
      </c>
      <c r="V34" s="118">
        <f t="shared" si="7"/>
        <v>1333584</v>
      </c>
      <c r="W34" s="123">
        <f t="shared" si="8"/>
        <v>43.9</v>
      </c>
      <c r="X34" s="125">
        <v>-29.8</v>
      </c>
    </row>
    <row r="35" spans="1:24" s="107" customFormat="1" ht="25.5" customHeight="1">
      <c r="A35" s="1447" t="s">
        <v>140</v>
      </c>
      <c r="B35" s="1448"/>
      <c r="C35" s="116">
        <f t="shared" si="3"/>
        <v>75332908</v>
      </c>
      <c r="D35" s="117">
        <f>ROUND(C35/C$37*100,1)+0.1</f>
        <v>8.7</v>
      </c>
      <c r="E35" s="116">
        <v>75138382</v>
      </c>
      <c r="F35" s="117">
        <v>10.6</v>
      </c>
      <c r="G35" s="118">
        <f t="shared" si="1"/>
        <v>194526</v>
      </c>
      <c r="H35" s="119">
        <f t="shared" si="4"/>
        <v>0.3</v>
      </c>
      <c r="I35" s="120">
        <v>12.3</v>
      </c>
      <c r="J35" s="116">
        <v>52320535</v>
      </c>
      <c r="K35" s="121">
        <f>ROUND(J35/J$37*100,1)</f>
        <v>8.4</v>
      </c>
      <c r="L35" s="122"/>
      <c r="M35" s="116">
        <v>55982064</v>
      </c>
      <c r="N35" s="121">
        <v>11</v>
      </c>
      <c r="O35" s="118">
        <f t="shared" si="6"/>
        <v>-3661529</v>
      </c>
      <c r="P35" s="119">
        <f t="shared" si="9"/>
        <v>-6.5</v>
      </c>
      <c r="Q35" s="120">
        <v>18.9</v>
      </c>
      <c r="R35" s="116">
        <v>23012373</v>
      </c>
      <c r="S35" s="117">
        <f>ROUND(R35/R$37*100,1)</f>
        <v>9.3</v>
      </c>
      <c r="T35" s="116">
        <v>19156318</v>
      </c>
      <c r="U35" s="117">
        <v>9.5</v>
      </c>
      <c r="V35" s="118">
        <f t="shared" si="7"/>
        <v>3856055</v>
      </c>
      <c r="W35" s="123">
        <f t="shared" si="8"/>
        <v>20.1</v>
      </c>
      <c r="X35" s="125">
        <v>-3.3</v>
      </c>
    </row>
    <row r="36" spans="1:24" s="107" customFormat="1" ht="25.5" customHeight="1">
      <c r="A36" s="1447" t="s">
        <v>141</v>
      </c>
      <c r="B36" s="1448"/>
      <c r="C36" s="116">
        <f>J36+R36</f>
        <v>483874893</v>
      </c>
      <c r="D36" s="117">
        <f>ROUND(C36/C$37*100,1)</f>
        <v>55.4</v>
      </c>
      <c r="E36" s="116">
        <v>328484364</v>
      </c>
      <c r="F36" s="117">
        <v>46.1</v>
      </c>
      <c r="G36" s="118">
        <f t="shared" si="1"/>
        <v>155390529</v>
      </c>
      <c r="H36" s="119">
        <f t="shared" si="4"/>
        <v>47.3</v>
      </c>
      <c r="I36" s="120">
        <v>7.4</v>
      </c>
      <c r="J36" s="116">
        <f>SUM(J23:J35)</f>
        <v>357254177</v>
      </c>
      <c r="K36" s="121">
        <f>ROUND(J36/J$37*100,1)</f>
        <v>57.1</v>
      </c>
      <c r="L36" s="122"/>
      <c r="M36" s="116">
        <v>245927949</v>
      </c>
      <c r="N36" s="121">
        <v>48.1</v>
      </c>
      <c r="O36" s="118">
        <f t="shared" si="6"/>
        <v>111326228</v>
      </c>
      <c r="P36" s="119">
        <f t="shared" si="9"/>
        <v>45.3</v>
      </c>
      <c r="Q36" s="120">
        <v>9.5</v>
      </c>
      <c r="R36" s="116">
        <f>SUM(R23:R35)</f>
        <v>126620716</v>
      </c>
      <c r="S36" s="117">
        <f>ROUND(R36/R$37*100,1)</f>
        <v>50.9</v>
      </c>
      <c r="T36" s="116">
        <v>82556415</v>
      </c>
      <c r="U36" s="117">
        <v>41</v>
      </c>
      <c r="V36" s="118">
        <f t="shared" si="7"/>
        <v>44064301</v>
      </c>
      <c r="W36" s="123">
        <f t="shared" si="8"/>
        <v>53.4</v>
      </c>
      <c r="X36" s="125">
        <v>1.4</v>
      </c>
    </row>
    <row r="37" spans="1:24" s="107" customFormat="1" ht="25.5" customHeight="1">
      <c r="A37" s="1462" t="s">
        <v>142</v>
      </c>
      <c r="B37" s="1463"/>
      <c r="C37" s="139">
        <f t="shared" si="3"/>
        <v>874156227</v>
      </c>
      <c r="D37" s="140">
        <f>ROUND(C37/C$37*100,1)</f>
        <v>100</v>
      </c>
      <c r="E37" s="139">
        <v>712387289</v>
      </c>
      <c r="F37" s="140">
        <v>100</v>
      </c>
      <c r="G37" s="141">
        <f t="shared" si="1"/>
        <v>161768938</v>
      </c>
      <c r="H37" s="142">
        <f t="shared" si="4"/>
        <v>22.7</v>
      </c>
      <c r="I37" s="143">
        <v>3.5</v>
      </c>
      <c r="J37" s="139">
        <f>J22+J36</f>
        <v>625487748</v>
      </c>
      <c r="K37" s="144">
        <f>ROUND(J37/J$37*100,1)</f>
        <v>100</v>
      </c>
      <c r="L37" s="145"/>
      <c r="M37" s="139">
        <v>511027918</v>
      </c>
      <c r="N37" s="144">
        <v>100</v>
      </c>
      <c r="O37" s="141">
        <f t="shared" si="6"/>
        <v>114459830</v>
      </c>
      <c r="P37" s="142">
        <f t="shared" si="9"/>
        <v>22.4</v>
      </c>
      <c r="Q37" s="143">
        <v>4.9</v>
      </c>
      <c r="R37" s="139">
        <f>R22+R36</f>
        <v>248668479</v>
      </c>
      <c r="S37" s="140">
        <f>ROUND(R37/R$37*100,1)</f>
        <v>100</v>
      </c>
      <c r="T37" s="139">
        <v>201359371</v>
      </c>
      <c r="U37" s="144">
        <v>100</v>
      </c>
      <c r="V37" s="141">
        <f t="shared" si="7"/>
        <v>47309108</v>
      </c>
      <c r="W37" s="146">
        <f t="shared" si="8"/>
        <v>23.5</v>
      </c>
      <c r="X37" s="147">
        <v>0.1</v>
      </c>
    </row>
  </sheetData>
  <sheetProtection/>
  <mergeCells count="43">
    <mergeCell ref="A35:B35"/>
    <mergeCell ref="A36:B36"/>
    <mergeCell ref="A37:B37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4:B14"/>
    <mergeCell ref="A15:B15"/>
    <mergeCell ref="A16:B16"/>
    <mergeCell ref="A17:B17"/>
    <mergeCell ref="A18:B18"/>
    <mergeCell ref="A22:B22"/>
    <mergeCell ref="A8:B8"/>
    <mergeCell ref="A9:B9"/>
    <mergeCell ref="A10:B10"/>
    <mergeCell ref="A11:B11"/>
    <mergeCell ref="A12:B12"/>
    <mergeCell ref="A13:B13"/>
    <mergeCell ref="R3:S3"/>
    <mergeCell ref="T3:U3"/>
    <mergeCell ref="W3:X3"/>
    <mergeCell ref="A5:B5"/>
    <mergeCell ref="A6:B6"/>
    <mergeCell ref="A7:B7"/>
    <mergeCell ref="A2:B4"/>
    <mergeCell ref="C2:I2"/>
    <mergeCell ref="J2:Q2"/>
    <mergeCell ref="R2:X2"/>
    <mergeCell ref="C3:D3"/>
    <mergeCell ref="E3:F3"/>
    <mergeCell ref="H3:I3"/>
    <mergeCell ref="J3:K3"/>
    <mergeCell ref="M3:N3"/>
    <mergeCell ref="P3:Q3"/>
  </mergeCells>
  <printOptions/>
  <pageMargins left="0.7874015748031497" right="0.7874015748031497" top="0.7874015748031497" bottom="0.7874015748031497" header="0" footer="0"/>
  <pageSetup blackAndWhite="1" fitToWidth="0" fitToHeight="1" horizontalDpi="600" verticalDpi="600" orientation="portrait" paperSize="9" scale="85" r:id="rId1"/>
  <colBreaks count="1" manualBreakCount="1">
    <brk id="12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K46"/>
  <sheetViews>
    <sheetView view="pageBreakPreview" zoomScale="90" zoomScaleSheetLayoutView="9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2" sqref="K12"/>
    </sheetView>
  </sheetViews>
  <sheetFormatPr defaultColWidth="9.25390625" defaultRowHeight="12.75" customHeight="1" outlineLevelCol="1"/>
  <cols>
    <col min="1" max="1" width="2.375" style="1301" customWidth="1"/>
    <col min="2" max="2" width="10.625" style="1301" customWidth="1"/>
    <col min="3" max="3" width="7.50390625" style="1301" customWidth="1"/>
    <col min="4" max="4" width="11.00390625" style="1301" customWidth="1"/>
    <col min="5" max="5" width="5.75390625" style="1301" customWidth="1"/>
    <col min="6" max="6" width="11.00390625" style="1301" customWidth="1"/>
    <col min="7" max="7" width="5.75390625" style="1301" customWidth="1"/>
    <col min="8" max="8" width="11.00390625" style="1301" customWidth="1"/>
    <col min="9" max="9" width="5.75390625" style="1301" customWidth="1"/>
    <col min="10" max="10" width="11.00390625" style="1301" customWidth="1"/>
    <col min="11" max="11" width="5.75390625" style="1301" customWidth="1"/>
    <col min="12" max="12" width="11.00390625" style="1302" customWidth="1"/>
    <col min="13" max="13" width="5.75390625" style="1301" customWidth="1"/>
    <col min="14" max="14" width="11.00390625" style="1301" customWidth="1" outlineLevel="1"/>
    <col min="15" max="15" width="5.75390625" style="1301" customWidth="1" outlineLevel="1"/>
    <col min="16" max="16" width="11.00390625" style="1301" customWidth="1" outlineLevel="1"/>
    <col min="17" max="17" width="5.75390625" style="1301" customWidth="1" outlineLevel="1"/>
    <col min="18" max="18" width="11.00390625" style="1301" customWidth="1" outlineLevel="1"/>
    <col min="19" max="19" width="5.75390625" style="1301" customWidth="1" outlineLevel="1"/>
    <col min="20" max="20" width="11.00390625" style="1301" customWidth="1" outlineLevel="1"/>
    <col min="21" max="21" width="5.75390625" style="1301" customWidth="1" outlineLevel="1"/>
    <col min="22" max="22" width="1.75390625" style="1301" customWidth="1"/>
    <col min="23" max="23" width="7.625" style="1301" customWidth="1"/>
    <col min="24" max="24" width="7.75390625" style="1301" customWidth="1"/>
    <col min="25" max="25" width="10.875" style="1301" bestFit="1" customWidth="1"/>
    <col min="26" max="26" width="7.25390625" style="1301" customWidth="1"/>
    <col min="27" max="30" width="8.125" style="1301" customWidth="1"/>
    <col min="31" max="31" width="4.125" style="1301" customWidth="1"/>
    <col min="32" max="32" width="10.875" style="1301" bestFit="1" customWidth="1"/>
    <col min="33" max="33" width="7.25390625" style="1301" customWidth="1"/>
    <col min="34" max="37" width="8.125" style="1301" customWidth="1"/>
    <col min="38" max="16384" width="9.25390625" style="1301" customWidth="1"/>
  </cols>
  <sheetData>
    <row r="1" spans="1:22" ht="12.75" customHeight="1">
      <c r="A1" s="1302"/>
      <c r="B1" s="1302"/>
      <c r="C1" s="1302"/>
      <c r="D1" s="1302"/>
      <c r="E1" s="1302"/>
      <c r="F1" s="1303"/>
      <c r="G1" s="1302"/>
      <c r="H1" s="1302"/>
      <c r="I1" s="1302"/>
      <c r="J1" s="1302"/>
      <c r="K1" s="1302"/>
      <c r="M1" s="1302"/>
      <c r="N1" s="1303"/>
      <c r="O1" s="1302"/>
      <c r="P1" s="1302"/>
      <c r="Q1" s="1302"/>
      <c r="R1" s="1303"/>
      <c r="S1" s="1302"/>
      <c r="T1" s="1303"/>
      <c r="U1" s="1302"/>
      <c r="V1" s="1302"/>
    </row>
    <row r="2" spans="1:22" s="1296" customFormat="1" ht="16.5" customHeight="1">
      <c r="A2" s="1298" t="s">
        <v>883</v>
      </c>
      <c r="B2" s="1304"/>
      <c r="C2" s="1304"/>
      <c r="D2" s="1304"/>
      <c r="E2" s="1304"/>
      <c r="F2" s="1304"/>
      <c r="G2" s="1298"/>
      <c r="H2" s="1298"/>
      <c r="I2" s="1298"/>
      <c r="J2" s="1298"/>
      <c r="K2" s="1298"/>
      <c r="L2" s="1298"/>
      <c r="M2" s="1298"/>
      <c r="N2" s="1298"/>
      <c r="O2" s="1298"/>
      <c r="P2" s="1298"/>
      <c r="Q2" s="1298"/>
      <c r="R2" s="1298"/>
      <c r="S2" s="1298"/>
      <c r="T2" s="1298"/>
      <c r="U2" s="1305" t="s">
        <v>672</v>
      </c>
      <c r="V2" s="1298"/>
    </row>
    <row r="3" spans="1:22" s="1296" customFormat="1" ht="15.75" customHeight="1">
      <c r="A3" s="1862" t="s">
        <v>854</v>
      </c>
      <c r="B3" s="1863"/>
      <c r="C3" s="1864"/>
      <c r="D3" s="1865" t="s">
        <v>855</v>
      </c>
      <c r="E3" s="1866"/>
      <c r="F3" s="1866"/>
      <c r="G3" s="1866"/>
      <c r="H3" s="1866"/>
      <c r="I3" s="1866"/>
      <c r="J3" s="1867"/>
      <c r="K3" s="1867"/>
      <c r="L3" s="1867"/>
      <c r="M3" s="1868"/>
      <c r="N3" s="1865" t="s">
        <v>856</v>
      </c>
      <c r="O3" s="1866"/>
      <c r="P3" s="1866"/>
      <c r="Q3" s="1866"/>
      <c r="R3" s="1866"/>
      <c r="S3" s="1866"/>
      <c r="T3" s="1866"/>
      <c r="U3" s="1869"/>
      <c r="V3" s="1306"/>
    </row>
    <row r="4" spans="1:23" s="1296" customFormat="1" ht="15.75" customHeight="1">
      <c r="A4" s="1307"/>
      <c r="B4" s="1306"/>
      <c r="C4" s="1306"/>
      <c r="D4" s="1870" t="s">
        <v>479</v>
      </c>
      <c r="E4" s="1309"/>
      <c r="F4" s="1870" t="s">
        <v>480</v>
      </c>
      <c r="G4" s="1309"/>
      <c r="H4" s="1870" t="s">
        <v>424</v>
      </c>
      <c r="I4" s="1309"/>
      <c r="J4" s="1872" t="s">
        <v>857</v>
      </c>
      <c r="K4" s="1310"/>
      <c r="L4" s="1872" t="s">
        <v>858</v>
      </c>
      <c r="M4" s="1310"/>
      <c r="N4" s="1874" t="s">
        <v>859</v>
      </c>
      <c r="O4" s="1309"/>
      <c r="P4" s="1308" t="s">
        <v>860</v>
      </c>
      <c r="Q4" s="1309"/>
      <c r="R4" s="1308" t="s">
        <v>861</v>
      </c>
      <c r="S4" s="1309"/>
      <c r="T4" s="1870" t="s">
        <v>271</v>
      </c>
      <c r="U4" s="1311"/>
      <c r="V4" s="1312"/>
      <c r="W4" s="1297"/>
    </row>
    <row r="5" spans="1:23" s="1296" customFormat="1" ht="15.75" customHeight="1">
      <c r="A5" s="1307"/>
      <c r="B5" s="1306"/>
      <c r="C5" s="1306"/>
      <c r="D5" s="1871"/>
      <c r="E5" s="1312"/>
      <c r="F5" s="1871"/>
      <c r="G5" s="1312"/>
      <c r="H5" s="1871"/>
      <c r="I5" s="1312"/>
      <c r="J5" s="1873"/>
      <c r="K5" s="1314"/>
      <c r="L5" s="1873"/>
      <c r="M5" s="1314"/>
      <c r="N5" s="1875"/>
      <c r="O5" s="1312"/>
      <c r="P5" s="1313" t="s">
        <v>862</v>
      </c>
      <c r="Q5" s="1312"/>
      <c r="R5" s="1313" t="s">
        <v>863</v>
      </c>
      <c r="S5" s="1312"/>
      <c r="T5" s="1871"/>
      <c r="U5" s="1314"/>
      <c r="V5" s="1312"/>
      <c r="W5" s="1297"/>
    </row>
    <row r="6" spans="1:32" s="1300" customFormat="1" ht="15.75" customHeight="1">
      <c r="A6" s="1876" t="s">
        <v>864</v>
      </c>
      <c r="B6" s="1877"/>
      <c r="C6" s="1878"/>
      <c r="D6" s="1313"/>
      <c r="E6" s="1308" t="s">
        <v>99</v>
      </c>
      <c r="F6" s="1313"/>
      <c r="G6" s="1308" t="s">
        <v>99</v>
      </c>
      <c r="H6" s="1313"/>
      <c r="I6" s="1308" t="s">
        <v>370</v>
      </c>
      <c r="J6" s="1316"/>
      <c r="K6" s="1317" t="s">
        <v>99</v>
      </c>
      <c r="L6" s="1299"/>
      <c r="M6" s="1318" t="s">
        <v>99</v>
      </c>
      <c r="N6" s="1315"/>
      <c r="O6" s="1308" t="s">
        <v>99</v>
      </c>
      <c r="P6" s="1313"/>
      <c r="Q6" s="1308" t="s">
        <v>99</v>
      </c>
      <c r="R6" s="1313"/>
      <c r="S6" s="1308" t="s">
        <v>99</v>
      </c>
      <c r="T6" s="1313"/>
      <c r="U6" s="1318" t="s">
        <v>99</v>
      </c>
      <c r="V6" s="1315"/>
      <c r="W6" s="1319"/>
      <c r="AF6" s="1320"/>
    </row>
    <row r="7" spans="1:37" s="1296" customFormat="1" ht="21" customHeight="1">
      <c r="A7" s="1879" t="s">
        <v>865</v>
      </c>
      <c r="B7" s="1880"/>
      <c r="C7" s="1308" t="s">
        <v>866</v>
      </c>
      <c r="D7" s="1321">
        <v>501251</v>
      </c>
      <c r="E7" s="1322">
        <v>26.799999999999997</v>
      </c>
      <c r="F7" s="1321">
        <v>1297428</v>
      </c>
      <c r="G7" s="1322">
        <v>69.6</v>
      </c>
      <c r="H7" s="1321">
        <v>53575</v>
      </c>
      <c r="I7" s="1322">
        <v>2.9</v>
      </c>
      <c r="J7" s="1321">
        <v>12761</v>
      </c>
      <c r="K7" s="1322">
        <v>0.7</v>
      </c>
      <c r="L7" s="1323">
        <v>1865015</v>
      </c>
      <c r="M7" s="1322">
        <v>100</v>
      </c>
      <c r="N7" s="1321">
        <v>0</v>
      </c>
      <c r="O7" s="1322">
        <v>0</v>
      </c>
      <c r="P7" s="1321">
        <v>34322</v>
      </c>
      <c r="Q7" s="1322">
        <v>1.9000000000000001</v>
      </c>
      <c r="R7" s="1321">
        <v>11745</v>
      </c>
      <c r="S7" s="1322">
        <v>0.6</v>
      </c>
      <c r="T7" s="1321">
        <v>1818948</v>
      </c>
      <c r="U7" s="1322">
        <v>97.5</v>
      </c>
      <c r="V7" s="1324"/>
      <c r="W7" s="1325"/>
      <c r="Y7" s="1326"/>
      <c r="Z7" s="1327"/>
      <c r="AA7" s="1328"/>
      <c r="AB7" s="1328"/>
      <c r="AC7" s="1328"/>
      <c r="AD7" s="1328"/>
      <c r="AE7" s="1329"/>
      <c r="AF7" s="1326"/>
      <c r="AG7" s="1327"/>
      <c r="AH7" s="1328"/>
      <c r="AI7" s="1328"/>
      <c r="AJ7" s="1328"/>
      <c r="AK7" s="1328"/>
    </row>
    <row r="8" spans="1:37" s="1296" customFormat="1" ht="21" customHeight="1">
      <c r="A8" s="1881"/>
      <c r="B8" s="1882"/>
      <c r="C8" s="1308" t="s">
        <v>867</v>
      </c>
      <c r="D8" s="1321">
        <v>75023</v>
      </c>
      <c r="E8" s="1322">
        <v>13.8</v>
      </c>
      <c r="F8" s="1321">
        <v>393535</v>
      </c>
      <c r="G8" s="1322">
        <v>72.2</v>
      </c>
      <c r="H8" s="1321">
        <v>20889</v>
      </c>
      <c r="I8" s="1322">
        <v>3.8</v>
      </c>
      <c r="J8" s="1321">
        <v>55637</v>
      </c>
      <c r="K8" s="1322">
        <v>10.2</v>
      </c>
      <c r="L8" s="1323">
        <v>545084</v>
      </c>
      <c r="M8" s="1322">
        <v>100</v>
      </c>
      <c r="N8" s="1321">
        <v>512</v>
      </c>
      <c r="O8" s="1322">
        <v>0.1</v>
      </c>
      <c r="P8" s="1321">
        <v>19212</v>
      </c>
      <c r="Q8" s="1322">
        <v>3.5</v>
      </c>
      <c r="R8" s="1321">
        <v>52867</v>
      </c>
      <c r="S8" s="1322">
        <v>9.7</v>
      </c>
      <c r="T8" s="1321">
        <v>472493</v>
      </c>
      <c r="U8" s="1322">
        <v>86.7</v>
      </c>
      <c r="V8" s="1324"/>
      <c r="W8" s="1325"/>
      <c r="Y8" s="1326"/>
      <c r="Z8" s="1327"/>
      <c r="AA8" s="1328"/>
      <c r="AB8" s="1328"/>
      <c r="AC8" s="1328"/>
      <c r="AD8" s="1328"/>
      <c r="AE8" s="1329"/>
      <c r="AF8" s="1326"/>
      <c r="AG8" s="1327"/>
      <c r="AH8" s="1328"/>
      <c r="AI8" s="1328"/>
      <c r="AJ8" s="1328"/>
      <c r="AK8" s="1328"/>
    </row>
    <row r="9" spans="1:37" s="1296" customFormat="1" ht="21" customHeight="1">
      <c r="A9" s="1879" t="s">
        <v>868</v>
      </c>
      <c r="B9" s="1880"/>
      <c r="C9" s="1308" t="s">
        <v>866</v>
      </c>
      <c r="D9" s="1321">
        <v>361036</v>
      </c>
      <c r="E9" s="1322">
        <v>35.7</v>
      </c>
      <c r="F9" s="1321">
        <v>462180</v>
      </c>
      <c r="G9" s="1322">
        <v>45.7</v>
      </c>
      <c r="H9" s="1321">
        <v>151128</v>
      </c>
      <c r="I9" s="1322">
        <v>15</v>
      </c>
      <c r="J9" s="1321">
        <v>36120</v>
      </c>
      <c r="K9" s="1322">
        <v>3.6</v>
      </c>
      <c r="L9" s="1323">
        <v>1010464</v>
      </c>
      <c r="M9" s="1322">
        <v>100</v>
      </c>
      <c r="N9" s="1321">
        <v>96062</v>
      </c>
      <c r="O9" s="1322">
        <v>9.5</v>
      </c>
      <c r="P9" s="1321">
        <v>777989</v>
      </c>
      <c r="Q9" s="1322">
        <v>77.1</v>
      </c>
      <c r="R9" s="1321">
        <v>4087</v>
      </c>
      <c r="S9" s="1322">
        <v>0.30000000000000004</v>
      </c>
      <c r="T9" s="1321">
        <v>132326</v>
      </c>
      <c r="U9" s="1322">
        <v>13.1</v>
      </c>
      <c r="V9" s="1324"/>
      <c r="W9" s="1325"/>
      <c r="Y9" s="1326"/>
      <c r="Z9" s="1327"/>
      <c r="AA9" s="1328"/>
      <c r="AB9" s="1328"/>
      <c r="AC9" s="1328"/>
      <c r="AD9" s="1328"/>
      <c r="AE9" s="1329"/>
      <c r="AF9" s="1326"/>
      <c r="AG9" s="1327"/>
      <c r="AH9" s="1328"/>
      <c r="AI9" s="1328"/>
      <c r="AJ9" s="1328"/>
      <c r="AK9" s="1328"/>
    </row>
    <row r="10" spans="1:37" s="1296" customFormat="1" ht="21" customHeight="1">
      <c r="A10" s="1881"/>
      <c r="B10" s="1882"/>
      <c r="C10" s="1308" t="s">
        <v>867</v>
      </c>
      <c r="D10" s="1321">
        <v>65035</v>
      </c>
      <c r="E10" s="1322">
        <v>17</v>
      </c>
      <c r="F10" s="1321">
        <v>63190</v>
      </c>
      <c r="G10" s="1322">
        <v>16.4</v>
      </c>
      <c r="H10" s="1321">
        <v>88828</v>
      </c>
      <c r="I10" s="1322">
        <v>23.1</v>
      </c>
      <c r="J10" s="1321">
        <v>166957</v>
      </c>
      <c r="K10" s="1322">
        <v>43.5</v>
      </c>
      <c r="L10" s="1323">
        <v>384010</v>
      </c>
      <c r="M10" s="1322">
        <v>100</v>
      </c>
      <c r="N10" s="1321">
        <v>91293</v>
      </c>
      <c r="O10" s="1322">
        <v>23.8</v>
      </c>
      <c r="P10" s="1321">
        <v>169732</v>
      </c>
      <c r="Q10" s="1322">
        <v>44.2</v>
      </c>
      <c r="R10" s="1321">
        <v>86851</v>
      </c>
      <c r="S10" s="1322">
        <v>22.6</v>
      </c>
      <c r="T10" s="1321">
        <v>36134</v>
      </c>
      <c r="U10" s="1322">
        <v>9.4</v>
      </c>
      <c r="V10" s="1324"/>
      <c r="W10" s="1325"/>
      <c r="Y10" s="1326"/>
      <c r="Z10" s="1327"/>
      <c r="AA10" s="1328"/>
      <c r="AB10" s="1328"/>
      <c r="AC10" s="1328"/>
      <c r="AD10" s="1328"/>
      <c r="AE10" s="1329"/>
      <c r="AF10" s="1326"/>
      <c r="AG10" s="1327"/>
      <c r="AH10" s="1328"/>
      <c r="AI10" s="1328"/>
      <c r="AJ10" s="1328"/>
      <c r="AK10" s="1328"/>
    </row>
    <row r="11" spans="1:37" s="1296" customFormat="1" ht="21" customHeight="1">
      <c r="A11" s="1879" t="s">
        <v>869</v>
      </c>
      <c r="B11" s="1880"/>
      <c r="C11" s="1308" t="s">
        <v>866</v>
      </c>
      <c r="D11" s="1321">
        <v>0</v>
      </c>
      <c r="E11" s="1322">
        <v>0</v>
      </c>
      <c r="F11" s="1321">
        <v>0</v>
      </c>
      <c r="G11" s="1322">
        <v>0</v>
      </c>
      <c r="H11" s="1321">
        <v>0</v>
      </c>
      <c r="I11" s="1322">
        <v>0</v>
      </c>
      <c r="J11" s="1321">
        <v>0</v>
      </c>
      <c r="K11" s="1322">
        <v>0</v>
      </c>
      <c r="L11" s="1323">
        <v>0</v>
      </c>
      <c r="M11" s="1322">
        <v>0</v>
      </c>
      <c r="N11" s="1321">
        <v>0</v>
      </c>
      <c r="O11" s="1322">
        <v>0</v>
      </c>
      <c r="P11" s="1321">
        <v>0</v>
      </c>
      <c r="Q11" s="1322">
        <v>0</v>
      </c>
      <c r="R11" s="1321">
        <v>0</v>
      </c>
      <c r="S11" s="1322">
        <v>0</v>
      </c>
      <c r="T11" s="1321">
        <v>0</v>
      </c>
      <c r="U11" s="1322">
        <v>0</v>
      </c>
      <c r="V11" s="1324"/>
      <c r="W11" s="1325"/>
      <c r="Y11" s="1326"/>
      <c r="Z11" s="1327"/>
      <c r="AA11" s="1328"/>
      <c r="AB11" s="1328"/>
      <c r="AC11" s="1328"/>
      <c r="AD11" s="1328"/>
      <c r="AE11" s="1329"/>
      <c r="AF11" s="1326"/>
      <c r="AG11" s="1327"/>
      <c r="AH11" s="1328"/>
      <c r="AI11" s="1328"/>
      <c r="AJ11" s="1328"/>
      <c r="AK11" s="1328"/>
    </row>
    <row r="12" spans="1:37" s="1296" customFormat="1" ht="21" customHeight="1">
      <c r="A12" s="1881"/>
      <c r="B12" s="1882"/>
      <c r="C12" s="1308" t="s">
        <v>867</v>
      </c>
      <c r="D12" s="1321">
        <v>0</v>
      </c>
      <c r="E12" s="1322">
        <v>0</v>
      </c>
      <c r="F12" s="1321">
        <v>24251</v>
      </c>
      <c r="G12" s="1322">
        <v>20.7</v>
      </c>
      <c r="H12" s="1321">
        <v>94</v>
      </c>
      <c r="I12" s="1322">
        <v>0.1</v>
      </c>
      <c r="J12" s="1321">
        <v>92450</v>
      </c>
      <c r="K12" s="1322">
        <v>79.2</v>
      </c>
      <c r="L12" s="1323">
        <v>116795</v>
      </c>
      <c r="M12" s="1322">
        <v>100</v>
      </c>
      <c r="N12" s="1321">
        <v>0</v>
      </c>
      <c r="O12" s="1322">
        <v>0</v>
      </c>
      <c r="P12" s="1321">
        <v>3113</v>
      </c>
      <c r="Q12" s="1322">
        <v>2.7</v>
      </c>
      <c r="R12" s="1321">
        <v>0</v>
      </c>
      <c r="S12" s="1322">
        <v>0</v>
      </c>
      <c r="T12" s="1321">
        <v>113682</v>
      </c>
      <c r="U12" s="1322">
        <v>97.3</v>
      </c>
      <c r="V12" s="1324"/>
      <c r="W12" s="1325"/>
      <c r="Y12" s="1326"/>
      <c r="Z12" s="1327"/>
      <c r="AA12" s="1328"/>
      <c r="AB12" s="1328"/>
      <c r="AC12" s="1328"/>
      <c r="AD12" s="1328"/>
      <c r="AE12" s="1329"/>
      <c r="AF12" s="1326"/>
      <c r="AG12" s="1327"/>
      <c r="AH12" s="1328"/>
      <c r="AI12" s="1328"/>
      <c r="AJ12" s="1328"/>
      <c r="AK12" s="1328"/>
    </row>
    <row r="13" spans="1:37" s="1296" customFormat="1" ht="21" customHeight="1">
      <c r="A13" s="1879" t="s">
        <v>870</v>
      </c>
      <c r="B13" s="1880"/>
      <c r="C13" s="1308" t="s">
        <v>866</v>
      </c>
      <c r="D13" s="1321">
        <v>303210</v>
      </c>
      <c r="E13" s="1322">
        <v>15.7</v>
      </c>
      <c r="F13" s="1321">
        <v>1612748</v>
      </c>
      <c r="G13" s="1322">
        <v>83.4</v>
      </c>
      <c r="H13" s="1321">
        <v>14906</v>
      </c>
      <c r="I13" s="1322">
        <v>0.8</v>
      </c>
      <c r="J13" s="1321">
        <v>2889</v>
      </c>
      <c r="K13" s="1322">
        <v>0.1</v>
      </c>
      <c r="L13" s="1323">
        <v>1933753</v>
      </c>
      <c r="M13" s="1322">
        <v>100</v>
      </c>
      <c r="N13" s="1321">
        <v>12</v>
      </c>
      <c r="O13" s="1322">
        <v>0</v>
      </c>
      <c r="P13" s="1321">
        <v>560274</v>
      </c>
      <c r="Q13" s="1322">
        <v>29</v>
      </c>
      <c r="R13" s="1321">
        <v>253813</v>
      </c>
      <c r="S13" s="1322">
        <v>13.1</v>
      </c>
      <c r="T13" s="1321">
        <v>1119654</v>
      </c>
      <c r="U13" s="1322">
        <v>57.9</v>
      </c>
      <c r="V13" s="1324"/>
      <c r="W13" s="1325"/>
      <c r="Y13" s="1326"/>
      <c r="Z13" s="1327"/>
      <c r="AA13" s="1328"/>
      <c r="AB13" s="1328"/>
      <c r="AC13" s="1328"/>
      <c r="AD13" s="1328"/>
      <c r="AE13" s="1329"/>
      <c r="AF13" s="1326"/>
      <c r="AG13" s="1327"/>
      <c r="AH13" s="1328"/>
      <c r="AI13" s="1328"/>
      <c r="AJ13" s="1328"/>
      <c r="AK13" s="1328"/>
    </row>
    <row r="14" spans="1:37" s="1296" customFormat="1" ht="21" customHeight="1">
      <c r="A14" s="1881"/>
      <c r="B14" s="1882"/>
      <c r="C14" s="1308" t="s">
        <v>867</v>
      </c>
      <c r="D14" s="1321">
        <v>5492</v>
      </c>
      <c r="E14" s="1322">
        <v>1</v>
      </c>
      <c r="F14" s="1321">
        <v>473222</v>
      </c>
      <c r="G14" s="1322">
        <v>80.8</v>
      </c>
      <c r="H14" s="1321">
        <v>1351</v>
      </c>
      <c r="I14" s="1322">
        <v>0.2</v>
      </c>
      <c r="J14" s="1321">
        <v>105898</v>
      </c>
      <c r="K14" s="1322">
        <v>18</v>
      </c>
      <c r="L14" s="1323">
        <v>585963</v>
      </c>
      <c r="M14" s="1322">
        <v>100</v>
      </c>
      <c r="N14" s="1321">
        <v>31000</v>
      </c>
      <c r="O14" s="1322">
        <v>5.3</v>
      </c>
      <c r="P14" s="1321">
        <v>37393</v>
      </c>
      <c r="Q14" s="1322">
        <v>6.4</v>
      </c>
      <c r="R14" s="1321">
        <v>14200</v>
      </c>
      <c r="S14" s="1322">
        <v>2.3</v>
      </c>
      <c r="T14" s="1321">
        <v>503370</v>
      </c>
      <c r="U14" s="1322">
        <v>86</v>
      </c>
      <c r="V14" s="1324"/>
      <c r="W14" s="1325"/>
      <c r="Y14" s="1326"/>
      <c r="Z14" s="1327"/>
      <c r="AA14" s="1328"/>
      <c r="AB14" s="1328"/>
      <c r="AC14" s="1328"/>
      <c r="AD14" s="1328"/>
      <c r="AE14" s="1329"/>
      <c r="AF14" s="1326"/>
      <c r="AG14" s="1327"/>
      <c r="AH14" s="1328"/>
      <c r="AI14" s="1328"/>
      <c r="AJ14" s="1328"/>
      <c r="AK14" s="1328"/>
    </row>
    <row r="15" spans="1:37" s="1296" customFormat="1" ht="21" customHeight="1">
      <c r="A15" s="1879" t="s">
        <v>871</v>
      </c>
      <c r="B15" s="1880"/>
      <c r="C15" s="1308" t="s">
        <v>866</v>
      </c>
      <c r="D15" s="1321">
        <v>74958</v>
      </c>
      <c r="E15" s="1322">
        <v>5.3</v>
      </c>
      <c r="F15" s="1321">
        <v>12496</v>
      </c>
      <c r="G15" s="1322">
        <v>0.9</v>
      </c>
      <c r="H15" s="1321">
        <v>548</v>
      </c>
      <c r="I15" s="1322">
        <v>0.1</v>
      </c>
      <c r="J15" s="1321">
        <v>1313281</v>
      </c>
      <c r="K15" s="1322">
        <v>93.7</v>
      </c>
      <c r="L15" s="1323">
        <v>1401283</v>
      </c>
      <c r="M15" s="1322">
        <v>100</v>
      </c>
      <c r="N15" s="1321">
        <v>17338</v>
      </c>
      <c r="O15" s="1322">
        <v>1.3</v>
      </c>
      <c r="P15" s="1321">
        <v>10352</v>
      </c>
      <c r="Q15" s="1322">
        <v>0.7</v>
      </c>
      <c r="R15" s="1321">
        <v>1701</v>
      </c>
      <c r="S15" s="1322">
        <v>0.1</v>
      </c>
      <c r="T15" s="1321">
        <v>1371892</v>
      </c>
      <c r="U15" s="1322">
        <v>97.9</v>
      </c>
      <c r="V15" s="1324"/>
      <c r="W15" s="1325"/>
      <c r="Y15" s="1326"/>
      <c r="Z15" s="1327"/>
      <c r="AA15" s="1328"/>
      <c r="AB15" s="1328"/>
      <c r="AC15" s="1328"/>
      <c r="AD15" s="1328"/>
      <c r="AE15" s="1329"/>
      <c r="AF15" s="1326"/>
      <c r="AG15" s="1327"/>
      <c r="AH15" s="1328"/>
      <c r="AI15" s="1328"/>
      <c r="AJ15" s="1328"/>
      <c r="AK15" s="1328"/>
    </row>
    <row r="16" spans="1:37" s="1296" customFormat="1" ht="21" customHeight="1">
      <c r="A16" s="1881"/>
      <c r="B16" s="1882"/>
      <c r="C16" s="1308" t="s">
        <v>867</v>
      </c>
      <c r="D16" s="1321">
        <v>303683</v>
      </c>
      <c r="E16" s="1322">
        <v>50.6</v>
      </c>
      <c r="F16" s="1321">
        <v>186992</v>
      </c>
      <c r="G16" s="1322">
        <v>31.2</v>
      </c>
      <c r="H16" s="1321">
        <v>2714</v>
      </c>
      <c r="I16" s="1322">
        <v>0.5</v>
      </c>
      <c r="J16" s="1321">
        <v>105992</v>
      </c>
      <c r="K16" s="1322">
        <v>17.7</v>
      </c>
      <c r="L16" s="1323">
        <v>599381</v>
      </c>
      <c r="M16" s="1322">
        <v>100</v>
      </c>
      <c r="N16" s="1321">
        <v>99715</v>
      </c>
      <c r="O16" s="1322">
        <v>16.6</v>
      </c>
      <c r="P16" s="1321">
        <v>10184</v>
      </c>
      <c r="Q16" s="1322">
        <v>1.7</v>
      </c>
      <c r="R16" s="1321">
        <v>33175</v>
      </c>
      <c r="S16" s="1322">
        <v>5.5</v>
      </c>
      <c r="T16" s="1321">
        <v>456307</v>
      </c>
      <c r="U16" s="1322">
        <v>76.2</v>
      </c>
      <c r="V16" s="1324"/>
      <c r="W16" s="1325"/>
      <c r="Y16" s="1326"/>
      <c r="Z16" s="1327"/>
      <c r="AA16" s="1328"/>
      <c r="AB16" s="1328"/>
      <c r="AC16" s="1328"/>
      <c r="AD16" s="1328"/>
      <c r="AE16" s="1329"/>
      <c r="AF16" s="1326"/>
      <c r="AG16" s="1327"/>
      <c r="AH16" s="1328"/>
      <c r="AI16" s="1328"/>
      <c r="AJ16" s="1328"/>
      <c r="AK16" s="1328"/>
    </row>
    <row r="17" spans="1:37" s="1296" customFormat="1" ht="21" customHeight="1">
      <c r="A17" s="1879" t="s">
        <v>872</v>
      </c>
      <c r="B17" s="1880"/>
      <c r="C17" s="1308" t="s">
        <v>866</v>
      </c>
      <c r="D17" s="1321">
        <v>0</v>
      </c>
      <c r="E17" s="1322">
        <v>0</v>
      </c>
      <c r="F17" s="1321">
        <v>18762</v>
      </c>
      <c r="G17" s="1322">
        <v>100</v>
      </c>
      <c r="H17" s="1321">
        <v>0</v>
      </c>
      <c r="I17" s="1322">
        <v>0</v>
      </c>
      <c r="J17" s="1321">
        <v>0</v>
      </c>
      <c r="K17" s="1322">
        <v>0</v>
      </c>
      <c r="L17" s="1323">
        <v>18762</v>
      </c>
      <c r="M17" s="1322">
        <v>100</v>
      </c>
      <c r="N17" s="1321">
        <v>0</v>
      </c>
      <c r="O17" s="1322">
        <v>0</v>
      </c>
      <c r="P17" s="1321">
        <v>0</v>
      </c>
      <c r="Q17" s="1322">
        <v>0</v>
      </c>
      <c r="R17" s="1321">
        <v>0</v>
      </c>
      <c r="S17" s="1322">
        <v>0</v>
      </c>
      <c r="T17" s="1321">
        <v>18762</v>
      </c>
      <c r="U17" s="1322">
        <v>100</v>
      </c>
      <c r="V17" s="1324"/>
      <c r="W17" s="1325"/>
      <c r="Y17" s="1326"/>
      <c r="Z17" s="1327"/>
      <c r="AA17" s="1328"/>
      <c r="AB17" s="1328"/>
      <c r="AC17" s="1328"/>
      <c r="AD17" s="1328"/>
      <c r="AE17" s="1329"/>
      <c r="AF17" s="1326"/>
      <c r="AG17" s="1327"/>
      <c r="AH17" s="1328"/>
      <c r="AI17" s="1328"/>
      <c r="AJ17" s="1328"/>
      <c r="AK17" s="1328"/>
    </row>
    <row r="18" spans="1:37" s="1296" customFormat="1" ht="21" customHeight="1">
      <c r="A18" s="1881"/>
      <c r="B18" s="1882"/>
      <c r="C18" s="1308" t="s">
        <v>867</v>
      </c>
      <c r="D18" s="1321">
        <v>0</v>
      </c>
      <c r="E18" s="1322">
        <v>0</v>
      </c>
      <c r="F18" s="1321">
        <v>0</v>
      </c>
      <c r="G18" s="1322">
        <v>0</v>
      </c>
      <c r="H18" s="1321">
        <v>0</v>
      </c>
      <c r="I18" s="1322">
        <v>0</v>
      </c>
      <c r="J18" s="1321">
        <v>0</v>
      </c>
      <c r="K18" s="1322">
        <v>0</v>
      </c>
      <c r="L18" s="1323">
        <v>0</v>
      </c>
      <c r="M18" s="1322">
        <v>0</v>
      </c>
      <c r="N18" s="1321">
        <v>0</v>
      </c>
      <c r="O18" s="1322">
        <v>0</v>
      </c>
      <c r="P18" s="1321">
        <v>0</v>
      </c>
      <c r="Q18" s="1322">
        <v>0</v>
      </c>
      <c r="R18" s="1321">
        <v>0</v>
      </c>
      <c r="S18" s="1322">
        <v>0</v>
      </c>
      <c r="T18" s="1321">
        <v>0</v>
      </c>
      <c r="U18" s="1322">
        <v>0</v>
      </c>
      <c r="V18" s="1324"/>
      <c r="W18" s="1325"/>
      <c r="Y18" s="1326"/>
      <c r="Z18" s="1327"/>
      <c r="AA18" s="1328"/>
      <c r="AB18" s="1328"/>
      <c r="AC18" s="1328"/>
      <c r="AD18" s="1328"/>
      <c r="AE18" s="1329"/>
      <c r="AF18" s="1326"/>
      <c r="AG18" s="1327"/>
      <c r="AH18" s="1328"/>
      <c r="AI18" s="1328"/>
      <c r="AJ18" s="1328"/>
      <c r="AK18" s="1328"/>
    </row>
    <row r="19" spans="1:37" s="1296" customFormat="1" ht="21" customHeight="1">
      <c r="A19" s="1879" t="s">
        <v>873</v>
      </c>
      <c r="B19" s="1880"/>
      <c r="C19" s="1308" t="s">
        <v>866</v>
      </c>
      <c r="D19" s="1321">
        <v>0</v>
      </c>
      <c r="E19" s="1322">
        <v>0</v>
      </c>
      <c r="F19" s="1321">
        <v>163</v>
      </c>
      <c r="G19" s="1322">
        <v>74.1</v>
      </c>
      <c r="H19" s="1321">
        <v>57</v>
      </c>
      <c r="I19" s="1322">
        <v>25.9</v>
      </c>
      <c r="J19" s="1321">
        <v>0</v>
      </c>
      <c r="K19" s="1322">
        <v>0</v>
      </c>
      <c r="L19" s="1323">
        <v>220</v>
      </c>
      <c r="M19" s="1322">
        <v>100</v>
      </c>
      <c r="N19" s="1321">
        <v>0</v>
      </c>
      <c r="O19" s="1322">
        <v>0</v>
      </c>
      <c r="P19" s="1321">
        <v>0</v>
      </c>
      <c r="Q19" s="1322">
        <v>0</v>
      </c>
      <c r="R19" s="1321">
        <v>0</v>
      </c>
      <c r="S19" s="1322">
        <v>0</v>
      </c>
      <c r="T19" s="1321">
        <v>220</v>
      </c>
      <c r="U19" s="1322">
        <v>100</v>
      </c>
      <c r="V19" s="1324"/>
      <c r="W19" s="1325"/>
      <c r="Y19" s="1326"/>
      <c r="Z19" s="1327"/>
      <c r="AA19" s="1328"/>
      <c r="AB19" s="1328"/>
      <c r="AC19" s="1328"/>
      <c r="AD19" s="1328"/>
      <c r="AE19" s="1329"/>
      <c r="AF19" s="1326"/>
      <c r="AG19" s="1327"/>
      <c r="AH19" s="1328"/>
      <c r="AI19" s="1328"/>
      <c r="AJ19" s="1328"/>
      <c r="AK19" s="1328"/>
    </row>
    <row r="20" spans="1:37" s="1296" customFormat="1" ht="21" customHeight="1">
      <c r="A20" s="1881"/>
      <c r="B20" s="1882"/>
      <c r="C20" s="1308" t="s">
        <v>867</v>
      </c>
      <c r="D20" s="1321">
        <v>0</v>
      </c>
      <c r="E20" s="1322">
        <v>0</v>
      </c>
      <c r="F20" s="1321">
        <v>152</v>
      </c>
      <c r="G20" s="1322">
        <v>35</v>
      </c>
      <c r="H20" s="1321">
        <v>206</v>
      </c>
      <c r="I20" s="1322">
        <v>47.5</v>
      </c>
      <c r="J20" s="1321">
        <v>76</v>
      </c>
      <c r="K20" s="1322">
        <v>17.5</v>
      </c>
      <c r="L20" s="1323">
        <v>434</v>
      </c>
      <c r="M20" s="1322">
        <v>100</v>
      </c>
      <c r="N20" s="1321">
        <v>0</v>
      </c>
      <c r="O20" s="1322">
        <v>0</v>
      </c>
      <c r="P20" s="1321">
        <v>0</v>
      </c>
      <c r="Q20" s="1322">
        <v>0</v>
      </c>
      <c r="R20" s="1321">
        <v>0</v>
      </c>
      <c r="S20" s="1322">
        <v>0</v>
      </c>
      <c r="T20" s="1321">
        <v>434</v>
      </c>
      <c r="U20" s="1322">
        <v>100</v>
      </c>
      <c r="V20" s="1324"/>
      <c r="W20" s="1325"/>
      <c r="Y20" s="1326"/>
      <c r="Z20" s="1327"/>
      <c r="AA20" s="1328"/>
      <c r="AB20" s="1328"/>
      <c r="AC20" s="1328"/>
      <c r="AD20" s="1328"/>
      <c r="AE20" s="1329"/>
      <c r="AF20" s="1326"/>
      <c r="AG20" s="1327"/>
      <c r="AH20" s="1328"/>
      <c r="AI20" s="1328"/>
      <c r="AJ20" s="1328"/>
      <c r="AK20" s="1328"/>
    </row>
    <row r="21" spans="1:37" s="1296" customFormat="1" ht="21" customHeight="1">
      <c r="A21" s="1883" t="s">
        <v>884</v>
      </c>
      <c r="B21" s="1880"/>
      <c r="C21" s="1308" t="s">
        <v>866</v>
      </c>
      <c r="D21" s="1321">
        <v>0</v>
      </c>
      <c r="E21" s="1322">
        <v>0</v>
      </c>
      <c r="F21" s="1321">
        <v>234618</v>
      </c>
      <c r="G21" s="1322">
        <v>97.9</v>
      </c>
      <c r="H21" s="1321">
        <v>4784</v>
      </c>
      <c r="I21" s="1322">
        <v>2</v>
      </c>
      <c r="J21" s="1321">
        <v>254</v>
      </c>
      <c r="K21" s="1322">
        <v>0.1</v>
      </c>
      <c r="L21" s="1323">
        <v>239656</v>
      </c>
      <c r="M21" s="1322">
        <v>100</v>
      </c>
      <c r="N21" s="1321">
        <v>0</v>
      </c>
      <c r="O21" s="1322">
        <v>0</v>
      </c>
      <c r="P21" s="1321">
        <v>7827</v>
      </c>
      <c r="Q21" s="1322">
        <v>3.3</v>
      </c>
      <c r="R21" s="1321">
        <v>231</v>
      </c>
      <c r="S21" s="1322">
        <v>0</v>
      </c>
      <c r="T21" s="1321">
        <v>231598</v>
      </c>
      <c r="U21" s="1322">
        <v>96.7</v>
      </c>
      <c r="V21" s="1324"/>
      <c r="W21" s="1325"/>
      <c r="Y21" s="1326"/>
      <c r="Z21" s="1327"/>
      <c r="AA21" s="1328"/>
      <c r="AB21" s="1328"/>
      <c r="AC21" s="1328"/>
      <c r="AD21" s="1328"/>
      <c r="AE21" s="1329"/>
      <c r="AF21" s="1326"/>
      <c r="AG21" s="1327"/>
      <c r="AH21" s="1328"/>
      <c r="AI21" s="1328"/>
      <c r="AJ21" s="1328"/>
      <c r="AK21" s="1328"/>
    </row>
    <row r="22" spans="1:37" s="1296" customFormat="1" ht="21" customHeight="1">
      <c r="A22" s="1881"/>
      <c r="B22" s="1882"/>
      <c r="C22" s="1308" t="s">
        <v>867</v>
      </c>
      <c r="D22" s="1321">
        <v>12683</v>
      </c>
      <c r="E22" s="1322">
        <v>5.1</v>
      </c>
      <c r="F22" s="1321">
        <v>172173</v>
      </c>
      <c r="G22" s="1322">
        <v>69.7</v>
      </c>
      <c r="H22" s="1321">
        <v>10989</v>
      </c>
      <c r="I22" s="1322">
        <v>4.4</v>
      </c>
      <c r="J22" s="1321">
        <v>51181</v>
      </c>
      <c r="K22" s="1322">
        <v>20.8</v>
      </c>
      <c r="L22" s="1323">
        <v>247026</v>
      </c>
      <c r="M22" s="1322">
        <v>100</v>
      </c>
      <c r="N22" s="1321">
        <v>0</v>
      </c>
      <c r="O22" s="1322">
        <v>0</v>
      </c>
      <c r="P22" s="1321">
        <v>12440</v>
      </c>
      <c r="Q22" s="1322">
        <v>5</v>
      </c>
      <c r="R22" s="1321">
        <v>3125</v>
      </c>
      <c r="S22" s="1322">
        <v>1.3</v>
      </c>
      <c r="T22" s="1321">
        <v>231461</v>
      </c>
      <c r="U22" s="1322">
        <v>93.7</v>
      </c>
      <c r="V22" s="1324"/>
      <c r="W22" s="1325"/>
      <c r="Y22" s="1326"/>
      <c r="Z22" s="1327"/>
      <c r="AA22" s="1328"/>
      <c r="AB22" s="1328"/>
      <c r="AC22" s="1328"/>
      <c r="AD22" s="1328"/>
      <c r="AE22" s="1329"/>
      <c r="AF22" s="1326"/>
      <c r="AG22" s="1327"/>
      <c r="AH22" s="1328"/>
      <c r="AI22" s="1328"/>
      <c r="AJ22" s="1328"/>
      <c r="AK22" s="1328"/>
    </row>
    <row r="23" spans="1:37" s="1296" customFormat="1" ht="21" customHeight="1">
      <c r="A23" s="1879" t="s">
        <v>874</v>
      </c>
      <c r="B23" s="1880"/>
      <c r="C23" s="1308" t="s">
        <v>866</v>
      </c>
      <c r="D23" s="1321">
        <v>6155</v>
      </c>
      <c r="E23" s="1322">
        <v>8</v>
      </c>
      <c r="F23" s="1321">
        <v>70380</v>
      </c>
      <c r="G23" s="1322">
        <v>90.4</v>
      </c>
      <c r="H23" s="1321">
        <v>1204</v>
      </c>
      <c r="I23" s="1322">
        <v>1.5</v>
      </c>
      <c r="J23" s="1321">
        <v>81</v>
      </c>
      <c r="K23" s="1322">
        <v>0.1</v>
      </c>
      <c r="L23" s="1323">
        <v>77820</v>
      </c>
      <c r="M23" s="1322">
        <v>100</v>
      </c>
      <c r="N23" s="1321">
        <v>0</v>
      </c>
      <c r="O23" s="1322">
        <v>0</v>
      </c>
      <c r="P23" s="1321">
        <v>2798</v>
      </c>
      <c r="Q23" s="1322">
        <v>3.6</v>
      </c>
      <c r="R23" s="1321">
        <v>29</v>
      </c>
      <c r="S23" s="1322">
        <v>0</v>
      </c>
      <c r="T23" s="1321">
        <v>74993</v>
      </c>
      <c r="U23" s="1322">
        <v>96.4</v>
      </c>
      <c r="V23" s="1324"/>
      <c r="W23" s="1325"/>
      <c r="Y23" s="1326"/>
      <c r="Z23" s="1327"/>
      <c r="AA23" s="1328"/>
      <c r="AB23" s="1328"/>
      <c r="AC23" s="1328"/>
      <c r="AD23" s="1328"/>
      <c r="AE23" s="1329"/>
      <c r="AF23" s="1326"/>
      <c r="AG23" s="1327"/>
      <c r="AH23" s="1328"/>
      <c r="AI23" s="1328"/>
      <c r="AJ23" s="1328"/>
      <c r="AK23" s="1328"/>
    </row>
    <row r="24" spans="1:37" s="1296" customFormat="1" ht="21" customHeight="1">
      <c r="A24" s="1881"/>
      <c r="B24" s="1882"/>
      <c r="C24" s="1308" t="s">
        <v>867</v>
      </c>
      <c r="D24" s="1321">
        <v>0</v>
      </c>
      <c r="E24" s="1322">
        <v>0</v>
      </c>
      <c r="F24" s="1321">
        <v>7147</v>
      </c>
      <c r="G24" s="1322">
        <v>93.6</v>
      </c>
      <c r="H24" s="1321">
        <v>0</v>
      </c>
      <c r="I24" s="1322">
        <v>0</v>
      </c>
      <c r="J24" s="1321">
        <v>485</v>
      </c>
      <c r="K24" s="1322">
        <v>6.4</v>
      </c>
      <c r="L24" s="1323">
        <v>7632</v>
      </c>
      <c r="M24" s="1322">
        <v>100</v>
      </c>
      <c r="N24" s="1321">
        <v>0</v>
      </c>
      <c r="O24" s="1322">
        <v>0</v>
      </c>
      <c r="P24" s="1321">
        <v>0</v>
      </c>
      <c r="Q24" s="1322">
        <v>0</v>
      </c>
      <c r="R24" s="1321">
        <v>0</v>
      </c>
      <c r="S24" s="1322">
        <v>0</v>
      </c>
      <c r="T24" s="1321">
        <v>7632</v>
      </c>
      <c r="U24" s="1322">
        <v>100</v>
      </c>
      <c r="V24" s="1324"/>
      <c r="W24" s="1325"/>
      <c r="Y24" s="1326"/>
      <c r="Z24" s="1327"/>
      <c r="AA24" s="1328"/>
      <c r="AB24" s="1328"/>
      <c r="AC24" s="1328"/>
      <c r="AD24" s="1328"/>
      <c r="AE24" s="1329"/>
      <c r="AF24" s="1326"/>
      <c r="AG24" s="1327"/>
      <c r="AH24" s="1328"/>
      <c r="AI24" s="1328"/>
      <c r="AJ24" s="1328"/>
      <c r="AK24" s="1328"/>
    </row>
    <row r="25" spans="1:37" s="1296" customFormat="1" ht="21" customHeight="1">
      <c r="A25" s="1879" t="s">
        <v>875</v>
      </c>
      <c r="B25" s="1880"/>
      <c r="C25" s="1308" t="s">
        <v>866</v>
      </c>
      <c r="D25" s="1321">
        <v>0</v>
      </c>
      <c r="E25" s="1322">
        <v>0</v>
      </c>
      <c r="F25" s="1321">
        <v>0</v>
      </c>
      <c r="G25" s="1322">
        <v>0</v>
      </c>
      <c r="H25" s="1321">
        <v>0</v>
      </c>
      <c r="I25" s="1322">
        <v>0</v>
      </c>
      <c r="J25" s="1321">
        <v>0</v>
      </c>
      <c r="K25" s="1322">
        <v>0</v>
      </c>
      <c r="L25" s="1323">
        <v>0</v>
      </c>
      <c r="M25" s="1322">
        <v>0</v>
      </c>
      <c r="N25" s="1321">
        <v>0</v>
      </c>
      <c r="O25" s="1322">
        <v>0</v>
      </c>
      <c r="P25" s="1321">
        <v>0</v>
      </c>
      <c r="Q25" s="1322">
        <v>0</v>
      </c>
      <c r="R25" s="1321">
        <v>0</v>
      </c>
      <c r="S25" s="1322">
        <v>0</v>
      </c>
      <c r="T25" s="1321">
        <v>0</v>
      </c>
      <c r="U25" s="1322">
        <v>0</v>
      </c>
      <c r="V25" s="1324"/>
      <c r="W25" s="1325"/>
      <c r="Y25" s="1326"/>
      <c r="Z25" s="1327"/>
      <c r="AA25" s="1328"/>
      <c r="AB25" s="1328"/>
      <c r="AC25" s="1328"/>
      <c r="AD25" s="1328"/>
      <c r="AE25" s="1329"/>
      <c r="AF25" s="1326"/>
      <c r="AG25" s="1327"/>
      <c r="AH25" s="1328"/>
      <c r="AI25" s="1328"/>
      <c r="AJ25" s="1328"/>
      <c r="AK25" s="1328"/>
    </row>
    <row r="26" spans="1:37" s="1296" customFormat="1" ht="21" customHeight="1">
      <c r="A26" s="1881"/>
      <c r="B26" s="1882"/>
      <c r="C26" s="1308" t="s">
        <v>867</v>
      </c>
      <c r="D26" s="1321">
        <v>65237</v>
      </c>
      <c r="E26" s="1322">
        <v>88.8</v>
      </c>
      <c r="F26" s="1321">
        <v>7452</v>
      </c>
      <c r="G26" s="1322">
        <v>10.1</v>
      </c>
      <c r="H26" s="1321">
        <v>440</v>
      </c>
      <c r="I26" s="1322">
        <v>0.7</v>
      </c>
      <c r="J26" s="1321">
        <v>324</v>
      </c>
      <c r="K26" s="1322">
        <v>0.4</v>
      </c>
      <c r="L26" s="1323">
        <v>73453</v>
      </c>
      <c r="M26" s="1322">
        <v>100</v>
      </c>
      <c r="N26" s="1321">
        <v>618</v>
      </c>
      <c r="O26" s="1322">
        <v>0.8</v>
      </c>
      <c r="P26" s="1321">
        <v>0</v>
      </c>
      <c r="Q26" s="1322">
        <v>0</v>
      </c>
      <c r="R26" s="1321">
        <v>11</v>
      </c>
      <c r="S26" s="1322">
        <v>0.1</v>
      </c>
      <c r="T26" s="1321">
        <v>72824</v>
      </c>
      <c r="U26" s="1322">
        <v>99.1</v>
      </c>
      <c r="V26" s="1324"/>
      <c r="W26" s="1325"/>
      <c r="Y26" s="1326"/>
      <c r="Z26" s="1327"/>
      <c r="AA26" s="1328"/>
      <c r="AB26" s="1328"/>
      <c r="AC26" s="1328"/>
      <c r="AD26" s="1328"/>
      <c r="AE26" s="1329"/>
      <c r="AF26" s="1326"/>
      <c r="AG26" s="1327"/>
      <c r="AH26" s="1328"/>
      <c r="AI26" s="1328"/>
      <c r="AJ26" s="1328"/>
      <c r="AK26" s="1328"/>
    </row>
    <row r="27" spans="1:37" s="1296" customFormat="1" ht="21" customHeight="1">
      <c r="A27" s="1879" t="s">
        <v>876</v>
      </c>
      <c r="B27" s="1880"/>
      <c r="C27" s="1308" t="s">
        <v>866</v>
      </c>
      <c r="D27" s="1321">
        <v>185916</v>
      </c>
      <c r="E27" s="1322">
        <v>11.7</v>
      </c>
      <c r="F27" s="1321">
        <v>1304164</v>
      </c>
      <c r="G27" s="1322">
        <v>82</v>
      </c>
      <c r="H27" s="1321">
        <v>30127</v>
      </c>
      <c r="I27" s="1322">
        <v>1.9</v>
      </c>
      <c r="J27" s="1321">
        <v>71284</v>
      </c>
      <c r="K27" s="1322">
        <v>4.4</v>
      </c>
      <c r="L27" s="1323">
        <v>1591491</v>
      </c>
      <c r="M27" s="1322">
        <v>100</v>
      </c>
      <c r="N27" s="1321">
        <v>0</v>
      </c>
      <c r="O27" s="1322">
        <v>0</v>
      </c>
      <c r="P27" s="1321">
        <v>25296</v>
      </c>
      <c r="Q27" s="1322">
        <v>1.6</v>
      </c>
      <c r="R27" s="1321">
        <v>78146</v>
      </c>
      <c r="S27" s="1322">
        <v>4.9</v>
      </c>
      <c r="T27" s="1321">
        <v>1488049</v>
      </c>
      <c r="U27" s="1322">
        <v>93.5</v>
      </c>
      <c r="V27" s="1324"/>
      <c r="W27" s="1325"/>
      <c r="Y27" s="1326"/>
      <c r="Z27" s="1327"/>
      <c r="AA27" s="1328"/>
      <c r="AB27" s="1328"/>
      <c r="AC27" s="1328"/>
      <c r="AD27" s="1328"/>
      <c r="AE27" s="1329"/>
      <c r="AF27" s="1326"/>
      <c r="AG27" s="1327"/>
      <c r="AH27" s="1328"/>
      <c r="AI27" s="1328"/>
      <c r="AJ27" s="1328"/>
      <c r="AK27" s="1328"/>
    </row>
    <row r="28" spans="1:37" s="1296" customFormat="1" ht="21" customHeight="1">
      <c r="A28" s="1881"/>
      <c r="B28" s="1882"/>
      <c r="C28" s="1308" t="s">
        <v>867</v>
      </c>
      <c r="D28" s="1321">
        <v>41979</v>
      </c>
      <c r="E28" s="1322">
        <v>4</v>
      </c>
      <c r="F28" s="1321">
        <v>786304</v>
      </c>
      <c r="G28" s="1322">
        <v>74.5</v>
      </c>
      <c r="H28" s="1321">
        <v>39829</v>
      </c>
      <c r="I28" s="1322">
        <v>3.8</v>
      </c>
      <c r="J28" s="1321">
        <v>187246</v>
      </c>
      <c r="K28" s="1322">
        <v>17.7</v>
      </c>
      <c r="L28" s="1323">
        <v>1055358</v>
      </c>
      <c r="M28" s="1322">
        <v>100</v>
      </c>
      <c r="N28" s="1321">
        <v>35229</v>
      </c>
      <c r="O28" s="1322">
        <v>3.4</v>
      </c>
      <c r="P28" s="1321">
        <v>1829</v>
      </c>
      <c r="Q28" s="1322">
        <v>0.2</v>
      </c>
      <c r="R28" s="1321">
        <v>110229</v>
      </c>
      <c r="S28" s="1322">
        <v>10.5</v>
      </c>
      <c r="T28" s="1321">
        <v>908071</v>
      </c>
      <c r="U28" s="1322">
        <v>85.9</v>
      </c>
      <c r="V28" s="1324"/>
      <c r="W28" s="1325"/>
      <c r="Y28" s="1326"/>
      <c r="Z28" s="1327"/>
      <c r="AA28" s="1328"/>
      <c r="AB28" s="1328"/>
      <c r="AC28" s="1328"/>
      <c r="AD28" s="1328"/>
      <c r="AE28" s="1329"/>
      <c r="AF28" s="1326"/>
      <c r="AG28" s="1327"/>
      <c r="AH28" s="1328"/>
      <c r="AI28" s="1328"/>
      <c r="AJ28" s="1328"/>
      <c r="AK28" s="1328"/>
    </row>
    <row r="29" spans="1:37" s="1296" customFormat="1" ht="21" customHeight="1">
      <c r="A29" s="1879" t="s">
        <v>885</v>
      </c>
      <c r="B29" s="1880"/>
      <c r="C29" s="1308" t="s">
        <v>866</v>
      </c>
      <c r="D29" s="1321">
        <v>703699</v>
      </c>
      <c r="E29" s="1322">
        <v>72.7</v>
      </c>
      <c r="F29" s="1321">
        <v>245457</v>
      </c>
      <c r="G29" s="1322">
        <v>25.3</v>
      </c>
      <c r="H29" s="1321">
        <v>15298</v>
      </c>
      <c r="I29" s="1322">
        <v>1.6</v>
      </c>
      <c r="J29" s="1321">
        <v>3930</v>
      </c>
      <c r="K29" s="1322">
        <v>0.4</v>
      </c>
      <c r="L29" s="1323">
        <v>968384</v>
      </c>
      <c r="M29" s="1322">
        <v>100</v>
      </c>
      <c r="N29" s="1321">
        <v>0</v>
      </c>
      <c r="O29" s="1322">
        <v>0</v>
      </c>
      <c r="P29" s="1321">
        <v>8890</v>
      </c>
      <c r="Q29" s="1322">
        <v>0.9</v>
      </c>
      <c r="R29" s="1321">
        <v>8622</v>
      </c>
      <c r="S29" s="1322">
        <v>0.9</v>
      </c>
      <c r="T29" s="1321">
        <v>950872</v>
      </c>
      <c r="U29" s="1322">
        <v>98.2</v>
      </c>
      <c r="V29" s="1324"/>
      <c r="W29" s="1325"/>
      <c r="Y29" s="1326"/>
      <c r="Z29" s="1327"/>
      <c r="AA29" s="1328"/>
      <c r="AB29" s="1328"/>
      <c r="AC29" s="1328"/>
      <c r="AD29" s="1328"/>
      <c r="AE29" s="1329"/>
      <c r="AF29" s="1326"/>
      <c r="AG29" s="1327"/>
      <c r="AH29" s="1328"/>
      <c r="AI29" s="1328"/>
      <c r="AJ29" s="1328"/>
      <c r="AK29" s="1328"/>
    </row>
    <row r="30" spans="1:37" s="1296" customFormat="1" ht="21" customHeight="1">
      <c r="A30" s="1881"/>
      <c r="B30" s="1882"/>
      <c r="C30" s="1308" t="s">
        <v>867</v>
      </c>
      <c r="D30" s="1321">
        <v>163579</v>
      </c>
      <c r="E30" s="1322">
        <v>63.9</v>
      </c>
      <c r="F30" s="1321">
        <v>86631</v>
      </c>
      <c r="G30" s="1322">
        <v>33.8</v>
      </c>
      <c r="H30" s="1321">
        <v>3819</v>
      </c>
      <c r="I30" s="1322">
        <v>1.5</v>
      </c>
      <c r="J30" s="1321">
        <v>2017</v>
      </c>
      <c r="K30" s="1322">
        <v>0.8</v>
      </c>
      <c r="L30" s="1323">
        <v>256046</v>
      </c>
      <c r="M30" s="1322">
        <v>100</v>
      </c>
      <c r="N30" s="1321">
        <v>0</v>
      </c>
      <c r="O30" s="1322">
        <v>0</v>
      </c>
      <c r="P30" s="1321">
        <v>1964</v>
      </c>
      <c r="Q30" s="1322">
        <v>0.8</v>
      </c>
      <c r="R30" s="1321">
        <v>2296</v>
      </c>
      <c r="S30" s="1322">
        <v>0.9</v>
      </c>
      <c r="T30" s="1321">
        <v>251786</v>
      </c>
      <c r="U30" s="1322">
        <v>98.3</v>
      </c>
      <c r="V30" s="1324"/>
      <c r="W30" s="1325"/>
      <c r="Y30" s="1326"/>
      <c r="Z30" s="1327"/>
      <c r="AA30" s="1328"/>
      <c r="AB30" s="1328"/>
      <c r="AC30" s="1328"/>
      <c r="AD30" s="1328"/>
      <c r="AE30" s="1329"/>
      <c r="AF30" s="1326"/>
      <c r="AG30" s="1327"/>
      <c r="AH30" s="1328"/>
      <c r="AI30" s="1328"/>
      <c r="AJ30" s="1328"/>
      <c r="AK30" s="1328"/>
    </row>
    <row r="31" spans="1:37" s="1296" customFormat="1" ht="21" customHeight="1">
      <c r="A31" s="1879" t="s">
        <v>877</v>
      </c>
      <c r="B31" s="1880"/>
      <c r="C31" s="1308" t="s">
        <v>866</v>
      </c>
      <c r="D31" s="1321">
        <v>0</v>
      </c>
      <c r="E31" s="1322">
        <v>0</v>
      </c>
      <c r="F31" s="1321">
        <v>766711</v>
      </c>
      <c r="G31" s="1322">
        <v>97</v>
      </c>
      <c r="H31" s="1321">
        <v>5726</v>
      </c>
      <c r="I31" s="1322">
        <v>0.7</v>
      </c>
      <c r="J31" s="1321">
        <v>18079</v>
      </c>
      <c r="K31" s="1322">
        <v>2.3</v>
      </c>
      <c r="L31" s="1323">
        <v>790516</v>
      </c>
      <c r="M31" s="1322">
        <v>100</v>
      </c>
      <c r="N31" s="1321">
        <v>89914</v>
      </c>
      <c r="O31" s="1322">
        <v>11.4</v>
      </c>
      <c r="P31" s="1321">
        <v>0</v>
      </c>
      <c r="Q31" s="1322">
        <v>0</v>
      </c>
      <c r="R31" s="1321">
        <v>382</v>
      </c>
      <c r="S31" s="1322">
        <v>0</v>
      </c>
      <c r="T31" s="1321">
        <v>700220</v>
      </c>
      <c r="U31" s="1322">
        <v>88.6</v>
      </c>
      <c r="V31" s="1324"/>
      <c r="W31" s="1325"/>
      <c r="Y31" s="1326"/>
      <c r="Z31" s="1327"/>
      <c r="AA31" s="1328"/>
      <c r="AB31" s="1328"/>
      <c r="AC31" s="1328"/>
      <c r="AD31" s="1328"/>
      <c r="AE31" s="1329"/>
      <c r="AF31" s="1326"/>
      <c r="AG31" s="1327"/>
      <c r="AH31" s="1328"/>
      <c r="AI31" s="1328"/>
      <c r="AJ31" s="1328"/>
      <c r="AK31" s="1328"/>
    </row>
    <row r="32" spans="1:37" s="1296" customFormat="1" ht="21" customHeight="1">
      <c r="A32" s="1881"/>
      <c r="B32" s="1882"/>
      <c r="C32" s="1308" t="s">
        <v>867</v>
      </c>
      <c r="D32" s="1321">
        <v>64196</v>
      </c>
      <c r="E32" s="1322">
        <v>31.9</v>
      </c>
      <c r="F32" s="1321">
        <v>133027</v>
      </c>
      <c r="G32" s="1322">
        <v>66.1</v>
      </c>
      <c r="H32" s="1321">
        <v>1052</v>
      </c>
      <c r="I32" s="1322">
        <v>0.5</v>
      </c>
      <c r="J32" s="1321">
        <v>3119</v>
      </c>
      <c r="K32" s="1322">
        <v>1.5</v>
      </c>
      <c r="L32" s="1323">
        <v>201394</v>
      </c>
      <c r="M32" s="1322">
        <v>100</v>
      </c>
      <c r="N32" s="1321">
        <v>37347</v>
      </c>
      <c r="O32" s="1322">
        <v>18.5</v>
      </c>
      <c r="P32" s="1321">
        <v>152</v>
      </c>
      <c r="Q32" s="1322">
        <v>0.1</v>
      </c>
      <c r="R32" s="1321">
        <v>10850</v>
      </c>
      <c r="S32" s="1322">
        <v>5.4</v>
      </c>
      <c r="T32" s="1321">
        <v>153045</v>
      </c>
      <c r="U32" s="1322">
        <v>76</v>
      </c>
      <c r="V32" s="1324"/>
      <c r="W32" s="1325"/>
      <c r="Y32" s="1326"/>
      <c r="Z32" s="1327"/>
      <c r="AA32" s="1328"/>
      <c r="AB32" s="1328"/>
      <c r="AC32" s="1328"/>
      <c r="AD32" s="1328"/>
      <c r="AE32" s="1329"/>
      <c r="AF32" s="1326"/>
      <c r="AG32" s="1327"/>
      <c r="AH32" s="1328"/>
      <c r="AI32" s="1328"/>
      <c r="AJ32" s="1328"/>
      <c r="AK32" s="1328"/>
    </row>
    <row r="33" spans="1:37" s="1296" customFormat="1" ht="21" customHeight="1">
      <c r="A33" s="1883" t="s">
        <v>878</v>
      </c>
      <c r="B33" s="1880"/>
      <c r="C33" s="1308" t="s">
        <v>866</v>
      </c>
      <c r="D33" s="1321">
        <v>83335</v>
      </c>
      <c r="E33" s="1322">
        <v>3.5</v>
      </c>
      <c r="F33" s="1321">
        <v>957304</v>
      </c>
      <c r="G33" s="1322">
        <v>40.4</v>
      </c>
      <c r="H33" s="1321">
        <v>23115</v>
      </c>
      <c r="I33" s="1322">
        <v>1</v>
      </c>
      <c r="J33" s="1321">
        <v>1305558</v>
      </c>
      <c r="K33" s="1322">
        <v>55.1</v>
      </c>
      <c r="L33" s="1323">
        <v>2369312</v>
      </c>
      <c r="M33" s="1322">
        <v>100</v>
      </c>
      <c r="N33" s="1321">
        <v>810</v>
      </c>
      <c r="O33" s="1322">
        <v>0</v>
      </c>
      <c r="P33" s="1321">
        <v>71973</v>
      </c>
      <c r="Q33" s="1322">
        <v>3</v>
      </c>
      <c r="R33" s="1321">
        <v>1335298</v>
      </c>
      <c r="S33" s="1322">
        <v>56.4</v>
      </c>
      <c r="T33" s="1321">
        <v>961231</v>
      </c>
      <c r="U33" s="1322">
        <v>40.6</v>
      </c>
      <c r="V33" s="1324"/>
      <c r="W33" s="1325"/>
      <c r="Y33" s="1326"/>
      <c r="Z33" s="1327"/>
      <c r="AA33" s="1328"/>
      <c r="AB33" s="1328"/>
      <c r="AC33" s="1328"/>
      <c r="AD33" s="1328"/>
      <c r="AE33" s="1329"/>
      <c r="AF33" s="1326"/>
      <c r="AG33" s="1327"/>
      <c r="AH33" s="1328"/>
      <c r="AI33" s="1328"/>
      <c r="AJ33" s="1328"/>
      <c r="AK33" s="1328"/>
    </row>
    <row r="34" spans="1:37" s="1296" customFormat="1" ht="21" customHeight="1">
      <c r="A34" s="1881"/>
      <c r="B34" s="1882"/>
      <c r="C34" s="1308" t="s">
        <v>867</v>
      </c>
      <c r="D34" s="1321">
        <v>28970</v>
      </c>
      <c r="E34" s="1322">
        <v>19.6</v>
      </c>
      <c r="F34" s="1321">
        <v>113229</v>
      </c>
      <c r="G34" s="1322">
        <v>76.5</v>
      </c>
      <c r="H34" s="1321">
        <v>3815</v>
      </c>
      <c r="I34" s="1322">
        <v>2.6</v>
      </c>
      <c r="J34" s="1321">
        <v>1966</v>
      </c>
      <c r="K34" s="1322">
        <v>1.3</v>
      </c>
      <c r="L34" s="1323">
        <v>147980</v>
      </c>
      <c r="M34" s="1322">
        <v>100</v>
      </c>
      <c r="N34" s="1321">
        <v>0</v>
      </c>
      <c r="O34" s="1322">
        <v>0</v>
      </c>
      <c r="P34" s="1321">
        <v>2230</v>
      </c>
      <c r="Q34" s="1322">
        <v>1.6</v>
      </c>
      <c r="R34" s="1321">
        <v>2339</v>
      </c>
      <c r="S34" s="1322">
        <v>1.5</v>
      </c>
      <c r="T34" s="1321">
        <v>143411</v>
      </c>
      <c r="U34" s="1322">
        <v>96.9</v>
      </c>
      <c r="V34" s="1324"/>
      <c r="W34" s="1325"/>
      <c r="Y34" s="1326"/>
      <c r="Z34" s="1327"/>
      <c r="AA34" s="1328"/>
      <c r="AB34" s="1328"/>
      <c r="AC34" s="1328"/>
      <c r="AD34" s="1328"/>
      <c r="AE34" s="1329"/>
      <c r="AF34" s="1326"/>
      <c r="AG34" s="1327"/>
      <c r="AH34" s="1328"/>
      <c r="AI34" s="1328"/>
      <c r="AJ34" s="1328"/>
      <c r="AK34" s="1328"/>
    </row>
    <row r="35" spans="1:37" s="1296" customFormat="1" ht="21" customHeight="1">
      <c r="A35" s="1879" t="s">
        <v>879</v>
      </c>
      <c r="B35" s="1880"/>
      <c r="C35" s="1308" t="s">
        <v>866</v>
      </c>
      <c r="D35" s="1321">
        <v>580183</v>
      </c>
      <c r="E35" s="1322">
        <v>43.7</v>
      </c>
      <c r="F35" s="1321">
        <v>707452</v>
      </c>
      <c r="G35" s="1322">
        <v>53.3</v>
      </c>
      <c r="H35" s="1321">
        <v>27574</v>
      </c>
      <c r="I35" s="1322">
        <v>2</v>
      </c>
      <c r="J35" s="1321">
        <v>12843</v>
      </c>
      <c r="K35" s="1322">
        <v>1</v>
      </c>
      <c r="L35" s="1323">
        <v>1328052</v>
      </c>
      <c r="M35" s="1322">
        <v>100</v>
      </c>
      <c r="N35" s="1321">
        <v>0</v>
      </c>
      <c r="O35" s="1322">
        <v>0</v>
      </c>
      <c r="P35" s="1321">
        <v>22882</v>
      </c>
      <c r="Q35" s="1322">
        <v>1.7</v>
      </c>
      <c r="R35" s="1321">
        <v>832</v>
      </c>
      <c r="S35" s="1322">
        <v>0.1</v>
      </c>
      <c r="T35" s="1321">
        <v>1304338</v>
      </c>
      <c r="U35" s="1322">
        <v>98.2</v>
      </c>
      <c r="V35" s="1324"/>
      <c r="W35" s="1325"/>
      <c r="Y35" s="1326"/>
      <c r="Z35" s="1327"/>
      <c r="AA35" s="1328"/>
      <c r="AB35" s="1328"/>
      <c r="AC35" s="1328"/>
      <c r="AD35" s="1328"/>
      <c r="AE35" s="1329"/>
      <c r="AF35" s="1326"/>
      <c r="AG35" s="1327"/>
      <c r="AH35" s="1328"/>
      <c r="AI35" s="1328"/>
      <c r="AJ35" s="1328"/>
      <c r="AK35" s="1328"/>
    </row>
    <row r="36" spans="1:37" s="1296" customFormat="1" ht="21" customHeight="1">
      <c r="A36" s="1881"/>
      <c r="B36" s="1882"/>
      <c r="C36" s="1308" t="s">
        <v>867</v>
      </c>
      <c r="D36" s="1321">
        <v>169684</v>
      </c>
      <c r="E36" s="1322">
        <v>33.8</v>
      </c>
      <c r="F36" s="1321">
        <v>302926</v>
      </c>
      <c r="G36" s="1322">
        <v>60.3</v>
      </c>
      <c r="H36" s="1321">
        <v>12074</v>
      </c>
      <c r="I36" s="1322">
        <v>2.4</v>
      </c>
      <c r="J36" s="1321">
        <v>17809</v>
      </c>
      <c r="K36" s="1322">
        <v>3.5</v>
      </c>
      <c r="L36" s="1323">
        <v>502493</v>
      </c>
      <c r="M36" s="1322">
        <v>100</v>
      </c>
      <c r="N36" s="1321">
        <v>0</v>
      </c>
      <c r="O36" s="1322">
        <v>0</v>
      </c>
      <c r="P36" s="1321">
        <v>7525</v>
      </c>
      <c r="Q36" s="1322">
        <v>1.5</v>
      </c>
      <c r="R36" s="1321">
        <v>7319</v>
      </c>
      <c r="S36" s="1322">
        <v>1.5</v>
      </c>
      <c r="T36" s="1321">
        <v>487649</v>
      </c>
      <c r="U36" s="1322">
        <v>97</v>
      </c>
      <c r="V36" s="1324"/>
      <c r="W36" s="1325"/>
      <c r="Y36" s="1326"/>
      <c r="Z36" s="1327"/>
      <c r="AA36" s="1328"/>
      <c r="AB36" s="1328"/>
      <c r="AC36" s="1328"/>
      <c r="AD36" s="1328"/>
      <c r="AE36" s="1329"/>
      <c r="AF36" s="1326"/>
      <c r="AG36" s="1327"/>
      <c r="AH36" s="1328"/>
      <c r="AI36" s="1328"/>
      <c r="AJ36" s="1328"/>
      <c r="AK36" s="1328"/>
    </row>
    <row r="37" spans="1:37" s="1296" customFormat="1" ht="21" customHeight="1">
      <c r="A37" s="1879" t="s">
        <v>880</v>
      </c>
      <c r="B37" s="1880"/>
      <c r="C37" s="1308" t="s">
        <v>866</v>
      </c>
      <c r="D37" s="1321">
        <v>497896</v>
      </c>
      <c r="E37" s="1322">
        <v>41.3</v>
      </c>
      <c r="F37" s="1321">
        <v>689952</v>
      </c>
      <c r="G37" s="1322">
        <v>57.3</v>
      </c>
      <c r="H37" s="1321">
        <v>15107</v>
      </c>
      <c r="I37" s="1322">
        <v>1.3</v>
      </c>
      <c r="J37" s="1321">
        <v>1030</v>
      </c>
      <c r="K37" s="1322">
        <v>0.1</v>
      </c>
      <c r="L37" s="1323">
        <v>1203985</v>
      </c>
      <c r="M37" s="1322">
        <v>100</v>
      </c>
      <c r="N37" s="1321">
        <v>0</v>
      </c>
      <c r="O37" s="1322">
        <v>0</v>
      </c>
      <c r="P37" s="1321">
        <v>4554</v>
      </c>
      <c r="Q37" s="1322">
        <v>0.4</v>
      </c>
      <c r="R37" s="1321">
        <v>597</v>
      </c>
      <c r="S37" s="1322">
        <v>0</v>
      </c>
      <c r="T37" s="1321">
        <v>1198834</v>
      </c>
      <c r="U37" s="1322">
        <v>99.6</v>
      </c>
      <c r="V37" s="1324"/>
      <c r="W37" s="1325"/>
      <c r="Y37" s="1326"/>
      <c r="Z37" s="1327"/>
      <c r="AA37" s="1328"/>
      <c r="AB37" s="1328"/>
      <c r="AC37" s="1328"/>
      <c r="AD37" s="1328"/>
      <c r="AE37" s="1329"/>
      <c r="AF37" s="1326"/>
      <c r="AG37" s="1327"/>
      <c r="AH37" s="1328"/>
      <c r="AI37" s="1328"/>
      <c r="AJ37" s="1328"/>
      <c r="AK37" s="1328"/>
    </row>
    <row r="38" spans="1:37" s="1296" customFormat="1" ht="21" customHeight="1">
      <c r="A38" s="1881"/>
      <c r="B38" s="1882"/>
      <c r="C38" s="1308" t="s">
        <v>867</v>
      </c>
      <c r="D38" s="1321">
        <v>80019</v>
      </c>
      <c r="E38" s="1322">
        <v>42.8</v>
      </c>
      <c r="F38" s="1321">
        <v>103176</v>
      </c>
      <c r="G38" s="1322">
        <v>55.2</v>
      </c>
      <c r="H38" s="1321">
        <v>2161</v>
      </c>
      <c r="I38" s="1322">
        <v>1.0999999999999999</v>
      </c>
      <c r="J38" s="1321">
        <v>1613</v>
      </c>
      <c r="K38" s="1322">
        <v>0.9</v>
      </c>
      <c r="L38" s="1323">
        <v>186969</v>
      </c>
      <c r="M38" s="1322">
        <v>100</v>
      </c>
      <c r="N38" s="1321">
        <v>0</v>
      </c>
      <c r="O38" s="1322">
        <v>0</v>
      </c>
      <c r="P38" s="1321">
        <v>0</v>
      </c>
      <c r="Q38" s="1322">
        <v>0</v>
      </c>
      <c r="R38" s="1321">
        <v>142</v>
      </c>
      <c r="S38" s="1322">
        <v>0.1</v>
      </c>
      <c r="T38" s="1321">
        <v>186827</v>
      </c>
      <c r="U38" s="1322">
        <v>99.9</v>
      </c>
      <c r="V38" s="1324"/>
      <c r="W38" s="1325"/>
      <c r="Y38" s="1326"/>
      <c r="Z38" s="1327"/>
      <c r="AA38" s="1328"/>
      <c r="AB38" s="1328"/>
      <c r="AC38" s="1328"/>
      <c r="AD38" s="1328"/>
      <c r="AE38" s="1329"/>
      <c r="AF38" s="1326"/>
      <c r="AG38" s="1327"/>
      <c r="AH38" s="1328"/>
      <c r="AI38" s="1328"/>
      <c r="AJ38" s="1328"/>
      <c r="AK38" s="1328"/>
    </row>
    <row r="39" spans="1:37" s="1296" customFormat="1" ht="21" customHeight="1">
      <c r="A39" s="1879" t="s">
        <v>881</v>
      </c>
      <c r="B39" s="1880"/>
      <c r="C39" s="1308" t="s">
        <v>866</v>
      </c>
      <c r="D39" s="1321">
        <v>174282</v>
      </c>
      <c r="E39" s="1322">
        <v>45.6</v>
      </c>
      <c r="F39" s="1321">
        <v>166347</v>
      </c>
      <c r="G39" s="1322">
        <v>43.6</v>
      </c>
      <c r="H39" s="1321">
        <v>777</v>
      </c>
      <c r="I39" s="1322">
        <v>0.2</v>
      </c>
      <c r="J39" s="1321">
        <v>40335</v>
      </c>
      <c r="K39" s="1322">
        <v>10.6</v>
      </c>
      <c r="L39" s="1323">
        <v>381741</v>
      </c>
      <c r="M39" s="1322">
        <v>100</v>
      </c>
      <c r="N39" s="1321">
        <v>0</v>
      </c>
      <c r="O39" s="1322">
        <v>0</v>
      </c>
      <c r="P39" s="1321">
        <v>7070</v>
      </c>
      <c r="Q39" s="1322">
        <v>1.9</v>
      </c>
      <c r="R39" s="1321">
        <v>3624</v>
      </c>
      <c r="S39" s="1322">
        <v>0.9</v>
      </c>
      <c r="T39" s="1321">
        <v>371047</v>
      </c>
      <c r="U39" s="1322">
        <v>97.2</v>
      </c>
      <c r="V39" s="1324"/>
      <c r="W39" s="1325"/>
      <c r="Y39" s="1326"/>
      <c r="Z39" s="1327"/>
      <c r="AA39" s="1328"/>
      <c r="AB39" s="1328"/>
      <c r="AC39" s="1328"/>
      <c r="AD39" s="1328"/>
      <c r="AE39" s="1329"/>
      <c r="AF39" s="1326"/>
      <c r="AG39" s="1327"/>
      <c r="AH39" s="1328"/>
      <c r="AI39" s="1328"/>
      <c r="AJ39" s="1328"/>
      <c r="AK39" s="1328"/>
    </row>
    <row r="40" spans="1:37" s="1296" customFormat="1" ht="21" customHeight="1">
      <c r="A40" s="1881"/>
      <c r="B40" s="1882"/>
      <c r="C40" s="1308" t="s">
        <v>867</v>
      </c>
      <c r="D40" s="1321">
        <v>1433</v>
      </c>
      <c r="E40" s="1322">
        <v>36.9</v>
      </c>
      <c r="F40" s="1321">
        <v>2280</v>
      </c>
      <c r="G40" s="1322">
        <v>58.8</v>
      </c>
      <c r="H40" s="1321">
        <v>0</v>
      </c>
      <c r="I40" s="1322">
        <v>0</v>
      </c>
      <c r="J40" s="1321">
        <v>166</v>
      </c>
      <c r="K40" s="1322">
        <v>4.3</v>
      </c>
      <c r="L40" s="1323">
        <v>3879</v>
      </c>
      <c r="M40" s="1322">
        <v>100</v>
      </c>
      <c r="N40" s="1321">
        <v>0</v>
      </c>
      <c r="O40" s="1322">
        <v>0</v>
      </c>
      <c r="P40" s="1321">
        <v>349</v>
      </c>
      <c r="Q40" s="1322">
        <v>9</v>
      </c>
      <c r="R40" s="1321">
        <v>1136</v>
      </c>
      <c r="S40" s="1322">
        <v>29.3</v>
      </c>
      <c r="T40" s="1321">
        <v>2394</v>
      </c>
      <c r="U40" s="1322">
        <v>61.7</v>
      </c>
      <c r="V40" s="1324"/>
      <c r="W40" s="1325"/>
      <c r="Y40" s="1326"/>
      <c r="Z40" s="1327"/>
      <c r="AA40" s="1328"/>
      <c r="AB40" s="1328"/>
      <c r="AC40" s="1328"/>
      <c r="AD40" s="1328"/>
      <c r="AE40" s="1329"/>
      <c r="AF40" s="1326"/>
      <c r="AG40" s="1327"/>
      <c r="AH40" s="1328"/>
      <c r="AI40" s="1328"/>
      <c r="AJ40" s="1328"/>
      <c r="AK40" s="1328"/>
    </row>
    <row r="41" spans="1:37" s="1296" customFormat="1" ht="21" customHeight="1">
      <c r="A41" s="1884" t="s">
        <v>328</v>
      </c>
      <c r="B41" s="1885"/>
      <c r="C41" s="1308" t="s">
        <v>866</v>
      </c>
      <c r="D41" s="1330">
        <v>3471921</v>
      </c>
      <c r="E41" s="1322">
        <v>22.9</v>
      </c>
      <c r="F41" s="1330">
        <v>8546162</v>
      </c>
      <c r="G41" s="1322">
        <v>56.3</v>
      </c>
      <c r="H41" s="1330">
        <v>343926</v>
      </c>
      <c r="I41" s="1322">
        <v>2.3</v>
      </c>
      <c r="J41" s="1330">
        <v>2818445</v>
      </c>
      <c r="K41" s="1322">
        <v>18.5</v>
      </c>
      <c r="L41" s="1323">
        <v>15180454</v>
      </c>
      <c r="M41" s="1322">
        <v>100</v>
      </c>
      <c r="N41" s="1331">
        <v>204136</v>
      </c>
      <c r="O41" s="1322">
        <v>1.2</v>
      </c>
      <c r="P41" s="1330">
        <v>1534227</v>
      </c>
      <c r="Q41" s="1322">
        <v>10.2</v>
      </c>
      <c r="R41" s="1330">
        <v>1699107</v>
      </c>
      <c r="S41" s="1322">
        <v>11.2</v>
      </c>
      <c r="T41" s="1330">
        <v>11742984</v>
      </c>
      <c r="U41" s="1322">
        <v>77.4</v>
      </c>
      <c r="V41" s="1324"/>
      <c r="W41" s="1325"/>
      <c r="Y41" s="1326"/>
      <c r="Z41" s="1327"/>
      <c r="AA41" s="1328"/>
      <c r="AB41" s="1328"/>
      <c r="AC41" s="1328"/>
      <c r="AD41" s="1328"/>
      <c r="AE41" s="1329"/>
      <c r="AF41" s="1326"/>
      <c r="AG41" s="1327"/>
      <c r="AH41" s="1328"/>
      <c r="AI41" s="1328"/>
      <c r="AJ41" s="1328"/>
      <c r="AK41" s="1328"/>
    </row>
    <row r="42" spans="1:37" s="1296" customFormat="1" ht="21" customHeight="1">
      <c r="A42" s="1873"/>
      <c r="B42" s="1886"/>
      <c r="C42" s="1308" t="s">
        <v>867</v>
      </c>
      <c r="D42" s="1330">
        <v>1077013</v>
      </c>
      <c r="E42" s="1322">
        <v>21.9</v>
      </c>
      <c r="F42" s="1330">
        <v>2855687</v>
      </c>
      <c r="G42" s="1322">
        <v>58.1</v>
      </c>
      <c r="H42" s="1330">
        <v>188261</v>
      </c>
      <c r="I42" s="1322">
        <v>3.8</v>
      </c>
      <c r="J42" s="1330">
        <v>792936</v>
      </c>
      <c r="K42" s="1322">
        <v>16.2</v>
      </c>
      <c r="L42" s="1323">
        <v>4913897</v>
      </c>
      <c r="M42" s="1322">
        <v>100</v>
      </c>
      <c r="N42" s="1331">
        <v>295714</v>
      </c>
      <c r="O42" s="1322">
        <v>6</v>
      </c>
      <c r="P42" s="1330">
        <v>266123</v>
      </c>
      <c r="Q42" s="1322">
        <v>5.4</v>
      </c>
      <c r="R42" s="1330">
        <v>324540</v>
      </c>
      <c r="S42" s="1322">
        <v>6.6</v>
      </c>
      <c r="T42" s="1330">
        <v>4027520</v>
      </c>
      <c r="U42" s="1322">
        <v>82</v>
      </c>
      <c r="V42" s="1324"/>
      <c r="W42" s="1325"/>
      <c r="Y42" s="1326"/>
      <c r="Z42" s="1327"/>
      <c r="AA42" s="1328"/>
      <c r="AB42" s="1328"/>
      <c r="AC42" s="1328"/>
      <c r="AD42" s="1328"/>
      <c r="AE42" s="1329"/>
      <c r="AF42" s="1326"/>
      <c r="AG42" s="1327"/>
      <c r="AH42" s="1328"/>
      <c r="AI42" s="1328"/>
      <c r="AJ42" s="1328"/>
      <c r="AK42" s="1328"/>
    </row>
    <row r="43" spans="1:37" s="1296" customFormat="1" ht="21" customHeight="1">
      <c r="A43" s="1887"/>
      <c r="B43" s="1888"/>
      <c r="C43" s="1332" t="s">
        <v>882</v>
      </c>
      <c r="D43" s="1333">
        <v>4548934</v>
      </c>
      <c r="E43" s="1334">
        <v>22.6</v>
      </c>
      <c r="F43" s="1333">
        <v>11401849</v>
      </c>
      <c r="G43" s="1334">
        <v>56.7</v>
      </c>
      <c r="H43" s="1333">
        <v>532187</v>
      </c>
      <c r="I43" s="1334">
        <v>2.6</v>
      </c>
      <c r="J43" s="1333">
        <v>3611381</v>
      </c>
      <c r="K43" s="1334">
        <v>18.1</v>
      </c>
      <c r="L43" s="1335">
        <v>20094351</v>
      </c>
      <c r="M43" s="1334">
        <v>100</v>
      </c>
      <c r="N43" s="1336">
        <v>499850</v>
      </c>
      <c r="O43" s="1334">
        <v>2.5</v>
      </c>
      <c r="P43" s="1333">
        <v>1800350</v>
      </c>
      <c r="Q43" s="1334">
        <v>9.1</v>
      </c>
      <c r="R43" s="1333">
        <v>2023647</v>
      </c>
      <c r="S43" s="1334">
        <v>10</v>
      </c>
      <c r="T43" s="1333">
        <v>15770504</v>
      </c>
      <c r="U43" s="1334">
        <v>78.4</v>
      </c>
      <c r="V43" s="1324"/>
      <c r="W43" s="1325"/>
      <c r="Y43" s="1326"/>
      <c r="Z43" s="1327"/>
      <c r="AA43" s="1328"/>
      <c r="AB43" s="1328"/>
      <c r="AC43" s="1328"/>
      <c r="AD43" s="1328"/>
      <c r="AE43" s="1329"/>
      <c r="AF43" s="1326"/>
      <c r="AG43" s="1327"/>
      <c r="AH43" s="1328"/>
      <c r="AI43" s="1328"/>
      <c r="AJ43" s="1328"/>
      <c r="AK43" s="1328"/>
    </row>
    <row r="44" spans="4:21" ht="12.75" customHeight="1">
      <c r="D44" s="1337"/>
      <c r="E44" s="1337"/>
      <c r="F44" s="1337"/>
      <c r="G44" s="1337"/>
      <c r="H44" s="1337"/>
      <c r="I44" s="1337"/>
      <c r="J44" s="1337"/>
      <c r="K44" s="1337"/>
      <c r="L44" s="1338"/>
      <c r="M44" s="1337"/>
      <c r="N44" s="1337"/>
      <c r="O44" s="1337"/>
      <c r="P44" s="1337"/>
      <c r="Q44" s="1337"/>
      <c r="R44" s="1337"/>
      <c r="S44" s="1337"/>
      <c r="T44" s="1337"/>
      <c r="U44" s="1337"/>
    </row>
    <row r="45" spans="4:21" ht="12.75" customHeight="1">
      <c r="D45" s="1337"/>
      <c r="E45" s="1337"/>
      <c r="F45" s="1337"/>
      <c r="G45" s="1337"/>
      <c r="H45" s="1337"/>
      <c r="I45" s="1337"/>
      <c r="J45" s="1337"/>
      <c r="K45" s="1337"/>
      <c r="L45" s="1338"/>
      <c r="M45" s="1337"/>
      <c r="N45" s="1337"/>
      <c r="O45" s="1337"/>
      <c r="P45" s="1337"/>
      <c r="Q45" s="1337"/>
      <c r="R45" s="1337"/>
      <c r="S45" s="1337"/>
      <c r="T45" s="1337"/>
      <c r="U45" s="1337"/>
    </row>
    <row r="46" spans="4:21" ht="12.75" customHeight="1">
      <c r="D46" s="1337"/>
      <c r="E46" s="1337"/>
      <c r="F46" s="1337"/>
      <c r="G46" s="1337"/>
      <c r="H46" s="1337"/>
      <c r="I46" s="1337"/>
      <c r="J46" s="1337"/>
      <c r="K46" s="1337"/>
      <c r="L46" s="1338"/>
      <c r="M46" s="1337"/>
      <c r="N46" s="1337"/>
      <c r="O46" s="1337"/>
      <c r="P46" s="1337"/>
      <c r="Q46" s="1337"/>
      <c r="R46" s="1337"/>
      <c r="S46" s="1337"/>
      <c r="T46" s="1337"/>
      <c r="U46" s="1337"/>
    </row>
  </sheetData>
  <sheetProtection/>
  <mergeCells count="29">
    <mergeCell ref="A41:B43"/>
    <mergeCell ref="A27:B28"/>
    <mergeCell ref="A29:B30"/>
    <mergeCell ref="A31:B32"/>
    <mergeCell ref="A33:B34"/>
    <mergeCell ref="A35:B36"/>
    <mergeCell ref="A37:B38"/>
    <mergeCell ref="A17:B18"/>
    <mergeCell ref="A19:B20"/>
    <mergeCell ref="A21:B22"/>
    <mergeCell ref="A23:B24"/>
    <mergeCell ref="A25:B26"/>
    <mergeCell ref="A39:B40"/>
    <mergeCell ref="A6:C6"/>
    <mergeCell ref="A7:B8"/>
    <mergeCell ref="A9:B10"/>
    <mergeCell ref="A11:B12"/>
    <mergeCell ref="A13:B14"/>
    <mergeCell ref="A15:B16"/>
    <mergeCell ref="A3:C3"/>
    <mergeCell ref="D3:M3"/>
    <mergeCell ref="N3:U3"/>
    <mergeCell ref="D4:D5"/>
    <mergeCell ref="F4:F5"/>
    <mergeCell ref="H4:H5"/>
    <mergeCell ref="J4:J5"/>
    <mergeCell ref="L4:L5"/>
    <mergeCell ref="N4:N5"/>
    <mergeCell ref="T4:T5"/>
  </mergeCells>
  <printOptions/>
  <pageMargins left="0.7874015748031497" right="0.7874015748031497" top="0.52" bottom="0.38" header="0" footer="0"/>
  <pageSetup blackAndWhite="1" horizontalDpi="300" verticalDpi="3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showZeros="0" view="pageBreakPreview" zoomScale="98" zoomScaleNormal="102" zoomScaleSheetLayoutView="98" zoomScalePageLayoutView="0" workbookViewId="0" topLeftCell="A1">
      <selection activeCell="L6" sqref="L6"/>
    </sheetView>
  </sheetViews>
  <sheetFormatPr defaultColWidth="9.25390625" defaultRowHeight="20.25" customHeight="1"/>
  <cols>
    <col min="1" max="3" width="4.125" style="1339" customWidth="1"/>
    <col min="4" max="4" width="24.25390625" style="1339" customWidth="1"/>
    <col min="5" max="7" width="16.375" style="1342" customWidth="1"/>
    <col min="8" max="16384" width="9.25390625" style="1339" customWidth="1"/>
  </cols>
  <sheetData>
    <row r="1" spans="1:6" ht="20.25" customHeight="1">
      <c r="A1" s="1339" t="s">
        <v>886</v>
      </c>
      <c r="B1" s="1340"/>
      <c r="C1" s="1340"/>
      <c r="D1" s="1340"/>
      <c r="E1" s="1341"/>
      <c r="F1" s="1341"/>
    </row>
    <row r="2" ht="20.25" customHeight="1">
      <c r="G2" s="1343" t="s">
        <v>144</v>
      </c>
    </row>
    <row r="3" spans="1:7" s="1346" customFormat="1" ht="28.5" customHeight="1">
      <c r="A3" s="1889" t="s">
        <v>887</v>
      </c>
      <c r="B3" s="1890"/>
      <c r="C3" s="1890"/>
      <c r="D3" s="1891"/>
      <c r="E3" s="1344" t="s">
        <v>888</v>
      </c>
      <c r="F3" s="1344" t="s">
        <v>889</v>
      </c>
      <c r="G3" s="1345" t="s">
        <v>762</v>
      </c>
    </row>
    <row r="4" spans="1:7" s="1346" customFormat="1" ht="28.5" customHeight="1">
      <c r="A4" s="1892" t="s">
        <v>890</v>
      </c>
      <c r="B4" s="1895" t="s">
        <v>891</v>
      </c>
      <c r="C4" s="1895" t="s">
        <v>892</v>
      </c>
      <c r="D4" s="1347" t="s">
        <v>893</v>
      </c>
      <c r="E4" s="1348">
        <v>0</v>
      </c>
      <c r="F4" s="1348">
        <v>28452</v>
      </c>
      <c r="G4" s="1349">
        <v>28452</v>
      </c>
    </row>
    <row r="5" spans="1:7" s="1346" customFormat="1" ht="28.5" customHeight="1">
      <c r="A5" s="1893"/>
      <c r="B5" s="1896"/>
      <c r="C5" s="1896"/>
      <c r="D5" s="1347" t="s">
        <v>894</v>
      </c>
      <c r="E5" s="1348">
        <v>0</v>
      </c>
      <c r="F5" s="1348">
        <v>0</v>
      </c>
      <c r="G5" s="1349">
        <v>0</v>
      </c>
    </row>
    <row r="6" spans="1:7" s="1346" customFormat="1" ht="28.5" customHeight="1">
      <c r="A6" s="1893"/>
      <c r="B6" s="1896"/>
      <c r="C6" s="1896"/>
      <c r="D6" s="1347" t="s">
        <v>234</v>
      </c>
      <c r="E6" s="1348">
        <v>69386</v>
      </c>
      <c r="F6" s="1348">
        <v>13928</v>
      </c>
      <c r="G6" s="1349">
        <v>83314</v>
      </c>
    </row>
    <row r="7" spans="1:7" s="1346" customFormat="1" ht="28.5" customHeight="1">
      <c r="A7" s="1893"/>
      <c r="B7" s="1896"/>
      <c r="C7" s="1897"/>
      <c r="D7" s="1347" t="s">
        <v>833</v>
      </c>
      <c r="E7" s="1350">
        <v>69386</v>
      </c>
      <c r="F7" s="1350">
        <v>42380</v>
      </c>
      <c r="G7" s="1349">
        <v>111766</v>
      </c>
    </row>
    <row r="8" spans="1:7" s="1346" customFormat="1" ht="28.5" customHeight="1">
      <c r="A8" s="1893"/>
      <c r="B8" s="1896"/>
      <c r="C8" s="1895" t="s">
        <v>895</v>
      </c>
      <c r="D8" s="1347" t="s">
        <v>896</v>
      </c>
      <c r="E8" s="1348">
        <v>0</v>
      </c>
      <c r="F8" s="1348">
        <v>36487</v>
      </c>
      <c r="G8" s="1349">
        <v>36487</v>
      </c>
    </row>
    <row r="9" spans="1:7" s="1346" customFormat="1" ht="28.5" customHeight="1">
      <c r="A9" s="1893"/>
      <c r="B9" s="1896"/>
      <c r="C9" s="1896"/>
      <c r="D9" s="1347" t="s">
        <v>234</v>
      </c>
      <c r="E9" s="1348">
        <v>24000</v>
      </c>
      <c r="F9" s="1348">
        <v>151787</v>
      </c>
      <c r="G9" s="1349">
        <v>175787</v>
      </c>
    </row>
    <row r="10" spans="1:7" s="1346" customFormat="1" ht="28.5" customHeight="1">
      <c r="A10" s="1893"/>
      <c r="B10" s="1896"/>
      <c r="C10" s="1897"/>
      <c r="D10" s="1347" t="s">
        <v>833</v>
      </c>
      <c r="E10" s="1350">
        <v>24000</v>
      </c>
      <c r="F10" s="1350">
        <v>188274</v>
      </c>
      <c r="G10" s="1349">
        <v>212274</v>
      </c>
    </row>
    <row r="11" spans="1:7" s="1346" customFormat="1" ht="28.5" customHeight="1">
      <c r="A11" s="1893"/>
      <c r="B11" s="1896"/>
      <c r="C11" s="1898" t="s">
        <v>897</v>
      </c>
      <c r="D11" s="1899"/>
      <c r="E11" s="1350">
        <v>93386</v>
      </c>
      <c r="F11" s="1350">
        <v>230654</v>
      </c>
      <c r="G11" s="1349">
        <v>324040</v>
      </c>
    </row>
    <row r="12" spans="1:7" s="1346" customFormat="1" ht="28.5" customHeight="1">
      <c r="A12" s="1893"/>
      <c r="B12" s="1897"/>
      <c r="C12" s="1898" t="s">
        <v>898</v>
      </c>
      <c r="D12" s="1899"/>
      <c r="E12" s="1348">
        <v>0</v>
      </c>
      <c r="F12" s="1348">
        <v>282</v>
      </c>
      <c r="G12" s="1349">
        <v>282</v>
      </c>
    </row>
    <row r="13" spans="1:7" s="1346" customFormat="1" ht="28.5" customHeight="1">
      <c r="A13" s="1893"/>
      <c r="B13" s="1900" t="s">
        <v>899</v>
      </c>
      <c r="C13" s="1901"/>
      <c r="D13" s="1902"/>
      <c r="E13" s="1348">
        <v>0</v>
      </c>
      <c r="F13" s="1348">
        <v>0</v>
      </c>
      <c r="G13" s="1349">
        <v>0</v>
      </c>
    </row>
    <row r="14" spans="1:7" s="1346" customFormat="1" ht="28.5" customHeight="1">
      <c r="A14" s="1893"/>
      <c r="B14" s="1903" t="s">
        <v>900</v>
      </c>
      <c r="C14" s="1904"/>
      <c r="D14" s="1905"/>
      <c r="E14" s="1348">
        <v>0</v>
      </c>
      <c r="F14" s="1348">
        <v>0</v>
      </c>
      <c r="G14" s="1349">
        <v>0</v>
      </c>
    </row>
    <row r="15" spans="1:7" s="1346" customFormat="1" ht="28.5" customHeight="1">
      <c r="A15" s="1894"/>
      <c r="B15" s="1906" t="s">
        <v>901</v>
      </c>
      <c r="C15" s="1907"/>
      <c r="D15" s="1908"/>
      <c r="E15" s="1348">
        <v>0</v>
      </c>
      <c r="F15" s="1348">
        <v>0</v>
      </c>
      <c r="G15" s="1349">
        <v>0</v>
      </c>
    </row>
    <row r="16" spans="1:7" s="1346" customFormat="1" ht="28.5" customHeight="1">
      <c r="A16" s="1892" t="s">
        <v>902</v>
      </c>
      <c r="B16" s="1910" t="s">
        <v>903</v>
      </c>
      <c r="C16" s="1913" t="s">
        <v>904</v>
      </c>
      <c r="D16" s="1913"/>
      <c r="E16" s="1348">
        <v>0</v>
      </c>
      <c r="F16" s="1348">
        <v>137495</v>
      </c>
      <c r="G16" s="1349">
        <v>137495</v>
      </c>
    </row>
    <row r="17" spans="1:7" s="1346" customFormat="1" ht="28.5" customHeight="1">
      <c r="A17" s="1893"/>
      <c r="B17" s="1911"/>
      <c r="C17" s="1913" t="s">
        <v>905</v>
      </c>
      <c r="D17" s="1913"/>
      <c r="E17" s="1348">
        <v>0</v>
      </c>
      <c r="F17" s="1348">
        <v>64458</v>
      </c>
      <c r="G17" s="1349">
        <v>64458</v>
      </c>
    </row>
    <row r="18" spans="1:7" s="1346" customFormat="1" ht="28.5" customHeight="1">
      <c r="A18" s="1893"/>
      <c r="B18" s="1912"/>
      <c r="C18" s="1913" t="s">
        <v>906</v>
      </c>
      <c r="D18" s="1913"/>
      <c r="E18" s="1350">
        <v>0</v>
      </c>
      <c r="F18" s="1350">
        <v>201953</v>
      </c>
      <c r="G18" s="1351">
        <v>201953</v>
      </c>
    </row>
    <row r="19" spans="1:7" s="1346" customFormat="1" ht="28.5" customHeight="1">
      <c r="A19" s="1894"/>
      <c r="B19" s="1900" t="s">
        <v>907</v>
      </c>
      <c r="C19" s="1904"/>
      <c r="D19" s="1905"/>
      <c r="E19" s="1348">
        <v>0</v>
      </c>
      <c r="F19" s="1348">
        <v>29512</v>
      </c>
      <c r="G19" s="1349">
        <v>29512</v>
      </c>
    </row>
    <row r="20" spans="1:7" s="1346" customFormat="1" ht="28.5" customHeight="1">
      <c r="A20" s="1892" t="s">
        <v>908</v>
      </c>
      <c r="B20" s="1900" t="s">
        <v>909</v>
      </c>
      <c r="C20" s="1901"/>
      <c r="D20" s="1902"/>
      <c r="E20" s="1917"/>
      <c r="F20" s="1918"/>
      <c r="G20" s="1349">
        <v>83926</v>
      </c>
    </row>
    <row r="21" spans="1:7" s="1346" customFormat="1" ht="28.5" customHeight="1">
      <c r="A21" s="1893"/>
      <c r="B21" s="1900" t="s">
        <v>910</v>
      </c>
      <c r="C21" s="1901"/>
      <c r="D21" s="1902"/>
      <c r="E21" s="1919"/>
      <c r="F21" s="1920"/>
      <c r="G21" s="1349">
        <v>21086</v>
      </c>
    </row>
    <row r="22" spans="1:7" s="1346" customFormat="1" ht="28.5" customHeight="1">
      <c r="A22" s="1893"/>
      <c r="B22" s="1900" t="s">
        <v>911</v>
      </c>
      <c r="C22" s="1901"/>
      <c r="D22" s="1902"/>
      <c r="E22" s="1919"/>
      <c r="F22" s="1920"/>
      <c r="G22" s="1349">
        <v>175</v>
      </c>
    </row>
    <row r="23" spans="1:7" s="1346" customFormat="1" ht="28.5" customHeight="1">
      <c r="A23" s="1893"/>
      <c r="B23" s="1900" t="s">
        <v>912</v>
      </c>
      <c r="C23" s="1901"/>
      <c r="D23" s="1902"/>
      <c r="E23" s="1919"/>
      <c r="F23" s="1920"/>
      <c r="G23" s="1349">
        <v>56609</v>
      </c>
    </row>
    <row r="24" spans="1:7" s="1346" customFormat="1" ht="28.5" customHeight="1">
      <c r="A24" s="1893"/>
      <c r="B24" s="1900" t="s">
        <v>913</v>
      </c>
      <c r="C24" s="1901"/>
      <c r="D24" s="1902"/>
      <c r="E24" s="1919"/>
      <c r="F24" s="1920"/>
      <c r="G24" s="1349">
        <v>65900</v>
      </c>
    </row>
    <row r="25" spans="1:7" s="1346" customFormat="1" ht="28.5" customHeight="1">
      <c r="A25" s="1894"/>
      <c r="B25" s="1900" t="s">
        <v>914</v>
      </c>
      <c r="C25" s="1901"/>
      <c r="D25" s="1902"/>
      <c r="E25" s="1919"/>
      <c r="F25" s="1920"/>
      <c r="G25" s="1351">
        <v>227696</v>
      </c>
    </row>
    <row r="26" spans="1:7" s="1346" customFormat="1" ht="28.5" customHeight="1">
      <c r="A26" s="1909" t="s">
        <v>915</v>
      </c>
      <c r="B26" s="1901"/>
      <c r="C26" s="1901"/>
      <c r="D26" s="1902"/>
      <c r="E26" s="1919"/>
      <c r="F26" s="1920"/>
      <c r="G26" s="1349">
        <v>134295</v>
      </c>
    </row>
    <row r="27" spans="1:7" s="1346" customFormat="1" ht="28.5" customHeight="1">
      <c r="A27" s="1909" t="s">
        <v>916</v>
      </c>
      <c r="B27" s="1901"/>
      <c r="C27" s="1901"/>
      <c r="D27" s="1902"/>
      <c r="E27" s="1919"/>
      <c r="F27" s="1920"/>
      <c r="G27" s="1349">
        <v>9</v>
      </c>
    </row>
    <row r="28" spans="1:7" s="1346" customFormat="1" ht="28.5" customHeight="1">
      <c r="A28" s="1914" t="s">
        <v>917</v>
      </c>
      <c r="B28" s="1915"/>
      <c r="C28" s="1915"/>
      <c r="D28" s="1916"/>
      <c r="E28" s="1921"/>
      <c r="F28" s="1922"/>
      <c r="G28" s="1352">
        <v>917778</v>
      </c>
    </row>
    <row r="29" spans="1:7" ht="20.25" customHeight="1">
      <c r="A29" s="1353"/>
      <c r="B29" s="1353"/>
      <c r="C29" s="1353"/>
      <c r="D29" s="1353"/>
      <c r="E29" s="1354"/>
      <c r="F29" s="1354"/>
      <c r="G29" s="1354"/>
    </row>
    <row r="30" ht="20.25" customHeight="1">
      <c r="G30" s="1355"/>
    </row>
    <row r="31" ht="20.25" customHeight="1">
      <c r="G31" s="1343"/>
    </row>
  </sheetData>
  <sheetProtection/>
  <mergeCells count="27">
    <mergeCell ref="A28:D28"/>
    <mergeCell ref="A20:A25"/>
    <mergeCell ref="B20:D20"/>
    <mergeCell ref="E20:F28"/>
    <mergeCell ref="B21:D21"/>
    <mergeCell ref="B22:D22"/>
    <mergeCell ref="B23:D23"/>
    <mergeCell ref="B24:D24"/>
    <mergeCell ref="B25:D25"/>
    <mergeCell ref="A26:D26"/>
    <mergeCell ref="A27:D27"/>
    <mergeCell ref="A16:A19"/>
    <mergeCell ref="B16:B18"/>
    <mergeCell ref="C16:D16"/>
    <mergeCell ref="C17:D17"/>
    <mergeCell ref="C18:D18"/>
    <mergeCell ref="B19:D19"/>
    <mergeCell ref="A3:D3"/>
    <mergeCell ref="A4:A15"/>
    <mergeCell ref="B4:B12"/>
    <mergeCell ref="C4:C7"/>
    <mergeCell ref="C8:C10"/>
    <mergeCell ref="C11:D11"/>
    <mergeCell ref="C12:D12"/>
    <mergeCell ref="B13:D13"/>
    <mergeCell ref="B14:D14"/>
    <mergeCell ref="B15:D15"/>
  </mergeCells>
  <printOptions/>
  <pageMargins left="0.7874015748031497" right="0.7874015748031497" top="0.7874015748031497" bottom="0.7874015748031497" header="0" footer="0"/>
  <pageSetup blackAndWhite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0"/>
  <sheetViews>
    <sheetView showZeros="0" view="pageBreakPreview" zoomScale="93" zoomScaleNormal="91" zoomScaleSheetLayoutView="9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8" sqref="U8"/>
    </sheetView>
  </sheetViews>
  <sheetFormatPr defaultColWidth="9.25390625" defaultRowHeight="18" customHeight="1"/>
  <cols>
    <col min="1" max="1" width="13.75390625" style="1356" customWidth="1"/>
    <col min="2" max="3" width="12.00390625" style="1356" customWidth="1"/>
    <col min="4" max="4" width="10.125" style="1359" customWidth="1"/>
    <col min="5" max="5" width="10.75390625" style="1356" customWidth="1"/>
    <col min="6" max="7" width="10.25390625" style="1356" customWidth="1"/>
    <col min="8" max="9" width="10.75390625" style="1356" customWidth="1"/>
    <col min="10" max="10" width="10.25390625" style="1356" customWidth="1"/>
    <col min="11" max="12" width="12.00390625" style="1356" customWidth="1"/>
    <col min="13" max="16384" width="9.25390625" style="1356" customWidth="1"/>
  </cols>
  <sheetData>
    <row r="1" spans="1:4" ht="18" customHeight="1">
      <c r="A1" s="1356" t="s">
        <v>918</v>
      </c>
      <c r="B1" s="1357"/>
      <c r="C1" s="1357"/>
      <c r="D1" s="1358"/>
    </row>
    <row r="2" ht="18" customHeight="1">
      <c r="L2" s="1360" t="s">
        <v>144</v>
      </c>
    </row>
    <row r="3" spans="1:12" s="1363" customFormat="1" ht="27" customHeight="1">
      <c r="A3" s="1924" t="s">
        <v>730</v>
      </c>
      <c r="B3" s="1923" t="s">
        <v>919</v>
      </c>
      <c r="C3" s="1923" t="s">
        <v>920</v>
      </c>
      <c r="D3" s="1925" t="s">
        <v>921</v>
      </c>
      <c r="E3" s="1927" t="s">
        <v>922</v>
      </c>
      <c r="F3" s="1927"/>
      <c r="G3" s="1927"/>
      <c r="H3" s="1927"/>
      <c r="I3" s="1927"/>
      <c r="J3" s="1927"/>
      <c r="K3" s="1923" t="s">
        <v>923</v>
      </c>
      <c r="L3" s="1923" t="s">
        <v>924</v>
      </c>
    </row>
    <row r="4" spans="1:12" s="1363" customFormat="1" ht="42" customHeight="1">
      <c r="A4" s="1924"/>
      <c r="B4" s="1924"/>
      <c r="C4" s="1924"/>
      <c r="D4" s="1926"/>
      <c r="E4" s="1361" t="s">
        <v>925</v>
      </c>
      <c r="F4" s="1361" t="s">
        <v>926</v>
      </c>
      <c r="G4" s="1362" t="s">
        <v>431</v>
      </c>
      <c r="H4" s="1361" t="s">
        <v>225</v>
      </c>
      <c r="I4" s="1362" t="s">
        <v>927</v>
      </c>
      <c r="J4" s="1361" t="s">
        <v>285</v>
      </c>
      <c r="K4" s="1924"/>
      <c r="L4" s="1924"/>
    </row>
    <row r="5" spans="1:12" s="1363" customFormat="1" ht="33.75" customHeight="1">
      <c r="A5" s="1361" t="s">
        <v>928</v>
      </c>
      <c r="B5" s="1364">
        <v>0</v>
      </c>
      <c r="C5" s="1364">
        <v>0</v>
      </c>
      <c r="D5" s="1365" t="s">
        <v>322</v>
      </c>
      <c r="E5" s="1364">
        <v>0</v>
      </c>
      <c r="F5" s="1364">
        <v>0</v>
      </c>
      <c r="G5" s="1364">
        <v>0</v>
      </c>
      <c r="H5" s="1364">
        <v>0</v>
      </c>
      <c r="I5" s="1364">
        <v>0</v>
      </c>
      <c r="J5" s="1364">
        <v>0</v>
      </c>
      <c r="K5" s="1364">
        <v>0</v>
      </c>
      <c r="L5" s="1364">
        <v>0</v>
      </c>
    </row>
    <row r="6" spans="1:12" s="1363" customFormat="1" ht="33.75" customHeight="1">
      <c r="A6" s="1361" t="s">
        <v>929</v>
      </c>
      <c r="B6" s="1364"/>
      <c r="C6" s="1364"/>
      <c r="D6" s="1365" t="s">
        <v>322</v>
      </c>
      <c r="E6" s="1364">
        <v>0</v>
      </c>
      <c r="F6" s="1364">
        <v>0</v>
      </c>
      <c r="G6" s="1364">
        <v>0</v>
      </c>
      <c r="H6" s="1364">
        <v>0</v>
      </c>
      <c r="I6" s="1364">
        <v>0</v>
      </c>
      <c r="J6" s="1364">
        <v>0</v>
      </c>
      <c r="K6" s="1364">
        <v>0</v>
      </c>
      <c r="L6" s="1364">
        <v>0</v>
      </c>
    </row>
    <row r="7" spans="1:12" s="1363" customFormat="1" ht="33.75" customHeight="1">
      <c r="A7" s="1361" t="s">
        <v>930</v>
      </c>
      <c r="B7" s="1364">
        <v>492375</v>
      </c>
      <c r="C7" s="1364">
        <v>408455</v>
      </c>
      <c r="D7" s="1366">
        <f aca="true" t="shared" si="0" ref="D7:D16">IF(C7="","",ROUND((B7-C7)/C7*100,1))</f>
        <v>20.5</v>
      </c>
      <c r="E7" s="1364">
        <v>223981</v>
      </c>
      <c r="F7" s="1364">
        <v>0</v>
      </c>
      <c r="G7" s="1364">
        <v>0</v>
      </c>
      <c r="H7" s="1364">
        <v>74075</v>
      </c>
      <c r="I7" s="1364">
        <v>951</v>
      </c>
      <c r="J7" s="1364">
        <v>193368</v>
      </c>
      <c r="K7" s="1364">
        <v>338869</v>
      </c>
      <c r="L7" s="1364">
        <v>38016</v>
      </c>
    </row>
    <row r="8" spans="1:12" s="1363" customFormat="1" ht="33.75" customHeight="1">
      <c r="A8" s="1361" t="s">
        <v>931</v>
      </c>
      <c r="B8" s="1364">
        <v>312115</v>
      </c>
      <c r="C8" s="1364">
        <v>323924</v>
      </c>
      <c r="D8" s="1366">
        <f t="shared" si="0"/>
        <v>-3.6</v>
      </c>
      <c r="E8" s="1364">
        <v>159518</v>
      </c>
      <c r="F8" s="1364">
        <v>0</v>
      </c>
      <c r="G8" s="1364">
        <v>0</v>
      </c>
      <c r="H8" s="1364">
        <v>134090</v>
      </c>
      <c r="I8" s="1364">
        <v>2612</v>
      </c>
      <c r="J8" s="1364">
        <v>15895</v>
      </c>
      <c r="K8" s="1364">
        <v>162885</v>
      </c>
      <c r="L8" s="1364">
        <v>4620</v>
      </c>
    </row>
    <row r="9" spans="1:12" s="1363" customFormat="1" ht="33.75" customHeight="1">
      <c r="A9" s="1361" t="s">
        <v>865</v>
      </c>
      <c r="B9" s="1364">
        <v>0</v>
      </c>
      <c r="C9" s="1364">
        <v>3964</v>
      </c>
      <c r="D9" s="1365" t="s">
        <v>932</v>
      </c>
      <c r="E9" s="1364">
        <v>0</v>
      </c>
      <c r="F9" s="1364">
        <v>0</v>
      </c>
      <c r="G9" s="1364">
        <v>0</v>
      </c>
      <c r="H9" s="1364">
        <v>0</v>
      </c>
      <c r="I9" s="1364">
        <v>0</v>
      </c>
      <c r="J9" s="1364">
        <v>0</v>
      </c>
      <c r="K9" s="1364">
        <v>0</v>
      </c>
      <c r="L9" s="1364">
        <v>0</v>
      </c>
    </row>
    <row r="10" spans="1:12" s="1363" customFormat="1" ht="33.75" customHeight="1">
      <c r="A10" s="1361" t="s">
        <v>933</v>
      </c>
      <c r="B10" s="1364">
        <v>0</v>
      </c>
      <c r="C10" s="1364">
        <v>0</v>
      </c>
      <c r="D10" s="1365" t="s">
        <v>322</v>
      </c>
      <c r="E10" s="1364">
        <v>0</v>
      </c>
      <c r="F10" s="1364">
        <v>0</v>
      </c>
      <c r="G10" s="1364">
        <v>0</v>
      </c>
      <c r="H10" s="1364">
        <v>0</v>
      </c>
      <c r="I10" s="1364">
        <v>0</v>
      </c>
      <c r="J10" s="1364">
        <v>0</v>
      </c>
      <c r="K10" s="1364">
        <v>0</v>
      </c>
      <c r="L10" s="1364">
        <v>0</v>
      </c>
    </row>
    <row r="11" spans="1:12" s="1363" customFormat="1" ht="33.75" customHeight="1">
      <c r="A11" s="1361" t="s">
        <v>934</v>
      </c>
      <c r="B11" s="1364">
        <v>14395</v>
      </c>
      <c r="C11" s="1364">
        <v>5310</v>
      </c>
      <c r="D11" s="1365">
        <v>171</v>
      </c>
      <c r="E11" s="1364">
        <v>0</v>
      </c>
      <c r="F11" s="1364"/>
      <c r="G11" s="1364"/>
      <c r="H11" s="1364">
        <v>4300</v>
      </c>
      <c r="I11" s="1364">
        <v>9810</v>
      </c>
      <c r="J11" s="1364">
        <v>285</v>
      </c>
      <c r="K11" s="1364">
        <v>4083</v>
      </c>
      <c r="L11" s="1364">
        <v>2451</v>
      </c>
    </row>
    <row r="12" spans="1:12" s="1368" customFormat="1" ht="33.75" customHeight="1">
      <c r="A12" s="1367" t="s">
        <v>935</v>
      </c>
      <c r="B12" s="1364">
        <v>8331</v>
      </c>
      <c r="C12" s="1364">
        <v>0</v>
      </c>
      <c r="D12" s="1365" t="s">
        <v>936</v>
      </c>
      <c r="E12" s="1364">
        <v>0</v>
      </c>
      <c r="F12" s="1364">
        <v>0</v>
      </c>
      <c r="G12" s="1364">
        <v>0</v>
      </c>
      <c r="H12" s="1364">
        <v>0</v>
      </c>
      <c r="I12" s="1364">
        <v>0</v>
      </c>
      <c r="J12" s="1364">
        <v>8331</v>
      </c>
      <c r="K12" s="1364">
        <v>0</v>
      </c>
      <c r="L12" s="1364">
        <v>23801</v>
      </c>
    </row>
    <row r="13" spans="1:12" s="1368" customFormat="1" ht="33.75" customHeight="1">
      <c r="A13" s="1367" t="s">
        <v>937</v>
      </c>
      <c r="B13" s="1364">
        <v>104940</v>
      </c>
      <c r="C13" s="1364">
        <v>222010</v>
      </c>
      <c r="D13" s="1366">
        <f t="shared" si="0"/>
        <v>-52.7</v>
      </c>
      <c r="E13" s="1364">
        <v>81512</v>
      </c>
      <c r="F13" s="1364">
        <v>0</v>
      </c>
      <c r="G13" s="1364">
        <v>0</v>
      </c>
      <c r="H13" s="1364">
        <v>6800</v>
      </c>
      <c r="I13" s="1364">
        <v>9600</v>
      </c>
      <c r="J13" s="1364">
        <v>7028</v>
      </c>
      <c r="K13" s="1364">
        <v>58693</v>
      </c>
      <c r="L13" s="1364">
        <v>26789</v>
      </c>
    </row>
    <row r="14" spans="1:12" s="1368" customFormat="1" ht="33.75" customHeight="1">
      <c r="A14" s="1367" t="s">
        <v>938</v>
      </c>
      <c r="B14" s="1364">
        <v>0</v>
      </c>
      <c r="C14" s="1364">
        <v>27545</v>
      </c>
      <c r="D14" s="1365" t="s">
        <v>932</v>
      </c>
      <c r="E14" s="1364">
        <v>0</v>
      </c>
      <c r="F14" s="1364">
        <v>0</v>
      </c>
      <c r="G14" s="1364">
        <v>0</v>
      </c>
      <c r="H14" s="1364">
        <v>0</v>
      </c>
      <c r="I14" s="1364">
        <v>0</v>
      </c>
      <c r="J14" s="1364">
        <v>0</v>
      </c>
      <c r="K14" s="1364">
        <v>0</v>
      </c>
      <c r="L14" s="1364">
        <v>0</v>
      </c>
    </row>
    <row r="15" spans="1:12" s="1370" customFormat="1" ht="33.75" customHeight="1">
      <c r="A15" s="1367" t="s">
        <v>234</v>
      </c>
      <c r="B15" s="1369">
        <f>B16-SUM(B5:B14)</f>
        <v>1543902</v>
      </c>
      <c r="C15" s="1369">
        <v>5401610</v>
      </c>
      <c r="D15" s="1366">
        <f t="shared" si="0"/>
        <v>-71.4</v>
      </c>
      <c r="E15" s="1369">
        <f aca="true" t="shared" si="1" ref="E15:L15">E16-SUM(E5:E14)</f>
        <v>182873</v>
      </c>
      <c r="F15" s="1369">
        <f t="shared" si="1"/>
        <v>40335</v>
      </c>
      <c r="G15" s="1369">
        <f t="shared" si="1"/>
        <v>0</v>
      </c>
      <c r="H15" s="1369">
        <f t="shared" si="1"/>
        <v>449896</v>
      </c>
      <c r="I15" s="1369">
        <f t="shared" si="1"/>
        <v>375778</v>
      </c>
      <c r="J15" s="1369">
        <f t="shared" si="1"/>
        <v>495020</v>
      </c>
      <c r="K15" s="1369">
        <f t="shared" si="1"/>
        <v>423689</v>
      </c>
      <c r="L15" s="1369">
        <f t="shared" si="1"/>
        <v>433583</v>
      </c>
    </row>
    <row r="16" spans="1:12" s="1370" customFormat="1" ht="33.75" customHeight="1">
      <c r="A16" s="1367" t="s">
        <v>328</v>
      </c>
      <c r="B16" s="1364">
        <v>2476058</v>
      </c>
      <c r="C16" s="1364">
        <v>6392818</v>
      </c>
      <c r="D16" s="1366">
        <f t="shared" si="0"/>
        <v>-61.3</v>
      </c>
      <c r="E16" s="1364">
        <v>647884</v>
      </c>
      <c r="F16" s="1364">
        <v>40335</v>
      </c>
      <c r="G16" s="1364">
        <v>0</v>
      </c>
      <c r="H16" s="1364">
        <v>669161</v>
      </c>
      <c r="I16" s="1364">
        <v>398751</v>
      </c>
      <c r="J16" s="1364">
        <v>719927</v>
      </c>
      <c r="K16" s="1364">
        <v>988219</v>
      </c>
      <c r="L16" s="1364">
        <v>529260</v>
      </c>
    </row>
    <row r="17" spans="3:4" s="1363" customFormat="1" ht="18" customHeight="1">
      <c r="C17" s="1368"/>
      <c r="D17" s="1368"/>
    </row>
    <row r="18" s="1363" customFormat="1" ht="18" customHeight="1">
      <c r="D18" s="1368"/>
    </row>
    <row r="19" spans="2:12" s="1363" customFormat="1" ht="18" customHeight="1">
      <c r="B19" s="1371"/>
      <c r="C19" s="1371"/>
      <c r="D19" s="1372"/>
      <c r="E19" s="1371"/>
      <c r="F19" s="1371"/>
      <c r="G19" s="1371"/>
      <c r="H19" s="1371"/>
      <c r="I19" s="1371"/>
      <c r="J19" s="1371"/>
      <c r="K19" s="1371"/>
      <c r="L19" s="1371"/>
    </row>
    <row r="20" s="1363" customFormat="1" ht="18" customHeight="1">
      <c r="D20" s="1368"/>
    </row>
    <row r="21" s="1363" customFormat="1" ht="18" customHeight="1">
      <c r="D21" s="1368"/>
    </row>
    <row r="22" s="1363" customFormat="1" ht="18" customHeight="1">
      <c r="D22" s="1368"/>
    </row>
    <row r="23" s="1363" customFormat="1" ht="18" customHeight="1">
      <c r="D23" s="1368"/>
    </row>
    <row r="24" s="1363" customFormat="1" ht="18" customHeight="1">
      <c r="D24" s="1368"/>
    </row>
    <row r="25" s="1363" customFormat="1" ht="18" customHeight="1">
      <c r="D25" s="1368"/>
    </row>
    <row r="26" s="1363" customFormat="1" ht="18" customHeight="1">
      <c r="D26" s="1368"/>
    </row>
    <row r="27" s="1363" customFormat="1" ht="18" customHeight="1">
      <c r="D27" s="1368"/>
    </row>
    <row r="28" s="1363" customFormat="1" ht="18" customHeight="1">
      <c r="D28" s="1368"/>
    </row>
    <row r="29" s="1363" customFormat="1" ht="18" customHeight="1">
      <c r="D29" s="1368"/>
    </row>
    <row r="30" s="1363" customFormat="1" ht="18" customHeight="1">
      <c r="D30" s="1368"/>
    </row>
  </sheetData>
  <sheetProtection/>
  <mergeCells count="7">
    <mergeCell ref="L3:L4"/>
    <mergeCell ref="A3:A4"/>
    <mergeCell ref="B3:B4"/>
    <mergeCell ref="C3:C4"/>
    <mergeCell ref="D3:D4"/>
    <mergeCell ref="E3:J3"/>
    <mergeCell ref="K3:K4"/>
  </mergeCells>
  <printOptions/>
  <pageMargins left="0.7874015748031497" right="0.7874015748031497" top="0.7874015748031497" bottom="0.7874015748031497" header="0" footer="0"/>
  <pageSetup blackAndWhite="1" horizontalDpi="600" verticalDpi="6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showZeros="0" view="pageBreakPreview" zoomScaleNormal="135" zoomScaleSheetLayoutView="100" zoomScalePageLayoutView="0" workbookViewId="0" topLeftCell="A1">
      <selection activeCell="S13" sqref="S13"/>
    </sheetView>
  </sheetViews>
  <sheetFormatPr defaultColWidth="6.625" defaultRowHeight="10.5" customHeight="1"/>
  <cols>
    <col min="1" max="1" width="3.125" style="1397" customWidth="1"/>
    <col min="2" max="2" width="3.25390625" style="1397" customWidth="1"/>
    <col min="3" max="3" width="16.875" style="1401" customWidth="1"/>
    <col min="4" max="4" width="13.75390625" style="1400" customWidth="1"/>
    <col min="5" max="8" width="11.875" style="1400" customWidth="1"/>
    <col min="9" max="16384" width="6.625" style="1400" customWidth="1"/>
  </cols>
  <sheetData>
    <row r="1" spans="1:7" s="1376" customFormat="1" ht="11.25">
      <c r="A1" s="1373" t="s">
        <v>939</v>
      </c>
      <c r="B1" s="1373"/>
      <c r="C1" s="1374"/>
      <c r="D1" s="1375"/>
      <c r="E1" s="1375"/>
      <c r="F1" s="1375"/>
      <c r="G1" s="1375"/>
    </row>
    <row r="2" spans="1:8" s="1376" customFormat="1" ht="11.25">
      <c r="A2" s="1373"/>
      <c r="B2" s="1373"/>
      <c r="C2" s="1374"/>
      <c r="H2" s="1377" t="s">
        <v>144</v>
      </c>
    </row>
    <row r="3" spans="1:8" s="1376" customFormat="1" ht="13.5" customHeight="1">
      <c r="A3" s="1928" t="s">
        <v>940</v>
      </c>
      <c r="B3" s="1928"/>
      <c r="C3" s="1928"/>
      <c r="D3" s="1930" t="s">
        <v>941</v>
      </c>
      <c r="E3" s="1932" t="s">
        <v>942</v>
      </c>
      <c r="F3" s="1933"/>
      <c r="G3" s="1932" t="s">
        <v>943</v>
      </c>
      <c r="H3" s="1936"/>
    </row>
    <row r="4" spans="1:8" s="1376" customFormat="1" ht="13.5" customHeight="1">
      <c r="A4" s="1928"/>
      <c r="B4" s="1928"/>
      <c r="C4" s="1928"/>
      <c r="D4" s="1931"/>
      <c r="E4" s="1934"/>
      <c r="F4" s="1935"/>
      <c r="G4" s="1934"/>
      <c r="H4" s="1937"/>
    </row>
    <row r="5" spans="1:8" s="1376" customFormat="1" ht="13.5" customHeight="1">
      <c r="A5" s="1929"/>
      <c r="B5" s="1929"/>
      <c r="C5" s="1929"/>
      <c r="D5" s="1931"/>
      <c r="E5" s="1378"/>
      <c r="F5" s="1379" t="s">
        <v>944</v>
      </c>
      <c r="G5" s="1378"/>
      <c r="H5" s="1380" t="s">
        <v>944</v>
      </c>
    </row>
    <row r="6" spans="1:8" s="1376" customFormat="1" ht="15.75" customHeight="1">
      <c r="A6" s="1381" t="s">
        <v>384</v>
      </c>
      <c r="B6" s="1938" t="s">
        <v>309</v>
      </c>
      <c r="C6" s="1939"/>
      <c r="D6" s="1382">
        <v>285945</v>
      </c>
      <c r="E6" s="1382">
        <v>0</v>
      </c>
      <c r="F6" s="1382">
        <v>0</v>
      </c>
      <c r="G6" s="1382">
        <v>0</v>
      </c>
      <c r="H6" s="1382">
        <v>0</v>
      </c>
    </row>
    <row r="7" spans="1:8" s="1376" customFormat="1" ht="15.75" customHeight="1">
      <c r="A7" s="1383"/>
      <c r="B7" s="1384"/>
      <c r="C7" s="1385" t="s">
        <v>945</v>
      </c>
      <c r="D7" s="1382">
        <v>109998</v>
      </c>
      <c r="E7" s="1382">
        <v>0</v>
      </c>
      <c r="F7" s="1382">
        <v>0</v>
      </c>
      <c r="G7" s="1382">
        <v>0</v>
      </c>
      <c r="H7" s="1382">
        <v>0</v>
      </c>
    </row>
    <row r="8" spans="1:8" s="1376" customFormat="1" ht="15.75" customHeight="1">
      <c r="A8" s="1381" t="s">
        <v>386</v>
      </c>
      <c r="B8" s="1938" t="s">
        <v>310</v>
      </c>
      <c r="C8" s="1939"/>
      <c r="D8" s="1382">
        <v>113555</v>
      </c>
      <c r="E8" s="1382">
        <v>0</v>
      </c>
      <c r="F8" s="1382">
        <v>0</v>
      </c>
      <c r="G8" s="1382">
        <v>0</v>
      </c>
      <c r="H8" s="1382">
        <v>0</v>
      </c>
    </row>
    <row r="9" spans="1:8" s="1376" customFormat="1" ht="15.75" customHeight="1">
      <c r="A9" s="1383"/>
      <c r="B9" s="1384"/>
      <c r="C9" s="1385" t="s">
        <v>946</v>
      </c>
      <c r="D9" s="1382">
        <v>7850</v>
      </c>
      <c r="E9" s="1382">
        <v>0</v>
      </c>
      <c r="F9" s="1382">
        <v>0</v>
      </c>
      <c r="G9" s="1382">
        <v>0</v>
      </c>
      <c r="H9" s="1382">
        <v>0</v>
      </c>
    </row>
    <row r="10" spans="1:8" s="1376" customFormat="1" ht="15.75" customHeight="1">
      <c r="A10" s="1381" t="s">
        <v>388</v>
      </c>
      <c r="B10" s="1940" t="s">
        <v>311</v>
      </c>
      <c r="C10" s="1945"/>
      <c r="D10" s="1382">
        <v>92020</v>
      </c>
      <c r="E10" s="1382">
        <v>0</v>
      </c>
      <c r="F10" s="1382">
        <v>0</v>
      </c>
      <c r="G10" s="1382">
        <v>0</v>
      </c>
      <c r="H10" s="1382">
        <v>0</v>
      </c>
    </row>
    <row r="11" spans="1:8" s="1376" customFormat="1" ht="15.75" customHeight="1">
      <c r="A11" s="1386"/>
      <c r="B11" s="1387" t="s">
        <v>189</v>
      </c>
      <c r="C11" s="1385" t="s">
        <v>947</v>
      </c>
      <c r="D11" s="1382">
        <v>26976</v>
      </c>
      <c r="E11" s="1382">
        <v>0</v>
      </c>
      <c r="F11" s="1382">
        <v>0</v>
      </c>
      <c r="G11" s="1382">
        <v>0</v>
      </c>
      <c r="H11" s="1382">
        <v>0</v>
      </c>
    </row>
    <row r="12" spans="1:8" s="1376" customFormat="1" ht="15.75" customHeight="1">
      <c r="A12" s="1386"/>
      <c r="B12" s="1386"/>
      <c r="C12" s="1385" t="s">
        <v>948</v>
      </c>
      <c r="D12" s="1382">
        <v>20348</v>
      </c>
      <c r="E12" s="1382">
        <v>0</v>
      </c>
      <c r="F12" s="1382">
        <v>0</v>
      </c>
      <c r="G12" s="1382">
        <v>0</v>
      </c>
      <c r="H12" s="1382">
        <v>0</v>
      </c>
    </row>
    <row r="13" spans="1:8" s="1376" customFormat="1" ht="15.75" customHeight="1">
      <c r="A13" s="1386"/>
      <c r="B13" s="1388"/>
      <c r="C13" s="1385" t="s">
        <v>949</v>
      </c>
      <c r="D13" s="1382">
        <v>592</v>
      </c>
      <c r="E13" s="1382">
        <v>0</v>
      </c>
      <c r="F13" s="1382">
        <v>0</v>
      </c>
      <c r="G13" s="1382">
        <v>0</v>
      </c>
      <c r="H13" s="1382">
        <v>0</v>
      </c>
    </row>
    <row r="14" spans="1:8" s="1376" customFormat="1" ht="15.75" customHeight="1">
      <c r="A14" s="1386"/>
      <c r="B14" s="1389" t="s">
        <v>190</v>
      </c>
      <c r="C14" s="1385" t="s">
        <v>950</v>
      </c>
      <c r="D14" s="1382">
        <v>23386</v>
      </c>
      <c r="E14" s="1382">
        <v>0</v>
      </c>
      <c r="F14" s="1382">
        <v>0</v>
      </c>
      <c r="G14" s="1382">
        <v>0</v>
      </c>
      <c r="H14" s="1382">
        <v>0</v>
      </c>
    </row>
    <row r="15" spans="1:8" s="1376" customFormat="1" ht="15.75" customHeight="1">
      <c r="A15" s="1388"/>
      <c r="B15" s="1389" t="s">
        <v>191</v>
      </c>
      <c r="C15" s="1385" t="s">
        <v>234</v>
      </c>
      <c r="D15" s="1382">
        <v>41658</v>
      </c>
      <c r="E15" s="1382">
        <v>0</v>
      </c>
      <c r="F15" s="1382">
        <v>0</v>
      </c>
      <c r="G15" s="1382">
        <v>0</v>
      </c>
      <c r="H15" s="1382">
        <v>0</v>
      </c>
    </row>
    <row r="16" spans="1:8" s="1376" customFormat="1" ht="15.75" customHeight="1">
      <c r="A16" s="1390" t="s">
        <v>390</v>
      </c>
      <c r="B16" s="1940" t="s">
        <v>312</v>
      </c>
      <c r="C16" s="1945"/>
      <c r="D16" s="1382">
        <v>11428</v>
      </c>
      <c r="E16" s="1382">
        <v>0</v>
      </c>
      <c r="F16" s="1382">
        <v>0</v>
      </c>
      <c r="G16" s="1382">
        <v>0</v>
      </c>
      <c r="H16" s="1382">
        <v>0</v>
      </c>
    </row>
    <row r="17" spans="1:8" s="1376" customFormat="1" ht="15.75" customHeight="1">
      <c r="A17" s="1381" t="s">
        <v>392</v>
      </c>
      <c r="B17" s="1940" t="s">
        <v>313</v>
      </c>
      <c r="C17" s="1945"/>
      <c r="D17" s="1382">
        <v>256036</v>
      </c>
      <c r="E17" s="1382">
        <v>86774</v>
      </c>
      <c r="F17" s="1382">
        <v>45932</v>
      </c>
      <c r="G17" s="1382">
        <v>0</v>
      </c>
      <c r="H17" s="1382">
        <v>0</v>
      </c>
    </row>
    <row r="18" spans="1:8" s="1376" customFormat="1" ht="15.75" customHeight="1">
      <c r="A18" s="1386"/>
      <c r="B18" s="1389" t="s">
        <v>189</v>
      </c>
      <c r="C18" s="1385" t="s">
        <v>951</v>
      </c>
      <c r="D18" s="1382">
        <v>140</v>
      </c>
      <c r="E18" s="1382">
        <v>0</v>
      </c>
      <c r="F18" s="1382">
        <v>0</v>
      </c>
      <c r="G18" s="1382">
        <v>0</v>
      </c>
      <c r="H18" s="1382">
        <v>0</v>
      </c>
    </row>
    <row r="19" spans="1:8" s="1376" customFormat="1" ht="15.75" customHeight="1">
      <c r="A19" s="1386"/>
      <c r="B19" s="1389" t="s">
        <v>190</v>
      </c>
      <c r="C19" s="1385" t="s">
        <v>952</v>
      </c>
      <c r="D19" s="1382">
        <v>21899</v>
      </c>
      <c r="E19" s="1382">
        <v>0</v>
      </c>
      <c r="F19" s="1382">
        <v>0</v>
      </c>
      <c r="G19" s="1382">
        <v>0</v>
      </c>
      <c r="H19" s="1382">
        <v>0</v>
      </c>
    </row>
    <row r="20" spans="1:8" s="1376" customFormat="1" ht="15.75" customHeight="1">
      <c r="A20" s="1386"/>
      <c r="B20" s="1389" t="s">
        <v>191</v>
      </c>
      <c r="C20" s="1385" t="s">
        <v>953</v>
      </c>
      <c r="D20" s="1382">
        <v>142</v>
      </c>
      <c r="E20" s="1382">
        <v>0</v>
      </c>
      <c r="F20" s="1382">
        <v>0</v>
      </c>
      <c r="G20" s="1382">
        <v>0</v>
      </c>
      <c r="H20" s="1382">
        <v>0</v>
      </c>
    </row>
    <row r="21" spans="1:8" s="1376" customFormat="1" ht="15.75" customHeight="1">
      <c r="A21" s="1386"/>
      <c r="B21" s="1389" t="s">
        <v>194</v>
      </c>
      <c r="C21" s="1385" t="s">
        <v>954</v>
      </c>
      <c r="D21" s="1382">
        <v>0</v>
      </c>
      <c r="E21" s="1382">
        <v>0</v>
      </c>
      <c r="F21" s="1382">
        <v>0</v>
      </c>
      <c r="G21" s="1382">
        <v>0</v>
      </c>
      <c r="H21" s="1382">
        <v>0</v>
      </c>
    </row>
    <row r="22" spans="1:8" s="1376" customFormat="1" ht="15.75" customHeight="1">
      <c r="A22" s="1386"/>
      <c r="B22" s="1389" t="s">
        <v>955</v>
      </c>
      <c r="C22" s="1385" t="s">
        <v>956</v>
      </c>
      <c r="D22" s="1382">
        <v>9648</v>
      </c>
      <c r="E22" s="1382">
        <v>0</v>
      </c>
      <c r="F22" s="1382">
        <v>0</v>
      </c>
      <c r="G22" s="1382">
        <v>0</v>
      </c>
      <c r="H22" s="1382">
        <v>0</v>
      </c>
    </row>
    <row r="23" spans="1:8" s="1376" customFormat="1" ht="15.75" customHeight="1">
      <c r="A23" s="1386"/>
      <c r="B23" s="1389" t="s">
        <v>695</v>
      </c>
      <c r="C23" s="1385" t="s">
        <v>957</v>
      </c>
      <c r="D23" s="1382">
        <v>47460</v>
      </c>
      <c r="E23" s="1382">
        <v>76007</v>
      </c>
      <c r="F23" s="1382">
        <v>45932</v>
      </c>
      <c r="G23" s="1382">
        <v>0</v>
      </c>
      <c r="H23" s="1382">
        <v>0</v>
      </c>
    </row>
    <row r="24" spans="1:8" s="1376" customFormat="1" ht="15.75" customHeight="1">
      <c r="A24" s="1386"/>
      <c r="B24" s="1389" t="s">
        <v>958</v>
      </c>
      <c r="C24" s="1385" t="s">
        <v>959</v>
      </c>
      <c r="D24" s="1382">
        <v>0</v>
      </c>
      <c r="E24" s="1382">
        <v>0</v>
      </c>
      <c r="F24" s="1382">
        <v>0</v>
      </c>
      <c r="G24" s="1382">
        <v>0</v>
      </c>
      <c r="H24" s="1382">
        <v>0</v>
      </c>
    </row>
    <row r="25" spans="1:8" s="1376" customFormat="1" ht="15.75" customHeight="1">
      <c r="A25" s="1388"/>
      <c r="B25" s="1389" t="s">
        <v>960</v>
      </c>
      <c r="C25" s="1385" t="s">
        <v>234</v>
      </c>
      <c r="D25" s="1382">
        <v>176747</v>
      </c>
      <c r="E25" s="1382">
        <v>10767</v>
      </c>
      <c r="F25" s="1382">
        <v>0</v>
      </c>
      <c r="G25" s="1382">
        <v>0</v>
      </c>
      <c r="H25" s="1382">
        <v>0</v>
      </c>
    </row>
    <row r="26" spans="1:8" s="1376" customFormat="1" ht="15.75" customHeight="1">
      <c r="A26" s="1381" t="s">
        <v>451</v>
      </c>
      <c r="B26" s="1938" t="s">
        <v>314</v>
      </c>
      <c r="C26" s="1946"/>
      <c r="D26" s="1382">
        <v>176113</v>
      </c>
      <c r="E26" s="1382">
        <v>0</v>
      </c>
      <c r="F26" s="1382">
        <v>0</v>
      </c>
      <c r="G26" s="1382">
        <v>0</v>
      </c>
      <c r="H26" s="1382">
        <v>0</v>
      </c>
    </row>
    <row r="27" spans="1:8" s="1376" customFormat="1" ht="15.75" customHeight="1">
      <c r="A27" s="1391"/>
      <c r="B27" s="1392"/>
      <c r="C27" s="1385" t="s">
        <v>961</v>
      </c>
      <c r="D27" s="1382">
        <v>6950</v>
      </c>
      <c r="E27" s="1382">
        <v>0</v>
      </c>
      <c r="F27" s="1382">
        <v>0</v>
      </c>
      <c r="G27" s="1382">
        <v>0</v>
      </c>
      <c r="H27" s="1382">
        <v>0</v>
      </c>
    </row>
    <row r="28" spans="1:8" s="1376" customFormat="1" ht="15.75" customHeight="1">
      <c r="A28" s="1383"/>
      <c r="B28" s="1384"/>
      <c r="C28" s="1385" t="s">
        <v>962</v>
      </c>
      <c r="D28" s="1382">
        <v>134896</v>
      </c>
      <c r="E28" s="1382">
        <v>0</v>
      </c>
      <c r="F28" s="1382">
        <v>0</v>
      </c>
      <c r="G28" s="1382">
        <v>0</v>
      </c>
      <c r="H28" s="1382">
        <v>0</v>
      </c>
    </row>
    <row r="29" spans="1:8" s="1376" customFormat="1" ht="15.75" customHeight="1">
      <c r="A29" s="1381" t="s">
        <v>692</v>
      </c>
      <c r="B29" s="1940" t="s">
        <v>315</v>
      </c>
      <c r="C29" s="1945"/>
      <c r="D29" s="1382">
        <v>15909792</v>
      </c>
      <c r="E29" s="1382">
        <v>51243</v>
      </c>
      <c r="F29" s="1382">
        <v>26878</v>
      </c>
      <c r="G29" s="1382">
        <v>0</v>
      </c>
      <c r="H29" s="1382">
        <v>0</v>
      </c>
    </row>
    <row r="30" spans="1:8" s="1376" customFormat="1" ht="15.75" customHeight="1">
      <c r="A30" s="1386"/>
      <c r="B30" s="1389" t="s">
        <v>189</v>
      </c>
      <c r="C30" s="1385" t="s">
        <v>963</v>
      </c>
      <c r="D30" s="1382">
        <v>15377130</v>
      </c>
      <c r="E30" s="1382">
        <v>41342</v>
      </c>
      <c r="F30" s="1382">
        <v>20671</v>
      </c>
      <c r="G30" s="1382">
        <v>0</v>
      </c>
      <c r="H30" s="1382">
        <v>0</v>
      </c>
    </row>
    <row r="31" spans="1:8" s="1376" customFormat="1" ht="15.75" customHeight="1">
      <c r="A31" s="1386"/>
      <c r="B31" s="1389" t="s">
        <v>190</v>
      </c>
      <c r="C31" s="1385" t="s">
        <v>964</v>
      </c>
      <c r="D31" s="1382">
        <v>90041</v>
      </c>
      <c r="E31" s="1382">
        <v>0</v>
      </c>
      <c r="F31" s="1382">
        <v>0</v>
      </c>
      <c r="G31" s="1382">
        <v>0</v>
      </c>
      <c r="H31" s="1382">
        <v>0</v>
      </c>
    </row>
    <row r="32" spans="1:8" s="1376" customFormat="1" ht="15.75" customHeight="1">
      <c r="A32" s="1386"/>
      <c r="B32" s="1389" t="s">
        <v>191</v>
      </c>
      <c r="C32" s="1385" t="s">
        <v>965</v>
      </c>
      <c r="D32" s="1382">
        <v>54072</v>
      </c>
      <c r="E32" s="1382">
        <v>0</v>
      </c>
      <c r="F32" s="1382">
        <v>0</v>
      </c>
      <c r="G32" s="1382">
        <v>0</v>
      </c>
      <c r="H32" s="1382">
        <v>0</v>
      </c>
    </row>
    <row r="33" spans="1:8" s="1376" customFormat="1" ht="15.75" customHeight="1">
      <c r="A33" s="1386"/>
      <c r="B33" s="1389" t="s">
        <v>194</v>
      </c>
      <c r="C33" s="1385" t="s">
        <v>954</v>
      </c>
      <c r="D33" s="1382">
        <v>0</v>
      </c>
      <c r="E33" s="1382">
        <v>0</v>
      </c>
      <c r="F33" s="1382">
        <v>0</v>
      </c>
      <c r="G33" s="1382">
        <v>0</v>
      </c>
      <c r="H33" s="1382">
        <v>0</v>
      </c>
    </row>
    <row r="34" spans="1:8" s="1376" customFormat="1" ht="15.75" customHeight="1">
      <c r="A34" s="1386"/>
      <c r="B34" s="1389" t="s">
        <v>955</v>
      </c>
      <c r="C34" s="1385" t="s">
        <v>959</v>
      </c>
      <c r="D34" s="1382">
        <v>0</v>
      </c>
      <c r="E34" s="1382">
        <v>0</v>
      </c>
      <c r="F34" s="1382">
        <v>0</v>
      </c>
      <c r="G34" s="1382">
        <v>0</v>
      </c>
      <c r="H34" s="1382">
        <v>0</v>
      </c>
    </row>
    <row r="35" spans="1:8" s="1374" customFormat="1" ht="15.75" customHeight="1">
      <c r="A35" s="1393"/>
      <c r="B35" s="1394" t="s">
        <v>695</v>
      </c>
      <c r="C35" s="1385" t="s">
        <v>966</v>
      </c>
      <c r="D35" s="1382">
        <v>5075</v>
      </c>
      <c r="E35" s="1382">
        <v>0</v>
      </c>
      <c r="F35" s="1382">
        <v>0</v>
      </c>
      <c r="G35" s="1382">
        <v>0</v>
      </c>
      <c r="H35" s="1382">
        <v>0</v>
      </c>
    </row>
    <row r="36" spans="1:8" s="1376" customFormat="1" ht="15.75" customHeight="1">
      <c r="A36" s="1386"/>
      <c r="B36" s="1387" t="s">
        <v>958</v>
      </c>
      <c r="C36" s="1385" t="s">
        <v>967</v>
      </c>
      <c r="D36" s="1382">
        <v>124091</v>
      </c>
      <c r="E36" s="1382">
        <v>9901</v>
      </c>
      <c r="F36" s="1382">
        <v>6207</v>
      </c>
      <c r="G36" s="1382">
        <v>0</v>
      </c>
      <c r="H36" s="1382">
        <v>0</v>
      </c>
    </row>
    <row r="37" spans="1:8" s="1376" customFormat="1" ht="15.75" customHeight="1">
      <c r="A37" s="1386"/>
      <c r="B37" s="1392"/>
      <c r="C37" s="1385" t="s">
        <v>968</v>
      </c>
      <c r="D37" s="1382">
        <v>35921</v>
      </c>
      <c r="E37" s="1382">
        <v>9901</v>
      </c>
      <c r="F37" s="1382">
        <v>6207</v>
      </c>
      <c r="G37" s="1382">
        <v>0</v>
      </c>
      <c r="H37" s="1382">
        <v>0</v>
      </c>
    </row>
    <row r="38" spans="1:8" s="1376" customFormat="1" ht="15.75" customHeight="1">
      <c r="A38" s="1386"/>
      <c r="B38" s="1392"/>
      <c r="C38" s="1385" t="s">
        <v>969</v>
      </c>
      <c r="D38" s="1382">
        <v>128</v>
      </c>
      <c r="E38" s="1382">
        <v>0</v>
      </c>
      <c r="F38" s="1382">
        <v>0</v>
      </c>
      <c r="G38" s="1382">
        <v>0</v>
      </c>
      <c r="H38" s="1382">
        <v>0</v>
      </c>
    </row>
    <row r="39" spans="1:8" s="1376" customFormat="1" ht="15.75" customHeight="1">
      <c r="A39" s="1386"/>
      <c r="B39" s="1392"/>
      <c r="C39" s="1385" t="s">
        <v>970</v>
      </c>
      <c r="D39" s="1382">
        <v>2882</v>
      </c>
      <c r="E39" s="1382">
        <v>0</v>
      </c>
      <c r="F39" s="1382">
        <v>0</v>
      </c>
      <c r="G39" s="1382">
        <v>0</v>
      </c>
      <c r="H39" s="1382">
        <v>0</v>
      </c>
    </row>
    <row r="40" spans="1:8" s="1376" customFormat="1" ht="15.75" customHeight="1">
      <c r="A40" s="1386"/>
      <c r="B40" s="1384"/>
      <c r="C40" s="1385" t="s">
        <v>971</v>
      </c>
      <c r="D40" s="1382">
        <v>82783</v>
      </c>
      <c r="E40" s="1382">
        <v>0</v>
      </c>
      <c r="F40" s="1382">
        <v>0</v>
      </c>
      <c r="G40" s="1382">
        <v>0</v>
      </c>
      <c r="H40" s="1382">
        <v>0</v>
      </c>
    </row>
    <row r="41" spans="1:8" s="1376" customFormat="1" ht="15.75" customHeight="1">
      <c r="A41" s="1386"/>
      <c r="B41" s="1389" t="s">
        <v>960</v>
      </c>
      <c r="C41" s="1385" t="s">
        <v>972</v>
      </c>
      <c r="D41" s="1382">
        <v>258116</v>
      </c>
      <c r="E41" s="1382">
        <v>0</v>
      </c>
      <c r="F41" s="1382">
        <v>0</v>
      </c>
      <c r="G41" s="1382">
        <v>0</v>
      </c>
      <c r="H41" s="1382">
        <v>0</v>
      </c>
    </row>
    <row r="42" spans="1:8" s="1376" customFormat="1" ht="15.75" customHeight="1">
      <c r="A42" s="1386"/>
      <c r="B42" s="1389" t="s">
        <v>973</v>
      </c>
      <c r="C42" s="1385" t="s">
        <v>974</v>
      </c>
      <c r="D42" s="1382">
        <v>0</v>
      </c>
      <c r="E42" s="1382">
        <v>0</v>
      </c>
      <c r="F42" s="1382">
        <v>0</v>
      </c>
      <c r="G42" s="1382">
        <v>0</v>
      </c>
      <c r="H42" s="1382">
        <v>0</v>
      </c>
    </row>
    <row r="43" spans="1:8" s="1376" customFormat="1" ht="15.75" customHeight="1">
      <c r="A43" s="1388"/>
      <c r="B43" s="1395" t="s">
        <v>975</v>
      </c>
      <c r="C43" s="1385" t="s">
        <v>234</v>
      </c>
      <c r="D43" s="1382">
        <v>1267</v>
      </c>
      <c r="E43" s="1382">
        <v>0</v>
      </c>
      <c r="F43" s="1382">
        <v>0</v>
      </c>
      <c r="G43" s="1382">
        <v>0</v>
      </c>
      <c r="H43" s="1382">
        <v>0</v>
      </c>
    </row>
    <row r="44" spans="1:8" s="1376" customFormat="1" ht="15.75" customHeight="1">
      <c r="A44" s="1381" t="s">
        <v>693</v>
      </c>
      <c r="B44" s="1938" t="s">
        <v>316</v>
      </c>
      <c r="C44" s="1946"/>
      <c r="D44" s="1382">
        <v>37484</v>
      </c>
      <c r="E44" s="1382">
        <v>0</v>
      </c>
      <c r="F44" s="1382">
        <v>0</v>
      </c>
      <c r="G44" s="1382">
        <v>0</v>
      </c>
      <c r="H44" s="1382">
        <v>0</v>
      </c>
    </row>
    <row r="45" spans="1:8" s="1376" customFormat="1" ht="15.75" customHeight="1">
      <c r="A45" s="1383"/>
      <c r="B45" s="1384"/>
      <c r="C45" s="1385" t="s">
        <v>976</v>
      </c>
      <c r="D45" s="1382">
        <v>8012</v>
      </c>
      <c r="E45" s="1382">
        <v>0</v>
      </c>
      <c r="F45" s="1382">
        <v>0</v>
      </c>
      <c r="G45" s="1382">
        <v>0</v>
      </c>
      <c r="H45" s="1382">
        <v>0</v>
      </c>
    </row>
    <row r="46" spans="1:8" s="1376" customFormat="1" ht="15.75" customHeight="1">
      <c r="A46" s="1381" t="s">
        <v>977</v>
      </c>
      <c r="B46" s="1940" t="s">
        <v>317</v>
      </c>
      <c r="C46" s="1941"/>
      <c r="D46" s="1382">
        <v>729400</v>
      </c>
      <c r="E46" s="1382">
        <v>42062</v>
      </c>
      <c r="F46" s="1382">
        <v>0</v>
      </c>
      <c r="G46" s="1382">
        <v>0</v>
      </c>
      <c r="H46" s="1382">
        <v>0</v>
      </c>
    </row>
    <row r="47" spans="1:8" s="1376" customFormat="1" ht="15.75" customHeight="1">
      <c r="A47" s="1386"/>
      <c r="B47" s="1389" t="s">
        <v>189</v>
      </c>
      <c r="C47" s="1385" t="s">
        <v>934</v>
      </c>
      <c r="D47" s="1382">
        <v>260910</v>
      </c>
      <c r="E47" s="1382">
        <v>0</v>
      </c>
      <c r="F47" s="1382">
        <v>0</v>
      </c>
      <c r="G47" s="1382">
        <v>0</v>
      </c>
      <c r="H47" s="1382">
        <v>0</v>
      </c>
    </row>
    <row r="48" spans="1:8" s="1376" customFormat="1" ht="15.75" customHeight="1">
      <c r="A48" s="1386"/>
      <c r="B48" s="1389" t="s">
        <v>190</v>
      </c>
      <c r="C48" s="1385" t="s">
        <v>935</v>
      </c>
      <c r="D48" s="1382">
        <v>156458</v>
      </c>
      <c r="E48" s="1382">
        <v>0</v>
      </c>
      <c r="F48" s="1382">
        <v>0</v>
      </c>
      <c r="G48" s="1382">
        <v>0</v>
      </c>
      <c r="H48" s="1382">
        <v>0</v>
      </c>
    </row>
    <row r="49" spans="1:8" s="1376" customFormat="1" ht="15.75" customHeight="1">
      <c r="A49" s="1386"/>
      <c r="B49" s="1389" t="s">
        <v>191</v>
      </c>
      <c r="C49" s="1385" t="s">
        <v>978</v>
      </c>
      <c r="D49" s="1382">
        <v>0</v>
      </c>
      <c r="E49" s="1382">
        <v>0</v>
      </c>
      <c r="F49" s="1382">
        <v>0</v>
      </c>
      <c r="G49" s="1382">
        <v>0</v>
      </c>
      <c r="H49" s="1382">
        <v>0</v>
      </c>
    </row>
    <row r="50" spans="1:8" s="1376" customFormat="1" ht="15.75" customHeight="1">
      <c r="A50" s="1386"/>
      <c r="B50" s="1389" t="s">
        <v>194</v>
      </c>
      <c r="C50" s="1385" t="s">
        <v>875</v>
      </c>
      <c r="D50" s="1382">
        <v>440</v>
      </c>
      <c r="E50" s="1382">
        <v>0</v>
      </c>
      <c r="F50" s="1382">
        <v>0</v>
      </c>
      <c r="G50" s="1382">
        <v>0</v>
      </c>
      <c r="H50" s="1382">
        <v>0</v>
      </c>
    </row>
    <row r="51" spans="1:8" s="1376" customFormat="1" ht="15.75" customHeight="1">
      <c r="A51" s="1386"/>
      <c r="B51" s="1389" t="s">
        <v>955</v>
      </c>
      <c r="C51" s="1385" t="s">
        <v>979</v>
      </c>
      <c r="D51" s="1382">
        <v>0</v>
      </c>
      <c r="E51" s="1382">
        <v>0</v>
      </c>
      <c r="F51" s="1382">
        <v>0</v>
      </c>
      <c r="G51" s="1382">
        <v>0</v>
      </c>
      <c r="H51" s="1382">
        <v>0</v>
      </c>
    </row>
    <row r="52" spans="1:8" s="1376" customFormat="1" ht="15.75" customHeight="1">
      <c r="A52" s="1386"/>
      <c r="B52" s="1389" t="s">
        <v>695</v>
      </c>
      <c r="C52" s="1385" t="s">
        <v>980</v>
      </c>
      <c r="D52" s="1382">
        <v>0</v>
      </c>
      <c r="E52" s="1382">
        <v>0</v>
      </c>
      <c r="F52" s="1382">
        <v>0</v>
      </c>
      <c r="G52" s="1382">
        <v>0</v>
      </c>
      <c r="H52" s="1382">
        <v>0</v>
      </c>
    </row>
    <row r="53" spans="1:8" s="1376" customFormat="1" ht="15.75" customHeight="1">
      <c r="A53" s="1386"/>
      <c r="B53" s="1389" t="s">
        <v>958</v>
      </c>
      <c r="C53" s="1385" t="s">
        <v>981</v>
      </c>
      <c r="D53" s="1382">
        <v>0</v>
      </c>
      <c r="E53" s="1382">
        <v>0</v>
      </c>
      <c r="F53" s="1382">
        <v>0</v>
      </c>
      <c r="G53" s="1382">
        <v>0</v>
      </c>
      <c r="H53" s="1382">
        <v>0</v>
      </c>
    </row>
    <row r="54" spans="1:8" s="1376" customFormat="1" ht="15.75" customHeight="1">
      <c r="A54" s="1386"/>
      <c r="B54" s="1389" t="s">
        <v>960</v>
      </c>
      <c r="C54" s="1385" t="s">
        <v>982</v>
      </c>
      <c r="D54" s="1382">
        <v>126462</v>
      </c>
      <c r="E54" s="1382">
        <v>42062</v>
      </c>
      <c r="F54" s="1382">
        <v>0</v>
      </c>
      <c r="G54" s="1382">
        <v>0</v>
      </c>
      <c r="H54" s="1382">
        <v>0</v>
      </c>
    </row>
    <row r="55" spans="1:8" s="1376" customFormat="1" ht="15.75" customHeight="1">
      <c r="A55" s="1388"/>
      <c r="B55" s="1389" t="s">
        <v>973</v>
      </c>
      <c r="C55" s="1385" t="s">
        <v>234</v>
      </c>
      <c r="D55" s="1382">
        <v>185130</v>
      </c>
      <c r="E55" s="1382">
        <v>0</v>
      </c>
      <c r="F55" s="1382">
        <v>0</v>
      </c>
      <c r="G55" s="1382">
        <v>0</v>
      </c>
      <c r="H55" s="1382">
        <v>0</v>
      </c>
    </row>
    <row r="56" spans="1:8" s="1374" customFormat="1" ht="15.75" customHeight="1">
      <c r="A56" s="1396" t="s">
        <v>983</v>
      </c>
      <c r="B56" s="1942" t="s">
        <v>234</v>
      </c>
      <c r="C56" s="1943"/>
      <c r="D56" s="1382">
        <v>151</v>
      </c>
      <c r="E56" s="1382">
        <v>0</v>
      </c>
      <c r="F56" s="1382">
        <v>0</v>
      </c>
      <c r="G56" s="1382">
        <v>0</v>
      </c>
      <c r="H56" s="1382">
        <v>0</v>
      </c>
    </row>
    <row r="57" spans="1:8" s="1376" customFormat="1" ht="15.75" customHeight="1">
      <c r="A57" s="1944" t="s">
        <v>762</v>
      </c>
      <c r="B57" s="1940"/>
      <c r="C57" s="1941"/>
      <c r="D57" s="1382">
        <f>D6+D8+D10+D16+D17+D26+D29+D44+D46+D56</f>
        <v>17611924</v>
      </c>
      <c r="E57" s="1382">
        <f>E17+E29+E46</f>
        <v>180079</v>
      </c>
      <c r="F57" s="1382">
        <f>F17+F29</f>
        <v>72810</v>
      </c>
      <c r="G57" s="1382">
        <v>0</v>
      </c>
      <c r="H57" s="1382">
        <v>0</v>
      </c>
    </row>
    <row r="58" spans="3:8" ht="10.5" customHeight="1">
      <c r="C58" s="1398"/>
      <c r="D58" s="1399"/>
      <c r="E58" s="1399"/>
      <c r="F58" s="1399"/>
      <c r="G58" s="1399"/>
      <c r="H58" s="1399"/>
    </row>
  </sheetData>
  <sheetProtection/>
  <mergeCells count="15">
    <mergeCell ref="B46:C46"/>
    <mergeCell ref="B56:C56"/>
    <mergeCell ref="A57:C57"/>
    <mergeCell ref="B10:C10"/>
    <mergeCell ref="B16:C16"/>
    <mergeCell ref="B17:C17"/>
    <mergeCell ref="B26:C26"/>
    <mergeCell ref="B29:C29"/>
    <mergeCell ref="B44:C44"/>
    <mergeCell ref="A3:C5"/>
    <mergeCell ref="D3:D5"/>
    <mergeCell ref="E3:F4"/>
    <mergeCell ref="G3:H4"/>
    <mergeCell ref="B6:C6"/>
    <mergeCell ref="B8:C8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8"/>
  <sheetViews>
    <sheetView showZero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V55" sqref="CV55"/>
    </sheetView>
  </sheetViews>
  <sheetFormatPr defaultColWidth="9.25390625" defaultRowHeight="18" customHeight="1"/>
  <cols>
    <col min="1" max="1" width="3.125" style="150" customWidth="1"/>
    <col min="2" max="2" width="10.625" style="150" customWidth="1"/>
    <col min="3" max="7" width="9.375" style="150" customWidth="1"/>
    <col min="8" max="8" width="7.50390625" style="150" customWidth="1"/>
    <col min="9" max="9" width="9.375" style="150" customWidth="1"/>
    <col min="10" max="10" width="7.75390625" style="150" bestFit="1" customWidth="1"/>
    <col min="11" max="12" width="7.25390625" style="150" customWidth="1"/>
    <col min="13" max="13" width="1.00390625" style="150" customWidth="1"/>
    <col min="14" max="14" width="1.12109375" style="150" customWidth="1"/>
    <col min="15" max="15" width="8.50390625" style="150" bestFit="1" customWidth="1"/>
    <col min="16" max="17" width="9.00390625" style="150" customWidth="1"/>
    <col min="18" max="18" width="8.25390625" style="150" bestFit="1" customWidth="1"/>
    <col min="19" max="20" width="9.375" style="150" customWidth="1"/>
    <col min="21" max="21" width="9.25390625" style="150" bestFit="1" customWidth="1"/>
    <col min="22" max="22" width="9.00390625" style="150" customWidth="1"/>
    <col min="23" max="23" width="7.75390625" style="150" bestFit="1" customWidth="1"/>
    <col min="24" max="24" width="8.50390625" style="150" bestFit="1" customWidth="1"/>
    <col min="25" max="25" width="3.125" style="150" customWidth="1"/>
    <col min="26" max="26" width="3.125" style="150" hidden="1" customWidth="1"/>
    <col min="27" max="27" width="3.125" style="150" customWidth="1"/>
    <col min="28" max="28" width="10.00390625" style="150" customWidth="1"/>
    <col min="29" max="29" width="8.25390625" style="150" customWidth="1"/>
    <col min="30" max="30" width="6.25390625" style="150" bestFit="1" customWidth="1"/>
    <col min="31" max="31" width="7.50390625" style="150" customWidth="1"/>
    <col min="32" max="32" width="8.25390625" style="150" customWidth="1"/>
    <col min="33" max="34" width="8.50390625" style="150" bestFit="1" customWidth="1"/>
    <col min="35" max="35" width="9.375" style="150" customWidth="1"/>
    <col min="36" max="38" width="9.00390625" style="150" customWidth="1"/>
    <col min="39" max="40" width="1.00390625" style="150" customWidth="1"/>
    <col min="41" max="41" width="8.75390625" style="150" customWidth="1"/>
    <col min="42" max="42" width="9.00390625" style="150" customWidth="1"/>
    <col min="43" max="43" width="9.125" style="150" bestFit="1" customWidth="1"/>
    <col min="44" max="44" width="9.25390625" style="150" bestFit="1" customWidth="1"/>
    <col min="45" max="46" width="8.25390625" style="150" customWidth="1"/>
    <col min="47" max="47" width="6.875" style="150" bestFit="1" customWidth="1"/>
    <col min="48" max="48" width="6.75390625" style="150" customWidth="1"/>
    <col min="49" max="51" width="9.25390625" style="150" bestFit="1" customWidth="1"/>
    <col min="52" max="52" width="3.125" style="150" customWidth="1"/>
    <col min="53" max="53" width="2.00390625" style="150" hidden="1" customWidth="1"/>
    <col min="54" max="54" width="3.125" style="150" customWidth="1"/>
    <col min="55" max="55" width="10.625" style="150" customWidth="1"/>
    <col min="56" max="61" width="9.00390625" style="150" customWidth="1"/>
    <col min="62" max="64" width="9.375" style="150" customWidth="1"/>
    <col min="65" max="65" width="10.50390625" style="150" customWidth="1"/>
    <col min="66" max="66" width="1.37890625" style="150" customWidth="1"/>
    <col min="67" max="67" width="1.25" style="150" customWidth="1"/>
    <col min="68" max="70" width="10.50390625" style="150" customWidth="1"/>
    <col min="71" max="71" width="9.00390625" style="150" customWidth="1"/>
    <col min="72" max="72" width="8.25390625" style="150" bestFit="1" customWidth="1"/>
    <col min="73" max="76" width="9.00390625" style="150" customWidth="1"/>
    <col min="77" max="78" width="3.125" style="150" customWidth="1"/>
    <col min="79" max="79" width="10.625" style="150" customWidth="1"/>
    <col min="80" max="80" width="9.00390625" style="150" customWidth="1"/>
    <col min="81" max="81" width="9.375" style="150" customWidth="1"/>
    <col min="82" max="82" width="8.25390625" style="150" customWidth="1"/>
    <col min="83" max="83" width="3.125" style="150" hidden="1" customWidth="1"/>
    <col min="84" max="86" width="9.00390625" style="150" customWidth="1"/>
    <col min="87" max="87" width="8.375" style="150" bestFit="1" customWidth="1"/>
    <col min="88" max="88" width="8.625" style="150" bestFit="1" customWidth="1"/>
    <col min="89" max="89" width="9.00390625" style="150" customWidth="1"/>
    <col min="90" max="90" width="9.375" style="150" bestFit="1" customWidth="1"/>
    <col min="91" max="92" width="1.25" style="150" customWidth="1"/>
    <col min="93" max="93" width="9.00390625" style="150" customWidth="1"/>
    <col min="94" max="94" width="9.375" style="150" bestFit="1" customWidth="1"/>
    <col min="95" max="96" width="9.375" style="150" customWidth="1"/>
    <col min="97" max="97" width="10.25390625" style="150" customWidth="1"/>
    <col min="98" max="98" width="10.50390625" style="150" customWidth="1"/>
    <col min="99" max="99" width="4.875" style="150" customWidth="1"/>
    <col min="100" max="100" width="10.375" style="150" customWidth="1"/>
    <col min="101" max="101" width="5.375" style="150" customWidth="1"/>
    <col min="102" max="102" width="10.00390625" style="150" customWidth="1"/>
    <col min="103" max="103" width="5.00390625" style="150" customWidth="1"/>
    <col min="104" max="104" width="3.125" style="150" customWidth="1"/>
    <col min="105" max="16384" width="9.25390625" style="150" customWidth="1"/>
  </cols>
  <sheetData>
    <row r="1" spans="1:104" ht="15" customHeight="1">
      <c r="A1" s="149" t="s">
        <v>143</v>
      </c>
      <c r="B1" s="149"/>
      <c r="C1" s="149"/>
      <c r="D1" s="149"/>
      <c r="E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1" t="s">
        <v>144</v>
      </c>
      <c r="Z1" s="151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51" t="s">
        <v>144</v>
      </c>
      <c r="BA1" s="151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52"/>
      <c r="BM1" s="152"/>
      <c r="BN1" s="153"/>
      <c r="BO1" s="153"/>
      <c r="BP1" s="152"/>
      <c r="BQ1" s="152"/>
      <c r="BR1" s="152"/>
      <c r="BS1" s="152"/>
      <c r="BT1" s="152"/>
      <c r="BU1" s="152"/>
      <c r="BV1" s="152"/>
      <c r="BW1" s="152"/>
      <c r="BX1" s="152"/>
      <c r="BY1" s="151" t="s">
        <v>144</v>
      </c>
      <c r="BZ1" s="149"/>
      <c r="CA1" s="149"/>
      <c r="CB1" s="152"/>
      <c r="CC1" s="149"/>
      <c r="CD1" s="149"/>
      <c r="CE1" s="151"/>
      <c r="CF1" s="151"/>
      <c r="CG1" s="151"/>
      <c r="CH1" s="153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51"/>
      <c r="CZ1" s="151" t="s">
        <v>144</v>
      </c>
    </row>
    <row r="2" spans="1:104" ht="15" customHeight="1">
      <c r="A2" s="154" t="s">
        <v>145</v>
      </c>
      <c r="B2" s="155" t="s">
        <v>1</v>
      </c>
      <c r="C2" s="156" t="s">
        <v>146</v>
      </c>
      <c r="D2" s="156" t="s">
        <v>147</v>
      </c>
      <c r="E2" s="156" t="s">
        <v>148</v>
      </c>
      <c r="F2" s="156" t="s">
        <v>149</v>
      </c>
      <c r="G2" s="156" t="s">
        <v>150</v>
      </c>
      <c r="H2" s="156" t="s">
        <v>151</v>
      </c>
      <c r="I2" s="156" t="s">
        <v>152</v>
      </c>
      <c r="J2" s="156" t="s">
        <v>153</v>
      </c>
      <c r="K2" s="157" t="s">
        <v>154</v>
      </c>
      <c r="L2" s="158" t="s">
        <v>155</v>
      </c>
      <c r="M2" s="153"/>
      <c r="N2" s="153"/>
      <c r="O2" s="159" t="s">
        <v>156</v>
      </c>
      <c r="P2" s="160" t="s">
        <v>157</v>
      </c>
      <c r="Q2" s="160" t="s">
        <v>158</v>
      </c>
      <c r="R2" s="161" t="s">
        <v>159</v>
      </c>
      <c r="S2" s="162" t="s">
        <v>160</v>
      </c>
      <c r="T2" s="163"/>
      <c r="U2" s="163"/>
      <c r="V2" s="164"/>
      <c r="W2" s="165" t="s">
        <v>161</v>
      </c>
      <c r="X2" s="165" t="s">
        <v>162</v>
      </c>
      <c r="Y2" s="154" t="s">
        <v>145</v>
      </c>
      <c r="Z2" s="166"/>
      <c r="AA2" s="154" t="s">
        <v>145</v>
      </c>
      <c r="AB2" s="155" t="s">
        <v>1</v>
      </c>
      <c r="AC2" s="156" t="s">
        <v>163</v>
      </c>
      <c r="AD2" s="163"/>
      <c r="AE2" s="163"/>
      <c r="AF2" s="163"/>
      <c r="AG2" s="167"/>
      <c r="AH2" s="168" t="s">
        <v>164</v>
      </c>
      <c r="AI2" s="156" t="s">
        <v>165</v>
      </c>
      <c r="AJ2" s="163"/>
      <c r="AK2" s="163"/>
      <c r="AL2" s="163"/>
      <c r="AM2" s="153"/>
      <c r="AN2" s="15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54" t="s">
        <v>145</v>
      </c>
      <c r="BA2" s="166"/>
      <c r="BB2" s="154" t="s">
        <v>145</v>
      </c>
      <c r="BC2" s="155" t="s">
        <v>1</v>
      </c>
      <c r="BD2" s="169"/>
      <c r="BE2" s="163"/>
      <c r="BF2" s="163"/>
      <c r="BG2" s="163"/>
      <c r="BH2" s="163"/>
      <c r="BI2" s="170"/>
      <c r="BJ2" s="171" t="s">
        <v>166</v>
      </c>
      <c r="BK2" s="171" t="s">
        <v>167</v>
      </c>
      <c r="BN2" s="172"/>
      <c r="BO2" s="172"/>
      <c r="BV2" s="173"/>
      <c r="BW2" s="172"/>
      <c r="BY2" s="154" t="s">
        <v>145</v>
      </c>
      <c r="BZ2" s="154" t="s">
        <v>145</v>
      </c>
      <c r="CA2" s="155" t="s">
        <v>1</v>
      </c>
      <c r="CC2" s="174"/>
      <c r="CD2" s="174"/>
      <c r="CE2" s="175"/>
      <c r="CF2" s="176"/>
      <c r="CG2" s="177"/>
      <c r="CH2" s="160" t="s">
        <v>168</v>
      </c>
      <c r="CI2" s="163"/>
      <c r="CJ2" s="170"/>
      <c r="CK2" s="178" t="s">
        <v>169</v>
      </c>
      <c r="CL2" s="178" t="s">
        <v>170</v>
      </c>
      <c r="CM2" s="179"/>
      <c r="CN2" s="179"/>
      <c r="CO2" s="178" t="s">
        <v>171</v>
      </c>
      <c r="CP2" s="178" t="s">
        <v>172</v>
      </c>
      <c r="CQ2" s="160" t="s">
        <v>173</v>
      </c>
      <c r="CR2" s="180"/>
      <c r="CS2" s="181" t="s">
        <v>174</v>
      </c>
      <c r="CT2" s="163"/>
      <c r="CU2" s="163"/>
      <c r="CV2" s="163"/>
      <c r="CW2" s="163"/>
      <c r="CX2" s="163"/>
      <c r="CY2" s="167"/>
      <c r="CZ2" s="182" t="s">
        <v>145</v>
      </c>
    </row>
    <row r="3" spans="1:104" ht="15" customHeight="1">
      <c r="A3" s="166"/>
      <c r="B3" s="183"/>
      <c r="C3" s="1464" t="s">
        <v>175</v>
      </c>
      <c r="D3" s="1466" t="s">
        <v>176</v>
      </c>
      <c r="E3" s="1466" t="s">
        <v>177</v>
      </c>
      <c r="F3" s="1470" t="s">
        <v>178</v>
      </c>
      <c r="G3" s="1470" t="s">
        <v>179</v>
      </c>
      <c r="H3" s="1470" t="s">
        <v>180</v>
      </c>
      <c r="I3" s="1470" t="s">
        <v>181</v>
      </c>
      <c r="J3" s="1473" t="s">
        <v>182</v>
      </c>
      <c r="K3" s="1475" t="s">
        <v>183</v>
      </c>
      <c r="L3" s="1475" t="s">
        <v>184</v>
      </c>
      <c r="M3" s="185"/>
      <c r="N3" s="185"/>
      <c r="O3" s="1475" t="s">
        <v>185</v>
      </c>
      <c r="P3" s="1475" t="s">
        <v>186</v>
      </c>
      <c r="Q3" s="1475" t="s">
        <v>187</v>
      </c>
      <c r="R3" s="1475" t="s">
        <v>188</v>
      </c>
      <c r="S3" s="153"/>
      <c r="T3" s="186" t="s">
        <v>189</v>
      </c>
      <c r="U3" s="186" t="s">
        <v>190</v>
      </c>
      <c r="V3" s="161" t="s">
        <v>191</v>
      </c>
      <c r="W3" s="1479" t="s">
        <v>192</v>
      </c>
      <c r="X3" s="1479" t="s">
        <v>193</v>
      </c>
      <c r="Y3" s="166"/>
      <c r="Z3" s="166"/>
      <c r="AA3" s="166"/>
      <c r="AB3" s="183"/>
      <c r="AC3" s="183"/>
      <c r="AD3" s="186" t="s">
        <v>189</v>
      </c>
      <c r="AE3" s="186" t="s">
        <v>190</v>
      </c>
      <c r="AF3" s="186" t="s">
        <v>191</v>
      </c>
      <c r="AG3" s="187" t="s">
        <v>194</v>
      </c>
      <c r="AH3" s="1464" t="s">
        <v>195</v>
      </c>
      <c r="AI3" s="183"/>
      <c r="AJ3" s="161" t="s">
        <v>189</v>
      </c>
      <c r="AK3" s="161" t="s">
        <v>196</v>
      </c>
      <c r="AL3" s="160" t="s">
        <v>197</v>
      </c>
      <c r="AM3" s="188"/>
      <c r="AN3" s="179"/>
      <c r="AO3" s="168" t="s">
        <v>198</v>
      </c>
      <c r="AP3" s="161" t="s">
        <v>199</v>
      </c>
      <c r="AQ3" s="161" t="s">
        <v>200</v>
      </c>
      <c r="AR3" s="161" t="s">
        <v>201</v>
      </c>
      <c r="AS3" s="161" t="s">
        <v>202</v>
      </c>
      <c r="AT3" s="161" t="s">
        <v>203</v>
      </c>
      <c r="AU3" s="161" t="s">
        <v>204</v>
      </c>
      <c r="AV3" s="161" t="s">
        <v>205</v>
      </c>
      <c r="AW3" s="161" t="s">
        <v>206</v>
      </c>
      <c r="AX3" s="161" t="s">
        <v>207</v>
      </c>
      <c r="AY3" s="161" t="s">
        <v>208</v>
      </c>
      <c r="AZ3" s="166"/>
      <c r="BA3" s="166"/>
      <c r="BB3" s="166"/>
      <c r="BC3" s="183"/>
      <c r="BD3" s="161" t="s">
        <v>209</v>
      </c>
      <c r="BE3" s="161" t="s">
        <v>210</v>
      </c>
      <c r="BF3" s="161" t="s">
        <v>211</v>
      </c>
      <c r="BG3" s="161" t="s">
        <v>212</v>
      </c>
      <c r="BH3" s="161" t="s">
        <v>213</v>
      </c>
      <c r="BI3" s="161" t="s">
        <v>214</v>
      </c>
      <c r="BJ3" s="1480" t="s">
        <v>215</v>
      </c>
      <c r="BK3" s="1464" t="s">
        <v>216</v>
      </c>
      <c r="BL3" s="174" t="s">
        <v>217</v>
      </c>
      <c r="BM3" s="174" t="s">
        <v>218</v>
      </c>
      <c r="BN3" s="153"/>
      <c r="BO3" s="153"/>
      <c r="BP3" s="174"/>
      <c r="BQ3" s="174"/>
      <c r="BR3" s="174"/>
      <c r="BS3" s="174"/>
      <c r="BT3" s="174"/>
      <c r="BU3" s="174"/>
      <c r="BV3" s="176"/>
      <c r="BW3" s="174"/>
      <c r="BX3" s="174"/>
      <c r="BY3" s="166"/>
      <c r="BZ3" s="166"/>
      <c r="CA3" s="183"/>
      <c r="CB3" s="189" t="s">
        <v>219</v>
      </c>
      <c r="CC3" s="190"/>
      <c r="CD3" s="191"/>
      <c r="CE3" s="175"/>
      <c r="CF3" s="192"/>
      <c r="CG3" s="193"/>
      <c r="CH3" s="1487" t="s">
        <v>220</v>
      </c>
      <c r="CI3" s="186" t="s">
        <v>189</v>
      </c>
      <c r="CJ3" s="186" t="s">
        <v>190</v>
      </c>
      <c r="CK3" s="1464" t="s">
        <v>221</v>
      </c>
      <c r="CL3" s="1464" t="s">
        <v>222</v>
      </c>
      <c r="CM3" s="194"/>
      <c r="CN3" s="195"/>
      <c r="CO3" s="1464" t="s">
        <v>223</v>
      </c>
      <c r="CP3" s="1464" t="s">
        <v>224</v>
      </c>
      <c r="CQ3" s="1474" t="s">
        <v>225</v>
      </c>
      <c r="CR3" s="1493" t="s">
        <v>226</v>
      </c>
      <c r="CS3" s="197" t="s">
        <v>227</v>
      </c>
      <c r="CT3" s="183"/>
      <c r="CU3" s="153"/>
      <c r="CV3" s="183"/>
      <c r="CW3" s="153"/>
      <c r="CX3" s="163"/>
      <c r="CY3" s="198"/>
      <c r="CZ3" s="199"/>
    </row>
    <row r="4" spans="1:104" ht="15" customHeight="1">
      <c r="A4" s="166"/>
      <c r="B4" s="183"/>
      <c r="C4" s="1464"/>
      <c r="D4" s="1467"/>
      <c r="E4" s="1466"/>
      <c r="F4" s="1471"/>
      <c r="G4" s="1471"/>
      <c r="H4" s="1470"/>
      <c r="I4" s="1471"/>
      <c r="J4" s="1474"/>
      <c r="K4" s="1475"/>
      <c r="L4" s="1475"/>
      <c r="M4" s="185"/>
      <c r="N4" s="185"/>
      <c r="O4" s="1477"/>
      <c r="P4" s="1475"/>
      <c r="Q4" s="1475"/>
      <c r="R4" s="1475"/>
      <c r="S4" s="153"/>
      <c r="T4" s="1464" t="s">
        <v>228</v>
      </c>
      <c r="U4" s="1464" t="s">
        <v>229</v>
      </c>
      <c r="V4" s="184" t="s">
        <v>230</v>
      </c>
      <c r="W4" s="1464"/>
      <c r="X4" s="1464"/>
      <c r="Y4" s="166"/>
      <c r="Z4" s="166"/>
      <c r="AA4" s="166"/>
      <c r="AB4" s="183"/>
      <c r="AC4" s="183"/>
      <c r="AD4" s="1464" t="s">
        <v>231</v>
      </c>
      <c r="AE4" s="1479" t="s">
        <v>232</v>
      </c>
      <c r="AF4" s="1479" t="s">
        <v>233</v>
      </c>
      <c r="AG4" s="1464" t="s">
        <v>234</v>
      </c>
      <c r="AH4" s="1464"/>
      <c r="AI4" s="183"/>
      <c r="AJ4" s="1479" t="s">
        <v>235</v>
      </c>
      <c r="AK4" s="1479" t="s">
        <v>236</v>
      </c>
      <c r="AL4" s="1473" t="s">
        <v>237</v>
      </c>
      <c r="AM4" s="201"/>
      <c r="AN4" s="185"/>
      <c r="AO4" s="1482" t="s">
        <v>238</v>
      </c>
      <c r="AP4" s="1484" t="s">
        <v>239</v>
      </c>
      <c r="AQ4" s="1489" t="s">
        <v>240</v>
      </c>
      <c r="AR4" s="1480" t="s">
        <v>241</v>
      </c>
      <c r="AS4" s="1481" t="s">
        <v>242</v>
      </c>
      <c r="AT4" s="1506" t="s">
        <v>243</v>
      </c>
      <c r="AU4" s="1479" t="s">
        <v>244</v>
      </c>
      <c r="AV4" s="1490" t="s">
        <v>245</v>
      </c>
      <c r="AW4" s="1484" t="s">
        <v>246</v>
      </c>
      <c r="AX4" s="1484" t="s">
        <v>247</v>
      </c>
      <c r="AY4" s="1484" t="s">
        <v>248</v>
      </c>
      <c r="AZ4" s="166"/>
      <c r="BA4" s="166"/>
      <c r="BB4" s="166"/>
      <c r="BC4" s="183"/>
      <c r="BD4" s="1496" t="s">
        <v>249</v>
      </c>
      <c r="BE4" s="1498" t="s">
        <v>250</v>
      </c>
      <c r="BF4" s="1500" t="s">
        <v>251</v>
      </c>
      <c r="BG4" s="1500" t="s">
        <v>252</v>
      </c>
      <c r="BH4" s="1500" t="s">
        <v>253</v>
      </c>
      <c r="BI4" s="1464" t="s">
        <v>234</v>
      </c>
      <c r="BJ4" s="1481"/>
      <c r="BK4" s="1464"/>
      <c r="BL4" s="153"/>
      <c r="BM4" s="202" t="s">
        <v>254</v>
      </c>
      <c r="BN4" s="203"/>
      <c r="BO4" s="204"/>
      <c r="BP4" s="205" t="s">
        <v>255</v>
      </c>
      <c r="BQ4" s="206" t="s">
        <v>256</v>
      </c>
      <c r="BR4" s="202" t="s">
        <v>257</v>
      </c>
      <c r="BS4" s="206" t="s">
        <v>258</v>
      </c>
      <c r="BT4" s="202" t="s">
        <v>259</v>
      </c>
      <c r="BU4" s="207" t="s">
        <v>260</v>
      </c>
      <c r="BV4" s="206" t="s">
        <v>261</v>
      </c>
      <c r="BW4" s="206" t="s">
        <v>262</v>
      </c>
      <c r="BX4" s="208" t="s">
        <v>263</v>
      </c>
      <c r="BY4" s="166"/>
      <c r="BZ4" s="166"/>
      <c r="CA4" s="183"/>
      <c r="CB4" s="209"/>
      <c r="CC4" s="154" t="s">
        <v>264</v>
      </c>
      <c r="CD4" s="210" t="s">
        <v>265</v>
      </c>
      <c r="CE4" s="166"/>
      <c r="CF4" s="206" t="s">
        <v>266</v>
      </c>
      <c r="CG4" s="211" t="s">
        <v>267</v>
      </c>
      <c r="CH4" s="1487"/>
      <c r="CI4" s="1479" t="s">
        <v>268</v>
      </c>
      <c r="CJ4" s="1479" t="s">
        <v>269</v>
      </c>
      <c r="CK4" s="1464"/>
      <c r="CL4" s="1464"/>
      <c r="CM4" s="194"/>
      <c r="CN4" s="195"/>
      <c r="CO4" s="1464"/>
      <c r="CP4" s="1464"/>
      <c r="CQ4" s="1474"/>
      <c r="CR4" s="1474"/>
      <c r="CS4" s="212"/>
      <c r="CT4" s="196" t="s">
        <v>270</v>
      </c>
      <c r="CU4" s="154" t="s">
        <v>99</v>
      </c>
      <c r="CV4" s="195" t="s">
        <v>271</v>
      </c>
      <c r="CW4" s="208" t="s">
        <v>99</v>
      </c>
      <c r="CX4" s="196" t="s">
        <v>272</v>
      </c>
      <c r="CY4" s="211" t="s">
        <v>99</v>
      </c>
      <c r="CZ4" s="199"/>
    </row>
    <row r="5" spans="1:104" ht="15" customHeight="1">
      <c r="A5" s="213" t="s">
        <v>273</v>
      </c>
      <c r="B5" s="183" t="s">
        <v>3</v>
      </c>
      <c r="C5" s="1465"/>
      <c r="D5" s="1468"/>
      <c r="E5" s="1469"/>
      <c r="F5" s="1472"/>
      <c r="G5" s="1472"/>
      <c r="H5" s="1470"/>
      <c r="I5" s="1471"/>
      <c r="J5" s="1474"/>
      <c r="K5" s="1476"/>
      <c r="L5" s="1476"/>
      <c r="M5" s="185"/>
      <c r="N5" s="185"/>
      <c r="O5" s="1478"/>
      <c r="P5" s="1476"/>
      <c r="Q5" s="1476"/>
      <c r="R5" s="1476"/>
      <c r="S5" s="153"/>
      <c r="T5" s="1465"/>
      <c r="U5" s="1465"/>
      <c r="V5" s="214" t="s">
        <v>274</v>
      </c>
      <c r="W5" s="1465"/>
      <c r="X5" s="1465"/>
      <c r="Y5" s="213" t="s">
        <v>273</v>
      </c>
      <c r="Z5" s="166"/>
      <c r="AA5" s="213" t="s">
        <v>273</v>
      </c>
      <c r="AB5" s="183" t="s">
        <v>3</v>
      </c>
      <c r="AC5" s="183"/>
      <c r="AD5" s="1465"/>
      <c r="AE5" s="1465"/>
      <c r="AF5" s="1465"/>
      <c r="AG5" s="1465"/>
      <c r="AH5" s="1465"/>
      <c r="AI5" s="183"/>
      <c r="AJ5" s="1464"/>
      <c r="AK5" s="1464"/>
      <c r="AL5" s="1474"/>
      <c r="AM5" s="194"/>
      <c r="AN5" s="195"/>
      <c r="AO5" s="1483"/>
      <c r="AP5" s="1485"/>
      <c r="AQ5" s="1485"/>
      <c r="AR5" s="1505"/>
      <c r="AS5" s="1505"/>
      <c r="AT5" s="1507"/>
      <c r="AU5" s="1465"/>
      <c r="AV5" s="1491"/>
      <c r="AW5" s="1492"/>
      <c r="AX5" s="1495"/>
      <c r="AY5" s="1485"/>
      <c r="AZ5" s="213" t="s">
        <v>273</v>
      </c>
      <c r="BA5" s="166"/>
      <c r="BB5" s="166" t="s">
        <v>273</v>
      </c>
      <c r="BC5" s="183" t="s">
        <v>3</v>
      </c>
      <c r="BD5" s="1497"/>
      <c r="BE5" s="1499"/>
      <c r="BF5" s="1501"/>
      <c r="BG5" s="1501"/>
      <c r="BH5" s="1501"/>
      <c r="BI5" s="1465"/>
      <c r="BJ5" s="1481"/>
      <c r="BK5" s="1486"/>
      <c r="BL5" s="153"/>
      <c r="BM5" s="215" t="s">
        <v>275</v>
      </c>
      <c r="BN5" s="203"/>
      <c r="BO5" s="204"/>
      <c r="BP5" s="216" t="s">
        <v>276</v>
      </c>
      <c r="BQ5" s="217" t="s">
        <v>277</v>
      </c>
      <c r="BR5" s="215" t="s">
        <v>278</v>
      </c>
      <c r="BS5" s="217" t="s">
        <v>279</v>
      </c>
      <c r="BT5" s="218"/>
      <c r="BU5" s="217" t="s">
        <v>280</v>
      </c>
      <c r="BV5" s="217" t="s">
        <v>281</v>
      </c>
      <c r="BW5" s="217" t="s">
        <v>282</v>
      </c>
      <c r="BX5" s="219"/>
      <c r="BY5" s="166" t="s">
        <v>273</v>
      </c>
      <c r="BZ5" s="213" t="s">
        <v>273</v>
      </c>
      <c r="CA5" s="183" t="s">
        <v>3</v>
      </c>
      <c r="CB5" s="220"/>
      <c r="CC5" s="213" t="s">
        <v>278</v>
      </c>
      <c r="CD5" s="221" t="s">
        <v>283</v>
      </c>
      <c r="CE5" s="166"/>
      <c r="CF5" s="217" t="s">
        <v>282</v>
      </c>
      <c r="CG5" s="222"/>
      <c r="CH5" s="1488"/>
      <c r="CI5" s="1465"/>
      <c r="CJ5" s="1465"/>
      <c r="CK5" s="1465"/>
      <c r="CL5" s="1465"/>
      <c r="CM5" s="194"/>
      <c r="CN5" s="195"/>
      <c r="CO5" s="1465"/>
      <c r="CP5" s="1464"/>
      <c r="CQ5" s="1474"/>
      <c r="CR5" s="1494"/>
      <c r="CS5" s="183"/>
      <c r="CT5" s="183"/>
      <c r="CU5" s="213" t="s">
        <v>284</v>
      </c>
      <c r="CV5" s="193"/>
      <c r="CW5" s="223" t="s">
        <v>284</v>
      </c>
      <c r="CX5" s="196" t="s">
        <v>285</v>
      </c>
      <c r="CY5" s="199" t="s">
        <v>284</v>
      </c>
      <c r="CZ5" s="199" t="s">
        <v>273</v>
      </c>
    </row>
    <row r="6" spans="1:104" s="241" customFormat="1" ht="17.25" customHeight="1">
      <c r="A6" s="1512" t="s">
        <v>286</v>
      </c>
      <c r="B6" s="1513"/>
      <c r="C6" s="224">
        <f>C7+C8</f>
        <v>149643611</v>
      </c>
      <c r="D6" s="224">
        <f aca="true" t="shared" si="0" ref="D6:W6">D7+D8</f>
        <v>5918503</v>
      </c>
      <c r="E6" s="224">
        <f t="shared" si="0"/>
        <v>107321</v>
      </c>
      <c r="F6" s="224">
        <f t="shared" si="0"/>
        <v>226374</v>
      </c>
      <c r="G6" s="224">
        <f t="shared" si="0"/>
        <v>265287</v>
      </c>
      <c r="H6" s="224">
        <f>H7+H8</f>
        <v>0</v>
      </c>
      <c r="I6" s="225">
        <f t="shared" si="0"/>
        <v>28263003</v>
      </c>
      <c r="J6" s="226">
        <f>J7+J8</f>
        <v>92548</v>
      </c>
      <c r="K6" s="227">
        <f t="shared" si="0"/>
        <v>0</v>
      </c>
      <c r="L6" s="227"/>
      <c r="M6" s="228"/>
      <c r="N6" s="228"/>
      <c r="O6" s="227">
        <f>O7+O8</f>
        <v>137</v>
      </c>
      <c r="P6" s="227">
        <f>P7+P8</f>
        <v>387861</v>
      </c>
      <c r="Q6" s="227">
        <f>Q7+Q8</f>
        <v>1069837</v>
      </c>
      <c r="R6" s="227">
        <f t="shared" si="0"/>
        <v>1139909</v>
      </c>
      <c r="S6" s="229">
        <f>S7+S8</f>
        <v>203166943</v>
      </c>
      <c r="T6" s="224">
        <f>T7+T8</f>
        <v>177787559</v>
      </c>
      <c r="U6" s="224">
        <f t="shared" si="0"/>
        <v>22318312</v>
      </c>
      <c r="V6" s="224">
        <f t="shared" si="0"/>
        <v>3061072</v>
      </c>
      <c r="W6" s="224">
        <f t="shared" si="0"/>
        <v>166960</v>
      </c>
      <c r="X6" s="224">
        <f>X7+X8</f>
        <v>2463878</v>
      </c>
      <c r="Y6" s="230"/>
      <c r="Z6" s="231"/>
      <c r="AA6" s="1512" t="s">
        <v>286</v>
      </c>
      <c r="AB6" s="1513"/>
      <c r="AC6" s="224">
        <f>AC7+AC8</f>
        <v>5150957</v>
      </c>
      <c r="AD6" s="224">
        <f>AD7+AD8</f>
        <v>5289</v>
      </c>
      <c r="AE6" s="224">
        <f>AE7+AE8</f>
        <v>39163</v>
      </c>
      <c r="AF6" s="224">
        <f aca="true" t="shared" si="1" ref="AF6:AU6">AF7+AF8</f>
        <v>3131566</v>
      </c>
      <c r="AG6" s="224">
        <f t="shared" si="1"/>
        <v>1974939</v>
      </c>
      <c r="AH6" s="224">
        <f t="shared" si="1"/>
        <v>2000120</v>
      </c>
      <c r="AI6" s="224">
        <f>AI7+AI8</f>
        <v>277093752</v>
      </c>
      <c r="AJ6" s="225">
        <f>AJ7+AJ8</f>
        <v>0</v>
      </c>
      <c r="AK6" s="225">
        <f>AK7+AK8</f>
        <v>27358698</v>
      </c>
      <c r="AL6" s="226">
        <f t="shared" si="1"/>
        <v>24740296</v>
      </c>
      <c r="AM6" s="232"/>
      <c r="AN6" s="228"/>
      <c r="AO6" s="233">
        <f t="shared" si="1"/>
        <v>18294963</v>
      </c>
      <c r="AP6" s="234">
        <f t="shared" si="1"/>
        <v>10628513</v>
      </c>
      <c r="AQ6" s="224">
        <f>AQ7+AQ8</f>
        <v>0</v>
      </c>
      <c r="AR6" s="224">
        <f t="shared" si="1"/>
        <v>8892957</v>
      </c>
      <c r="AS6" s="224">
        <f t="shared" si="1"/>
        <v>62645</v>
      </c>
      <c r="AT6" s="224"/>
      <c r="AU6" s="224">
        <f t="shared" si="1"/>
        <v>562315</v>
      </c>
      <c r="AV6" s="224">
        <f>AV7+AV8</f>
        <v>0</v>
      </c>
      <c r="AW6" s="224">
        <f aca="true" t="shared" si="2" ref="AW6:BI6">AW7+AW8</f>
        <v>11784884</v>
      </c>
      <c r="AX6" s="224">
        <f t="shared" si="2"/>
        <v>1544645</v>
      </c>
      <c r="AY6" s="224">
        <f t="shared" si="2"/>
        <v>3455805</v>
      </c>
      <c r="AZ6" s="230"/>
      <c r="BA6" s="231"/>
      <c r="BB6" s="1514" t="s">
        <v>286</v>
      </c>
      <c r="BC6" s="1515"/>
      <c r="BD6" s="224">
        <f t="shared" si="2"/>
        <v>792016</v>
      </c>
      <c r="BE6" s="224">
        <f t="shared" si="2"/>
        <v>1365</v>
      </c>
      <c r="BF6" s="224">
        <f>BF7+BF8</f>
        <v>21118386</v>
      </c>
      <c r="BG6" s="224">
        <f>BG7+BG8</f>
        <v>127436803</v>
      </c>
      <c r="BH6" s="224">
        <f>BH7+BH8</f>
        <v>5213166</v>
      </c>
      <c r="BI6" s="224">
        <f t="shared" si="2"/>
        <v>15206295</v>
      </c>
      <c r="BJ6" s="224">
        <f>BJ7+BJ8</f>
        <v>2822527</v>
      </c>
      <c r="BK6" s="224">
        <f>BK7+BK8</f>
        <v>54852272</v>
      </c>
      <c r="BL6" s="224">
        <f aca="true" t="shared" si="3" ref="BL6:CR6">BL7+BL8</f>
        <v>42509358</v>
      </c>
      <c r="BM6" s="224">
        <f t="shared" si="3"/>
        <v>10546069</v>
      </c>
      <c r="BN6" s="232"/>
      <c r="BO6" s="228"/>
      <c r="BP6" s="224">
        <f>BP7+BP8</f>
        <v>9095834</v>
      </c>
      <c r="BQ6" s="235">
        <f>BQ7+BQ8</f>
        <v>2431683</v>
      </c>
      <c r="BR6" s="225">
        <f t="shared" si="3"/>
        <v>2359166</v>
      </c>
      <c r="BS6" s="225">
        <f t="shared" si="3"/>
        <v>55469</v>
      </c>
      <c r="BT6" s="225">
        <f t="shared" si="3"/>
        <v>1107672</v>
      </c>
      <c r="BU6" s="229">
        <f t="shared" si="3"/>
        <v>2505646</v>
      </c>
      <c r="BV6" s="224">
        <f t="shared" si="3"/>
        <v>143778</v>
      </c>
      <c r="BW6" s="224">
        <f>BW7+BW8</f>
        <v>2061549</v>
      </c>
      <c r="BX6" s="224">
        <f t="shared" si="3"/>
        <v>12202492</v>
      </c>
      <c r="BY6" s="235"/>
      <c r="BZ6" s="1502" t="s">
        <v>286</v>
      </c>
      <c r="CA6" s="1513"/>
      <c r="CB6" s="224">
        <f t="shared" si="3"/>
        <v>12342914</v>
      </c>
      <c r="CC6" s="236">
        <f t="shared" si="3"/>
        <v>454935</v>
      </c>
      <c r="CD6" s="224">
        <f t="shared" si="3"/>
        <v>1170</v>
      </c>
      <c r="CE6" s="231"/>
      <c r="CF6" s="224">
        <f>CF7+CF8</f>
        <v>418011</v>
      </c>
      <c r="CG6" s="224">
        <f t="shared" si="3"/>
        <v>11468798</v>
      </c>
      <c r="CH6" s="224">
        <f t="shared" si="3"/>
        <v>2064439</v>
      </c>
      <c r="CI6" s="224">
        <f t="shared" si="3"/>
        <v>866533</v>
      </c>
      <c r="CJ6" s="224">
        <f t="shared" si="3"/>
        <v>1197906</v>
      </c>
      <c r="CK6" s="224">
        <f t="shared" si="3"/>
        <v>6228045</v>
      </c>
      <c r="CL6" s="224">
        <f t="shared" si="3"/>
        <v>24726427</v>
      </c>
      <c r="CM6" s="232"/>
      <c r="CN6" s="228"/>
      <c r="CO6" s="224">
        <f t="shared" si="3"/>
        <v>11598608</v>
      </c>
      <c r="CP6" s="225">
        <f t="shared" si="3"/>
        <v>19374000</v>
      </c>
      <c r="CQ6" s="226">
        <f t="shared" si="3"/>
        <v>75332908</v>
      </c>
      <c r="CR6" s="224">
        <f t="shared" si="3"/>
        <v>15396944</v>
      </c>
      <c r="CS6" s="224">
        <f>CS7+CS8</f>
        <v>874156227</v>
      </c>
      <c r="CT6" s="224">
        <f>CT7+CT8</f>
        <v>401295749</v>
      </c>
      <c r="CU6" s="237">
        <f>ROUND(CT6/CS6*100,1)</f>
        <v>45.9</v>
      </c>
      <c r="CV6" s="224">
        <f>CV7+CV8</f>
        <v>472860478</v>
      </c>
      <c r="CW6" s="238">
        <f>ROUND(CV6/CS6*100,1)</f>
        <v>54.1</v>
      </c>
      <c r="CX6" s="224">
        <f>CX7+CX8</f>
        <v>367711498</v>
      </c>
      <c r="CY6" s="239">
        <f>ROUND(CX6/CS6*100,1)</f>
        <v>42.1</v>
      </c>
      <c r="CZ6" s="240"/>
    </row>
    <row r="7" spans="1:104" s="241" customFormat="1" ht="17.25" customHeight="1">
      <c r="A7" s="1502" t="s">
        <v>287</v>
      </c>
      <c r="B7" s="1503"/>
      <c r="C7" s="236">
        <f>SUM(C9:C18)</f>
        <v>114541357</v>
      </c>
      <c r="D7" s="236">
        <f aca="true" t="shared" si="4" ref="D7:W7">SUM(D9:D18)</f>
        <v>3761163</v>
      </c>
      <c r="E7" s="236">
        <f t="shared" si="4"/>
        <v>86916</v>
      </c>
      <c r="F7" s="236">
        <f t="shared" si="4"/>
        <v>183360</v>
      </c>
      <c r="G7" s="236">
        <f t="shared" si="4"/>
        <v>214902</v>
      </c>
      <c r="H7" s="236">
        <f>SUM(H9:H18)</f>
        <v>0</v>
      </c>
      <c r="I7" s="231">
        <f t="shared" si="4"/>
        <v>22201027</v>
      </c>
      <c r="J7" s="232">
        <f>SUM(J9:J18)</f>
        <v>53855</v>
      </c>
      <c r="K7" s="231">
        <f t="shared" si="4"/>
        <v>0</v>
      </c>
      <c r="L7" s="231"/>
      <c r="M7" s="228"/>
      <c r="N7" s="228"/>
      <c r="O7" s="231">
        <f>SUM(O9:O18)</f>
        <v>92</v>
      </c>
      <c r="P7" s="231">
        <f>SUM(P9:P18)</f>
        <v>251209</v>
      </c>
      <c r="Q7" s="231">
        <f>SUM(Q9:Q18)</f>
        <v>849709</v>
      </c>
      <c r="R7" s="231">
        <f t="shared" si="4"/>
        <v>908045</v>
      </c>
      <c r="S7" s="228">
        <f>SUM(S9:S18)</f>
        <v>125181936</v>
      </c>
      <c r="T7" s="236">
        <f>SUM(T9:T18)</f>
        <v>108187552</v>
      </c>
      <c r="U7" s="236">
        <f t="shared" si="4"/>
        <v>13962552</v>
      </c>
      <c r="V7" s="236">
        <f t="shared" si="4"/>
        <v>3031832</v>
      </c>
      <c r="W7" s="236">
        <f t="shared" si="4"/>
        <v>135868</v>
      </c>
      <c r="X7" s="236">
        <f>SUM(X9:X18)</f>
        <v>1750170</v>
      </c>
      <c r="Y7" s="243"/>
      <c r="Z7" s="231"/>
      <c r="AA7" s="1502" t="s">
        <v>287</v>
      </c>
      <c r="AB7" s="1503"/>
      <c r="AC7" s="236">
        <f>SUM(AC9:AC18)</f>
        <v>3784572</v>
      </c>
      <c r="AD7" s="236">
        <f>SUM(AD9:AD18)</f>
        <v>5289</v>
      </c>
      <c r="AE7" s="236">
        <f>SUM(AE9:AE18)</f>
        <v>15697</v>
      </c>
      <c r="AF7" s="236">
        <f aca="true" t="shared" si="5" ref="AF7:AU7">SUM(AF9:AF18)</f>
        <v>2291682</v>
      </c>
      <c r="AG7" s="236">
        <f t="shared" si="5"/>
        <v>1471904</v>
      </c>
      <c r="AH7" s="236">
        <f t="shared" si="5"/>
        <v>1692307</v>
      </c>
      <c r="AI7" s="236">
        <f>SUM(AI9:AI18)</f>
        <v>217113930</v>
      </c>
      <c r="AJ7" s="231">
        <f>SUM(AJ9:AJ18)</f>
        <v>0</v>
      </c>
      <c r="AK7" s="231">
        <f>SUM(AK9:AK18)</f>
        <v>27358698</v>
      </c>
      <c r="AL7" s="232">
        <f t="shared" si="5"/>
        <v>19597347</v>
      </c>
      <c r="AM7" s="232"/>
      <c r="AN7" s="228"/>
      <c r="AO7" s="244">
        <f t="shared" si="5"/>
        <v>13973055</v>
      </c>
      <c r="AP7" s="245">
        <f t="shared" si="5"/>
        <v>8367401</v>
      </c>
      <c r="AQ7" s="236">
        <f>SUM(AQ9:AQ18)</f>
        <v>0</v>
      </c>
      <c r="AR7" s="236">
        <f t="shared" si="5"/>
        <v>6321393</v>
      </c>
      <c r="AS7" s="236">
        <f t="shared" si="5"/>
        <v>15661</v>
      </c>
      <c r="AT7" s="236"/>
      <c r="AU7" s="236">
        <f t="shared" si="5"/>
        <v>421891</v>
      </c>
      <c r="AV7" s="236">
        <f>SUM(AV9:AV18)</f>
        <v>0</v>
      </c>
      <c r="AW7" s="236">
        <f aca="true" t="shared" si="6" ref="AW7:BI7">SUM(AW9:AW18)</f>
        <v>9327797</v>
      </c>
      <c r="AX7" s="236">
        <f t="shared" si="6"/>
        <v>1053546</v>
      </c>
      <c r="AY7" s="236">
        <f t="shared" si="6"/>
        <v>1496494</v>
      </c>
      <c r="AZ7" s="243"/>
      <c r="BA7" s="231"/>
      <c r="BB7" s="1502" t="s">
        <v>287</v>
      </c>
      <c r="BC7" s="1504"/>
      <c r="BD7" s="236">
        <f t="shared" si="6"/>
        <v>700316</v>
      </c>
      <c r="BE7" s="236">
        <f t="shared" si="6"/>
        <v>1365</v>
      </c>
      <c r="BF7" s="236">
        <f>SUM(BF9:BF18)</f>
        <v>13622527</v>
      </c>
      <c r="BG7" s="236">
        <f>SUM(BG9:BG18)</f>
        <v>98635193</v>
      </c>
      <c r="BH7" s="236">
        <f>SUM(BH9:BH18)</f>
        <v>4269272</v>
      </c>
      <c r="BI7" s="236">
        <f t="shared" si="6"/>
        <v>11951974</v>
      </c>
      <c r="BJ7" s="236">
        <f>SUM(BJ9:BJ18)</f>
        <v>2759464</v>
      </c>
      <c r="BK7" s="236">
        <f>SUM(BK9:BK18)</f>
        <v>37892084</v>
      </c>
      <c r="BL7" s="236">
        <f aca="true" t="shared" si="7" ref="BL7:CR7">SUM(BL9:BL18)</f>
        <v>30820669</v>
      </c>
      <c r="BM7" s="236">
        <f t="shared" si="7"/>
        <v>8372637</v>
      </c>
      <c r="BN7" s="232"/>
      <c r="BO7" s="228"/>
      <c r="BP7" s="236">
        <f>SUM(BP9:BP18)</f>
        <v>6998111</v>
      </c>
      <c r="BQ7" s="243">
        <f>SUM(BQ9:BQ18)</f>
        <v>1932412</v>
      </c>
      <c r="BR7" s="231">
        <f t="shared" si="7"/>
        <v>1624611</v>
      </c>
      <c r="BS7" s="231">
        <f t="shared" si="7"/>
        <v>21343</v>
      </c>
      <c r="BT7" s="231">
        <f t="shared" si="7"/>
        <v>530862</v>
      </c>
      <c r="BU7" s="228">
        <f t="shared" si="7"/>
        <v>1106612</v>
      </c>
      <c r="BV7" s="236">
        <f t="shared" si="7"/>
        <v>26734</v>
      </c>
      <c r="BW7" s="236">
        <f>SUM(BW9:BW18)</f>
        <v>1463528</v>
      </c>
      <c r="BX7" s="236">
        <f t="shared" si="7"/>
        <v>8743819</v>
      </c>
      <c r="BY7" s="243"/>
      <c r="BZ7" s="1502" t="s">
        <v>287</v>
      </c>
      <c r="CA7" s="1503"/>
      <c r="CB7" s="236">
        <f t="shared" si="7"/>
        <v>7071415</v>
      </c>
      <c r="CC7" s="236">
        <f t="shared" si="7"/>
        <v>120983</v>
      </c>
      <c r="CD7" s="236">
        <f t="shared" si="7"/>
        <v>0</v>
      </c>
      <c r="CE7" s="231"/>
      <c r="CF7" s="236">
        <f>SUM(CF9:CF18)</f>
        <v>66679</v>
      </c>
      <c r="CG7" s="236">
        <f t="shared" si="7"/>
        <v>6883753</v>
      </c>
      <c r="CH7" s="236">
        <f t="shared" si="7"/>
        <v>1270965</v>
      </c>
      <c r="CI7" s="236">
        <f t="shared" si="7"/>
        <v>470892</v>
      </c>
      <c r="CJ7" s="236">
        <f t="shared" si="7"/>
        <v>800073</v>
      </c>
      <c r="CK7" s="236">
        <f t="shared" si="7"/>
        <v>2665387</v>
      </c>
      <c r="CL7" s="236">
        <f t="shared" si="7"/>
        <v>12186823</v>
      </c>
      <c r="CM7" s="232"/>
      <c r="CN7" s="228"/>
      <c r="CO7" s="236">
        <f t="shared" si="7"/>
        <v>8678650</v>
      </c>
      <c r="CP7" s="231">
        <f t="shared" si="7"/>
        <v>15003422</v>
      </c>
      <c r="CQ7" s="232">
        <f t="shared" si="7"/>
        <v>52320535</v>
      </c>
      <c r="CR7" s="236">
        <f t="shared" si="7"/>
        <v>11919414</v>
      </c>
      <c r="CS7" s="236">
        <f>SUM(CS9:CS18)</f>
        <v>625487748</v>
      </c>
      <c r="CT7" s="236">
        <f>SUM(CT9:CT18)</f>
        <v>303552526</v>
      </c>
      <c r="CU7" s="237">
        <f>ROUND(CT7/CS7*100,1)</f>
        <v>48.5</v>
      </c>
      <c r="CV7" s="236">
        <f>SUM(CV9:CV18)</f>
        <v>321935222</v>
      </c>
      <c r="CW7" s="237">
        <f>ROUND(CV7/CS7*100,1)</f>
        <v>51.5</v>
      </c>
      <c r="CX7" s="236">
        <f>SUM(CX9:CX18)</f>
        <v>253561137</v>
      </c>
      <c r="CY7" s="246">
        <f>ROUND(CX7/CS7*100,1)</f>
        <v>40.5</v>
      </c>
      <c r="CZ7" s="247"/>
    </row>
    <row r="8" spans="1:104" s="241" customFormat="1" ht="17.25" customHeight="1">
      <c r="A8" s="1508" t="s">
        <v>288</v>
      </c>
      <c r="B8" s="1509"/>
      <c r="C8" s="236">
        <f>SUM(C19:C48)</f>
        <v>35102254</v>
      </c>
      <c r="D8" s="236">
        <f aca="true" t="shared" si="8" ref="D8:W8">SUM(D19:D48)</f>
        <v>2157340</v>
      </c>
      <c r="E8" s="236">
        <f t="shared" si="8"/>
        <v>20405</v>
      </c>
      <c r="F8" s="236">
        <f t="shared" si="8"/>
        <v>43014</v>
      </c>
      <c r="G8" s="236">
        <f t="shared" si="8"/>
        <v>50385</v>
      </c>
      <c r="H8" s="236">
        <f>SUM(H19:H48)</f>
        <v>0</v>
      </c>
      <c r="I8" s="248">
        <f t="shared" si="8"/>
        <v>6061976</v>
      </c>
      <c r="J8" s="249">
        <f>SUM(J19:J48)</f>
        <v>38693</v>
      </c>
      <c r="K8" s="250">
        <f t="shared" si="8"/>
        <v>0</v>
      </c>
      <c r="L8" s="250"/>
      <c r="M8" s="228"/>
      <c r="N8" s="228"/>
      <c r="O8" s="250">
        <f>SUM(O19:O48)</f>
        <v>45</v>
      </c>
      <c r="P8" s="250">
        <f>SUM(P19:P48)</f>
        <v>136652</v>
      </c>
      <c r="Q8" s="231">
        <f>SUM(Q19:Q48)</f>
        <v>220128</v>
      </c>
      <c r="R8" s="231">
        <f t="shared" si="8"/>
        <v>231864</v>
      </c>
      <c r="S8" s="228">
        <f>SUM(S19:S48)</f>
        <v>77985007</v>
      </c>
      <c r="T8" s="236">
        <f t="shared" si="8"/>
        <v>69600007</v>
      </c>
      <c r="U8" s="236">
        <f t="shared" si="8"/>
        <v>8355760</v>
      </c>
      <c r="V8" s="236">
        <f t="shared" si="8"/>
        <v>29240</v>
      </c>
      <c r="W8" s="236">
        <f t="shared" si="8"/>
        <v>31092</v>
      </c>
      <c r="X8" s="236">
        <f>SUM(X19:X48)</f>
        <v>713708</v>
      </c>
      <c r="Y8" s="243"/>
      <c r="Z8" s="231"/>
      <c r="AA8" s="1508" t="s">
        <v>288</v>
      </c>
      <c r="AB8" s="1509"/>
      <c r="AC8" s="236">
        <f>SUM(AC19:AC48)</f>
        <v>1366385</v>
      </c>
      <c r="AD8" s="236">
        <f>SUM(AD19:AD48)</f>
        <v>0</v>
      </c>
      <c r="AE8" s="236">
        <f>SUM(AE19:AE48)</f>
        <v>23466</v>
      </c>
      <c r="AF8" s="236">
        <f aca="true" t="shared" si="9" ref="AF8:AU8">SUM(AF19:AF48)</f>
        <v>839884</v>
      </c>
      <c r="AG8" s="236">
        <f t="shared" si="9"/>
        <v>503035</v>
      </c>
      <c r="AH8" s="236">
        <f t="shared" si="9"/>
        <v>307813</v>
      </c>
      <c r="AI8" s="236">
        <f t="shared" si="9"/>
        <v>59979822</v>
      </c>
      <c r="AJ8" s="248">
        <f>SUM(AJ19:AJ48)</f>
        <v>0</v>
      </c>
      <c r="AK8" s="248">
        <f>SUM(AK19:AK48)</f>
        <v>0</v>
      </c>
      <c r="AL8" s="249">
        <f t="shared" si="9"/>
        <v>5142949</v>
      </c>
      <c r="AM8" s="232"/>
      <c r="AN8" s="228"/>
      <c r="AO8" s="244">
        <f t="shared" si="9"/>
        <v>4321908</v>
      </c>
      <c r="AP8" s="245">
        <f t="shared" si="9"/>
        <v>2261112</v>
      </c>
      <c r="AQ8" s="236">
        <f>SUM(AQ19:AQ48)</f>
        <v>0</v>
      </c>
      <c r="AR8" s="236">
        <f t="shared" si="9"/>
        <v>2571564</v>
      </c>
      <c r="AS8" s="236">
        <f t="shared" si="9"/>
        <v>46984</v>
      </c>
      <c r="AT8" s="236"/>
      <c r="AU8" s="236">
        <f t="shared" si="9"/>
        <v>140424</v>
      </c>
      <c r="AV8" s="236">
        <f>SUM(AV19:AV48)</f>
        <v>0</v>
      </c>
      <c r="AW8" s="236">
        <f aca="true" t="shared" si="10" ref="AW8:BI8">SUM(AW19:AW48)</f>
        <v>2457087</v>
      </c>
      <c r="AX8" s="236">
        <f t="shared" si="10"/>
        <v>491099</v>
      </c>
      <c r="AY8" s="236">
        <f t="shared" si="10"/>
        <v>1959311</v>
      </c>
      <c r="AZ8" s="243"/>
      <c r="BA8" s="231"/>
      <c r="BB8" s="1510" t="s">
        <v>288</v>
      </c>
      <c r="BC8" s="1511"/>
      <c r="BD8" s="236">
        <f t="shared" si="10"/>
        <v>91700</v>
      </c>
      <c r="BE8" s="236">
        <f t="shared" si="10"/>
        <v>0</v>
      </c>
      <c r="BF8" s="236">
        <f>SUM(BF19:BF48)</f>
        <v>7495859</v>
      </c>
      <c r="BG8" s="236">
        <f>SUM(BG19:BG48)</f>
        <v>28801610</v>
      </c>
      <c r="BH8" s="236">
        <f>SUM(BH19:BH48)</f>
        <v>943894</v>
      </c>
      <c r="BI8" s="236">
        <f t="shared" si="10"/>
        <v>3254321</v>
      </c>
      <c r="BJ8" s="236">
        <f>SUM(BJ19:BJ48)</f>
        <v>63063</v>
      </c>
      <c r="BK8" s="236">
        <f>SUM(BK19:BK48)</f>
        <v>16960188</v>
      </c>
      <c r="BL8" s="236">
        <f aca="true" t="shared" si="11" ref="BL8:CR8">SUM(BL19:BL48)</f>
        <v>11688689</v>
      </c>
      <c r="BM8" s="236">
        <f t="shared" si="11"/>
        <v>2173432</v>
      </c>
      <c r="BN8" s="232"/>
      <c r="BO8" s="228"/>
      <c r="BP8" s="236">
        <f>SUM(BP19:BP48)</f>
        <v>2097723</v>
      </c>
      <c r="BQ8" s="251">
        <f>SUM(BQ19:BQ48)</f>
        <v>499271</v>
      </c>
      <c r="BR8" s="231">
        <f t="shared" si="11"/>
        <v>734555</v>
      </c>
      <c r="BS8" s="248">
        <f t="shared" si="11"/>
        <v>34126</v>
      </c>
      <c r="BT8" s="248">
        <f t="shared" si="11"/>
        <v>576810</v>
      </c>
      <c r="BU8" s="228">
        <f t="shared" si="11"/>
        <v>1399034</v>
      </c>
      <c r="BV8" s="236">
        <f t="shared" si="11"/>
        <v>117044</v>
      </c>
      <c r="BW8" s="236">
        <f>SUM(BW19:BW48)</f>
        <v>598021</v>
      </c>
      <c r="BX8" s="236">
        <f t="shared" si="11"/>
        <v>3458673</v>
      </c>
      <c r="BY8" s="243"/>
      <c r="BZ8" s="1508" t="s">
        <v>288</v>
      </c>
      <c r="CA8" s="1509"/>
      <c r="CB8" s="236">
        <f t="shared" si="11"/>
        <v>5271499</v>
      </c>
      <c r="CC8" s="236">
        <f t="shared" si="11"/>
        <v>333952</v>
      </c>
      <c r="CD8" s="236">
        <f t="shared" si="11"/>
        <v>1170</v>
      </c>
      <c r="CE8" s="231"/>
      <c r="CF8" s="236">
        <f>SUM(CF19:CF48)</f>
        <v>351332</v>
      </c>
      <c r="CG8" s="236">
        <f t="shared" si="11"/>
        <v>4585045</v>
      </c>
      <c r="CH8" s="236">
        <f t="shared" si="11"/>
        <v>793474</v>
      </c>
      <c r="CI8" s="236">
        <f t="shared" si="11"/>
        <v>395641</v>
      </c>
      <c r="CJ8" s="236">
        <f t="shared" si="11"/>
        <v>397833</v>
      </c>
      <c r="CK8" s="236">
        <f t="shared" si="11"/>
        <v>3562658</v>
      </c>
      <c r="CL8" s="236">
        <f t="shared" si="11"/>
        <v>12539604</v>
      </c>
      <c r="CM8" s="232"/>
      <c r="CN8" s="228"/>
      <c r="CO8" s="236">
        <f t="shared" si="11"/>
        <v>2919958</v>
      </c>
      <c r="CP8" s="248">
        <f t="shared" si="11"/>
        <v>4370578</v>
      </c>
      <c r="CQ8" s="249">
        <f>SUM(CQ19:CQ48)</f>
        <v>23012373</v>
      </c>
      <c r="CR8" s="236">
        <f t="shared" si="11"/>
        <v>3477530</v>
      </c>
      <c r="CS8" s="236">
        <f>SUM(CS19:CS48)</f>
        <v>248668479</v>
      </c>
      <c r="CT8" s="236">
        <f>SUM(CT19:CT48)</f>
        <v>97743223</v>
      </c>
      <c r="CU8" s="237">
        <f>ROUND(CT8/CS8*100,1)</f>
        <v>39.3</v>
      </c>
      <c r="CV8" s="236">
        <f>SUM(CV19:CV48)</f>
        <v>150925256</v>
      </c>
      <c r="CW8" s="237">
        <f>ROUND(CV8/CS8*100,1)</f>
        <v>60.7</v>
      </c>
      <c r="CX8" s="236">
        <f>SUM(CX19:CX48)</f>
        <v>114150361</v>
      </c>
      <c r="CY8" s="246">
        <f>ROUND(CX8/CS8*100,1)</f>
        <v>45.9</v>
      </c>
      <c r="CZ8" s="247"/>
    </row>
    <row r="9" spans="1:104" s="241" customFormat="1" ht="17.25" customHeight="1">
      <c r="A9" s="252">
        <v>1</v>
      </c>
      <c r="B9" s="253" t="s">
        <v>31</v>
      </c>
      <c r="C9" s="254">
        <v>33595820</v>
      </c>
      <c r="D9" s="254">
        <v>872953</v>
      </c>
      <c r="E9" s="254">
        <v>25767</v>
      </c>
      <c r="F9" s="255">
        <v>54299</v>
      </c>
      <c r="G9" s="255">
        <v>63588</v>
      </c>
      <c r="H9" s="256">
        <v>0</v>
      </c>
      <c r="I9" s="257">
        <v>6333568</v>
      </c>
      <c r="J9" s="258">
        <v>19821</v>
      </c>
      <c r="K9" s="259">
        <v>0</v>
      </c>
      <c r="L9" s="259">
        <v>0</v>
      </c>
      <c r="M9" s="260"/>
      <c r="N9" s="260"/>
      <c r="O9" s="259">
        <v>21</v>
      </c>
      <c r="P9" s="259">
        <v>58278</v>
      </c>
      <c r="Q9" s="259">
        <v>327110</v>
      </c>
      <c r="R9" s="259">
        <v>278940</v>
      </c>
      <c r="S9" s="261">
        <v>26882747</v>
      </c>
      <c r="T9" s="255">
        <v>24175362</v>
      </c>
      <c r="U9" s="224">
        <v>2706486</v>
      </c>
      <c r="V9" s="224">
        <v>899</v>
      </c>
      <c r="W9" s="254">
        <v>39924</v>
      </c>
      <c r="X9" s="254">
        <v>505474</v>
      </c>
      <c r="Y9" s="230">
        <v>1</v>
      </c>
      <c r="Z9" s="231"/>
      <c r="AA9" s="252">
        <v>1</v>
      </c>
      <c r="AB9" s="253" t="s">
        <v>31</v>
      </c>
      <c r="AC9" s="224">
        <v>913534</v>
      </c>
      <c r="AD9" s="255">
        <v>0</v>
      </c>
      <c r="AE9" s="255">
        <v>0</v>
      </c>
      <c r="AF9" s="255">
        <v>439514</v>
      </c>
      <c r="AG9" s="255">
        <v>474020</v>
      </c>
      <c r="AH9" s="254">
        <v>604922</v>
      </c>
      <c r="AI9" s="224">
        <v>61412897</v>
      </c>
      <c r="AJ9" s="257">
        <v>0</v>
      </c>
      <c r="AK9" s="257">
        <v>9638795</v>
      </c>
      <c r="AL9" s="262">
        <v>5543635</v>
      </c>
      <c r="AM9" s="263"/>
      <c r="AN9" s="264"/>
      <c r="AO9" s="265">
        <v>3855388</v>
      </c>
      <c r="AP9" s="256">
        <v>2320670</v>
      </c>
      <c r="AQ9" s="266">
        <v>0</v>
      </c>
      <c r="AR9" s="266">
        <v>751387</v>
      </c>
      <c r="AS9" s="255">
        <v>0</v>
      </c>
      <c r="AT9" s="255">
        <v>0</v>
      </c>
      <c r="AU9" s="255">
        <v>76655</v>
      </c>
      <c r="AV9" s="255">
        <v>0</v>
      </c>
      <c r="AW9" s="255">
        <v>3513942</v>
      </c>
      <c r="AX9" s="255">
        <v>0</v>
      </c>
      <c r="AY9" s="255">
        <v>0</v>
      </c>
      <c r="AZ9" s="230">
        <v>1</v>
      </c>
      <c r="BA9" s="231"/>
      <c r="BB9" s="267">
        <v>1</v>
      </c>
      <c r="BC9" s="196" t="s">
        <v>31</v>
      </c>
      <c r="BD9" s="255">
        <v>34365</v>
      </c>
      <c r="BE9" s="255">
        <v>0</v>
      </c>
      <c r="BF9" s="255">
        <v>3160464</v>
      </c>
      <c r="BG9" s="255">
        <v>28094054</v>
      </c>
      <c r="BH9" s="255">
        <v>1316912</v>
      </c>
      <c r="BI9" s="255">
        <v>3106630</v>
      </c>
      <c r="BJ9" s="255">
        <v>3445</v>
      </c>
      <c r="BK9" s="224">
        <v>8820223</v>
      </c>
      <c r="BL9" s="224">
        <v>7614924</v>
      </c>
      <c r="BM9" s="255">
        <v>1865412</v>
      </c>
      <c r="BN9" s="263"/>
      <c r="BO9" s="264"/>
      <c r="BP9" s="255">
        <v>2235545</v>
      </c>
      <c r="BQ9" s="257">
        <v>520601</v>
      </c>
      <c r="BR9" s="256">
        <v>91397</v>
      </c>
      <c r="BS9" s="257">
        <v>129</v>
      </c>
      <c r="BT9" s="257">
        <v>121597</v>
      </c>
      <c r="BU9" s="256">
        <v>11667</v>
      </c>
      <c r="BV9" s="255">
        <v>0</v>
      </c>
      <c r="BW9" s="255">
        <v>306975</v>
      </c>
      <c r="BX9" s="255">
        <v>2461601</v>
      </c>
      <c r="BY9" s="230">
        <v>1</v>
      </c>
      <c r="BZ9" s="252">
        <v>1</v>
      </c>
      <c r="CA9" s="253" t="s">
        <v>31</v>
      </c>
      <c r="CB9" s="224">
        <v>1205299</v>
      </c>
      <c r="CC9" s="255">
        <v>54758</v>
      </c>
      <c r="CD9" s="255">
        <v>0</v>
      </c>
      <c r="CE9" s="231"/>
      <c r="CF9" s="255">
        <v>0</v>
      </c>
      <c r="CG9" s="255">
        <v>1150541</v>
      </c>
      <c r="CH9" s="254">
        <v>374959</v>
      </c>
      <c r="CI9" s="255">
        <v>154120</v>
      </c>
      <c r="CJ9" s="255">
        <v>220839</v>
      </c>
      <c r="CK9" s="254">
        <v>505062</v>
      </c>
      <c r="CL9" s="254">
        <v>2068477</v>
      </c>
      <c r="CM9" s="263"/>
      <c r="CN9" s="264"/>
      <c r="CO9" s="254">
        <v>1776762</v>
      </c>
      <c r="CP9" s="268">
        <v>3593742</v>
      </c>
      <c r="CQ9" s="262">
        <v>9581131</v>
      </c>
      <c r="CR9" s="255">
        <v>3587031</v>
      </c>
      <c r="CS9" s="224">
        <v>158713464</v>
      </c>
      <c r="CT9" s="224">
        <v>78557282</v>
      </c>
      <c r="CU9" s="238">
        <v>49.5</v>
      </c>
      <c r="CV9" s="224">
        <v>80156182</v>
      </c>
      <c r="CW9" s="238">
        <v>50.5</v>
      </c>
      <c r="CX9" s="224">
        <v>66141816</v>
      </c>
      <c r="CY9" s="239">
        <v>41.7</v>
      </c>
      <c r="CZ9" s="240">
        <v>1</v>
      </c>
    </row>
    <row r="10" spans="1:104" s="241" customFormat="1" ht="17.25" customHeight="1">
      <c r="A10" s="267">
        <v>2</v>
      </c>
      <c r="B10" s="196" t="s">
        <v>32</v>
      </c>
      <c r="C10" s="258">
        <v>19806849</v>
      </c>
      <c r="D10" s="258">
        <v>594255</v>
      </c>
      <c r="E10" s="258">
        <v>14948</v>
      </c>
      <c r="F10" s="262">
        <v>31470</v>
      </c>
      <c r="G10" s="262">
        <v>36829</v>
      </c>
      <c r="H10" s="262">
        <v>0</v>
      </c>
      <c r="I10" s="257">
        <v>3911453</v>
      </c>
      <c r="J10" s="258">
        <v>7606</v>
      </c>
      <c r="K10" s="269">
        <v>0</v>
      </c>
      <c r="L10" s="269">
        <v>0</v>
      </c>
      <c r="M10" s="260"/>
      <c r="N10" s="260"/>
      <c r="O10" s="269">
        <v>15</v>
      </c>
      <c r="P10" s="269">
        <v>41456</v>
      </c>
      <c r="Q10" s="269">
        <v>108531</v>
      </c>
      <c r="R10" s="269">
        <v>146857</v>
      </c>
      <c r="S10" s="260">
        <v>19486112</v>
      </c>
      <c r="T10" s="262">
        <v>17764822</v>
      </c>
      <c r="U10" s="236">
        <v>1721166</v>
      </c>
      <c r="V10" s="236">
        <v>124</v>
      </c>
      <c r="W10" s="258">
        <v>23411</v>
      </c>
      <c r="X10" s="258">
        <v>523662</v>
      </c>
      <c r="Y10" s="243">
        <f aca="true" t="shared" si="12" ref="Y10:Y48">Y9+1</f>
        <v>2</v>
      </c>
      <c r="Z10" s="231"/>
      <c r="AA10" s="267">
        <v>2</v>
      </c>
      <c r="AB10" s="196" t="s">
        <v>32</v>
      </c>
      <c r="AC10" s="236">
        <v>872923</v>
      </c>
      <c r="AD10" s="262">
        <v>0</v>
      </c>
      <c r="AE10" s="262">
        <v>0</v>
      </c>
      <c r="AF10" s="262">
        <v>529250</v>
      </c>
      <c r="AG10" s="262">
        <v>343673</v>
      </c>
      <c r="AH10" s="258">
        <v>115358</v>
      </c>
      <c r="AI10" s="245">
        <v>35562563</v>
      </c>
      <c r="AJ10" s="257">
        <v>0</v>
      </c>
      <c r="AK10" s="257">
        <v>5110610</v>
      </c>
      <c r="AL10" s="262">
        <v>3272246</v>
      </c>
      <c r="AM10" s="263"/>
      <c r="AN10" s="264"/>
      <c r="AO10" s="270">
        <v>2416296</v>
      </c>
      <c r="AP10" s="257">
        <v>1448289</v>
      </c>
      <c r="AQ10" s="271">
        <v>0</v>
      </c>
      <c r="AR10" s="271">
        <v>560986</v>
      </c>
      <c r="AS10" s="262">
        <v>0</v>
      </c>
      <c r="AT10" s="262">
        <v>0</v>
      </c>
      <c r="AU10" s="262">
        <v>52912</v>
      </c>
      <c r="AV10" s="262">
        <v>0</v>
      </c>
      <c r="AW10" s="262">
        <v>778897</v>
      </c>
      <c r="AX10" s="262">
        <v>0</v>
      </c>
      <c r="AY10" s="262">
        <v>0</v>
      </c>
      <c r="AZ10" s="243">
        <f aca="true" t="shared" si="13" ref="AZ10:AZ48">AZ9+1</f>
        <v>2</v>
      </c>
      <c r="BA10" s="231"/>
      <c r="BB10" s="267">
        <v>2</v>
      </c>
      <c r="BC10" s="196" t="s">
        <v>32</v>
      </c>
      <c r="BD10" s="262">
        <v>120734</v>
      </c>
      <c r="BE10" s="262">
        <v>0</v>
      </c>
      <c r="BF10" s="262">
        <v>2383980</v>
      </c>
      <c r="BG10" s="262">
        <v>17075483</v>
      </c>
      <c r="BH10" s="262">
        <v>231721</v>
      </c>
      <c r="BI10" s="262">
        <v>2110409</v>
      </c>
      <c r="BJ10" s="262">
        <v>300</v>
      </c>
      <c r="BK10" s="236">
        <v>6001685</v>
      </c>
      <c r="BL10" s="236">
        <v>5432040</v>
      </c>
      <c r="BM10" s="262">
        <v>1725803</v>
      </c>
      <c r="BN10" s="263"/>
      <c r="BO10" s="264"/>
      <c r="BP10" s="262">
        <v>983518</v>
      </c>
      <c r="BQ10" s="257">
        <v>317370</v>
      </c>
      <c r="BR10" s="257">
        <v>64024</v>
      </c>
      <c r="BS10" s="257">
        <v>0</v>
      </c>
      <c r="BT10" s="257">
        <v>132720</v>
      </c>
      <c r="BU10" s="257">
        <v>0</v>
      </c>
      <c r="BV10" s="262">
        <v>0</v>
      </c>
      <c r="BW10" s="262">
        <v>341773</v>
      </c>
      <c r="BX10" s="262">
        <v>1866832</v>
      </c>
      <c r="BY10" s="243">
        <f aca="true" t="shared" si="14" ref="BY10:BY48">BY9+1</f>
        <v>2</v>
      </c>
      <c r="BZ10" s="267">
        <v>2</v>
      </c>
      <c r="CA10" s="196" t="s">
        <v>32</v>
      </c>
      <c r="CB10" s="236">
        <v>569645</v>
      </c>
      <c r="CC10" s="262">
        <v>20290</v>
      </c>
      <c r="CD10" s="262">
        <v>0</v>
      </c>
      <c r="CE10" s="231"/>
      <c r="CF10" s="262">
        <v>0</v>
      </c>
      <c r="CG10" s="262">
        <v>549355</v>
      </c>
      <c r="CH10" s="258">
        <v>100256</v>
      </c>
      <c r="CI10" s="262">
        <v>35835</v>
      </c>
      <c r="CJ10" s="262">
        <v>64421</v>
      </c>
      <c r="CK10" s="258">
        <v>673156</v>
      </c>
      <c r="CL10" s="258">
        <v>913204</v>
      </c>
      <c r="CM10" s="263"/>
      <c r="CN10" s="264"/>
      <c r="CO10" s="258">
        <v>596889</v>
      </c>
      <c r="CP10" s="268">
        <v>2716065</v>
      </c>
      <c r="CQ10" s="262">
        <v>5410500</v>
      </c>
      <c r="CR10" s="262">
        <v>1798300</v>
      </c>
      <c r="CS10" s="236">
        <v>97696353</v>
      </c>
      <c r="CT10" s="236">
        <v>47108901</v>
      </c>
      <c r="CU10" s="237">
        <v>48.2</v>
      </c>
      <c r="CV10" s="236">
        <v>50587452</v>
      </c>
      <c r="CW10" s="237">
        <v>51.8</v>
      </c>
      <c r="CX10" s="236">
        <v>41804221</v>
      </c>
      <c r="CY10" s="246">
        <v>42.8</v>
      </c>
      <c r="CZ10" s="247">
        <f aca="true" t="shared" si="15" ref="CZ10:CZ48">CZ9+1</f>
        <v>2</v>
      </c>
    </row>
    <row r="11" spans="1:104" s="241" customFormat="1" ht="17.25" customHeight="1">
      <c r="A11" s="267">
        <v>3</v>
      </c>
      <c r="B11" s="196" t="s">
        <v>33</v>
      </c>
      <c r="C11" s="258">
        <v>30141786</v>
      </c>
      <c r="D11" s="258">
        <v>744470</v>
      </c>
      <c r="E11" s="258">
        <v>21866</v>
      </c>
      <c r="F11" s="262">
        <v>46213</v>
      </c>
      <c r="G11" s="262">
        <v>54236</v>
      </c>
      <c r="H11" s="262">
        <v>0</v>
      </c>
      <c r="I11" s="257">
        <v>5183062</v>
      </c>
      <c r="J11" s="258">
        <v>2114</v>
      </c>
      <c r="K11" s="269">
        <v>0</v>
      </c>
      <c r="L11" s="269">
        <v>0</v>
      </c>
      <c r="M11" s="260"/>
      <c r="N11" s="260"/>
      <c r="O11" s="269">
        <v>18</v>
      </c>
      <c r="P11" s="269">
        <v>48349</v>
      </c>
      <c r="Q11" s="269">
        <v>254168</v>
      </c>
      <c r="R11" s="269">
        <v>232116</v>
      </c>
      <c r="S11" s="260">
        <v>18499982</v>
      </c>
      <c r="T11" s="262">
        <v>13550851</v>
      </c>
      <c r="U11" s="236">
        <v>1992533</v>
      </c>
      <c r="V11" s="236">
        <v>2956598</v>
      </c>
      <c r="W11" s="258">
        <v>33845</v>
      </c>
      <c r="X11" s="258">
        <v>147332</v>
      </c>
      <c r="Y11" s="243">
        <f t="shared" si="12"/>
        <v>3</v>
      </c>
      <c r="Z11" s="231"/>
      <c r="AA11" s="267">
        <v>3</v>
      </c>
      <c r="AB11" s="196" t="s">
        <v>33</v>
      </c>
      <c r="AC11" s="236">
        <v>851243</v>
      </c>
      <c r="AD11" s="262">
        <v>0</v>
      </c>
      <c r="AE11" s="262">
        <v>0</v>
      </c>
      <c r="AF11" s="262">
        <v>534158</v>
      </c>
      <c r="AG11" s="262">
        <v>317085</v>
      </c>
      <c r="AH11" s="258">
        <v>523434</v>
      </c>
      <c r="AI11" s="245">
        <v>49494628</v>
      </c>
      <c r="AJ11" s="257">
        <v>0</v>
      </c>
      <c r="AK11" s="257">
        <v>4986799</v>
      </c>
      <c r="AL11" s="262">
        <v>4903051</v>
      </c>
      <c r="AM11" s="263"/>
      <c r="AN11" s="264"/>
      <c r="AO11" s="270">
        <v>2919989</v>
      </c>
      <c r="AP11" s="257">
        <v>2103431</v>
      </c>
      <c r="AQ11" s="271">
        <v>0</v>
      </c>
      <c r="AR11" s="271">
        <v>2353938</v>
      </c>
      <c r="AS11" s="262">
        <v>6199</v>
      </c>
      <c r="AT11" s="262">
        <v>0</v>
      </c>
      <c r="AU11" s="262">
        <v>74062</v>
      </c>
      <c r="AV11" s="262">
        <v>0</v>
      </c>
      <c r="AW11" s="262">
        <v>2877978</v>
      </c>
      <c r="AX11" s="262">
        <v>52220</v>
      </c>
      <c r="AY11" s="262">
        <v>0</v>
      </c>
      <c r="AZ11" s="243">
        <f t="shared" si="13"/>
        <v>3</v>
      </c>
      <c r="BA11" s="231"/>
      <c r="BB11" s="267">
        <v>3</v>
      </c>
      <c r="BC11" s="196" t="s">
        <v>33</v>
      </c>
      <c r="BD11" s="262">
        <v>505403</v>
      </c>
      <c r="BE11" s="262">
        <v>0</v>
      </c>
      <c r="BF11" s="262">
        <v>2561404</v>
      </c>
      <c r="BG11" s="262">
        <v>22835105</v>
      </c>
      <c r="BH11" s="262">
        <v>1409377</v>
      </c>
      <c r="BI11" s="262">
        <v>1905672</v>
      </c>
      <c r="BJ11" s="262">
        <v>489902</v>
      </c>
      <c r="BK11" s="236">
        <v>7529905</v>
      </c>
      <c r="BL11" s="236">
        <v>5571934</v>
      </c>
      <c r="BM11" s="262">
        <v>2449276</v>
      </c>
      <c r="BN11" s="263"/>
      <c r="BO11" s="264"/>
      <c r="BP11" s="262">
        <v>1449349</v>
      </c>
      <c r="BQ11" s="257">
        <v>459092</v>
      </c>
      <c r="BR11" s="257">
        <v>284804</v>
      </c>
      <c r="BS11" s="257">
        <v>0</v>
      </c>
      <c r="BT11" s="257">
        <v>92281</v>
      </c>
      <c r="BU11" s="257">
        <v>7000</v>
      </c>
      <c r="BV11" s="262">
        <v>17072</v>
      </c>
      <c r="BW11" s="262">
        <v>300755</v>
      </c>
      <c r="BX11" s="262">
        <v>512305</v>
      </c>
      <c r="BY11" s="243">
        <f t="shared" si="14"/>
        <v>3</v>
      </c>
      <c r="BZ11" s="267">
        <v>3</v>
      </c>
      <c r="CA11" s="196" t="s">
        <v>33</v>
      </c>
      <c r="CB11" s="236">
        <v>1957971</v>
      </c>
      <c r="CC11" s="262">
        <v>2786</v>
      </c>
      <c r="CD11" s="262">
        <v>0</v>
      </c>
      <c r="CE11" s="231"/>
      <c r="CF11" s="262">
        <v>0</v>
      </c>
      <c r="CG11" s="262">
        <v>1955185</v>
      </c>
      <c r="CH11" s="258">
        <v>175805</v>
      </c>
      <c r="CI11" s="262">
        <v>111395</v>
      </c>
      <c r="CJ11" s="262">
        <v>64410</v>
      </c>
      <c r="CK11" s="258">
        <v>81184</v>
      </c>
      <c r="CL11" s="258">
        <v>1891752</v>
      </c>
      <c r="CM11" s="263"/>
      <c r="CN11" s="264"/>
      <c r="CO11" s="258">
        <v>4017517</v>
      </c>
      <c r="CP11" s="268">
        <v>3466128</v>
      </c>
      <c r="CQ11" s="262">
        <v>15236516</v>
      </c>
      <c r="CR11" s="262">
        <v>3272916</v>
      </c>
      <c r="CS11" s="236">
        <v>139167571</v>
      </c>
      <c r="CT11" s="236">
        <v>72453210</v>
      </c>
      <c r="CU11" s="237">
        <v>52.1</v>
      </c>
      <c r="CV11" s="236">
        <v>66714361</v>
      </c>
      <c r="CW11" s="237">
        <v>47.9</v>
      </c>
      <c r="CX11" s="236">
        <v>50921557</v>
      </c>
      <c r="CY11" s="246">
        <v>36.6</v>
      </c>
      <c r="CZ11" s="247">
        <f t="shared" si="15"/>
        <v>3</v>
      </c>
    </row>
    <row r="12" spans="1:104" s="241" customFormat="1" ht="17.25" customHeight="1">
      <c r="A12" s="267">
        <v>4</v>
      </c>
      <c r="B12" s="196" t="s">
        <v>34</v>
      </c>
      <c r="C12" s="258">
        <v>2944921</v>
      </c>
      <c r="D12" s="258">
        <v>130366</v>
      </c>
      <c r="E12" s="258">
        <v>2180</v>
      </c>
      <c r="F12" s="262">
        <v>4594</v>
      </c>
      <c r="G12" s="262">
        <v>5380</v>
      </c>
      <c r="H12" s="262">
        <v>0</v>
      </c>
      <c r="I12" s="257">
        <v>714922</v>
      </c>
      <c r="J12" s="258">
        <v>0</v>
      </c>
      <c r="K12" s="269">
        <v>0</v>
      </c>
      <c r="L12" s="269">
        <v>0</v>
      </c>
      <c r="M12" s="260"/>
      <c r="N12" s="260"/>
      <c r="O12" s="269">
        <v>3</v>
      </c>
      <c r="P12" s="269">
        <v>8806</v>
      </c>
      <c r="Q12" s="269">
        <v>14691</v>
      </c>
      <c r="R12" s="269">
        <v>28472</v>
      </c>
      <c r="S12" s="260">
        <v>6173722</v>
      </c>
      <c r="T12" s="262">
        <v>4981092</v>
      </c>
      <c r="U12" s="236">
        <v>1192630</v>
      </c>
      <c r="V12" s="236">
        <v>0</v>
      </c>
      <c r="W12" s="258">
        <v>4329</v>
      </c>
      <c r="X12" s="258">
        <v>144649</v>
      </c>
      <c r="Y12" s="243">
        <f t="shared" si="12"/>
        <v>4</v>
      </c>
      <c r="Z12" s="231"/>
      <c r="AA12" s="267">
        <v>4</v>
      </c>
      <c r="AB12" s="196" t="s">
        <v>34</v>
      </c>
      <c r="AC12" s="236">
        <v>73748</v>
      </c>
      <c r="AD12" s="262">
        <v>0</v>
      </c>
      <c r="AE12" s="262">
        <v>0</v>
      </c>
      <c r="AF12" s="262">
        <v>35392</v>
      </c>
      <c r="AG12" s="262">
        <v>38356</v>
      </c>
      <c r="AH12" s="258">
        <v>86693</v>
      </c>
      <c r="AI12" s="245">
        <v>7285255</v>
      </c>
      <c r="AJ12" s="257">
        <v>0</v>
      </c>
      <c r="AK12" s="257">
        <v>860998</v>
      </c>
      <c r="AL12" s="262">
        <v>0</v>
      </c>
      <c r="AM12" s="263"/>
      <c r="AN12" s="264"/>
      <c r="AO12" s="270">
        <v>450944</v>
      </c>
      <c r="AP12" s="257">
        <v>282598</v>
      </c>
      <c r="AQ12" s="271">
        <v>0</v>
      </c>
      <c r="AR12" s="271">
        <v>84429</v>
      </c>
      <c r="AS12" s="262">
        <v>0</v>
      </c>
      <c r="AT12" s="262">
        <v>0</v>
      </c>
      <c r="AU12" s="262">
        <v>9150</v>
      </c>
      <c r="AV12" s="262">
        <v>0</v>
      </c>
      <c r="AW12" s="262">
        <v>457061</v>
      </c>
      <c r="AX12" s="262">
        <v>0</v>
      </c>
      <c r="AY12" s="262">
        <v>0</v>
      </c>
      <c r="AZ12" s="243">
        <f t="shared" si="13"/>
        <v>4</v>
      </c>
      <c r="BA12" s="231"/>
      <c r="BB12" s="267">
        <v>4</v>
      </c>
      <c r="BC12" s="196" t="s">
        <v>34</v>
      </c>
      <c r="BD12" s="262">
        <v>0</v>
      </c>
      <c r="BE12" s="262">
        <v>0</v>
      </c>
      <c r="BF12" s="262">
        <v>527488</v>
      </c>
      <c r="BG12" s="262">
        <v>3290688</v>
      </c>
      <c r="BH12" s="262">
        <v>45697</v>
      </c>
      <c r="BI12" s="262">
        <v>1276202</v>
      </c>
      <c r="BJ12" s="262">
        <v>0</v>
      </c>
      <c r="BK12" s="236">
        <v>1328329</v>
      </c>
      <c r="BL12" s="236">
        <v>1114413</v>
      </c>
      <c r="BM12" s="262">
        <v>351216</v>
      </c>
      <c r="BN12" s="263"/>
      <c r="BO12" s="264"/>
      <c r="BP12" s="262">
        <v>210099</v>
      </c>
      <c r="BQ12" s="257">
        <v>61757</v>
      </c>
      <c r="BR12" s="257">
        <v>1220</v>
      </c>
      <c r="BS12" s="257">
        <v>0</v>
      </c>
      <c r="BT12" s="257">
        <v>17602</v>
      </c>
      <c r="BU12" s="257">
        <v>11400</v>
      </c>
      <c r="BV12" s="262">
        <v>761</v>
      </c>
      <c r="BW12" s="262">
        <v>78134</v>
      </c>
      <c r="BX12" s="262">
        <v>382224</v>
      </c>
      <c r="BY12" s="243">
        <f t="shared" si="14"/>
        <v>4</v>
      </c>
      <c r="BZ12" s="267">
        <v>4</v>
      </c>
      <c r="CA12" s="196" t="s">
        <v>34</v>
      </c>
      <c r="CB12" s="236">
        <v>213916</v>
      </c>
      <c r="CC12" s="262">
        <v>1915</v>
      </c>
      <c r="CD12" s="262">
        <v>0</v>
      </c>
      <c r="CE12" s="231"/>
      <c r="CF12" s="262">
        <v>5510</v>
      </c>
      <c r="CG12" s="262">
        <v>206491</v>
      </c>
      <c r="CH12" s="258">
        <v>9131</v>
      </c>
      <c r="CI12" s="262">
        <v>5809</v>
      </c>
      <c r="CJ12" s="262">
        <v>3322</v>
      </c>
      <c r="CK12" s="258">
        <v>148316</v>
      </c>
      <c r="CL12" s="258">
        <v>328363</v>
      </c>
      <c r="CM12" s="263"/>
      <c r="CN12" s="264"/>
      <c r="CO12" s="258">
        <v>464259</v>
      </c>
      <c r="CP12" s="268">
        <v>314578</v>
      </c>
      <c r="CQ12" s="262">
        <v>1000593</v>
      </c>
      <c r="CR12" s="262">
        <v>311067</v>
      </c>
      <c r="CS12" s="236">
        <v>21216300</v>
      </c>
      <c r="CT12" s="236">
        <v>9258677</v>
      </c>
      <c r="CU12" s="237">
        <v>43.6</v>
      </c>
      <c r="CV12" s="236">
        <v>11957623</v>
      </c>
      <c r="CW12" s="237">
        <v>56.4</v>
      </c>
      <c r="CX12" s="236">
        <v>8863215</v>
      </c>
      <c r="CY12" s="246">
        <v>41.8</v>
      </c>
      <c r="CZ12" s="247">
        <f t="shared" si="15"/>
        <v>4</v>
      </c>
    </row>
    <row r="13" spans="1:104" s="241" customFormat="1" ht="17.25" customHeight="1">
      <c r="A13" s="267">
        <v>5</v>
      </c>
      <c r="B13" s="196" t="s">
        <v>14</v>
      </c>
      <c r="C13" s="258">
        <v>5229226</v>
      </c>
      <c r="D13" s="258">
        <v>229081</v>
      </c>
      <c r="E13" s="258">
        <v>3802</v>
      </c>
      <c r="F13" s="262">
        <v>8025</v>
      </c>
      <c r="G13" s="262">
        <v>9406</v>
      </c>
      <c r="H13" s="262">
        <v>0</v>
      </c>
      <c r="I13" s="257">
        <v>1191794</v>
      </c>
      <c r="J13" s="258">
        <v>0</v>
      </c>
      <c r="K13" s="269">
        <v>0</v>
      </c>
      <c r="L13" s="269">
        <v>0</v>
      </c>
      <c r="M13" s="260"/>
      <c r="N13" s="260"/>
      <c r="O13" s="269">
        <v>6</v>
      </c>
      <c r="P13" s="269">
        <v>15856</v>
      </c>
      <c r="Q13" s="269">
        <v>26330</v>
      </c>
      <c r="R13" s="269">
        <v>40387</v>
      </c>
      <c r="S13" s="260">
        <v>11282971</v>
      </c>
      <c r="T13" s="262">
        <v>10097714</v>
      </c>
      <c r="U13" s="236">
        <v>1185257</v>
      </c>
      <c r="V13" s="236">
        <v>0</v>
      </c>
      <c r="W13" s="258">
        <v>6569</v>
      </c>
      <c r="X13" s="258">
        <v>61838</v>
      </c>
      <c r="Y13" s="243">
        <f t="shared" si="12"/>
        <v>5</v>
      </c>
      <c r="Z13" s="231"/>
      <c r="AA13" s="267">
        <v>5</v>
      </c>
      <c r="AB13" s="196" t="s">
        <v>14</v>
      </c>
      <c r="AC13" s="236">
        <v>306065</v>
      </c>
      <c r="AD13" s="262">
        <v>5289</v>
      </c>
      <c r="AE13" s="262">
        <v>84</v>
      </c>
      <c r="AF13" s="262">
        <v>264560</v>
      </c>
      <c r="AG13" s="262">
        <v>36132</v>
      </c>
      <c r="AH13" s="258">
        <v>33850</v>
      </c>
      <c r="AI13" s="245">
        <v>11675114</v>
      </c>
      <c r="AJ13" s="257">
        <v>0</v>
      </c>
      <c r="AK13" s="257">
        <v>1621691</v>
      </c>
      <c r="AL13" s="262">
        <v>1149828</v>
      </c>
      <c r="AM13" s="263"/>
      <c r="AN13" s="264"/>
      <c r="AO13" s="270">
        <v>1093447</v>
      </c>
      <c r="AP13" s="257">
        <v>402830</v>
      </c>
      <c r="AQ13" s="271">
        <v>0</v>
      </c>
      <c r="AR13" s="271">
        <v>234435</v>
      </c>
      <c r="AS13" s="262">
        <v>0</v>
      </c>
      <c r="AT13" s="262">
        <v>0</v>
      </c>
      <c r="AU13" s="262">
        <v>110403</v>
      </c>
      <c r="AV13" s="262">
        <v>0</v>
      </c>
      <c r="AW13" s="262">
        <v>283797</v>
      </c>
      <c r="AX13" s="262">
        <v>0</v>
      </c>
      <c r="AY13" s="262">
        <v>0</v>
      </c>
      <c r="AZ13" s="243">
        <f t="shared" si="13"/>
        <v>5</v>
      </c>
      <c r="BA13" s="231"/>
      <c r="BB13" s="267">
        <v>5</v>
      </c>
      <c r="BC13" s="196" t="s">
        <v>14</v>
      </c>
      <c r="BD13" s="262">
        <v>0</v>
      </c>
      <c r="BE13" s="262">
        <v>0</v>
      </c>
      <c r="BF13" s="262">
        <v>545355</v>
      </c>
      <c r="BG13" s="262">
        <v>5374990</v>
      </c>
      <c r="BH13" s="262">
        <v>92257</v>
      </c>
      <c r="BI13" s="262">
        <v>766081</v>
      </c>
      <c r="BJ13" s="262">
        <v>0</v>
      </c>
      <c r="BK13" s="236">
        <v>3154615</v>
      </c>
      <c r="BL13" s="236">
        <v>2982842</v>
      </c>
      <c r="BM13" s="262">
        <v>591992</v>
      </c>
      <c r="BN13" s="263"/>
      <c r="BO13" s="264"/>
      <c r="BP13" s="262">
        <v>536676</v>
      </c>
      <c r="BQ13" s="257">
        <v>89950</v>
      </c>
      <c r="BR13" s="257">
        <v>790244</v>
      </c>
      <c r="BS13" s="257">
        <v>100</v>
      </c>
      <c r="BT13" s="257">
        <v>55394</v>
      </c>
      <c r="BU13" s="257">
        <v>0</v>
      </c>
      <c r="BV13" s="262">
        <v>0</v>
      </c>
      <c r="BW13" s="262">
        <v>106577</v>
      </c>
      <c r="BX13" s="262">
        <v>811909</v>
      </c>
      <c r="BY13" s="243">
        <f t="shared" si="14"/>
        <v>5</v>
      </c>
      <c r="BZ13" s="267">
        <v>5</v>
      </c>
      <c r="CA13" s="196" t="s">
        <v>14</v>
      </c>
      <c r="CB13" s="236">
        <v>171773</v>
      </c>
      <c r="CC13" s="262">
        <v>1352</v>
      </c>
      <c r="CD13" s="262">
        <v>0</v>
      </c>
      <c r="CE13" s="231"/>
      <c r="CF13" s="262">
        <v>0</v>
      </c>
      <c r="CG13" s="262">
        <v>170421</v>
      </c>
      <c r="CH13" s="258">
        <v>258793</v>
      </c>
      <c r="CI13" s="262">
        <v>25720</v>
      </c>
      <c r="CJ13" s="262">
        <v>233073</v>
      </c>
      <c r="CK13" s="258">
        <v>586144</v>
      </c>
      <c r="CL13" s="258">
        <v>785538</v>
      </c>
      <c r="CM13" s="263"/>
      <c r="CN13" s="264"/>
      <c r="CO13" s="258">
        <v>67870</v>
      </c>
      <c r="CP13" s="268">
        <v>698284</v>
      </c>
      <c r="CQ13" s="262">
        <v>3583083</v>
      </c>
      <c r="CR13" s="262">
        <v>559163</v>
      </c>
      <c r="CS13" s="236">
        <v>39254647</v>
      </c>
      <c r="CT13" s="236">
        <v>19023694</v>
      </c>
      <c r="CU13" s="237">
        <v>48.5</v>
      </c>
      <c r="CV13" s="236">
        <v>20230953</v>
      </c>
      <c r="CW13" s="237">
        <v>51.5</v>
      </c>
      <c r="CX13" s="236">
        <v>16851279</v>
      </c>
      <c r="CY13" s="246">
        <v>42.9</v>
      </c>
      <c r="CZ13" s="247">
        <f t="shared" si="15"/>
        <v>5</v>
      </c>
    </row>
    <row r="14" spans="1:104" s="241" customFormat="1" ht="17.25" customHeight="1">
      <c r="A14" s="267">
        <v>6</v>
      </c>
      <c r="B14" s="196" t="s">
        <v>35</v>
      </c>
      <c r="C14" s="258">
        <v>7114336</v>
      </c>
      <c r="D14" s="258">
        <v>399192</v>
      </c>
      <c r="E14" s="258">
        <v>5363</v>
      </c>
      <c r="F14" s="262">
        <v>11336</v>
      </c>
      <c r="G14" s="262">
        <v>13308</v>
      </c>
      <c r="H14" s="262">
        <v>0</v>
      </c>
      <c r="I14" s="257">
        <v>1387379</v>
      </c>
      <c r="J14" s="258">
        <v>11652</v>
      </c>
      <c r="K14" s="269">
        <v>0</v>
      </c>
      <c r="L14" s="269">
        <v>0</v>
      </c>
      <c r="M14" s="260"/>
      <c r="N14" s="260"/>
      <c r="O14" s="269">
        <v>9</v>
      </c>
      <c r="P14" s="269">
        <v>25427</v>
      </c>
      <c r="Q14" s="269">
        <v>43129</v>
      </c>
      <c r="R14" s="269">
        <v>51947</v>
      </c>
      <c r="S14" s="260">
        <v>9576246</v>
      </c>
      <c r="T14" s="262">
        <v>8675260</v>
      </c>
      <c r="U14" s="236">
        <v>900812</v>
      </c>
      <c r="V14" s="236">
        <v>174</v>
      </c>
      <c r="W14" s="258">
        <v>10042</v>
      </c>
      <c r="X14" s="258">
        <v>127504</v>
      </c>
      <c r="Y14" s="243">
        <f t="shared" si="12"/>
        <v>6</v>
      </c>
      <c r="Z14" s="231"/>
      <c r="AA14" s="267">
        <v>6</v>
      </c>
      <c r="AB14" s="196" t="s">
        <v>35</v>
      </c>
      <c r="AC14" s="236">
        <v>173386</v>
      </c>
      <c r="AD14" s="262">
        <v>0</v>
      </c>
      <c r="AE14" s="262">
        <v>0</v>
      </c>
      <c r="AF14" s="262">
        <v>80308</v>
      </c>
      <c r="AG14" s="262">
        <v>93078</v>
      </c>
      <c r="AH14" s="258">
        <v>44272</v>
      </c>
      <c r="AI14" s="245">
        <v>13060437</v>
      </c>
      <c r="AJ14" s="257">
        <v>0</v>
      </c>
      <c r="AK14" s="257">
        <v>1495265</v>
      </c>
      <c r="AL14" s="262">
        <v>1607516</v>
      </c>
      <c r="AM14" s="263"/>
      <c r="AN14" s="264"/>
      <c r="AO14" s="270">
        <v>806803</v>
      </c>
      <c r="AP14" s="257">
        <v>523547</v>
      </c>
      <c r="AQ14" s="272">
        <v>0</v>
      </c>
      <c r="AR14" s="272">
        <v>375717</v>
      </c>
      <c r="AS14" s="262">
        <v>9462</v>
      </c>
      <c r="AT14" s="262">
        <v>0</v>
      </c>
      <c r="AU14" s="262">
        <v>17914</v>
      </c>
      <c r="AV14" s="262">
        <v>0</v>
      </c>
      <c r="AW14" s="262">
        <v>353502</v>
      </c>
      <c r="AX14" s="262">
        <v>0</v>
      </c>
      <c r="AY14" s="262">
        <v>0</v>
      </c>
      <c r="AZ14" s="243">
        <f t="shared" si="13"/>
        <v>6</v>
      </c>
      <c r="BA14" s="231"/>
      <c r="BB14" s="267">
        <v>6</v>
      </c>
      <c r="BC14" s="196" t="s">
        <v>35</v>
      </c>
      <c r="BD14" s="262">
        <v>0</v>
      </c>
      <c r="BE14" s="262">
        <v>0</v>
      </c>
      <c r="BF14" s="262">
        <v>1079794</v>
      </c>
      <c r="BG14" s="262">
        <v>6084782</v>
      </c>
      <c r="BH14" s="262">
        <v>241839</v>
      </c>
      <c r="BI14" s="262">
        <v>464296</v>
      </c>
      <c r="BJ14" s="262">
        <v>0</v>
      </c>
      <c r="BK14" s="236">
        <v>3571727</v>
      </c>
      <c r="BL14" s="236">
        <v>2607336</v>
      </c>
      <c r="BM14" s="262">
        <v>51525</v>
      </c>
      <c r="BN14" s="263"/>
      <c r="BO14" s="264"/>
      <c r="BP14" s="262">
        <v>383390</v>
      </c>
      <c r="BQ14" s="257">
        <v>197771</v>
      </c>
      <c r="BR14" s="257">
        <v>245445</v>
      </c>
      <c r="BS14" s="257">
        <v>21114</v>
      </c>
      <c r="BT14" s="257">
        <v>29621</v>
      </c>
      <c r="BU14" s="257">
        <v>722434</v>
      </c>
      <c r="BV14" s="262">
        <v>761</v>
      </c>
      <c r="BW14" s="262">
        <v>109675</v>
      </c>
      <c r="BX14" s="262">
        <v>845600</v>
      </c>
      <c r="BY14" s="243">
        <f t="shared" si="14"/>
        <v>6</v>
      </c>
      <c r="BZ14" s="267">
        <v>6</v>
      </c>
      <c r="CA14" s="196" t="s">
        <v>35</v>
      </c>
      <c r="CB14" s="236">
        <v>964391</v>
      </c>
      <c r="CC14" s="262">
        <v>22320</v>
      </c>
      <c r="CD14" s="262">
        <v>0</v>
      </c>
      <c r="CE14" s="231"/>
      <c r="CF14" s="262">
        <v>0</v>
      </c>
      <c r="CG14" s="262">
        <v>942071</v>
      </c>
      <c r="CH14" s="258">
        <v>117296</v>
      </c>
      <c r="CI14" s="262">
        <v>34010</v>
      </c>
      <c r="CJ14" s="262">
        <v>83286</v>
      </c>
      <c r="CK14" s="258">
        <v>47400</v>
      </c>
      <c r="CL14" s="258">
        <v>2636909</v>
      </c>
      <c r="CM14" s="263"/>
      <c r="CN14" s="264"/>
      <c r="CO14" s="258">
        <v>424134</v>
      </c>
      <c r="CP14" s="268">
        <v>276684</v>
      </c>
      <c r="CQ14" s="262">
        <v>6287100</v>
      </c>
      <c r="CR14" s="262">
        <v>650000</v>
      </c>
      <c r="CS14" s="236">
        <v>45416215</v>
      </c>
      <c r="CT14" s="236">
        <v>21916265</v>
      </c>
      <c r="CU14" s="237">
        <v>48.3</v>
      </c>
      <c r="CV14" s="236">
        <v>23499950</v>
      </c>
      <c r="CW14" s="237">
        <v>51.7</v>
      </c>
      <c r="CX14" s="236">
        <v>17511414</v>
      </c>
      <c r="CY14" s="246">
        <v>38.6</v>
      </c>
      <c r="CZ14" s="247">
        <f t="shared" si="15"/>
        <v>6</v>
      </c>
    </row>
    <row r="15" spans="1:104" s="241" customFormat="1" ht="17.25" customHeight="1">
      <c r="A15" s="267">
        <v>7</v>
      </c>
      <c r="B15" s="196" t="s">
        <v>36</v>
      </c>
      <c r="C15" s="258">
        <v>4760413</v>
      </c>
      <c r="D15" s="258">
        <v>145660</v>
      </c>
      <c r="E15" s="258">
        <v>4253</v>
      </c>
      <c r="F15" s="262">
        <v>9014</v>
      </c>
      <c r="G15" s="262">
        <v>10600</v>
      </c>
      <c r="H15" s="262">
        <v>0</v>
      </c>
      <c r="I15" s="257">
        <v>885713</v>
      </c>
      <c r="J15" s="258">
        <v>0</v>
      </c>
      <c r="K15" s="269">
        <v>0</v>
      </c>
      <c r="L15" s="269">
        <v>0</v>
      </c>
      <c r="M15" s="260"/>
      <c r="N15" s="260"/>
      <c r="O15" s="269">
        <v>4</v>
      </c>
      <c r="P15" s="269">
        <v>10247</v>
      </c>
      <c r="Q15" s="269">
        <v>28391</v>
      </c>
      <c r="R15" s="269">
        <v>29089</v>
      </c>
      <c r="S15" s="260">
        <v>5236369</v>
      </c>
      <c r="T15" s="262">
        <v>4223477</v>
      </c>
      <c r="U15" s="236">
        <v>939009</v>
      </c>
      <c r="V15" s="236">
        <v>73883</v>
      </c>
      <c r="W15" s="258">
        <v>6283</v>
      </c>
      <c r="X15" s="258">
        <v>46169</v>
      </c>
      <c r="Y15" s="243">
        <f t="shared" si="12"/>
        <v>7</v>
      </c>
      <c r="Z15" s="231"/>
      <c r="AA15" s="267">
        <v>7</v>
      </c>
      <c r="AB15" s="196" t="s">
        <v>36</v>
      </c>
      <c r="AC15" s="236">
        <v>128377</v>
      </c>
      <c r="AD15" s="262">
        <v>0</v>
      </c>
      <c r="AE15" s="262">
        <v>10352</v>
      </c>
      <c r="AF15" s="262">
        <v>74594</v>
      </c>
      <c r="AG15" s="262">
        <v>43431</v>
      </c>
      <c r="AH15" s="258">
        <v>93918</v>
      </c>
      <c r="AI15" s="245">
        <v>9913986</v>
      </c>
      <c r="AJ15" s="257">
        <v>0</v>
      </c>
      <c r="AK15" s="257">
        <v>737261</v>
      </c>
      <c r="AL15" s="262">
        <v>904991</v>
      </c>
      <c r="AM15" s="263"/>
      <c r="AN15" s="264"/>
      <c r="AO15" s="270">
        <v>492676</v>
      </c>
      <c r="AP15" s="257">
        <v>363012</v>
      </c>
      <c r="AQ15" s="271">
        <v>0</v>
      </c>
      <c r="AR15" s="271">
        <v>586616</v>
      </c>
      <c r="AS15" s="262">
        <v>0</v>
      </c>
      <c r="AT15" s="262">
        <v>0</v>
      </c>
      <c r="AU15" s="262">
        <v>14404</v>
      </c>
      <c r="AV15" s="262">
        <v>0</v>
      </c>
      <c r="AW15" s="262">
        <v>264474</v>
      </c>
      <c r="AX15" s="262">
        <v>901656</v>
      </c>
      <c r="AY15" s="262">
        <v>0</v>
      </c>
      <c r="AZ15" s="243">
        <f t="shared" si="13"/>
        <v>7</v>
      </c>
      <c r="BA15" s="231"/>
      <c r="BB15" s="267">
        <v>7</v>
      </c>
      <c r="BC15" s="196" t="s">
        <v>36</v>
      </c>
      <c r="BD15" s="262">
        <v>0</v>
      </c>
      <c r="BE15" s="262">
        <v>0</v>
      </c>
      <c r="BF15" s="262">
        <v>632875</v>
      </c>
      <c r="BG15" s="262">
        <v>3937304</v>
      </c>
      <c r="BH15" s="262">
        <v>246678</v>
      </c>
      <c r="BI15" s="262">
        <v>832039</v>
      </c>
      <c r="BJ15" s="262">
        <v>2135422</v>
      </c>
      <c r="BK15" s="236">
        <v>1752439</v>
      </c>
      <c r="BL15" s="236">
        <v>1134329</v>
      </c>
      <c r="BM15" s="262">
        <v>398123</v>
      </c>
      <c r="BN15" s="263"/>
      <c r="BO15" s="264"/>
      <c r="BP15" s="262">
        <v>252877</v>
      </c>
      <c r="BQ15" s="257">
        <v>79526</v>
      </c>
      <c r="BR15" s="257">
        <v>0</v>
      </c>
      <c r="BS15" s="257">
        <v>0</v>
      </c>
      <c r="BT15" s="257">
        <v>17888</v>
      </c>
      <c r="BU15" s="257">
        <v>186811</v>
      </c>
      <c r="BV15" s="262">
        <v>7379</v>
      </c>
      <c r="BW15" s="262">
        <v>14382</v>
      </c>
      <c r="BX15" s="262">
        <v>177343</v>
      </c>
      <c r="BY15" s="243">
        <f t="shared" si="14"/>
        <v>7</v>
      </c>
      <c r="BZ15" s="267">
        <v>7</v>
      </c>
      <c r="CA15" s="196" t="s">
        <v>36</v>
      </c>
      <c r="CB15" s="236">
        <v>618110</v>
      </c>
      <c r="CC15" s="262">
        <v>6352</v>
      </c>
      <c r="CD15" s="262">
        <v>0</v>
      </c>
      <c r="CE15" s="231"/>
      <c r="CF15" s="262">
        <v>61160</v>
      </c>
      <c r="CG15" s="262">
        <v>550598</v>
      </c>
      <c r="CH15" s="258">
        <v>50513</v>
      </c>
      <c r="CI15" s="262">
        <v>16267</v>
      </c>
      <c r="CJ15" s="262">
        <v>34246</v>
      </c>
      <c r="CK15" s="258">
        <v>49670</v>
      </c>
      <c r="CL15" s="258">
        <v>670182</v>
      </c>
      <c r="CM15" s="263"/>
      <c r="CN15" s="264"/>
      <c r="CO15" s="258">
        <v>368400</v>
      </c>
      <c r="CP15" s="268">
        <v>498584</v>
      </c>
      <c r="CQ15" s="262">
        <v>1061700</v>
      </c>
      <c r="CR15" s="262">
        <v>448500</v>
      </c>
      <c r="CS15" s="236">
        <v>27895396</v>
      </c>
      <c r="CT15" s="236">
        <v>11201692</v>
      </c>
      <c r="CU15" s="237">
        <v>40.2</v>
      </c>
      <c r="CV15" s="236">
        <v>16693704</v>
      </c>
      <c r="CW15" s="237">
        <v>59.8</v>
      </c>
      <c r="CX15" s="236">
        <v>12293608</v>
      </c>
      <c r="CY15" s="246">
        <v>44.1</v>
      </c>
      <c r="CZ15" s="247">
        <f t="shared" si="15"/>
        <v>7</v>
      </c>
    </row>
    <row r="16" spans="1:104" s="241" customFormat="1" ht="17.25" customHeight="1">
      <c r="A16" s="267">
        <v>8</v>
      </c>
      <c r="B16" s="196" t="s">
        <v>37</v>
      </c>
      <c r="C16" s="258">
        <v>5795878</v>
      </c>
      <c r="D16" s="258">
        <v>227610</v>
      </c>
      <c r="E16" s="258">
        <v>5116</v>
      </c>
      <c r="F16" s="262">
        <v>10773</v>
      </c>
      <c r="G16" s="262">
        <v>12609</v>
      </c>
      <c r="H16" s="262">
        <v>0</v>
      </c>
      <c r="I16" s="257">
        <v>1261730</v>
      </c>
      <c r="J16" s="258">
        <v>0</v>
      </c>
      <c r="K16" s="269">
        <v>0</v>
      </c>
      <c r="L16" s="269">
        <v>0</v>
      </c>
      <c r="M16" s="260"/>
      <c r="N16" s="260"/>
      <c r="O16" s="269">
        <v>5</v>
      </c>
      <c r="P16" s="269">
        <v>13335</v>
      </c>
      <c r="Q16" s="269">
        <v>27241</v>
      </c>
      <c r="R16" s="269">
        <v>42203</v>
      </c>
      <c r="S16" s="260">
        <v>11034528</v>
      </c>
      <c r="T16" s="262">
        <v>9410497</v>
      </c>
      <c r="U16" s="236">
        <v>1623918</v>
      </c>
      <c r="V16" s="236">
        <v>113</v>
      </c>
      <c r="W16" s="258">
        <v>4780</v>
      </c>
      <c r="X16" s="258">
        <v>150132</v>
      </c>
      <c r="Y16" s="243">
        <f t="shared" si="12"/>
        <v>8</v>
      </c>
      <c r="Z16" s="231"/>
      <c r="AA16" s="267">
        <v>8</v>
      </c>
      <c r="AB16" s="196" t="s">
        <v>37</v>
      </c>
      <c r="AC16" s="236">
        <v>99794</v>
      </c>
      <c r="AD16" s="262">
        <v>0</v>
      </c>
      <c r="AE16" s="262">
        <v>0</v>
      </c>
      <c r="AF16" s="262">
        <v>54251</v>
      </c>
      <c r="AG16" s="262">
        <v>45543</v>
      </c>
      <c r="AH16" s="258">
        <v>119962</v>
      </c>
      <c r="AI16" s="245">
        <v>13916427</v>
      </c>
      <c r="AJ16" s="257">
        <v>0</v>
      </c>
      <c r="AK16" s="257">
        <v>1707812</v>
      </c>
      <c r="AL16" s="262">
        <v>851198</v>
      </c>
      <c r="AM16" s="263"/>
      <c r="AN16" s="264"/>
      <c r="AO16" s="270">
        <v>952363</v>
      </c>
      <c r="AP16" s="257">
        <v>396229</v>
      </c>
      <c r="AQ16" s="271">
        <v>0</v>
      </c>
      <c r="AR16" s="271">
        <v>325230</v>
      </c>
      <c r="AS16" s="262">
        <v>0</v>
      </c>
      <c r="AT16" s="262">
        <v>0</v>
      </c>
      <c r="AU16" s="262">
        <v>15671</v>
      </c>
      <c r="AV16" s="262">
        <v>0</v>
      </c>
      <c r="AW16" s="262">
        <v>134468</v>
      </c>
      <c r="AX16" s="262">
        <v>99670</v>
      </c>
      <c r="AY16" s="262">
        <v>1496494</v>
      </c>
      <c r="AZ16" s="243">
        <f t="shared" si="13"/>
        <v>8</v>
      </c>
      <c r="BA16" s="231"/>
      <c r="BB16" s="267">
        <v>8</v>
      </c>
      <c r="BC16" s="196" t="s">
        <v>37</v>
      </c>
      <c r="BD16" s="262">
        <v>39814</v>
      </c>
      <c r="BE16" s="262">
        <v>0</v>
      </c>
      <c r="BF16" s="262">
        <v>1138829</v>
      </c>
      <c r="BG16" s="262">
        <v>5664331</v>
      </c>
      <c r="BH16" s="262">
        <v>330416</v>
      </c>
      <c r="BI16" s="262">
        <v>763902</v>
      </c>
      <c r="BJ16" s="262">
        <v>82305</v>
      </c>
      <c r="BK16" s="236">
        <v>2773649</v>
      </c>
      <c r="BL16" s="236">
        <v>2075275</v>
      </c>
      <c r="BM16" s="262">
        <v>370426</v>
      </c>
      <c r="BN16" s="263"/>
      <c r="BO16" s="264"/>
      <c r="BP16" s="262">
        <v>466187</v>
      </c>
      <c r="BQ16" s="257">
        <v>88543</v>
      </c>
      <c r="BR16" s="257">
        <v>129953</v>
      </c>
      <c r="BS16" s="257">
        <v>0</v>
      </c>
      <c r="BT16" s="257">
        <v>37544</v>
      </c>
      <c r="BU16" s="257">
        <v>155900</v>
      </c>
      <c r="BV16" s="262">
        <v>0</v>
      </c>
      <c r="BW16" s="262">
        <v>83214</v>
      </c>
      <c r="BX16" s="262">
        <v>743508</v>
      </c>
      <c r="BY16" s="243">
        <f t="shared" si="14"/>
        <v>8</v>
      </c>
      <c r="BZ16" s="267">
        <v>8</v>
      </c>
      <c r="CA16" s="196" t="s">
        <v>37</v>
      </c>
      <c r="CB16" s="236">
        <v>698374</v>
      </c>
      <c r="CC16" s="262">
        <v>5564</v>
      </c>
      <c r="CD16" s="262">
        <v>0</v>
      </c>
      <c r="CE16" s="231"/>
      <c r="CF16" s="262">
        <v>0</v>
      </c>
      <c r="CG16" s="262">
        <v>692810</v>
      </c>
      <c r="CH16" s="258">
        <v>70949</v>
      </c>
      <c r="CI16" s="262">
        <v>20496</v>
      </c>
      <c r="CJ16" s="262">
        <v>50453</v>
      </c>
      <c r="CK16" s="258">
        <v>179134</v>
      </c>
      <c r="CL16" s="258">
        <v>2199346</v>
      </c>
      <c r="CM16" s="263"/>
      <c r="CN16" s="264"/>
      <c r="CO16" s="258">
        <v>252756</v>
      </c>
      <c r="CP16" s="268">
        <v>2419309</v>
      </c>
      <c r="CQ16" s="262">
        <v>3396526</v>
      </c>
      <c r="CR16" s="262">
        <v>632526</v>
      </c>
      <c r="CS16" s="236">
        <v>44096097</v>
      </c>
      <c r="CT16" s="236">
        <v>20070566</v>
      </c>
      <c r="CU16" s="237">
        <v>45.5</v>
      </c>
      <c r="CV16" s="236">
        <v>24025531</v>
      </c>
      <c r="CW16" s="237">
        <v>54.5</v>
      </c>
      <c r="CX16" s="236">
        <v>16753042</v>
      </c>
      <c r="CY16" s="246">
        <v>38</v>
      </c>
      <c r="CZ16" s="247">
        <f t="shared" si="15"/>
        <v>8</v>
      </c>
    </row>
    <row r="17" spans="1:104" s="241" customFormat="1" ht="17.25" customHeight="1">
      <c r="A17" s="273">
        <v>9</v>
      </c>
      <c r="B17" s="196" t="s">
        <v>38</v>
      </c>
      <c r="C17" s="268">
        <v>2672027</v>
      </c>
      <c r="D17" s="258">
        <v>193131</v>
      </c>
      <c r="E17" s="258">
        <v>1780</v>
      </c>
      <c r="F17" s="262">
        <v>3755</v>
      </c>
      <c r="G17" s="262">
        <v>4401</v>
      </c>
      <c r="H17" s="262">
        <v>0</v>
      </c>
      <c r="I17" s="257">
        <v>671007</v>
      </c>
      <c r="J17" s="258">
        <v>0</v>
      </c>
      <c r="K17" s="269">
        <v>0</v>
      </c>
      <c r="L17" s="269">
        <v>0</v>
      </c>
      <c r="M17" s="260"/>
      <c r="N17" s="260"/>
      <c r="O17" s="269">
        <v>5</v>
      </c>
      <c r="P17" s="269">
        <v>13623</v>
      </c>
      <c r="Q17" s="269">
        <v>10302</v>
      </c>
      <c r="R17" s="269">
        <v>21461</v>
      </c>
      <c r="S17" s="260">
        <v>9695026</v>
      </c>
      <c r="T17" s="262">
        <v>8714194</v>
      </c>
      <c r="U17" s="236">
        <v>980791</v>
      </c>
      <c r="V17" s="236">
        <v>41</v>
      </c>
      <c r="W17" s="258">
        <v>3147</v>
      </c>
      <c r="X17" s="258">
        <v>12805</v>
      </c>
      <c r="Y17" s="243">
        <f t="shared" si="12"/>
        <v>9</v>
      </c>
      <c r="Z17" s="231"/>
      <c r="AA17" s="267">
        <v>9</v>
      </c>
      <c r="AB17" s="196" t="s">
        <v>38</v>
      </c>
      <c r="AC17" s="236">
        <v>302172</v>
      </c>
      <c r="AD17" s="262">
        <v>0</v>
      </c>
      <c r="AE17" s="262">
        <v>5261</v>
      </c>
      <c r="AF17" s="262">
        <v>261952</v>
      </c>
      <c r="AG17" s="262">
        <v>34959</v>
      </c>
      <c r="AH17" s="258">
        <v>21047</v>
      </c>
      <c r="AI17" s="245">
        <v>8173107</v>
      </c>
      <c r="AJ17" s="257">
        <v>0</v>
      </c>
      <c r="AK17" s="257">
        <v>708240</v>
      </c>
      <c r="AL17" s="262">
        <v>671516</v>
      </c>
      <c r="AM17" s="263"/>
      <c r="AN17" s="264"/>
      <c r="AO17" s="270">
        <v>580176</v>
      </c>
      <c r="AP17" s="257">
        <v>245205</v>
      </c>
      <c r="AQ17" s="271">
        <v>0</v>
      </c>
      <c r="AR17" s="271">
        <v>794968</v>
      </c>
      <c r="AS17" s="262">
        <v>0</v>
      </c>
      <c r="AT17" s="262">
        <v>0</v>
      </c>
      <c r="AU17" s="262">
        <v>33269</v>
      </c>
      <c r="AV17" s="262">
        <v>0</v>
      </c>
      <c r="AW17" s="262">
        <v>633532</v>
      </c>
      <c r="AX17" s="262">
        <v>0</v>
      </c>
      <c r="AY17" s="262">
        <v>0</v>
      </c>
      <c r="AZ17" s="243">
        <f t="shared" si="13"/>
        <v>9</v>
      </c>
      <c r="BA17" s="231"/>
      <c r="BB17" s="267">
        <v>9</v>
      </c>
      <c r="BC17" s="196" t="s">
        <v>38</v>
      </c>
      <c r="BD17" s="262">
        <v>0</v>
      </c>
      <c r="BE17" s="262">
        <v>0</v>
      </c>
      <c r="BF17" s="262">
        <v>768085</v>
      </c>
      <c r="BG17" s="262">
        <v>3184799</v>
      </c>
      <c r="BH17" s="262">
        <v>174179</v>
      </c>
      <c r="BI17" s="262">
        <v>379138</v>
      </c>
      <c r="BJ17" s="262">
        <v>48090</v>
      </c>
      <c r="BK17" s="236">
        <v>1600426</v>
      </c>
      <c r="BL17" s="236">
        <v>1253738</v>
      </c>
      <c r="BM17" s="262">
        <v>269498</v>
      </c>
      <c r="BN17" s="263"/>
      <c r="BO17" s="264"/>
      <c r="BP17" s="262">
        <v>280879</v>
      </c>
      <c r="BQ17" s="257">
        <v>55390</v>
      </c>
      <c r="BR17" s="257">
        <v>1667</v>
      </c>
      <c r="BS17" s="257">
        <v>0</v>
      </c>
      <c r="BT17" s="257">
        <v>13444</v>
      </c>
      <c r="BU17" s="257">
        <v>0</v>
      </c>
      <c r="BV17" s="262">
        <v>0</v>
      </c>
      <c r="BW17" s="262">
        <v>59977</v>
      </c>
      <c r="BX17" s="262">
        <v>572883</v>
      </c>
      <c r="BY17" s="243">
        <f t="shared" si="14"/>
        <v>9</v>
      </c>
      <c r="BZ17" s="267">
        <v>9</v>
      </c>
      <c r="CA17" s="196" t="s">
        <v>38</v>
      </c>
      <c r="CB17" s="236">
        <v>346688</v>
      </c>
      <c r="CC17" s="262">
        <v>0</v>
      </c>
      <c r="CD17" s="262">
        <v>0</v>
      </c>
      <c r="CE17" s="231"/>
      <c r="CF17" s="262">
        <v>9</v>
      </c>
      <c r="CG17" s="262">
        <v>346679</v>
      </c>
      <c r="CH17" s="258">
        <v>66059</v>
      </c>
      <c r="CI17" s="262">
        <v>25738</v>
      </c>
      <c r="CJ17" s="262">
        <v>40321</v>
      </c>
      <c r="CK17" s="258">
        <v>138735</v>
      </c>
      <c r="CL17" s="258">
        <v>442491</v>
      </c>
      <c r="CM17" s="263"/>
      <c r="CN17" s="264"/>
      <c r="CO17" s="258">
        <v>378589</v>
      </c>
      <c r="CP17" s="268">
        <v>371260</v>
      </c>
      <c r="CQ17" s="262">
        <v>4984900</v>
      </c>
      <c r="CR17" s="262">
        <v>357400</v>
      </c>
      <c r="CS17" s="236">
        <v>29829346</v>
      </c>
      <c r="CT17" s="236">
        <v>14662595</v>
      </c>
      <c r="CU17" s="237">
        <v>49.2</v>
      </c>
      <c r="CV17" s="236">
        <v>15166751</v>
      </c>
      <c r="CW17" s="237">
        <v>50.8</v>
      </c>
      <c r="CX17" s="236">
        <v>12356096</v>
      </c>
      <c r="CY17" s="246">
        <v>41.4</v>
      </c>
      <c r="CZ17" s="247">
        <f t="shared" si="15"/>
        <v>9</v>
      </c>
    </row>
    <row r="18" spans="1:104" s="241" customFormat="1" ht="17.25" customHeight="1">
      <c r="A18" s="274">
        <v>10</v>
      </c>
      <c r="B18" s="275" t="s">
        <v>77</v>
      </c>
      <c r="C18" s="276">
        <v>2480101</v>
      </c>
      <c r="D18" s="276">
        <v>224445</v>
      </c>
      <c r="E18" s="276">
        <v>1841</v>
      </c>
      <c r="F18" s="277">
        <v>3881</v>
      </c>
      <c r="G18" s="277">
        <v>4545</v>
      </c>
      <c r="H18" s="277">
        <v>0</v>
      </c>
      <c r="I18" s="278">
        <v>660399</v>
      </c>
      <c r="J18" s="276">
        <v>12662</v>
      </c>
      <c r="K18" s="279">
        <v>0</v>
      </c>
      <c r="L18" s="279">
        <v>0</v>
      </c>
      <c r="M18" s="260"/>
      <c r="N18" s="260"/>
      <c r="O18" s="279">
        <v>6</v>
      </c>
      <c r="P18" s="279">
        <v>15832</v>
      </c>
      <c r="Q18" s="279">
        <v>9816</v>
      </c>
      <c r="R18" s="279">
        <v>36573</v>
      </c>
      <c r="S18" s="280">
        <v>7314233</v>
      </c>
      <c r="T18" s="277">
        <v>6594283</v>
      </c>
      <c r="U18" s="281">
        <v>719950</v>
      </c>
      <c r="V18" s="281">
        <v>0</v>
      </c>
      <c r="W18" s="276">
        <v>3538</v>
      </c>
      <c r="X18" s="276">
        <v>30605</v>
      </c>
      <c r="Y18" s="251">
        <f t="shared" si="12"/>
        <v>10</v>
      </c>
      <c r="Z18" s="231"/>
      <c r="AA18" s="274">
        <v>10</v>
      </c>
      <c r="AB18" s="275" t="s">
        <v>77</v>
      </c>
      <c r="AC18" s="281">
        <v>63330</v>
      </c>
      <c r="AD18" s="277">
        <v>0</v>
      </c>
      <c r="AE18" s="277">
        <v>0</v>
      </c>
      <c r="AF18" s="277">
        <v>17703</v>
      </c>
      <c r="AG18" s="277">
        <v>45627</v>
      </c>
      <c r="AH18" s="276">
        <v>48851</v>
      </c>
      <c r="AI18" s="245">
        <v>6619516</v>
      </c>
      <c r="AJ18" s="278">
        <v>0</v>
      </c>
      <c r="AK18" s="278">
        <v>491227</v>
      </c>
      <c r="AL18" s="277">
        <v>693366</v>
      </c>
      <c r="AM18" s="263"/>
      <c r="AN18" s="264"/>
      <c r="AO18" s="282">
        <v>404973</v>
      </c>
      <c r="AP18" s="278">
        <v>281590</v>
      </c>
      <c r="AQ18" s="283">
        <v>0</v>
      </c>
      <c r="AR18" s="283">
        <v>253687</v>
      </c>
      <c r="AS18" s="277">
        <v>0</v>
      </c>
      <c r="AT18" s="277">
        <v>0</v>
      </c>
      <c r="AU18" s="277">
        <v>17451</v>
      </c>
      <c r="AV18" s="277">
        <v>0</v>
      </c>
      <c r="AW18" s="277">
        <v>30146</v>
      </c>
      <c r="AX18" s="277">
        <v>0</v>
      </c>
      <c r="AY18" s="277">
        <v>0</v>
      </c>
      <c r="AZ18" s="251">
        <f t="shared" si="13"/>
        <v>10</v>
      </c>
      <c r="BA18" s="231"/>
      <c r="BB18" s="274">
        <v>10</v>
      </c>
      <c r="BC18" s="275" t="s">
        <v>77</v>
      </c>
      <c r="BD18" s="277">
        <v>0</v>
      </c>
      <c r="BE18" s="277">
        <v>1365</v>
      </c>
      <c r="BF18" s="277">
        <v>824253</v>
      </c>
      <c r="BG18" s="277">
        <v>3093657</v>
      </c>
      <c r="BH18" s="277">
        <v>180196</v>
      </c>
      <c r="BI18" s="277">
        <v>347605</v>
      </c>
      <c r="BJ18" s="277">
        <v>0</v>
      </c>
      <c r="BK18" s="281">
        <v>1359086</v>
      </c>
      <c r="BL18" s="281">
        <v>1033838</v>
      </c>
      <c r="BM18" s="277">
        <v>299366</v>
      </c>
      <c r="BN18" s="263"/>
      <c r="BO18" s="264"/>
      <c r="BP18" s="277">
        <v>199591</v>
      </c>
      <c r="BQ18" s="278">
        <v>62412</v>
      </c>
      <c r="BR18" s="278">
        <v>15857</v>
      </c>
      <c r="BS18" s="278">
        <v>0</v>
      </c>
      <c r="BT18" s="278">
        <v>12771</v>
      </c>
      <c r="BU18" s="278">
        <v>11400</v>
      </c>
      <c r="BV18" s="277">
        <v>761</v>
      </c>
      <c r="BW18" s="277">
        <v>62066</v>
      </c>
      <c r="BX18" s="277">
        <v>369614</v>
      </c>
      <c r="BY18" s="251">
        <f t="shared" si="14"/>
        <v>10</v>
      </c>
      <c r="BZ18" s="274">
        <v>10</v>
      </c>
      <c r="CA18" s="275" t="s">
        <v>77</v>
      </c>
      <c r="CB18" s="281">
        <v>325248</v>
      </c>
      <c r="CC18" s="277">
        <v>5646</v>
      </c>
      <c r="CD18" s="277">
        <v>0</v>
      </c>
      <c r="CE18" s="231"/>
      <c r="CF18" s="277">
        <v>0</v>
      </c>
      <c r="CG18" s="277">
        <v>319602</v>
      </c>
      <c r="CH18" s="276">
        <v>47204</v>
      </c>
      <c r="CI18" s="277">
        <v>41502</v>
      </c>
      <c r="CJ18" s="277">
        <v>5702</v>
      </c>
      <c r="CK18" s="276">
        <v>256586</v>
      </c>
      <c r="CL18" s="276">
        <v>250561</v>
      </c>
      <c r="CM18" s="263"/>
      <c r="CN18" s="264"/>
      <c r="CO18" s="276">
        <v>331474</v>
      </c>
      <c r="CP18" s="284">
        <v>648788</v>
      </c>
      <c r="CQ18" s="277">
        <v>1778486</v>
      </c>
      <c r="CR18" s="277">
        <v>302511</v>
      </c>
      <c r="CS18" s="281">
        <v>22202359</v>
      </c>
      <c r="CT18" s="281">
        <v>9299644</v>
      </c>
      <c r="CU18" s="285">
        <v>41.9</v>
      </c>
      <c r="CV18" s="281">
        <v>12902715</v>
      </c>
      <c r="CW18" s="285">
        <v>58.1</v>
      </c>
      <c r="CX18" s="281">
        <v>10064889</v>
      </c>
      <c r="CY18" s="286">
        <v>45.3</v>
      </c>
      <c r="CZ18" s="287">
        <f t="shared" si="15"/>
        <v>10</v>
      </c>
    </row>
    <row r="19" spans="1:104" s="241" customFormat="1" ht="17.25" customHeight="1">
      <c r="A19" s="267">
        <v>11</v>
      </c>
      <c r="B19" s="196" t="s">
        <v>39</v>
      </c>
      <c r="C19" s="258">
        <v>896368</v>
      </c>
      <c r="D19" s="258">
        <v>71034</v>
      </c>
      <c r="E19" s="258">
        <v>1175</v>
      </c>
      <c r="F19" s="262">
        <v>2446</v>
      </c>
      <c r="G19" s="262">
        <v>2836</v>
      </c>
      <c r="H19" s="262">
        <v>0</v>
      </c>
      <c r="I19" s="257">
        <v>220870</v>
      </c>
      <c r="J19" s="258">
        <v>8940</v>
      </c>
      <c r="K19" s="269">
        <v>0</v>
      </c>
      <c r="L19" s="269">
        <v>0</v>
      </c>
      <c r="M19" s="260"/>
      <c r="N19" s="260"/>
      <c r="O19" s="269">
        <v>1</v>
      </c>
      <c r="P19" s="269">
        <v>3566</v>
      </c>
      <c r="Q19" s="269">
        <v>2386</v>
      </c>
      <c r="R19" s="269">
        <v>7669</v>
      </c>
      <c r="S19" s="260">
        <v>3265587</v>
      </c>
      <c r="T19" s="262">
        <v>2882685</v>
      </c>
      <c r="U19" s="236">
        <v>382892</v>
      </c>
      <c r="V19" s="236">
        <v>10</v>
      </c>
      <c r="W19" s="258">
        <v>1045</v>
      </c>
      <c r="X19" s="258">
        <v>49448</v>
      </c>
      <c r="Y19" s="243">
        <f t="shared" si="12"/>
        <v>11</v>
      </c>
      <c r="Z19" s="231"/>
      <c r="AA19" s="267">
        <v>11</v>
      </c>
      <c r="AB19" s="196" t="s">
        <v>39</v>
      </c>
      <c r="AC19" s="236">
        <v>34238</v>
      </c>
      <c r="AD19" s="262">
        <v>0</v>
      </c>
      <c r="AE19" s="262">
        <v>0</v>
      </c>
      <c r="AF19" s="262">
        <v>16800</v>
      </c>
      <c r="AG19" s="262">
        <v>17438</v>
      </c>
      <c r="AH19" s="258">
        <v>24336</v>
      </c>
      <c r="AI19" s="234">
        <v>2074920</v>
      </c>
      <c r="AJ19" s="257">
        <v>0</v>
      </c>
      <c r="AK19" s="257">
        <v>0</v>
      </c>
      <c r="AL19" s="262">
        <v>231825</v>
      </c>
      <c r="AM19" s="263"/>
      <c r="AN19" s="264"/>
      <c r="AO19" s="270">
        <v>146741</v>
      </c>
      <c r="AP19" s="257">
        <v>78473</v>
      </c>
      <c r="AQ19" s="271">
        <v>0</v>
      </c>
      <c r="AR19" s="271">
        <v>0</v>
      </c>
      <c r="AS19" s="262">
        <v>0</v>
      </c>
      <c r="AT19" s="262">
        <v>0</v>
      </c>
      <c r="AU19" s="262">
        <v>5718</v>
      </c>
      <c r="AV19" s="262">
        <v>0</v>
      </c>
      <c r="AW19" s="262">
        <v>170790</v>
      </c>
      <c r="AX19" s="262">
        <v>0</v>
      </c>
      <c r="AY19" s="262">
        <v>0</v>
      </c>
      <c r="AZ19" s="243">
        <f t="shared" si="13"/>
        <v>11</v>
      </c>
      <c r="BA19" s="231"/>
      <c r="BB19" s="267">
        <v>11</v>
      </c>
      <c r="BC19" s="196" t="s">
        <v>39</v>
      </c>
      <c r="BD19" s="262">
        <v>0</v>
      </c>
      <c r="BE19" s="262">
        <v>0</v>
      </c>
      <c r="BF19" s="262">
        <v>188106</v>
      </c>
      <c r="BG19" s="262">
        <v>1083014</v>
      </c>
      <c r="BH19" s="262">
        <v>52993</v>
      </c>
      <c r="BI19" s="262">
        <v>117260</v>
      </c>
      <c r="BJ19" s="262">
        <v>0</v>
      </c>
      <c r="BK19" s="236">
        <v>723635</v>
      </c>
      <c r="BL19" s="236">
        <v>428466</v>
      </c>
      <c r="BM19" s="262">
        <v>95995</v>
      </c>
      <c r="BN19" s="263"/>
      <c r="BO19" s="264"/>
      <c r="BP19" s="262">
        <v>73946</v>
      </c>
      <c r="BQ19" s="257">
        <v>17322</v>
      </c>
      <c r="BR19" s="257">
        <v>100446</v>
      </c>
      <c r="BS19" s="257">
        <v>0</v>
      </c>
      <c r="BT19" s="257">
        <v>14774</v>
      </c>
      <c r="BU19" s="257">
        <v>84436</v>
      </c>
      <c r="BV19" s="262">
        <v>761</v>
      </c>
      <c r="BW19" s="262">
        <v>2020</v>
      </c>
      <c r="BX19" s="262">
        <v>38766</v>
      </c>
      <c r="BY19" s="243">
        <f t="shared" si="14"/>
        <v>11</v>
      </c>
      <c r="BZ19" s="267">
        <v>11</v>
      </c>
      <c r="CA19" s="196" t="s">
        <v>39</v>
      </c>
      <c r="CB19" s="236">
        <v>295169</v>
      </c>
      <c r="CC19" s="262">
        <v>0</v>
      </c>
      <c r="CD19" s="262">
        <v>0</v>
      </c>
      <c r="CE19" s="231"/>
      <c r="CF19" s="262">
        <v>29200</v>
      </c>
      <c r="CG19" s="262">
        <v>265969</v>
      </c>
      <c r="CH19" s="258">
        <v>6796</v>
      </c>
      <c r="CI19" s="262">
        <v>6552</v>
      </c>
      <c r="CJ19" s="262">
        <v>244</v>
      </c>
      <c r="CK19" s="258">
        <v>9303</v>
      </c>
      <c r="CL19" s="258">
        <v>220170</v>
      </c>
      <c r="CM19" s="263"/>
      <c r="CN19" s="264"/>
      <c r="CO19" s="258">
        <v>73783</v>
      </c>
      <c r="CP19" s="268">
        <v>138976</v>
      </c>
      <c r="CQ19" s="262">
        <v>1648500</v>
      </c>
      <c r="CR19" s="262">
        <v>126800</v>
      </c>
      <c r="CS19" s="236">
        <v>9488028</v>
      </c>
      <c r="CT19" s="236">
        <v>4397424</v>
      </c>
      <c r="CU19" s="237">
        <v>46.3</v>
      </c>
      <c r="CV19" s="236">
        <v>5090604</v>
      </c>
      <c r="CW19" s="237">
        <v>53.7</v>
      </c>
      <c r="CX19" s="236">
        <v>4105237</v>
      </c>
      <c r="CY19" s="246">
        <v>43.3</v>
      </c>
      <c r="CZ19" s="247">
        <f t="shared" si="15"/>
        <v>11</v>
      </c>
    </row>
    <row r="20" spans="1:104" s="241" customFormat="1" ht="17.25" customHeight="1">
      <c r="A20" s="267">
        <v>12</v>
      </c>
      <c r="B20" s="288" t="s">
        <v>40</v>
      </c>
      <c r="C20" s="258">
        <v>414166</v>
      </c>
      <c r="D20" s="258">
        <v>19496</v>
      </c>
      <c r="E20" s="258">
        <v>131</v>
      </c>
      <c r="F20" s="262">
        <v>276</v>
      </c>
      <c r="G20" s="262">
        <v>322</v>
      </c>
      <c r="H20" s="262">
        <v>0</v>
      </c>
      <c r="I20" s="257">
        <v>54795</v>
      </c>
      <c r="J20" s="258">
        <v>0</v>
      </c>
      <c r="K20" s="269">
        <v>0</v>
      </c>
      <c r="L20" s="269">
        <v>0</v>
      </c>
      <c r="M20" s="260"/>
      <c r="N20" s="260"/>
      <c r="O20" s="269">
        <v>0</v>
      </c>
      <c r="P20" s="269">
        <v>1132</v>
      </c>
      <c r="Q20" s="269">
        <v>1145</v>
      </c>
      <c r="R20" s="269">
        <v>952</v>
      </c>
      <c r="S20" s="260">
        <v>1494579</v>
      </c>
      <c r="T20" s="262">
        <v>1293658</v>
      </c>
      <c r="U20" s="236">
        <v>200916</v>
      </c>
      <c r="V20" s="236">
        <v>5</v>
      </c>
      <c r="W20" s="258">
        <v>0</v>
      </c>
      <c r="X20" s="258">
        <v>0</v>
      </c>
      <c r="Y20" s="243">
        <f t="shared" si="12"/>
        <v>12</v>
      </c>
      <c r="Z20" s="231"/>
      <c r="AA20" s="267">
        <v>12</v>
      </c>
      <c r="AB20" s="288" t="s">
        <v>40</v>
      </c>
      <c r="AC20" s="236">
        <v>13961</v>
      </c>
      <c r="AD20" s="262">
        <v>0</v>
      </c>
      <c r="AE20" s="262">
        <v>0</v>
      </c>
      <c r="AF20" s="262">
        <v>7083</v>
      </c>
      <c r="AG20" s="262">
        <v>6878</v>
      </c>
      <c r="AH20" s="258">
        <v>5263</v>
      </c>
      <c r="AI20" s="245">
        <v>649458</v>
      </c>
      <c r="AJ20" s="257">
        <v>0</v>
      </c>
      <c r="AK20" s="257">
        <v>0</v>
      </c>
      <c r="AL20" s="262">
        <v>0</v>
      </c>
      <c r="AM20" s="263"/>
      <c r="AN20" s="264"/>
      <c r="AO20" s="270">
        <v>81083</v>
      </c>
      <c r="AP20" s="257">
        <v>9477</v>
      </c>
      <c r="AQ20" s="271">
        <v>0</v>
      </c>
      <c r="AR20" s="271">
        <v>2858</v>
      </c>
      <c r="AS20" s="262">
        <v>0</v>
      </c>
      <c r="AT20" s="262">
        <v>0</v>
      </c>
      <c r="AU20" s="262">
        <v>1242</v>
      </c>
      <c r="AV20" s="262">
        <v>0</v>
      </c>
      <c r="AW20" s="262">
        <v>147139</v>
      </c>
      <c r="AX20" s="262">
        <v>0</v>
      </c>
      <c r="AY20" s="262">
        <v>0</v>
      </c>
      <c r="AZ20" s="243">
        <f t="shared" si="13"/>
        <v>12</v>
      </c>
      <c r="BA20" s="231"/>
      <c r="BB20" s="267">
        <v>12</v>
      </c>
      <c r="BC20" s="288" t="s">
        <v>40</v>
      </c>
      <c r="BD20" s="262">
        <v>0</v>
      </c>
      <c r="BE20" s="262">
        <v>0</v>
      </c>
      <c r="BF20" s="262">
        <v>90709</v>
      </c>
      <c r="BG20" s="262">
        <v>259289</v>
      </c>
      <c r="BH20" s="262">
        <v>12903</v>
      </c>
      <c r="BI20" s="262">
        <v>44758</v>
      </c>
      <c r="BJ20" s="262">
        <v>0</v>
      </c>
      <c r="BK20" s="236">
        <v>144335</v>
      </c>
      <c r="BL20" s="236">
        <v>133315</v>
      </c>
      <c r="BM20" s="262">
        <v>0</v>
      </c>
      <c r="BN20" s="263"/>
      <c r="BO20" s="264"/>
      <c r="BP20" s="262">
        <v>37063</v>
      </c>
      <c r="BQ20" s="257">
        <v>2124</v>
      </c>
      <c r="BR20" s="257">
        <v>2381</v>
      </c>
      <c r="BS20" s="257">
        <v>0</v>
      </c>
      <c r="BT20" s="257">
        <v>2195</v>
      </c>
      <c r="BU20" s="257">
        <v>0</v>
      </c>
      <c r="BV20" s="262">
        <v>0</v>
      </c>
      <c r="BW20" s="262">
        <v>28290</v>
      </c>
      <c r="BX20" s="262">
        <v>61262</v>
      </c>
      <c r="BY20" s="243">
        <f t="shared" si="14"/>
        <v>12</v>
      </c>
      <c r="BZ20" s="267">
        <v>12</v>
      </c>
      <c r="CA20" s="288" t="s">
        <v>40</v>
      </c>
      <c r="CB20" s="236">
        <v>11020</v>
      </c>
      <c r="CC20" s="262">
        <v>0</v>
      </c>
      <c r="CD20" s="262">
        <v>0</v>
      </c>
      <c r="CE20" s="231"/>
      <c r="CF20" s="262">
        <v>0</v>
      </c>
      <c r="CG20" s="262">
        <v>11020</v>
      </c>
      <c r="CH20" s="258">
        <v>6828</v>
      </c>
      <c r="CI20" s="262">
        <v>6240</v>
      </c>
      <c r="CJ20" s="262">
        <v>588</v>
      </c>
      <c r="CK20" s="258">
        <v>14683</v>
      </c>
      <c r="CL20" s="258">
        <v>307485</v>
      </c>
      <c r="CM20" s="263"/>
      <c r="CN20" s="264"/>
      <c r="CO20" s="258">
        <v>245387</v>
      </c>
      <c r="CP20" s="268">
        <v>66368</v>
      </c>
      <c r="CQ20" s="262">
        <v>402456</v>
      </c>
      <c r="CR20" s="262">
        <v>45356</v>
      </c>
      <c r="CS20" s="236">
        <v>3843218</v>
      </c>
      <c r="CT20" s="236">
        <v>1488721</v>
      </c>
      <c r="CU20" s="237">
        <v>38.7</v>
      </c>
      <c r="CV20" s="236">
        <v>2354497</v>
      </c>
      <c r="CW20" s="237">
        <v>61.3</v>
      </c>
      <c r="CX20" s="236">
        <v>1790682</v>
      </c>
      <c r="CY20" s="246">
        <v>46.6</v>
      </c>
      <c r="CZ20" s="247">
        <f t="shared" si="15"/>
        <v>12</v>
      </c>
    </row>
    <row r="21" spans="1:104" s="241" customFormat="1" ht="17.25" customHeight="1">
      <c r="A21" s="273">
        <v>13</v>
      </c>
      <c r="B21" s="196" t="s">
        <v>41</v>
      </c>
      <c r="C21" s="258">
        <v>269286</v>
      </c>
      <c r="D21" s="258">
        <v>33209</v>
      </c>
      <c r="E21" s="258">
        <v>173</v>
      </c>
      <c r="F21" s="257">
        <v>369</v>
      </c>
      <c r="G21" s="262">
        <v>434</v>
      </c>
      <c r="H21" s="262">
        <v>0</v>
      </c>
      <c r="I21" s="257">
        <v>57533</v>
      </c>
      <c r="J21" s="258">
        <v>0</v>
      </c>
      <c r="K21" s="269">
        <v>0</v>
      </c>
      <c r="L21" s="269">
        <v>0</v>
      </c>
      <c r="M21" s="260"/>
      <c r="N21" s="260"/>
      <c r="O21" s="269">
        <v>1</v>
      </c>
      <c r="P21" s="269">
        <v>2271</v>
      </c>
      <c r="Q21" s="269">
        <v>308</v>
      </c>
      <c r="R21" s="269">
        <v>1984</v>
      </c>
      <c r="S21" s="260">
        <v>1289161</v>
      </c>
      <c r="T21" s="262">
        <v>1167976</v>
      </c>
      <c r="U21" s="236">
        <v>121183</v>
      </c>
      <c r="V21" s="236">
        <v>2</v>
      </c>
      <c r="W21" s="258">
        <v>563</v>
      </c>
      <c r="X21" s="258">
        <v>100</v>
      </c>
      <c r="Y21" s="243">
        <f t="shared" si="12"/>
        <v>13</v>
      </c>
      <c r="Z21" s="231"/>
      <c r="AA21" s="267">
        <v>13</v>
      </c>
      <c r="AB21" s="196" t="s">
        <v>41</v>
      </c>
      <c r="AC21" s="236">
        <v>18475</v>
      </c>
      <c r="AD21" s="262">
        <v>0</v>
      </c>
      <c r="AE21" s="262">
        <v>0</v>
      </c>
      <c r="AF21" s="262">
        <v>15957</v>
      </c>
      <c r="AG21" s="262">
        <v>2518</v>
      </c>
      <c r="AH21" s="258">
        <v>5011</v>
      </c>
      <c r="AI21" s="245">
        <v>652486</v>
      </c>
      <c r="AJ21" s="257">
        <v>0</v>
      </c>
      <c r="AK21" s="257">
        <v>0</v>
      </c>
      <c r="AL21" s="262">
        <v>41101</v>
      </c>
      <c r="AM21" s="263"/>
      <c r="AN21" s="264"/>
      <c r="AO21" s="270">
        <v>42752</v>
      </c>
      <c r="AP21" s="257">
        <v>21811</v>
      </c>
      <c r="AQ21" s="271">
        <v>0</v>
      </c>
      <c r="AR21" s="271">
        <v>8566</v>
      </c>
      <c r="AS21" s="262">
        <v>0</v>
      </c>
      <c r="AT21" s="262">
        <v>0</v>
      </c>
      <c r="AU21" s="262">
        <v>1189</v>
      </c>
      <c r="AV21" s="262">
        <v>0</v>
      </c>
      <c r="AW21" s="262">
        <v>37184</v>
      </c>
      <c r="AX21" s="262">
        <v>0</v>
      </c>
      <c r="AY21" s="262">
        <v>0</v>
      </c>
      <c r="AZ21" s="243">
        <f t="shared" si="13"/>
        <v>13</v>
      </c>
      <c r="BA21" s="231"/>
      <c r="BB21" s="267">
        <v>13</v>
      </c>
      <c r="BC21" s="196" t="s">
        <v>41</v>
      </c>
      <c r="BD21" s="262">
        <v>0</v>
      </c>
      <c r="BE21" s="262">
        <v>0</v>
      </c>
      <c r="BF21" s="262">
        <v>173671</v>
      </c>
      <c r="BG21" s="262">
        <v>278749</v>
      </c>
      <c r="BH21" s="262">
        <v>18816</v>
      </c>
      <c r="BI21" s="262">
        <v>28647</v>
      </c>
      <c r="BJ21" s="262">
        <v>0</v>
      </c>
      <c r="BK21" s="236">
        <v>177607</v>
      </c>
      <c r="BL21" s="236">
        <v>144946</v>
      </c>
      <c r="BM21" s="262">
        <v>18155</v>
      </c>
      <c r="BN21" s="263"/>
      <c r="BO21" s="264"/>
      <c r="BP21" s="262">
        <v>20321</v>
      </c>
      <c r="BQ21" s="257">
        <v>5099</v>
      </c>
      <c r="BR21" s="257">
        <v>0</v>
      </c>
      <c r="BS21" s="257">
        <v>0</v>
      </c>
      <c r="BT21" s="257">
        <v>1387</v>
      </c>
      <c r="BU21" s="257">
        <v>0</v>
      </c>
      <c r="BV21" s="262">
        <v>761</v>
      </c>
      <c r="BW21" s="262">
        <v>26550</v>
      </c>
      <c r="BX21" s="262">
        <v>72673</v>
      </c>
      <c r="BY21" s="243">
        <f t="shared" si="14"/>
        <v>13</v>
      </c>
      <c r="BZ21" s="267">
        <v>13</v>
      </c>
      <c r="CA21" s="196" t="s">
        <v>41</v>
      </c>
      <c r="CB21" s="236">
        <v>32661</v>
      </c>
      <c r="CC21" s="262">
        <v>7123</v>
      </c>
      <c r="CD21" s="262">
        <v>0</v>
      </c>
      <c r="CE21" s="231"/>
      <c r="CF21" s="262">
        <v>0</v>
      </c>
      <c r="CG21" s="262">
        <v>25538</v>
      </c>
      <c r="CH21" s="258">
        <v>11564</v>
      </c>
      <c r="CI21" s="262">
        <v>5140</v>
      </c>
      <c r="CJ21" s="262">
        <v>6424</v>
      </c>
      <c r="CK21" s="258">
        <v>933</v>
      </c>
      <c r="CL21" s="258">
        <v>11819</v>
      </c>
      <c r="CM21" s="263"/>
      <c r="CN21" s="264"/>
      <c r="CO21" s="258">
        <v>10915</v>
      </c>
      <c r="CP21" s="268">
        <v>32643</v>
      </c>
      <c r="CQ21" s="262">
        <v>191737</v>
      </c>
      <c r="CR21" s="262">
        <v>42137</v>
      </c>
      <c r="CS21" s="236">
        <v>2768582</v>
      </c>
      <c r="CT21" s="236">
        <v>808187</v>
      </c>
      <c r="CU21" s="237">
        <v>29.2</v>
      </c>
      <c r="CV21" s="236">
        <v>1960395</v>
      </c>
      <c r="CW21" s="237">
        <v>70.8</v>
      </c>
      <c r="CX21" s="236">
        <v>1534829</v>
      </c>
      <c r="CY21" s="246">
        <v>55.4</v>
      </c>
      <c r="CZ21" s="247">
        <f t="shared" si="15"/>
        <v>13</v>
      </c>
    </row>
    <row r="22" spans="1:104" s="241" customFormat="1" ht="17.25" customHeight="1">
      <c r="A22" s="274">
        <v>14</v>
      </c>
      <c r="B22" s="289" t="s">
        <v>42</v>
      </c>
      <c r="C22" s="276">
        <v>667730</v>
      </c>
      <c r="D22" s="276">
        <v>44813</v>
      </c>
      <c r="E22" s="276">
        <v>405</v>
      </c>
      <c r="F22" s="277">
        <v>848</v>
      </c>
      <c r="G22" s="277">
        <v>988</v>
      </c>
      <c r="H22" s="277">
        <v>0</v>
      </c>
      <c r="I22" s="278">
        <v>127760</v>
      </c>
      <c r="J22" s="276">
        <v>0</v>
      </c>
      <c r="K22" s="279">
        <v>0</v>
      </c>
      <c r="L22" s="279">
        <v>0</v>
      </c>
      <c r="M22" s="260"/>
      <c r="N22" s="260"/>
      <c r="O22" s="279">
        <v>1</v>
      </c>
      <c r="P22" s="279">
        <v>2622</v>
      </c>
      <c r="Q22" s="279">
        <v>2607</v>
      </c>
      <c r="R22" s="279">
        <v>2235</v>
      </c>
      <c r="S22" s="280">
        <v>3406528</v>
      </c>
      <c r="T22" s="277">
        <v>2918609</v>
      </c>
      <c r="U22" s="281">
        <v>487908</v>
      </c>
      <c r="V22" s="281">
        <v>11</v>
      </c>
      <c r="W22" s="276">
        <v>0</v>
      </c>
      <c r="X22" s="276">
        <v>20840</v>
      </c>
      <c r="Y22" s="251">
        <f t="shared" si="12"/>
        <v>14</v>
      </c>
      <c r="Z22" s="231"/>
      <c r="AA22" s="274">
        <v>14</v>
      </c>
      <c r="AB22" s="289" t="s">
        <v>42</v>
      </c>
      <c r="AC22" s="281">
        <v>54963</v>
      </c>
      <c r="AD22" s="277">
        <v>0</v>
      </c>
      <c r="AE22" s="277">
        <v>476</v>
      </c>
      <c r="AF22" s="277">
        <v>41212</v>
      </c>
      <c r="AG22" s="277">
        <v>13275</v>
      </c>
      <c r="AH22" s="276">
        <v>22945</v>
      </c>
      <c r="AI22" s="290">
        <v>1235894</v>
      </c>
      <c r="AJ22" s="278">
        <v>0</v>
      </c>
      <c r="AK22" s="278">
        <v>0</v>
      </c>
      <c r="AL22" s="277">
        <v>38913</v>
      </c>
      <c r="AM22" s="263"/>
      <c r="AN22" s="264"/>
      <c r="AO22" s="282">
        <v>102012</v>
      </c>
      <c r="AP22" s="278">
        <v>22146</v>
      </c>
      <c r="AQ22" s="283">
        <v>0</v>
      </c>
      <c r="AR22" s="283">
        <v>0</v>
      </c>
      <c r="AS22" s="277">
        <v>0</v>
      </c>
      <c r="AT22" s="277">
        <v>0</v>
      </c>
      <c r="AU22" s="277">
        <v>2630</v>
      </c>
      <c r="AV22" s="277">
        <v>0</v>
      </c>
      <c r="AW22" s="277">
        <v>96496</v>
      </c>
      <c r="AX22" s="277">
        <v>0</v>
      </c>
      <c r="AY22" s="277">
        <v>0</v>
      </c>
      <c r="AZ22" s="251">
        <f t="shared" si="13"/>
        <v>14</v>
      </c>
      <c r="BA22" s="231"/>
      <c r="BB22" s="274">
        <v>14</v>
      </c>
      <c r="BC22" s="289" t="s">
        <v>42</v>
      </c>
      <c r="BD22" s="277">
        <v>0</v>
      </c>
      <c r="BE22" s="277">
        <v>0</v>
      </c>
      <c r="BF22" s="277">
        <v>301249</v>
      </c>
      <c r="BG22" s="277">
        <v>584836</v>
      </c>
      <c r="BH22" s="277">
        <v>11175</v>
      </c>
      <c r="BI22" s="277">
        <v>76437</v>
      </c>
      <c r="BJ22" s="277">
        <v>0</v>
      </c>
      <c r="BK22" s="281">
        <v>240078</v>
      </c>
      <c r="BL22" s="281">
        <v>183207</v>
      </c>
      <c r="BM22" s="277">
        <v>19591</v>
      </c>
      <c r="BN22" s="263"/>
      <c r="BO22" s="264"/>
      <c r="BP22" s="277">
        <v>51150</v>
      </c>
      <c r="BQ22" s="278">
        <v>5297</v>
      </c>
      <c r="BR22" s="278">
        <v>0</v>
      </c>
      <c r="BS22" s="278">
        <v>0</v>
      </c>
      <c r="BT22" s="278">
        <v>3135</v>
      </c>
      <c r="BU22" s="278">
        <v>0</v>
      </c>
      <c r="BV22" s="277">
        <v>0</v>
      </c>
      <c r="BW22" s="277">
        <v>150</v>
      </c>
      <c r="BX22" s="277">
        <v>103884</v>
      </c>
      <c r="BY22" s="251">
        <f t="shared" si="14"/>
        <v>14</v>
      </c>
      <c r="BZ22" s="274">
        <v>14</v>
      </c>
      <c r="CA22" s="289" t="s">
        <v>42</v>
      </c>
      <c r="CB22" s="281">
        <v>56871</v>
      </c>
      <c r="CC22" s="277">
        <v>2149</v>
      </c>
      <c r="CD22" s="277">
        <v>0</v>
      </c>
      <c r="CE22" s="231"/>
      <c r="CF22" s="277">
        <v>28511</v>
      </c>
      <c r="CG22" s="277">
        <v>26211</v>
      </c>
      <c r="CH22" s="276">
        <v>21974</v>
      </c>
      <c r="CI22" s="277">
        <v>16600</v>
      </c>
      <c r="CJ22" s="277">
        <v>5374</v>
      </c>
      <c r="CK22" s="276">
        <v>10035</v>
      </c>
      <c r="CL22" s="276">
        <v>480446</v>
      </c>
      <c r="CM22" s="263"/>
      <c r="CN22" s="264"/>
      <c r="CO22" s="276">
        <v>118076</v>
      </c>
      <c r="CP22" s="284">
        <v>274344</v>
      </c>
      <c r="CQ22" s="277">
        <v>246500</v>
      </c>
      <c r="CR22" s="277">
        <v>102200</v>
      </c>
      <c r="CS22" s="281">
        <v>6982632</v>
      </c>
      <c r="CT22" s="281">
        <v>1577395</v>
      </c>
      <c r="CU22" s="285">
        <v>22.6</v>
      </c>
      <c r="CV22" s="281">
        <v>5405237</v>
      </c>
      <c r="CW22" s="285">
        <v>77.4</v>
      </c>
      <c r="CX22" s="281">
        <v>3770541</v>
      </c>
      <c r="CY22" s="286">
        <v>54</v>
      </c>
      <c r="CZ22" s="287">
        <f t="shared" si="15"/>
        <v>14</v>
      </c>
    </row>
    <row r="23" spans="1:104" s="241" customFormat="1" ht="17.25" customHeight="1">
      <c r="A23" s="267">
        <v>15</v>
      </c>
      <c r="B23" s="196" t="s">
        <v>78</v>
      </c>
      <c r="C23" s="258">
        <v>779036</v>
      </c>
      <c r="D23" s="258">
        <v>78788</v>
      </c>
      <c r="E23" s="258">
        <v>537</v>
      </c>
      <c r="F23" s="262">
        <v>1131</v>
      </c>
      <c r="G23" s="257">
        <v>1328</v>
      </c>
      <c r="H23" s="257">
        <v>0</v>
      </c>
      <c r="I23" s="257">
        <v>210360</v>
      </c>
      <c r="J23" s="258">
        <v>3474</v>
      </c>
      <c r="K23" s="269">
        <v>0</v>
      </c>
      <c r="L23" s="269">
        <v>0</v>
      </c>
      <c r="M23" s="260"/>
      <c r="N23" s="260"/>
      <c r="O23" s="269">
        <v>2</v>
      </c>
      <c r="P23" s="269">
        <v>4625</v>
      </c>
      <c r="Q23" s="269">
        <v>1636</v>
      </c>
      <c r="R23" s="269">
        <v>5189</v>
      </c>
      <c r="S23" s="260">
        <v>3459968</v>
      </c>
      <c r="T23" s="262">
        <v>3022292</v>
      </c>
      <c r="U23" s="236">
        <v>437676</v>
      </c>
      <c r="V23" s="236">
        <v>0</v>
      </c>
      <c r="W23" s="258">
        <v>1075</v>
      </c>
      <c r="X23" s="258">
        <v>38822</v>
      </c>
      <c r="Y23" s="243">
        <f t="shared" si="12"/>
        <v>15</v>
      </c>
      <c r="Z23" s="231"/>
      <c r="AA23" s="267">
        <v>15</v>
      </c>
      <c r="AB23" s="196" t="s">
        <v>78</v>
      </c>
      <c r="AC23" s="236">
        <v>50317</v>
      </c>
      <c r="AD23" s="262">
        <v>0</v>
      </c>
      <c r="AE23" s="262">
        <v>1108</v>
      </c>
      <c r="AF23" s="262">
        <v>34893</v>
      </c>
      <c r="AG23" s="262">
        <v>14316</v>
      </c>
      <c r="AH23" s="258">
        <v>19267</v>
      </c>
      <c r="AI23" s="245">
        <v>1989045</v>
      </c>
      <c r="AJ23" s="257">
        <v>0</v>
      </c>
      <c r="AK23" s="257">
        <v>0</v>
      </c>
      <c r="AL23" s="262">
        <v>7542</v>
      </c>
      <c r="AM23" s="263"/>
      <c r="AN23" s="264"/>
      <c r="AO23" s="270">
        <v>214243</v>
      </c>
      <c r="AP23" s="257">
        <v>53369</v>
      </c>
      <c r="AQ23" s="271">
        <v>0</v>
      </c>
      <c r="AR23" s="271">
        <v>92473</v>
      </c>
      <c r="AS23" s="262">
        <v>2309</v>
      </c>
      <c r="AT23" s="262">
        <v>0</v>
      </c>
      <c r="AU23" s="262">
        <v>4542</v>
      </c>
      <c r="AV23" s="262">
        <v>0</v>
      </c>
      <c r="AW23" s="262">
        <v>161078</v>
      </c>
      <c r="AX23" s="262">
        <v>0</v>
      </c>
      <c r="AY23" s="262">
        <v>0</v>
      </c>
      <c r="AZ23" s="243">
        <f t="shared" si="13"/>
        <v>15</v>
      </c>
      <c r="BA23" s="231"/>
      <c r="BB23" s="267">
        <v>15</v>
      </c>
      <c r="BC23" s="196" t="s">
        <v>78</v>
      </c>
      <c r="BD23" s="262">
        <v>1477</v>
      </c>
      <c r="BE23" s="262">
        <v>0</v>
      </c>
      <c r="BF23" s="262">
        <v>226242</v>
      </c>
      <c r="BG23" s="262">
        <v>966407</v>
      </c>
      <c r="BH23" s="262">
        <v>15907</v>
      </c>
      <c r="BI23" s="262">
        <v>243456</v>
      </c>
      <c r="BJ23" s="262">
        <v>0</v>
      </c>
      <c r="BK23" s="236">
        <v>493923</v>
      </c>
      <c r="BL23" s="236">
        <v>428902</v>
      </c>
      <c r="BM23" s="262">
        <v>2926</v>
      </c>
      <c r="BN23" s="263"/>
      <c r="BO23" s="264"/>
      <c r="BP23" s="262">
        <v>105169</v>
      </c>
      <c r="BQ23" s="257">
        <v>12145</v>
      </c>
      <c r="BR23" s="257">
        <v>0</v>
      </c>
      <c r="BS23" s="257">
        <v>0</v>
      </c>
      <c r="BT23" s="257">
        <v>22466</v>
      </c>
      <c r="BU23" s="257">
        <v>11400</v>
      </c>
      <c r="BV23" s="262">
        <v>0</v>
      </c>
      <c r="BW23" s="262">
        <v>35600</v>
      </c>
      <c r="BX23" s="262">
        <v>239196</v>
      </c>
      <c r="BY23" s="243">
        <f t="shared" si="14"/>
        <v>15</v>
      </c>
      <c r="BZ23" s="267">
        <v>15</v>
      </c>
      <c r="CA23" s="196" t="s">
        <v>78</v>
      </c>
      <c r="CB23" s="236">
        <v>65021</v>
      </c>
      <c r="CC23" s="262">
        <v>4800</v>
      </c>
      <c r="CD23" s="262">
        <v>0</v>
      </c>
      <c r="CE23" s="231"/>
      <c r="CF23" s="262">
        <v>0</v>
      </c>
      <c r="CG23" s="262">
        <v>60221</v>
      </c>
      <c r="CH23" s="258">
        <v>20672</v>
      </c>
      <c r="CI23" s="262">
        <v>19562</v>
      </c>
      <c r="CJ23" s="262">
        <v>1110</v>
      </c>
      <c r="CK23" s="258">
        <v>266324</v>
      </c>
      <c r="CL23" s="258">
        <v>332632</v>
      </c>
      <c r="CM23" s="263"/>
      <c r="CN23" s="264"/>
      <c r="CO23" s="258">
        <v>51550</v>
      </c>
      <c r="CP23" s="268">
        <v>133521</v>
      </c>
      <c r="CQ23" s="262">
        <v>2386200</v>
      </c>
      <c r="CR23" s="262">
        <v>115000</v>
      </c>
      <c r="CS23" s="236">
        <v>10329422</v>
      </c>
      <c r="CT23" s="236">
        <v>5176131</v>
      </c>
      <c r="CU23" s="237">
        <v>50.1</v>
      </c>
      <c r="CV23" s="236">
        <v>5153291</v>
      </c>
      <c r="CW23" s="237">
        <v>49.9</v>
      </c>
      <c r="CX23" s="236">
        <v>4133329</v>
      </c>
      <c r="CY23" s="246">
        <v>40</v>
      </c>
      <c r="CZ23" s="247">
        <f t="shared" si="15"/>
        <v>15</v>
      </c>
    </row>
    <row r="24" spans="1:104" s="241" customFormat="1" ht="17.25" customHeight="1">
      <c r="A24" s="291">
        <v>16</v>
      </c>
      <c r="B24" s="275" t="s">
        <v>43</v>
      </c>
      <c r="C24" s="276">
        <v>685966</v>
      </c>
      <c r="D24" s="276">
        <v>59151</v>
      </c>
      <c r="E24" s="276">
        <v>361</v>
      </c>
      <c r="F24" s="277">
        <v>759</v>
      </c>
      <c r="G24" s="277">
        <v>886</v>
      </c>
      <c r="H24" s="277">
        <v>0</v>
      </c>
      <c r="I24" s="278">
        <v>177086</v>
      </c>
      <c r="J24" s="276">
        <v>0</v>
      </c>
      <c r="K24" s="279">
        <v>0</v>
      </c>
      <c r="L24" s="279">
        <v>0</v>
      </c>
      <c r="M24" s="260"/>
      <c r="N24" s="260"/>
      <c r="O24" s="279">
        <v>1</v>
      </c>
      <c r="P24" s="279">
        <v>3218</v>
      </c>
      <c r="Q24" s="279">
        <v>1890</v>
      </c>
      <c r="R24" s="279">
        <v>3503</v>
      </c>
      <c r="S24" s="280">
        <v>3906581</v>
      </c>
      <c r="T24" s="277">
        <v>3480104</v>
      </c>
      <c r="U24" s="281">
        <v>426477</v>
      </c>
      <c r="V24" s="281">
        <v>0</v>
      </c>
      <c r="W24" s="276">
        <v>905</v>
      </c>
      <c r="X24" s="276">
        <v>7298</v>
      </c>
      <c r="Y24" s="251">
        <f t="shared" si="12"/>
        <v>16</v>
      </c>
      <c r="Z24" s="231"/>
      <c r="AA24" s="274">
        <v>16</v>
      </c>
      <c r="AB24" s="275" t="s">
        <v>43</v>
      </c>
      <c r="AC24" s="281">
        <v>8061</v>
      </c>
      <c r="AD24" s="277">
        <v>0</v>
      </c>
      <c r="AE24" s="277">
        <v>0</v>
      </c>
      <c r="AF24" s="277">
        <v>3000</v>
      </c>
      <c r="AG24" s="277">
        <v>5061</v>
      </c>
      <c r="AH24" s="276">
        <v>10819</v>
      </c>
      <c r="AI24" s="245">
        <v>1606637</v>
      </c>
      <c r="AJ24" s="278">
        <v>0</v>
      </c>
      <c r="AK24" s="278">
        <v>0</v>
      </c>
      <c r="AL24" s="277">
        <v>139042</v>
      </c>
      <c r="AM24" s="263"/>
      <c r="AN24" s="264"/>
      <c r="AO24" s="282">
        <v>150036</v>
      </c>
      <c r="AP24" s="278">
        <v>38433</v>
      </c>
      <c r="AQ24" s="283">
        <v>0</v>
      </c>
      <c r="AR24" s="283">
        <v>23671</v>
      </c>
      <c r="AS24" s="277">
        <v>0</v>
      </c>
      <c r="AT24" s="277">
        <v>0</v>
      </c>
      <c r="AU24" s="277">
        <v>241</v>
      </c>
      <c r="AV24" s="277">
        <v>0</v>
      </c>
      <c r="AW24" s="277">
        <v>76295</v>
      </c>
      <c r="AX24" s="277">
        <v>0</v>
      </c>
      <c r="AY24" s="277">
        <v>0</v>
      </c>
      <c r="AZ24" s="251">
        <f t="shared" si="13"/>
        <v>16</v>
      </c>
      <c r="BA24" s="231"/>
      <c r="BB24" s="274">
        <v>16</v>
      </c>
      <c r="BC24" s="275" t="s">
        <v>43</v>
      </c>
      <c r="BD24" s="277">
        <v>39522</v>
      </c>
      <c r="BE24" s="277">
        <v>0</v>
      </c>
      <c r="BF24" s="277">
        <v>246480</v>
      </c>
      <c r="BG24" s="277">
        <v>794790</v>
      </c>
      <c r="BH24" s="277">
        <v>28143</v>
      </c>
      <c r="BI24" s="277">
        <v>69984</v>
      </c>
      <c r="BJ24" s="277">
        <v>0</v>
      </c>
      <c r="BK24" s="281">
        <v>547672</v>
      </c>
      <c r="BL24" s="281">
        <v>405880</v>
      </c>
      <c r="BM24" s="277">
        <v>61382</v>
      </c>
      <c r="BN24" s="263"/>
      <c r="BO24" s="264"/>
      <c r="BP24" s="277">
        <v>72778</v>
      </c>
      <c r="BQ24" s="278">
        <v>8838</v>
      </c>
      <c r="BR24" s="278">
        <v>76453</v>
      </c>
      <c r="BS24" s="278">
        <v>0</v>
      </c>
      <c r="BT24" s="278">
        <v>4216</v>
      </c>
      <c r="BU24" s="278">
        <v>11400</v>
      </c>
      <c r="BV24" s="277">
        <v>0</v>
      </c>
      <c r="BW24" s="277">
        <v>500</v>
      </c>
      <c r="BX24" s="277">
        <v>170313</v>
      </c>
      <c r="BY24" s="251">
        <f t="shared" si="14"/>
        <v>16</v>
      </c>
      <c r="BZ24" s="274">
        <v>16</v>
      </c>
      <c r="CA24" s="275" t="s">
        <v>43</v>
      </c>
      <c r="CB24" s="281">
        <v>141792</v>
      </c>
      <c r="CC24" s="277">
        <v>1200</v>
      </c>
      <c r="CD24" s="277">
        <v>700</v>
      </c>
      <c r="CE24" s="231"/>
      <c r="CF24" s="277">
        <v>34000</v>
      </c>
      <c r="CG24" s="277">
        <v>105892</v>
      </c>
      <c r="CH24" s="276">
        <v>11587</v>
      </c>
      <c r="CI24" s="277">
        <v>10103</v>
      </c>
      <c r="CJ24" s="277">
        <v>1484</v>
      </c>
      <c r="CK24" s="276">
        <v>36582</v>
      </c>
      <c r="CL24" s="276">
        <v>86375</v>
      </c>
      <c r="CM24" s="263"/>
      <c r="CN24" s="264"/>
      <c r="CO24" s="276">
        <v>48762</v>
      </c>
      <c r="CP24" s="284">
        <v>121392</v>
      </c>
      <c r="CQ24" s="277">
        <v>931900</v>
      </c>
      <c r="CR24" s="277">
        <v>118400</v>
      </c>
      <c r="CS24" s="281">
        <v>8257392</v>
      </c>
      <c r="CT24" s="281">
        <v>2875024</v>
      </c>
      <c r="CU24" s="285">
        <v>34.8</v>
      </c>
      <c r="CV24" s="281">
        <v>5382368</v>
      </c>
      <c r="CW24" s="285">
        <v>65.2</v>
      </c>
      <c r="CX24" s="281">
        <v>4427076</v>
      </c>
      <c r="CY24" s="286">
        <v>53.6</v>
      </c>
      <c r="CZ24" s="287">
        <f t="shared" si="15"/>
        <v>16</v>
      </c>
    </row>
    <row r="25" spans="1:104" s="241" customFormat="1" ht="17.25" customHeight="1">
      <c r="A25" s="274">
        <v>17</v>
      </c>
      <c r="B25" s="275" t="s">
        <v>44</v>
      </c>
      <c r="C25" s="276">
        <v>149365</v>
      </c>
      <c r="D25" s="276">
        <v>18688</v>
      </c>
      <c r="E25" s="276">
        <v>61</v>
      </c>
      <c r="F25" s="277">
        <v>129</v>
      </c>
      <c r="G25" s="277">
        <v>151</v>
      </c>
      <c r="H25" s="277">
        <v>0</v>
      </c>
      <c r="I25" s="278">
        <v>29775</v>
      </c>
      <c r="J25" s="276">
        <v>0</v>
      </c>
      <c r="K25" s="279">
        <v>0</v>
      </c>
      <c r="L25" s="279">
        <v>0</v>
      </c>
      <c r="M25" s="260"/>
      <c r="N25" s="260"/>
      <c r="O25" s="279">
        <v>1</v>
      </c>
      <c r="P25" s="279">
        <v>1146</v>
      </c>
      <c r="Q25" s="279">
        <v>613</v>
      </c>
      <c r="R25" s="279">
        <v>1099</v>
      </c>
      <c r="S25" s="280">
        <v>1136753</v>
      </c>
      <c r="T25" s="277">
        <v>989780</v>
      </c>
      <c r="U25" s="281">
        <v>146970</v>
      </c>
      <c r="V25" s="281">
        <v>3</v>
      </c>
      <c r="W25" s="276">
        <v>0</v>
      </c>
      <c r="X25" s="276">
        <v>6690</v>
      </c>
      <c r="Y25" s="251">
        <f t="shared" si="12"/>
        <v>17</v>
      </c>
      <c r="Z25" s="231"/>
      <c r="AA25" s="274">
        <v>17</v>
      </c>
      <c r="AB25" s="275" t="s">
        <v>44</v>
      </c>
      <c r="AC25" s="281">
        <v>21598</v>
      </c>
      <c r="AD25" s="277">
        <v>0</v>
      </c>
      <c r="AE25" s="277">
        <v>0</v>
      </c>
      <c r="AF25" s="277">
        <v>7274</v>
      </c>
      <c r="AG25" s="277">
        <v>14324</v>
      </c>
      <c r="AH25" s="276">
        <v>804</v>
      </c>
      <c r="AI25" s="292">
        <v>403717</v>
      </c>
      <c r="AJ25" s="278">
        <v>0</v>
      </c>
      <c r="AK25" s="278">
        <v>0</v>
      </c>
      <c r="AL25" s="277">
        <v>50580</v>
      </c>
      <c r="AM25" s="263"/>
      <c r="AN25" s="264"/>
      <c r="AO25" s="282">
        <v>18806</v>
      </c>
      <c r="AP25" s="278">
        <v>11744</v>
      </c>
      <c r="AQ25" s="283">
        <v>0</v>
      </c>
      <c r="AR25" s="283">
        <v>50366</v>
      </c>
      <c r="AS25" s="277">
        <v>0</v>
      </c>
      <c r="AT25" s="277">
        <v>0</v>
      </c>
      <c r="AU25" s="277">
        <v>1231</v>
      </c>
      <c r="AV25" s="277">
        <v>0</v>
      </c>
      <c r="AW25" s="277">
        <v>17723</v>
      </c>
      <c r="AX25" s="277">
        <v>0</v>
      </c>
      <c r="AY25" s="277">
        <v>0</v>
      </c>
      <c r="AZ25" s="251">
        <f t="shared" si="13"/>
        <v>17</v>
      </c>
      <c r="BA25" s="231"/>
      <c r="BB25" s="274">
        <v>17</v>
      </c>
      <c r="BC25" s="275" t="s">
        <v>44</v>
      </c>
      <c r="BD25" s="277">
        <v>0</v>
      </c>
      <c r="BE25" s="277">
        <v>0</v>
      </c>
      <c r="BF25" s="277">
        <v>94095</v>
      </c>
      <c r="BG25" s="277">
        <v>134430</v>
      </c>
      <c r="BH25" s="277">
        <v>5121</v>
      </c>
      <c r="BI25" s="277">
        <v>19621</v>
      </c>
      <c r="BJ25" s="277">
        <v>2069</v>
      </c>
      <c r="BK25" s="281">
        <v>131788</v>
      </c>
      <c r="BL25" s="281">
        <v>84792</v>
      </c>
      <c r="BM25" s="277">
        <v>22665</v>
      </c>
      <c r="BN25" s="263"/>
      <c r="BO25" s="264"/>
      <c r="BP25" s="277">
        <v>9427</v>
      </c>
      <c r="BQ25" s="278">
        <v>2563</v>
      </c>
      <c r="BR25" s="278">
        <v>0</v>
      </c>
      <c r="BS25" s="278">
        <v>0</v>
      </c>
      <c r="BT25" s="278">
        <v>880</v>
      </c>
      <c r="BU25" s="278">
        <v>7000</v>
      </c>
      <c r="BV25" s="277">
        <v>0</v>
      </c>
      <c r="BW25" s="277">
        <v>1000</v>
      </c>
      <c r="BX25" s="277">
        <v>41257</v>
      </c>
      <c r="BY25" s="251">
        <f t="shared" si="14"/>
        <v>17</v>
      </c>
      <c r="BZ25" s="274">
        <v>17</v>
      </c>
      <c r="CA25" s="275" t="s">
        <v>44</v>
      </c>
      <c r="CB25" s="281">
        <v>46996</v>
      </c>
      <c r="CC25" s="277">
        <v>2850</v>
      </c>
      <c r="CD25" s="277">
        <v>0</v>
      </c>
      <c r="CE25" s="231"/>
      <c r="CF25" s="277">
        <v>21600</v>
      </c>
      <c r="CG25" s="277">
        <v>22546</v>
      </c>
      <c r="CH25" s="276">
        <v>16646</v>
      </c>
      <c r="CI25" s="277">
        <v>9743</v>
      </c>
      <c r="CJ25" s="277">
        <v>6903</v>
      </c>
      <c r="CK25" s="276">
        <v>16883</v>
      </c>
      <c r="CL25" s="276">
        <v>389132</v>
      </c>
      <c r="CM25" s="263"/>
      <c r="CN25" s="264"/>
      <c r="CO25" s="276">
        <v>53526</v>
      </c>
      <c r="CP25" s="284">
        <v>38629</v>
      </c>
      <c r="CQ25" s="277">
        <v>302338</v>
      </c>
      <c r="CR25" s="277">
        <v>29738</v>
      </c>
      <c r="CS25" s="281">
        <v>2721601</v>
      </c>
      <c r="CT25" s="281">
        <v>811165</v>
      </c>
      <c r="CU25" s="285">
        <v>29.8</v>
      </c>
      <c r="CV25" s="281">
        <v>1910436</v>
      </c>
      <c r="CW25" s="285">
        <v>70.2</v>
      </c>
      <c r="CX25" s="281">
        <v>1194967</v>
      </c>
      <c r="CY25" s="286">
        <v>43.9</v>
      </c>
      <c r="CZ25" s="287">
        <f t="shared" si="15"/>
        <v>17</v>
      </c>
    </row>
    <row r="26" spans="1:104" s="241" customFormat="1" ht="17.25" customHeight="1">
      <c r="A26" s="267">
        <v>18</v>
      </c>
      <c r="B26" s="196" t="s">
        <v>45</v>
      </c>
      <c r="C26" s="258">
        <v>1162776</v>
      </c>
      <c r="D26" s="258">
        <v>71424</v>
      </c>
      <c r="E26" s="258">
        <v>969</v>
      </c>
      <c r="F26" s="262">
        <v>2041</v>
      </c>
      <c r="G26" s="262">
        <v>2387</v>
      </c>
      <c r="H26" s="262">
        <v>0</v>
      </c>
      <c r="I26" s="257">
        <v>308726</v>
      </c>
      <c r="J26" s="258">
        <v>0</v>
      </c>
      <c r="K26" s="269">
        <v>0</v>
      </c>
      <c r="L26" s="269">
        <v>0</v>
      </c>
      <c r="M26" s="260"/>
      <c r="N26" s="260"/>
      <c r="O26" s="269">
        <v>2</v>
      </c>
      <c r="P26" s="269">
        <v>5155</v>
      </c>
      <c r="Q26" s="269">
        <v>4583</v>
      </c>
      <c r="R26" s="269">
        <v>17240</v>
      </c>
      <c r="S26" s="260">
        <v>3330477</v>
      </c>
      <c r="T26" s="262">
        <v>3082457</v>
      </c>
      <c r="U26" s="236">
        <v>248003</v>
      </c>
      <c r="V26" s="236">
        <v>17</v>
      </c>
      <c r="W26" s="258">
        <v>1857</v>
      </c>
      <c r="X26" s="258">
        <v>88141</v>
      </c>
      <c r="Y26" s="243">
        <f t="shared" si="12"/>
        <v>18</v>
      </c>
      <c r="Z26" s="231"/>
      <c r="AA26" s="267">
        <v>18</v>
      </c>
      <c r="AB26" s="196" t="s">
        <v>45</v>
      </c>
      <c r="AC26" s="236">
        <v>45230</v>
      </c>
      <c r="AD26" s="262">
        <v>0</v>
      </c>
      <c r="AE26" s="262">
        <v>0</v>
      </c>
      <c r="AF26" s="262">
        <v>37808</v>
      </c>
      <c r="AG26" s="262">
        <v>7422</v>
      </c>
      <c r="AH26" s="258">
        <v>8109</v>
      </c>
      <c r="AI26" s="245">
        <v>3011253</v>
      </c>
      <c r="AJ26" s="257">
        <v>0</v>
      </c>
      <c r="AK26" s="257">
        <v>0</v>
      </c>
      <c r="AL26" s="262">
        <v>376370</v>
      </c>
      <c r="AM26" s="263"/>
      <c r="AN26" s="264"/>
      <c r="AO26" s="270">
        <v>191789</v>
      </c>
      <c r="AP26" s="257">
        <v>143149</v>
      </c>
      <c r="AQ26" s="271">
        <v>0</v>
      </c>
      <c r="AR26" s="271">
        <v>71887</v>
      </c>
      <c r="AS26" s="262">
        <v>0</v>
      </c>
      <c r="AT26" s="262">
        <v>0</v>
      </c>
      <c r="AU26" s="262">
        <v>5303</v>
      </c>
      <c r="AV26" s="262">
        <v>0</v>
      </c>
      <c r="AW26" s="262">
        <v>50553</v>
      </c>
      <c r="AX26" s="262">
        <v>0</v>
      </c>
      <c r="AY26" s="262">
        <v>0</v>
      </c>
      <c r="AZ26" s="243">
        <f t="shared" si="13"/>
        <v>18</v>
      </c>
      <c r="BA26" s="231"/>
      <c r="BB26" s="267">
        <v>18</v>
      </c>
      <c r="BC26" s="196" t="s">
        <v>45</v>
      </c>
      <c r="BD26" s="262">
        <v>12699</v>
      </c>
      <c r="BE26" s="262">
        <v>0</v>
      </c>
      <c r="BF26" s="262">
        <v>457737</v>
      </c>
      <c r="BG26" s="262">
        <v>1499885</v>
      </c>
      <c r="BH26" s="262">
        <v>123389</v>
      </c>
      <c r="BI26" s="262">
        <v>78492</v>
      </c>
      <c r="BJ26" s="262">
        <v>0</v>
      </c>
      <c r="BK26" s="236">
        <v>573536</v>
      </c>
      <c r="BL26" s="236">
        <v>519440</v>
      </c>
      <c r="BM26" s="262">
        <v>174232</v>
      </c>
      <c r="BN26" s="263"/>
      <c r="BO26" s="264"/>
      <c r="BP26" s="262">
        <v>93024</v>
      </c>
      <c r="BQ26" s="257">
        <v>30870</v>
      </c>
      <c r="BR26" s="257">
        <v>0</v>
      </c>
      <c r="BS26" s="257">
        <v>0</v>
      </c>
      <c r="BT26" s="257">
        <v>5264</v>
      </c>
      <c r="BU26" s="257">
        <v>0</v>
      </c>
      <c r="BV26" s="262">
        <v>761</v>
      </c>
      <c r="BW26" s="262">
        <v>33615</v>
      </c>
      <c r="BX26" s="262">
        <v>181674</v>
      </c>
      <c r="BY26" s="243">
        <f t="shared" si="14"/>
        <v>18</v>
      </c>
      <c r="BZ26" s="267">
        <v>18</v>
      </c>
      <c r="CA26" s="196" t="s">
        <v>45</v>
      </c>
      <c r="CB26" s="236">
        <v>54096</v>
      </c>
      <c r="CC26" s="262">
        <v>0</v>
      </c>
      <c r="CD26" s="262">
        <v>0</v>
      </c>
      <c r="CE26" s="231"/>
      <c r="CF26" s="262">
        <v>0</v>
      </c>
      <c r="CG26" s="262">
        <v>54096</v>
      </c>
      <c r="CH26" s="258">
        <v>16683</v>
      </c>
      <c r="CI26" s="262">
        <v>10933</v>
      </c>
      <c r="CJ26" s="262">
        <v>5750</v>
      </c>
      <c r="CK26" s="258">
        <v>181097</v>
      </c>
      <c r="CL26" s="258">
        <v>650531</v>
      </c>
      <c r="CM26" s="263"/>
      <c r="CN26" s="264"/>
      <c r="CO26" s="258">
        <v>67927</v>
      </c>
      <c r="CP26" s="268">
        <v>114888</v>
      </c>
      <c r="CQ26" s="262">
        <v>577200</v>
      </c>
      <c r="CR26" s="262">
        <v>138400</v>
      </c>
      <c r="CS26" s="236">
        <v>10242232</v>
      </c>
      <c r="CT26" s="236">
        <v>4314055</v>
      </c>
      <c r="CU26" s="237">
        <v>42.1</v>
      </c>
      <c r="CV26" s="236">
        <v>5928177</v>
      </c>
      <c r="CW26" s="237">
        <v>57.9</v>
      </c>
      <c r="CX26" s="236">
        <v>4676660</v>
      </c>
      <c r="CY26" s="246">
        <v>45.7</v>
      </c>
      <c r="CZ26" s="247">
        <f t="shared" si="15"/>
        <v>18</v>
      </c>
    </row>
    <row r="27" spans="1:104" s="241" customFormat="1" ht="17.25" customHeight="1">
      <c r="A27" s="273">
        <v>19</v>
      </c>
      <c r="B27" s="196" t="s">
        <v>46</v>
      </c>
      <c r="C27" s="258">
        <v>636832</v>
      </c>
      <c r="D27" s="258">
        <v>68864</v>
      </c>
      <c r="E27" s="258">
        <v>487</v>
      </c>
      <c r="F27" s="262">
        <v>1026</v>
      </c>
      <c r="G27" s="262">
        <v>1200</v>
      </c>
      <c r="H27" s="262">
        <v>0</v>
      </c>
      <c r="I27" s="257">
        <v>190808</v>
      </c>
      <c r="J27" s="258">
        <v>2540</v>
      </c>
      <c r="K27" s="269">
        <v>0</v>
      </c>
      <c r="L27" s="269">
        <v>0</v>
      </c>
      <c r="M27" s="260"/>
      <c r="N27" s="260"/>
      <c r="O27" s="269">
        <v>1</v>
      </c>
      <c r="P27" s="269">
        <v>3844</v>
      </c>
      <c r="Q27" s="269">
        <v>1189</v>
      </c>
      <c r="R27" s="269">
        <v>5829</v>
      </c>
      <c r="S27" s="260">
        <v>3005932</v>
      </c>
      <c r="T27" s="262">
        <v>2603797</v>
      </c>
      <c r="U27" s="236">
        <v>402135</v>
      </c>
      <c r="V27" s="236">
        <v>0</v>
      </c>
      <c r="W27" s="258">
        <v>1046</v>
      </c>
      <c r="X27" s="258">
        <v>11454</v>
      </c>
      <c r="Y27" s="243">
        <f t="shared" si="12"/>
        <v>19</v>
      </c>
      <c r="Z27" s="231"/>
      <c r="AA27" s="267">
        <v>19</v>
      </c>
      <c r="AB27" s="196" t="s">
        <v>46</v>
      </c>
      <c r="AC27" s="236">
        <v>5410</v>
      </c>
      <c r="AD27" s="262">
        <v>0</v>
      </c>
      <c r="AE27" s="262">
        <v>0</v>
      </c>
      <c r="AF27" s="262">
        <v>0</v>
      </c>
      <c r="AG27" s="262">
        <v>5410</v>
      </c>
      <c r="AH27" s="258">
        <v>15620</v>
      </c>
      <c r="AI27" s="245">
        <v>1915255</v>
      </c>
      <c r="AJ27" s="257">
        <v>0</v>
      </c>
      <c r="AK27" s="257">
        <v>0</v>
      </c>
      <c r="AL27" s="262">
        <v>150876</v>
      </c>
      <c r="AM27" s="263"/>
      <c r="AN27" s="264"/>
      <c r="AO27" s="270">
        <v>131206</v>
      </c>
      <c r="AP27" s="257">
        <v>55813</v>
      </c>
      <c r="AQ27" s="271">
        <v>0</v>
      </c>
      <c r="AR27" s="271">
        <v>132145</v>
      </c>
      <c r="AS27" s="262">
        <v>0</v>
      </c>
      <c r="AT27" s="262">
        <v>0</v>
      </c>
      <c r="AU27" s="262">
        <v>2362</v>
      </c>
      <c r="AV27" s="262">
        <v>0</v>
      </c>
      <c r="AW27" s="262">
        <v>48082</v>
      </c>
      <c r="AX27" s="262">
        <v>0</v>
      </c>
      <c r="AY27" s="262">
        <v>0</v>
      </c>
      <c r="AZ27" s="243">
        <f t="shared" si="13"/>
        <v>19</v>
      </c>
      <c r="BA27" s="231"/>
      <c r="BB27" s="267">
        <v>19</v>
      </c>
      <c r="BC27" s="196" t="s">
        <v>46</v>
      </c>
      <c r="BD27" s="262">
        <v>15165</v>
      </c>
      <c r="BE27" s="262">
        <v>0</v>
      </c>
      <c r="BF27" s="262">
        <v>309956</v>
      </c>
      <c r="BG27" s="262">
        <v>938863</v>
      </c>
      <c r="BH27" s="262">
        <v>29565</v>
      </c>
      <c r="BI27" s="262">
        <v>101222</v>
      </c>
      <c r="BJ27" s="262">
        <v>0</v>
      </c>
      <c r="BK27" s="236">
        <v>369876</v>
      </c>
      <c r="BL27" s="236">
        <v>254023</v>
      </c>
      <c r="BM27" s="262">
        <v>66498</v>
      </c>
      <c r="BN27" s="263"/>
      <c r="BO27" s="264"/>
      <c r="BP27" s="262">
        <v>62787</v>
      </c>
      <c r="BQ27" s="257">
        <v>12215</v>
      </c>
      <c r="BR27" s="257">
        <v>0</v>
      </c>
      <c r="BS27" s="257">
        <v>0</v>
      </c>
      <c r="BT27" s="257">
        <v>4711</v>
      </c>
      <c r="BU27" s="257">
        <v>0</v>
      </c>
      <c r="BV27" s="262">
        <v>0</v>
      </c>
      <c r="BW27" s="262">
        <v>27353</v>
      </c>
      <c r="BX27" s="262">
        <v>80459</v>
      </c>
      <c r="BY27" s="243">
        <f t="shared" si="14"/>
        <v>19</v>
      </c>
      <c r="BZ27" s="267">
        <v>19</v>
      </c>
      <c r="CA27" s="196" t="s">
        <v>46</v>
      </c>
      <c r="CB27" s="236">
        <v>115853</v>
      </c>
      <c r="CC27" s="262">
        <v>5446</v>
      </c>
      <c r="CD27" s="262">
        <v>0</v>
      </c>
      <c r="CE27" s="231"/>
      <c r="CF27" s="262">
        <v>0</v>
      </c>
      <c r="CG27" s="262">
        <v>110407</v>
      </c>
      <c r="CH27" s="258">
        <v>12383</v>
      </c>
      <c r="CI27" s="262">
        <v>9348</v>
      </c>
      <c r="CJ27" s="262">
        <v>3035</v>
      </c>
      <c r="CK27" s="258">
        <v>22497</v>
      </c>
      <c r="CL27" s="258">
        <v>25723</v>
      </c>
      <c r="CM27" s="263"/>
      <c r="CN27" s="264"/>
      <c r="CO27" s="258">
        <v>23921</v>
      </c>
      <c r="CP27" s="268">
        <v>53263</v>
      </c>
      <c r="CQ27" s="262">
        <v>368579</v>
      </c>
      <c r="CR27" s="262">
        <v>102954</v>
      </c>
      <c r="CS27" s="236">
        <v>6743579</v>
      </c>
      <c r="CT27" s="236">
        <v>2350417</v>
      </c>
      <c r="CU27" s="237">
        <v>34.9</v>
      </c>
      <c r="CV27" s="236">
        <v>4393162</v>
      </c>
      <c r="CW27" s="237">
        <v>65.1</v>
      </c>
      <c r="CX27" s="236">
        <v>3507197</v>
      </c>
      <c r="CY27" s="246">
        <v>52</v>
      </c>
      <c r="CZ27" s="247">
        <f t="shared" si="15"/>
        <v>19</v>
      </c>
    </row>
    <row r="28" spans="1:104" s="241" customFormat="1" ht="17.25" customHeight="1">
      <c r="A28" s="274">
        <v>20</v>
      </c>
      <c r="B28" s="275" t="s">
        <v>47</v>
      </c>
      <c r="C28" s="276">
        <v>601486</v>
      </c>
      <c r="D28" s="276">
        <v>42583</v>
      </c>
      <c r="E28" s="276">
        <v>462</v>
      </c>
      <c r="F28" s="277">
        <v>976</v>
      </c>
      <c r="G28" s="277">
        <v>1147</v>
      </c>
      <c r="H28" s="277">
        <v>0</v>
      </c>
      <c r="I28" s="278">
        <v>150950</v>
      </c>
      <c r="J28" s="276">
        <v>0</v>
      </c>
      <c r="K28" s="279">
        <v>0</v>
      </c>
      <c r="L28" s="279">
        <v>0</v>
      </c>
      <c r="M28" s="260"/>
      <c r="N28" s="260"/>
      <c r="O28" s="279">
        <v>1</v>
      </c>
      <c r="P28" s="279">
        <v>3077</v>
      </c>
      <c r="Q28" s="279">
        <v>1862</v>
      </c>
      <c r="R28" s="279">
        <v>8507</v>
      </c>
      <c r="S28" s="280">
        <v>1760830</v>
      </c>
      <c r="T28" s="277">
        <v>1614174</v>
      </c>
      <c r="U28" s="281">
        <v>146648</v>
      </c>
      <c r="V28" s="281">
        <v>8</v>
      </c>
      <c r="W28" s="276">
        <v>1358</v>
      </c>
      <c r="X28" s="276">
        <v>48789</v>
      </c>
      <c r="Y28" s="251">
        <f t="shared" si="12"/>
        <v>20</v>
      </c>
      <c r="Z28" s="231"/>
      <c r="AA28" s="274">
        <v>20</v>
      </c>
      <c r="AB28" s="275" t="s">
        <v>47</v>
      </c>
      <c r="AC28" s="281">
        <v>5526</v>
      </c>
      <c r="AD28" s="277">
        <v>0</v>
      </c>
      <c r="AE28" s="277">
        <v>0</v>
      </c>
      <c r="AF28" s="277">
        <v>4475</v>
      </c>
      <c r="AG28" s="277">
        <v>1051</v>
      </c>
      <c r="AH28" s="276">
        <v>3876</v>
      </c>
      <c r="AI28" s="245">
        <v>1415530</v>
      </c>
      <c r="AJ28" s="278">
        <v>0</v>
      </c>
      <c r="AK28" s="278">
        <v>0</v>
      </c>
      <c r="AL28" s="277">
        <v>181898</v>
      </c>
      <c r="AM28" s="263"/>
      <c r="AN28" s="264"/>
      <c r="AO28" s="282">
        <v>88842</v>
      </c>
      <c r="AP28" s="278">
        <v>73104</v>
      </c>
      <c r="AQ28" s="283">
        <v>0</v>
      </c>
      <c r="AR28" s="283">
        <v>14249</v>
      </c>
      <c r="AS28" s="277">
        <v>0</v>
      </c>
      <c r="AT28" s="277">
        <v>0</v>
      </c>
      <c r="AU28" s="277">
        <v>2709</v>
      </c>
      <c r="AV28" s="277">
        <v>0</v>
      </c>
      <c r="AW28" s="277">
        <v>23916</v>
      </c>
      <c r="AX28" s="277">
        <v>0</v>
      </c>
      <c r="AY28" s="277">
        <v>0</v>
      </c>
      <c r="AZ28" s="251">
        <f t="shared" si="13"/>
        <v>20</v>
      </c>
      <c r="BA28" s="231"/>
      <c r="BB28" s="274">
        <v>20</v>
      </c>
      <c r="BC28" s="275" t="s">
        <v>47</v>
      </c>
      <c r="BD28" s="277">
        <v>192</v>
      </c>
      <c r="BE28" s="277">
        <v>0</v>
      </c>
      <c r="BF28" s="277">
        <v>178375</v>
      </c>
      <c r="BG28" s="277">
        <v>776530</v>
      </c>
      <c r="BH28" s="277">
        <v>32613</v>
      </c>
      <c r="BI28" s="277">
        <v>43102</v>
      </c>
      <c r="BJ28" s="277">
        <v>0</v>
      </c>
      <c r="BK28" s="281">
        <v>301751</v>
      </c>
      <c r="BL28" s="281">
        <v>230002</v>
      </c>
      <c r="BM28" s="277">
        <v>79823</v>
      </c>
      <c r="BN28" s="263"/>
      <c r="BO28" s="264"/>
      <c r="BP28" s="277">
        <v>42978</v>
      </c>
      <c r="BQ28" s="278">
        <v>16265</v>
      </c>
      <c r="BR28" s="278">
        <v>0</v>
      </c>
      <c r="BS28" s="278">
        <v>0</v>
      </c>
      <c r="BT28" s="278">
        <v>3292</v>
      </c>
      <c r="BU28" s="278">
        <v>0</v>
      </c>
      <c r="BV28" s="277">
        <v>0</v>
      </c>
      <c r="BW28" s="277">
        <v>0</v>
      </c>
      <c r="BX28" s="277">
        <v>87644</v>
      </c>
      <c r="BY28" s="251">
        <f t="shared" si="14"/>
        <v>20</v>
      </c>
      <c r="BZ28" s="274">
        <v>20</v>
      </c>
      <c r="CA28" s="275" t="s">
        <v>47</v>
      </c>
      <c r="CB28" s="281">
        <v>71749</v>
      </c>
      <c r="CC28" s="277">
        <v>393</v>
      </c>
      <c r="CD28" s="277">
        <v>0</v>
      </c>
      <c r="CE28" s="231"/>
      <c r="CF28" s="277">
        <v>25999</v>
      </c>
      <c r="CG28" s="277">
        <v>45357</v>
      </c>
      <c r="CH28" s="276">
        <v>5014</v>
      </c>
      <c r="CI28" s="277">
        <v>5014</v>
      </c>
      <c r="CJ28" s="277">
        <v>0</v>
      </c>
      <c r="CK28" s="276">
        <v>19398</v>
      </c>
      <c r="CL28" s="276">
        <v>207062</v>
      </c>
      <c r="CM28" s="263"/>
      <c r="CN28" s="264"/>
      <c r="CO28" s="276">
        <v>61121</v>
      </c>
      <c r="CP28" s="284">
        <v>86818</v>
      </c>
      <c r="CQ28" s="277">
        <v>1268300</v>
      </c>
      <c r="CR28" s="277">
        <v>78100</v>
      </c>
      <c r="CS28" s="281">
        <v>5996424</v>
      </c>
      <c r="CT28" s="281">
        <v>2879023</v>
      </c>
      <c r="CU28" s="285">
        <v>48</v>
      </c>
      <c r="CV28" s="281">
        <v>3117401</v>
      </c>
      <c r="CW28" s="285">
        <v>52</v>
      </c>
      <c r="CX28" s="281">
        <v>2426592</v>
      </c>
      <c r="CY28" s="286">
        <v>40.5</v>
      </c>
      <c r="CZ28" s="287">
        <f t="shared" si="15"/>
        <v>20</v>
      </c>
    </row>
    <row r="29" spans="1:104" s="241" customFormat="1" ht="17.25" customHeight="1">
      <c r="A29" s="267">
        <v>21</v>
      </c>
      <c r="B29" s="196" t="s">
        <v>48</v>
      </c>
      <c r="C29" s="258">
        <v>911385</v>
      </c>
      <c r="D29" s="258">
        <v>57361</v>
      </c>
      <c r="E29" s="258">
        <v>763</v>
      </c>
      <c r="F29" s="262">
        <v>1614</v>
      </c>
      <c r="G29" s="262">
        <v>1895</v>
      </c>
      <c r="H29" s="262">
        <v>0</v>
      </c>
      <c r="I29" s="257">
        <v>274496</v>
      </c>
      <c r="J29" s="258">
        <v>0</v>
      </c>
      <c r="K29" s="269">
        <v>0</v>
      </c>
      <c r="L29" s="269">
        <v>0</v>
      </c>
      <c r="M29" s="260"/>
      <c r="N29" s="260"/>
      <c r="O29" s="269">
        <v>1</v>
      </c>
      <c r="P29" s="269">
        <v>4136</v>
      </c>
      <c r="Q29" s="269">
        <v>2585</v>
      </c>
      <c r="R29" s="269">
        <v>11617</v>
      </c>
      <c r="S29" s="260">
        <v>2912508</v>
      </c>
      <c r="T29" s="262">
        <v>2664580</v>
      </c>
      <c r="U29" s="236">
        <v>247918</v>
      </c>
      <c r="V29" s="236">
        <v>10</v>
      </c>
      <c r="W29" s="258">
        <v>1323</v>
      </c>
      <c r="X29" s="258">
        <v>17653</v>
      </c>
      <c r="Y29" s="243">
        <f t="shared" si="12"/>
        <v>21</v>
      </c>
      <c r="Z29" s="231"/>
      <c r="AA29" s="267">
        <v>21</v>
      </c>
      <c r="AB29" s="196" t="s">
        <v>48</v>
      </c>
      <c r="AC29" s="236">
        <v>68655</v>
      </c>
      <c r="AD29" s="262">
        <v>0</v>
      </c>
      <c r="AE29" s="262">
        <v>0</v>
      </c>
      <c r="AF29" s="262">
        <v>36423</v>
      </c>
      <c r="AG29" s="262">
        <v>32232</v>
      </c>
      <c r="AH29" s="258">
        <v>17378</v>
      </c>
      <c r="AI29" s="234">
        <v>2622345</v>
      </c>
      <c r="AJ29" s="257">
        <v>0</v>
      </c>
      <c r="AK29" s="257">
        <v>0</v>
      </c>
      <c r="AL29" s="262">
        <v>234981</v>
      </c>
      <c r="AM29" s="263"/>
      <c r="AN29" s="264"/>
      <c r="AO29" s="270">
        <v>217289</v>
      </c>
      <c r="AP29" s="257">
        <v>108943</v>
      </c>
      <c r="AQ29" s="271">
        <v>0</v>
      </c>
      <c r="AR29" s="271">
        <v>211719</v>
      </c>
      <c r="AS29" s="262">
        <v>0</v>
      </c>
      <c r="AT29" s="262">
        <v>0</v>
      </c>
      <c r="AU29" s="262">
        <v>5008</v>
      </c>
      <c r="AV29" s="262">
        <v>0</v>
      </c>
      <c r="AW29" s="262">
        <v>23862</v>
      </c>
      <c r="AX29" s="262">
        <v>0</v>
      </c>
      <c r="AY29" s="262">
        <v>0</v>
      </c>
      <c r="AZ29" s="243">
        <f t="shared" si="13"/>
        <v>21</v>
      </c>
      <c r="BA29" s="231"/>
      <c r="BB29" s="267">
        <v>21</v>
      </c>
      <c r="BC29" s="196" t="s">
        <v>48</v>
      </c>
      <c r="BD29" s="262">
        <v>0</v>
      </c>
      <c r="BE29" s="262">
        <v>0</v>
      </c>
      <c r="BF29" s="262">
        <v>376980</v>
      </c>
      <c r="BG29" s="262">
        <v>1335928</v>
      </c>
      <c r="BH29" s="262">
        <v>24333</v>
      </c>
      <c r="BI29" s="262">
        <v>83302</v>
      </c>
      <c r="BJ29" s="262">
        <v>0</v>
      </c>
      <c r="BK29" s="236">
        <v>537138</v>
      </c>
      <c r="BL29" s="236">
        <v>344183</v>
      </c>
      <c r="BM29" s="262">
        <v>102504</v>
      </c>
      <c r="BN29" s="263"/>
      <c r="BO29" s="264"/>
      <c r="BP29" s="262">
        <v>104873</v>
      </c>
      <c r="BQ29" s="257">
        <v>23945</v>
      </c>
      <c r="BR29" s="257">
        <v>34498</v>
      </c>
      <c r="BS29" s="257">
        <v>0</v>
      </c>
      <c r="BT29" s="257">
        <v>6651</v>
      </c>
      <c r="BU29" s="257">
        <v>0</v>
      </c>
      <c r="BV29" s="262">
        <v>761</v>
      </c>
      <c r="BW29" s="262">
        <v>4720</v>
      </c>
      <c r="BX29" s="262">
        <v>66231</v>
      </c>
      <c r="BY29" s="243">
        <f t="shared" si="14"/>
        <v>21</v>
      </c>
      <c r="BZ29" s="267">
        <v>21</v>
      </c>
      <c r="CA29" s="196" t="s">
        <v>48</v>
      </c>
      <c r="CB29" s="236">
        <v>192955</v>
      </c>
      <c r="CC29" s="262">
        <v>2067</v>
      </c>
      <c r="CD29" s="262">
        <v>0</v>
      </c>
      <c r="CE29" s="231"/>
      <c r="CF29" s="262">
        <v>30842</v>
      </c>
      <c r="CG29" s="262">
        <v>160046</v>
      </c>
      <c r="CH29" s="258">
        <v>10805</v>
      </c>
      <c r="CI29" s="262">
        <v>5925</v>
      </c>
      <c r="CJ29" s="262">
        <v>4880</v>
      </c>
      <c r="CK29" s="258">
        <v>83209</v>
      </c>
      <c r="CL29" s="258">
        <v>680377</v>
      </c>
      <c r="CM29" s="263"/>
      <c r="CN29" s="264"/>
      <c r="CO29" s="258">
        <v>188134</v>
      </c>
      <c r="CP29" s="268">
        <v>86464</v>
      </c>
      <c r="CQ29" s="262">
        <v>639565</v>
      </c>
      <c r="CR29" s="262">
        <v>125070</v>
      </c>
      <c r="CS29" s="236">
        <v>9131407</v>
      </c>
      <c r="CT29" s="236">
        <v>3617320</v>
      </c>
      <c r="CU29" s="237">
        <v>39.6</v>
      </c>
      <c r="CV29" s="236">
        <v>5514087</v>
      </c>
      <c r="CW29" s="237">
        <v>60.4</v>
      </c>
      <c r="CX29" s="236">
        <v>3932454</v>
      </c>
      <c r="CY29" s="246">
        <v>43.1</v>
      </c>
      <c r="CZ29" s="247">
        <f t="shared" si="15"/>
        <v>21</v>
      </c>
    </row>
    <row r="30" spans="1:104" s="241" customFormat="1" ht="17.25" customHeight="1">
      <c r="A30" s="267">
        <v>22</v>
      </c>
      <c r="B30" s="196" t="s">
        <v>49</v>
      </c>
      <c r="C30" s="258">
        <v>922094</v>
      </c>
      <c r="D30" s="258">
        <v>61039</v>
      </c>
      <c r="E30" s="258">
        <v>701</v>
      </c>
      <c r="F30" s="262">
        <v>1485</v>
      </c>
      <c r="G30" s="262">
        <v>1745</v>
      </c>
      <c r="H30" s="262">
        <v>0</v>
      </c>
      <c r="I30" s="257">
        <v>262742</v>
      </c>
      <c r="J30" s="258">
        <v>0</v>
      </c>
      <c r="K30" s="269">
        <v>0</v>
      </c>
      <c r="L30" s="269">
        <v>0</v>
      </c>
      <c r="M30" s="260"/>
      <c r="N30" s="260"/>
      <c r="O30" s="269">
        <v>2</v>
      </c>
      <c r="P30" s="269">
        <v>4385</v>
      </c>
      <c r="Q30" s="269">
        <v>3388</v>
      </c>
      <c r="R30" s="269">
        <v>10011</v>
      </c>
      <c r="S30" s="260">
        <v>2901783</v>
      </c>
      <c r="T30" s="262">
        <v>2614550</v>
      </c>
      <c r="U30" s="236">
        <v>287219</v>
      </c>
      <c r="V30" s="236">
        <v>14</v>
      </c>
      <c r="W30" s="258">
        <v>1356</v>
      </c>
      <c r="X30" s="258">
        <v>14715</v>
      </c>
      <c r="Y30" s="243">
        <f t="shared" si="12"/>
        <v>22</v>
      </c>
      <c r="Z30" s="231"/>
      <c r="AA30" s="267">
        <v>22</v>
      </c>
      <c r="AB30" s="196" t="s">
        <v>49</v>
      </c>
      <c r="AC30" s="236">
        <v>32828</v>
      </c>
      <c r="AD30" s="262">
        <v>0</v>
      </c>
      <c r="AE30" s="262">
        <v>0</v>
      </c>
      <c r="AF30" s="262">
        <v>22758</v>
      </c>
      <c r="AG30" s="262">
        <v>10070</v>
      </c>
      <c r="AH30" s="258">
        <v>11497</v>
      </c>
      <c r="AI30" s="245">
        <v>2636969</v>
      </c>
      <c r="AJ30" s="257">
        <v>0</v>
      </c>
      <c r="AK30" s="257">
        <v>0</v>
      </c>
      <c r="AL30" s="262">
        <v>261797</v>
      </c>
      <c r="AM30" s="263"/>
      <c r="AN30" s="264"/>
      <c r="AO30" s="270">
        <v>218680</v>
      </c>
      <c r="AP30" s="257">
        <v>106585</v>
      </c>
      <c r="AQ30" s="271">
        <v>0</v>
      </c>
      <c r="AR30" s="271">
        <v>170728</v>
      </c>
      <c r="AS30" s="262">
        <v>0</v>
      </c>
      <c r="AT30" s="262">
        <v>0</v>
      </c>
      <c r="AU30" s="262">
        <v>16407</v>
      </c>
      <c r="AV30" s="262">
        <v>0</v>
      </c>
      <c r="AW30" s="262">
        <v>38362</v>
      </c>
      <c r="AX30" s="262">
        <v>0</v>
      </c>
      <c r="AY30" s="262">
        <v>0</v>
      </c>
      <c r="AZ30" s="243">
        <f t="shared" si="13"/>
        <v>22</v>
      </c>
      <c r="BA30" s="231"/>
      <c r="BB30" s="267">
        <v>22</v>
      </c>
      <c r="BC30" s="196" t="s">
        <v>49</v>
      </c>
      <c r="BD30" s="262">
        <v>0</v>
      </c>
      <c r="BE30" s="262">
        <v>0</v>
      </c>
      <c r="BF30" s="262">
        <v>365536</v>
      </c>
      <c r="BG30" s="262">
        <v>1268448</v>
      </c>
      <c r="BH30" s="262">
        <v>23171</v>
      </c>
      <c r="BI30" s="262">
        <v>167255</v>
      </c>
      <c r="BJ30" s="262">
        <v>0</v>
      </c>
      <c r="BK30" s="236">
        <v>566565</v>
      </c>
      <c r="BL30" s="236">
        <v>410563</v>
      </c>
      <c r="BM30" s="262">
        <v>111896</v>
      </c>
      <c r="BN30" s="263"/>
      <c r="BO30" s="264"/>
      <c r="BP30" s="262">
        <v>106935</v>
      </c>
      <c r="BQ30" s="257">
        <v>24095</v>
      </c>
      <c r="BR30" s="257">
        <v>52544</v>
      </c>
      <c r="BS30" s="257">
        <v>0</v>
      </c>
      <c r="BT30" s="257">
        <v>5793</v>
      </c>
      <c r="BU30" s="257">
        <v>0</v>
      </c>
      <c r="BV30" s="262">
        <v>0</v>
      </c>
      <c r="BW30" s="262">
        <v>40376</v>
      </c>
      <c r="BX30" s="262">
        <v>68924</v>
      </c>
      <c r="BY30" s="243">
        <f t="shared" si="14"/>
        <v>22</v>
      </c>
      <c r="BZ30" s="267">
        <v>22</v>
      </c>
      <c r="CA30" s="196" t="s">
        <v>49</v>
      </c>
      <c r="CB30" s="236">
        <v>156002</v>
      </c>
      <c r="CC30" s="262">
        <v>0</v>
      </c>
      <c r="CD30" s="262">
        <v>0</v>
      </c>
      <c r="CE30" s="231"/>
      <c r="CF30" s="262">
        <v>0</v>
      </c>
      <c r="CG30" s="262">
        <v>156002</v>
      </c>
      <c r="CH30" s="258">
        <v>3290</v>
      </c>
      <c r="CI30" s="262">
        <v>1348</v>
      </c>
      <c r="CJ30" s="262">
        <v>1942</v>
      </c>
      <c r="CK30" s="258">
        <v>102574</v>
      </c>
      <c r="CL30" s="258">
        <v>117167</v>
      </c>
      <c r="CM30" s="263"/>
      <c r="CN30" s="264"/>
      <c r="CO30" s="258">
        <v>98139</v>
      </c>
      <c r="CP30" s="268">
        <v>178575</v>
      </c>
      <c r="CQ30" s="262">
        <v>826837</v>
      </c>
      <c r="CR30" s="262">
        <v>118837</v>
      </c>
      <c r="CS30" s="236">
        <v>8759887</v>
      </c>
      <c r="CT30" s="236">
        <v>4165343</v>
      </c>
      <c r="CU30" s="237">
        <v>47.6</v>
      </c>
      <c r="CV30" s="236">
        <v>4594544</v>
      </c>
      <c r="CW30" s="237">
        <v>52.4</v>
      </c>
      <c r="CX30" s="236">
        <v>3907791</v>
      </c>
      <c r="CY30" s="246">
        <v>44.6</v>
      </c>
      <c r="CZ30" s="247">
        <f t="shared" si="15"/>
        <v>22</v>
      </c>
    </row>
    <row r="31" spans="1:104" s="241" customFormat="1" ht="17.25" customHeight="1">
      <c r="A31" s="274">
        <v>23</v>
      </c>
      <c r="B31" s="275" t="s">
        <v>50</v>
      </c>
      <c r="C31" s="276">
        <v>928795</v>
      </c>
      <c r="D31" s="276">
        <v>69810</v>
      </c>
      <c r="E31" s="276">
        <v>617</v>
      </c>
      <c r="F31" s="277">
        <v>1301</v>
      </c>
      <c r="G31" s="277">
        <v>1526</v>
      </c>
      <c r="H31" s="277">
        <v>0</v>
      </c>
      <c r="I31" s="278">
        <v>223381</v>
      </c>
      <c r="J31" s="276">
        <v>0</v>
      </c>
      <c r="K31" s="279">
        <v>0</v>
      </c>
      <c r="L31" s="279">
        <v>0</v>
      </c>
      <c r="M31" s="260"/>
      <c r="N31" s="260"/>
      <c r="O31" s="279">
        <v>2</v>
      </c>
      <c r="P31" s="279">
        <v>4594</v>
      </c>
      <c r="Q31" s="279">
        <v>2641</v>
      </c>
      <c r="R31" s="279">
        <v>4221</v>
      </c>
      <c r="S31" s="280">
        <v>3741079</v>
      </c>
      <c r="T31" s="277">
        <v>3301577</v>
      </c>
      <c r="U31" s="281">
        <v>439492</v>
      </c>
      <c r="V31" s="281">
        <v>10</v>
      </c>
      <c r="W31" s="276">
        <v>638</v>
      </c>
      <c r="X31" s="276">
        <v>1134</v>
      </c>
      <c r="Y31" s="251">
        <f t="shared" si="12"/>
        <v>23</v>
      </c>
      <c r="Z31" s="231"/>
      <c r="AA31" s="274">
        <v>23</v>
      </c>
      <c r="AB31" s="275" t="s">
        <v>50</v>
      </c>
      <c r="AC31" s="281">
        <v>86450</v>
      </c>
      <c r="AD31" s="277">
        <v>0</v>
      </c>
      <c r="AE31" s="277">
        <v>0</v>
      </c>
      <c r="AF31" s="277">
        <v>69077</v>
      </c>
      <c r="AG31" s="277">
        <v>17373</v>
      </c>
      <c r="AH31" s="276">
        <v>6420</v>
      </c>
      <c r="AI31" s="290">
        <v>2148545</v>
      </c>
      <c r="AJ31" s="278">
        <v>0</v>
      </c>
      <c r="AK31" s="278">
        <v>0</v>
      </c>
      <c r="AL31" s="277">
        <v>206621</v>
      </c>
      <c r="AM31" s="263"/>
      <c r="AN31" s="264"/>
      <c r="AO31" s="282">
        <v>183961</v>
      </c>
      <c r="AP31" s="278">
        <v>66267</v>
      </c>
      <c r="AQ31" s="283">
        <v>0</v>
      </c>
      <c r="AR31" s="283">
        <v>49076</v>
      </c>
      <c r="AS31" s="277">
        <v>0</v>
      </c>
      <c r="AT31" s="277">
        <v>0</v>
      </c>
      <c r="AU31" s="277">
        <v>19488</v>
      </c>
      <c r="AV31" s="277">
        <v>0</v>
      </c>
      <c r="AW31" s="277">
        <v>202927</v>
      </c>
      <c r="AX31" s="277">
        <v>0</v>
      </c>
      <c r="AY31" s="277">
        <v>0</v>
      </c>
      <c r="AZ31" s="251">
        <f t="shared" si="13"/>
        <v>23</v>
      </c>
      <c r="BA31" s="231"/>
      <c r="BB31" s="274">
        <v>23</v>
      </c>
      <c r="BC31" s="275" t="s">
        <v>50</v>
      </c>
      <c r="BD31" s="277">
        <v>0</v>
      </c>
      <c r="BE31" s="277">
        <v>0</v>
      </c>
      <c r="BF31" s="277">
        <v>257615</v>
      </c>
      <c r="BG31" s="277">
        <v>1081962</v>
      </c>
      <c r="BH31" s="277">
        <v>18909</v>
      </c>
      <c r="BI31" s="277">
        <v>61719</v>
      </c>
      <c r="BJ31" s="277">
        <v>0</v>
      </c>
      <c r="BK31" s="281">
        <v>597099</v>
      </c>
      <c r="BL31" s="281">
        <v>522603</v>
      </c>
      <c r="BM31" s="277">
        <v>93320</v>
      </c>
      <c r="BN31" s="263"/>
      <c r="BO31" s="264"/>
      <c r="BP31" s="277">
        <v>89606</v>
      </c>
      <c r="BQ31" s="278">
        <v>15027</v>
      </c>
      <c r="BR31" s="278">
        <v>1057</v>
      </c>
      <c r="BS31" s="278">
        <v>0</v>
      </c>
      <c r="BT31" s="278">
        <v>12304</v>
      </c>
      <c r="BU31" s="278">
        <v>0</v>
      </c>
      <c r="BV31" s="277">
        <v>0</v>
      </c>
      <c r="BW31" s="277">
        <v>3481</v>
      </c>
      <c r="BX31" s="277">
        <v>307808</v>
      </c>
      <c r="BY31" s="251">
        <f t="shared" si="14"/>
        <v>23</v>
      </c>
      <c r="BZ31" s="274">
        <v>23</v>
      </c>
      <c r="CA31" s="275" t="s">
        <v>50</v>
      </c>
      <c r="CB31" s="281">
        <v>74496</v>
      </c>
      <c r="CC31" s="277">
        <v>0</v>
      </c>
      <c r="CD31" s="277">
        <v>0</v>
      </c>
      <c r="CE31" s="231"/>
      <c r="CF31" s="277">
        <v>35688</v>
      </c>
      <c r="CG31" s="277">
        <v>38808</v>
      </c>
      <c r="CH31" s="276">
        <v>46566</v>
      </c>
      <c r="CI31" s="277">
        <v>15395</v>
      </c>
      <c r="CJ31" s="277">
        <v>31171</v>
      </c>
      <c r="CK31" s="276">
        <v>61464</v>
      </c>
      <c r="CL31" s="276">
        <v>429626</v>
      </c>
      <c r="CM31" s="263"/>
      <c r="CN31" s="264"/>
      <c r="CO31" s="276">
        <v>177555</v>
      </c>
      <c r="CP31" s="284">
        <v>131420</v>
      </c>
      <c r="CQ31" s="277">
        <v>1199400</v>
      </c>
      <c r="CR31" s="277">
        <v>122400</v>
      </c>
      <c r="CS31" s="281">
        <v>9864284</v>
      </c>
      <c r="CT31" s="281">
        <v>3697543</v>
      </c>
      <c r="CU31" s="285">
        <v>37.5</v>
      </c>
      <c r="CV31" s="281">
        <v>6166741</v>
      </c>
      <c r="CW31" s="285">
        <v>62.5</v>
      </c>
      <c r="CX31" s="281">
        <v>4549478</v>
      </c>
      <c r="CY31" s="286">
        <v>46.1</v>
      </c>
      <c r="CZ31" s="287">
        <f t="shared" si="15"/>
        <v>23</v>
      </c>
    </row>
    <row r="32" spans="1:104" s="241" customFormat="1" ht="17.25" customHeight="1">
      <c r="A32" s="267">
        <v>24</v>
      </c>
      <c r="B32" s="196" t="s">
        <v>51</v>
      </c>
      <c r="C32" s="258">
        <v>1304558</v>
      </c>
      <c r="D32" s="258">
        <v>55540</v>
      </c>
      <c r="E32" s="258">
        <v>1091</v>
      </c>
      <c r="F32" s="262">
        <v>2284</v>
      </c>
      <c r="G32" s="262">
        <v>2660</v>
      </c>
      <c r="H32" s="262">
        <v>0</v>
      </c>
      <c r="I32" s="257">
        <v>282655</v>
      </c>
      <c r="J32" s="258">
        <v>0</v>
      </c>
      <c r="K32" s="269">
        <v>0</v>
      </c>
      <c r="L32" s="269">
        <v>0</v>
      </c>
      <c r="M32" s="260"/>
      <c r="N32" s="260"/>
      <c r="O32" s="269">
        <v>1</v>
      </c>
      <c r="P32" s="269">
        <v>3430</v>
      </c>
      <c r="Q32" s="269">
        <v>14848</v>
      </c>
      <c r="R32" s="269">
        <v>6046</v>
      </c>
      <c r="S32" s="260">
        <v>2397400</v>
      </c>
      <c r="T32" s="262">
        <v>2141060</v>
      </c>
      <c r="U32" s="236">
        <v>256277</v>
      </c>
      <c r="V32" s="236">
        <v>63</v>
      </c>
      <c r="W32" s="258">
        <v>1085</v>
      </c>
      <c r="X32" s="258">
        <v>65790</v>
      </c>
      <c r="Y32" s="243">
        <f t="shared" si="12"/>
        <v>24</v>
      </c>
      <c r="Z32" s="231"/>
      <c r="AA32" s="267">
        <v>24</v>
      </c>
      <c r="AB32" s="196" t="s">
        <v>51</v>
      </c>
      <c r="AC32" s="236">
        <v>23140</v>
      </c>
      <c r="AD32" s="262">
        <v>0</v>
      </c>
      <c r="AE32" s="262">
        <v>0</v>
      </c>
      <c r="AF32" s="262">
        <v>13228</v>
      </c>
      <c r="AG32" s="262">
        <v>9912</v>
      </c>
      <c r="AH32" s="258">
        <v>24062</v>
      </c>
      <c r="AI32" s="245">
        <v>2218304</v>
      </c>
      <c r="AJ32" s="257">
        <v>0</v>
      </c>
      <c r="AK32" s="257">
        <v>0</v>
      </c>
      <c r="AL32" s="262">
        <v>179778</v>
      </c>
      <c r="AM32" s="263"/>
      <c r="AN32" s="264"/>
      <c r="AO32" s="270">
        <v>228374</v>
      </c>
      <c r="AP32" s="257">
        <v>95924</v>
      </c>
      <c r="AQ32" s="271">
        <v>0</v>
      </c>
      <c r="AR32" s="271">
        <v>27272</v>
      </c>
      <c r="AS32" s="262">
        <v>0</v>
      </c>
      <c r="AT32" s="262">
        <v>0</v>
      </c>
      <c r="AU32" s="262">
        <v>4067</v>
      </c>
      <c r="AV32" s="262">
        <v>0</v>
      </c>
      <c r="AW32" s="262">
        <v>67757</v>
      </c>
      <c r="AX32" s="262">
        <v>0</v>
      </c>
      <c r="AY32" s="262">
        <v>0</v>
      </c>
      <c r="AZ32" s="243">
        <f t="shared" si="13"/>
        <v>24</v>
      </c>
      <c r="BA32" s="231"/>
      <c r="BB32" s="267">
        <v>24</v>
      </c>
      <c r="BC32" s="196" t="s">
        <v>51</v>
      </c>
      <c r="BD32" s="262">
        <v>0</v>
      </c>
      <c r="BE32" s="262">
        <v>0</v>
      </c>
      <c r="BF32" s="262">
        <v>182942</v>
      </c>
      <c r="BG32" s="262">
        <v>1305508</v>
      </c>
      <c r="BH32" s="262">
        <v>46672</v>
      </c>
      <c r="BI32" s="262">
        <v>80010</v>
      </c>
      <c r="BJ32" s="262">
        <v>0</v>
      </c>
      <c r="BK32" s="236">
        <v>875832</v>
      </c>
      <c r="BL32" s="236">
        <v>628836</v>
      </c>
      <c r="BM32" s="262">
        <v>88224</v>
      </c>
      <c r="BN32" s="263"/>
      <c r="BO32" s="264"/>
      <c r="BP32" s="262">
        <v>103110</v>
      </c>
      <c r="BQ32" s="257">
        <v>21461</v>
      </c>
      <c r="BR32" s="257">
        <v>3314</v>
      </c>
      <c r="BS32" s="257">
        <v>0</v>
      </c>
      <c r="BT32" s="257">
        <v>5934</v>
      </c>
      <c r="BU32" s="257">
        <v>267271</v>
      </c>
      <c r="BV32" s="262">
        <v>0</v>
      </c>
      <c r="BW32" s="262">
        <v>35256</v>
      </c>
      <c r="BX32" s="262">
        <v>104266</v>
      </c>
      <c r="BY32" s="243">
        <f t="shared" si="14"/>
        <v>24</v>
      </c>
      <c r="BZ32" s="267">
        <v>24</v>
      </c>
      <c r="CA32" s="196" t="s">
        <v>51</v>
      </c>
      <c r="CB32" s="236">
        <v>246996</v>
      </c>
      <c r="CC32" s="262">
        <v>0</v>
      </c>
      <c r="CD32" s="262">
        <v>0</v>
      </c>
      <c r="CE32" s="231"/>
      <c r="CF32" s="262">
        <v>0</v>
      </c>
      <c r="CG32" s="262">
        <v>246996</v>
      </c>
      <c r="CH32" s="258">
        <v>93242</v>
      </c>
      <c r="CI32" s="262">
        <v>19317</v>
      </c>
      <c r="CJ32" s="262">
        <v>73925</v>
      </c>
      <c r="CK32" s="258">
        <v>12198</v>
      </c>
      <c r="CL32" s="258">
        <v>74612</v>
      </c>
      <c r="CM32" s="263"/>
      <c r="CN32" s="264"/>
      <c r="CO32" s="258">
        <v>14991</v>
      </c>
      <c r="CP32" s="268">
        <v>75006</v>
      </c>
      <c r="CQ32" s="262">
        <v>511634</v>
      </c>
      <c r="CR32" s="262">
        <v>149141</v>
      </c>
      <c r="CS32" s="236">
        <v>8060409</v>
      </c>
      <c r="CT32" s="236">
        <v>3202436</v>
      </c>
      <c r="CU32" s="237">
        <v>39.7</v>
      </c>
      <c r="CV32" s="236">
        <v>4857973</v>
      </c>
      <c r="CW32" s="237">
        <v>60.3</v>
      </c>
      <c r="CX32" s="236">
        <v>3836501</v>
      </c>
      <c r="CY32" s="246">
        <v>47.6</v>
      </c>
      <c r="CZ32" s="247">
        <f t="shared" si="15"/>
        <v>24</v>
      </c>
    </row>
    <row r="33" spans="1:104" s="241" customFormat="1" ht="17.25" customHeight="1">
      <c r="A33" s="267">
        <v>25</v>
      </c>
      <c r="B33" s="196" t="s">
        <v>52</v>
      </c>
      <c r="C33" s="258">
        <v>2251410</v>
      </c>
      <c r="D33" s="258">
        <v>176721</v>
      </c>
      <c r="E33" s="258">
        <v>1072</v>
      </c>
      <c r="F33" s="262">
        <v>2268</v>
      </c>
      <c r="G33" s="257">
        <v>2661</v>
      </c>
      <c r="H33" s="257">
        <v>0</v>
      </c>
      <c r="I33" s="257">
        <v>330120</v>
      </c>
      <c r="J33" s="258">
        <v>0</v>
      </c>
      <c r="K33" s="269">
        <v>0</v>
      </c>
      <c r="L33" s="269">
        <v>0</v>
      </c>
      <c r="M33" s="260"/>
      <c r="N33" s="260"/>
      <c r="O33" s="269">
        <v>4</v>
      </c>
      <c r="P33" s="269">
        <v>11522</v>
      </c>
      <c r="Q33" s="269">
        <v>7484</v>
      </c>
      <c r="R33" s="269">
        <v>13040</v>
      </c>
      <c r="S33" s="260">
        <v>3972576</v>
      </c>
      <c r="T33" s="262">
        <v>3594273</v>
      </c>
      <c r="U33" s="236">
        <v>378273</v>
      </c>
      <c r="V33" s="236">
        <v>30</v>
      </c>
      <c r="W33" s="258">
        <v>2271</v>
      </c>
      <c r="X33" s="258">
        <v>9156</v>
      </c>
      <c r="Y33" s="243">
        <f t="shared" si="12"/>
        <v>25</v>
      </c>
      <c r="Z33" s="231"/>
      <c r="AA33" s="267">
        <v>25</v>
      </c>
      <c r="AB33" s="196" t="s">
        <v>52</v>
      </c>
      <c r="AC33" s="236">
        <v>150725</v>
      </c>
      <c r="AD33" s="262">
        <v>0</v>
      </c>
      <c r="AE33" s="262">
        <v>0</v>
      </c>
      <c r="AF33" s="262">
        <v>49711</v>
      </c>
      <c r="AG33" s="262">
        <v>101014</v>
      </c>
      <c r="AH33" s="258">
        <v>9694</v>
      </c>
      <c r="AI33" s="245">
        <v>3107194</v>
      </c>
      <c r="AJ33" s="257">
        <v>0</v>
      </c>
      <c r="AK33" s="257">
        <v>0</v>
      </c>
      <c r="AL33" s="262">
        <v>318617</v>
      </c>
      <c r="AM33" s="263"/>
      <c r="AN33" s="264"/>
      <c r="AO33" s="270">
        <v>230375</v>
      </c>
      <c r="AP33" s="257">
        <v>110207</v>
      </c>
      <c r="AQ33" s="271">
        <v>0</v>
      </c>
      <c r="AR33" s="271">
        <v>54545</v>
      </c>
      <c r="AS33" s="262">
        <v>2736</v>
      </c>
      <c r="AT33" s="262">
        <v>0</v>
      </c>
      <c r="AU33" s="262">
        <v>5069</v>
      </c>
      <c r="AV33" s="262">
        <v>0</v>
      </c>
      <c r="AW33" s="262">
        <v>329636</v>
      </c>
      <c r="AX33" s="262">
        <v>0</v>
      </c>
      <c r="AY33" s="262">
        <v>0</v>
      </c>
      <c r="AZ33" s="243">
        <f t="shared" si="13"/>
        <v>25</v>
      </c>
      <c r="BA33" s="231"/>
      <c r="BB33" s="267">
        <v>25</v>
      </c>
      <c r="BC33" s="196" t="s">
        <v>52</v>
      </c>
      <c r="BD33" s="262">
        <v>0</v>
      </c>
      <c r="BE33" s="262">
        <v>0</v>
      </c>
      <c r="BF33" s="262">
        <v>283037</v>
      </c>
      <c r="BG33" s="262">
        <v>1537469</v>
      </c>
      <c r="BH33" s="262">
        <v>23012</v>
      </c>
      <c r="BI33" s="262">
        <v>212491</v>
      </c>
      <c r="BJ33" s="262">
        <v>0</v>
      </c>
      <c r="BK33" s="236">
        <v>803466</v>
      </c>
      <c r="BL33" s="236">
        <v>311749</v>
      </c>
      <c r="BM33" s="262">
        <v>10013</v>
      </c>
      <c r="BN33" s="263"/>
      <c r="BO33" s="264"/>
      <c r="BP33" s="262">
        <v>101017</v>
      </c>
      <c r="BQ33" s="257">
        <v>24869</v>
      </c>
      <c r="BR33" s="257">
        <v>1792</v>
      </c>
      <c r="BS33" s="257">
        <v>0</v>
      </c>
      <c r="BT33" s="257">
        <v>9074</v>
      </c>
      <c r="BU33" s="257">
        <v>28000</v>
      </c>
      <c r="BV33" s="262">
        <v>761</v>
      </c>
      <c r="BW33" s="262">
        <v>37237</v>
      </c>
      <c r="BX33" s="262">
        <v>98986</v>
      </c>
      <c r="BY33" s="243">
        <f t="shared" si="14"/>
        <v>25</v>
      </c>
      <c r="BZ33" s="267">
        <v>25</v>
      </c>
      <c r="CA33" s="196" t="s">
        <v>52</v>
      </c>
      <c r="CB33" s="236">
        <v>491717</v>
      </c>
      <c r="CC33" s="262">
        <v>0</v>
      </c>
      <c r="CD33" s="262">
        <v>0</v>
      </c>
      <c r="CE33" s="231"/>
      <c r="CF33" s="262">
        <v>0</v>
      </c>
      <c r="CG33" s="262">
        <v>491717</v>
      </c>
      <c r="CH33" s="258">
        <v>89784</v>
      </c>
      <c r="CI33" s="262">
        <v>20097</v>
      </c>
      <c r="CJ33" s="262">
        <v>69687</v>
      </c>
      <c r="CK33" s="258">
        <v>65530</v>
      </c>
      <c r="CL33" s="258">
        <v>270468</v>
      </c>
      <c r="CM33" s="263"/>
      <c r="CN33" s="264"/>
      <c r="CO33" s="258">
        <v>221544</v>
      </c>
      <c r="CP33" s="268">
        <v>103196</v>
      </c>
      <c r="CQ33" s="262">
        <v>1702163</v>
      </c>
      <c r="CR33" s="262">
        <v>224463</v>
      </c>
      <c r="CS33" s="236">
        <v>13304069</v>
      </c>
      <c r="CT33" s="236">
        <v>5547290</v>
      </c>
      <c r="CU33" s="237">
        <v>41.7</v>
      </c>
      <c r="CV33" s="236">
        <v>7756779</v>
      </c>
      <c r="CW33" s="237">
        <v>58.3</v>
      </c>
      <c r="CX33" s="236">
        <v>6408545</v>
      </c>
      <c r="CY33" s="246">
        <v>48.2</v>
      </c>
      <c r="CZ33" s="247">
        <f t="shared" si="15"/>
        <v>25</v>
      </c>
    </row>
    <row r="34" spans="1:104" s="241" customFormat="1" ht="17.25" customHeight="1">
      <c r="A34" s="273">
        <v>26</v>
      </c>
      <c r="B34" s="196" t="s">
        <v>53</v>
      </c>
      <c r="C34" s="258">
        <v>1368828</v>
      </c>
      <c r="D34" s="258">
        <v>78502</v>
      </c>
      <c r="E34" s="258">
        <v>880</v>
      </c>
      <c r="F34" s="262">
        <v>1871</v>
      </c>
      <c r="G34" s="262">
        <v>2204</v>
      </c>
      <c r="H34" s="262">
        <v>0</v>
      </c>
      <c r="I34" s="257">
        <v>209488</v>
      </c>
      <c r="J34" s="258">
        <v>8769</v>
      </c>
      <c r="K34" s="269">
        <v>0</v>
      </c>
      <c r="L34" s="269">
        <v>0</v>
      </c>
      <c r="M34" s="260"/>
      <c r="N34" s="260"/>
      <c r="O34" s="269">
        <v>2</v>
      </c>
      <c r="P34" s="269">
        <v>5365</v>
      </c>
      <c r="Q34" s="269">
        <v>6153</v>
      </c>
      <c r="R34" s="269">
        <v>18722</v>
      </c>
      <c r="S34" s="260">
        <v>2045377</v>
      </c>
      <c r="T34" s="262">
        <v>1852668</v>
      </c>
      <c r="U34" s="236">
        <v>192686</v>
      </c>
      <c r="V34" s="236">
        <v>23</v>
      </c>
      <c r="W34" s="258">
        <v>1626</v>
      </c>
      <c r="X34" s="258">
        <v>19141</v>
      </c>
      <c r="Y34" s="243">
        <f t="shared" si="12"/>
        <v>26</v>
      </c>
      <c r="Z34" s="231"/>
      <c r="AA34" s="267">
        <v>26</v>
      </c>
      <c r="AB34" s="196" t="s">
        <v>53</v>
      </c>
      <c r="AC34" s="236">
        <v>31415</v>
      </c>
      <c r="AD34" s="262">
        <v>0</v>
      </c>
      <c r="AE34" s="262">
        <v>0</v>
      </c>
      <c r="AF34" s="262">
        <v>20280</v>
      </c>
      <c r="AG34" s="262">
        <v>11135</v>
      </c>
      <c r="AH34" s="258">
        <v>6046</v>
      </c>
      <c r="AI34" s="245">
        <v>2080514</v>
      </c>
      <c r="AJ34" s="257">
        <v>0</v>
      </c>
      <c r="AK34" s="257">
        <v>0</v>
      </c>
      <c r="AL34" s="262">
        <v>347771</v>
      </c>
      <c r="AM34" s="263"/>
      <c r="AN34" s="264"/>
      <c r="AO34" s="270">
        <v>106057</v>
      </c>
      <c r="AP34" s="257">
        <v>113854</v>
      </c>
      <c r="AQ34" s="271">
        <v>0</v>
      </c>
      <c r="AR34" s="271">
        <v>21000</v>
      </c>
      <c r="AS34" s="262">
        <v>0</v>
      </c>
      <c r="AT34" s="262">
        <v>0</v>
      </c>
      <c r="AU34" s="262">
        <v>3618</v>
      </c>
      <c r="AV34" s="262">
        <v>0</v>
      </c>
      <c r="AW34" s="262">
        <v>112417</v>
      </c>
      <c r="AX34" s="262">
        <v>0</v>
      </c>
      <c r="AY34" s="262">
        <v>0</v>
      </c>
      <c r="AZ34" s="243">
        <f t="shared" si="13"/>
        <v>26</v>
      </c>
      <c r="BA34" s="231"/>
      <c r="BB34" s="267">
        <v>26</v>
      </c>
      <c r="BC34" s="196" t="s">
        <v>53</v>
      </c>
      <c r="BD34" s="262">
        <v>0</v>
      </c>
      <c r="BE34" s="262">
        <v>0</v>
      </c>
      <c r="BF34" s="262">
        <v>195001</v>
      </c>
      <c r="BG34" s="262">
        <v>1100871</v>
      </c>
      <c r="BH34" s="262">
        <v>24227</v>
      </c>
      <c r="BI34" s="262">
        <v>55698</v>
      </c>
      <c r="BJ34" s="262">
        <v>0</v>
      </c>
      <c r="BK34" s="236">
        <v>960866</v>
      </c>
      <c r="BL34" s="236">
        <v>805912</v>
      </c>
      <c r="BM34" s="262">
        <v>178971</v>
      </c>
      <c r="BN34" s="263"/>
      <c r="BO34" s="264"/>
      <c r="BP34" s="262">
        <v>59789</v>
      </c>
      <c r="BQ34" s="257">
        <v>25107</v>
      </c>
      <c r="BR34" s="257">
        <v>934</v>
      </c>
      <c r="BS34" s="257">
        <v>0</v>
      </c>
      <c r="BT34" s="257">
        <v>326932</v>
      </c>
      <c r="BU34" s="257">
        <v>44033</v>
      </c>
      <c r="BV34" s="262">
        <v>0</v>
      </c>
      <c r="BW34" s="262">
        <v>28935</v>
      </c>
      <c r="BX34" s="262">
        <v>141211</v>
      </c>
      <c r="BY34" s="243">
        <f t="shared" si="14"/>
        <v>26</v>
      </c>
      <c r="BZ34" s="267">
        <v>26</v>
      </c>
      <c r="CA34" s="196" t="s">
        <v>53</v>
      </c>
      <c r="CB34" s="236">
        <v>154954</v>
      </c>
      <c r="CC34" s="262">
        <v>3676</v>
      </c>
      <c r="CD34" s="262">
        <v>0</v>
      </c>
      <c r="CE34" s="231"/>
      <c r="CF34" s="262">
        <v>231</v>
      </c>
      <c r="CG34" s="262">
        <v>151047</v>
      </c>
      <c r="CH34" s="258">
        <v>22697</v>
      </c>
      <c r="CI34" s="262">
        <v>20094</v>
      </c>
      <c r="CJ34" s="262">
        <v>2603</v>
      </c>
      <c r="CK34" s="258">
        <v>11451</v>
      </c>
      <c r="CL34" s="258">
        <v>21302</v>
      </c>
      <c r="CM34" s="263"/>
      <c r="CN34" s="264"/>
      <c r="CO34" s="258">
        <v>91093</v>
      </c>
      <c r="CP34" s="268">
        <v>41535</v>
      </c>
      <c r="CQ34" s="262">
        <v>279130</v>
      </c>
      <c r="CR34" s="262">
        <v>129000</v>
      </c>
      <c r="CS34" s="236">
        <v>7312977</v>
      </c>
      <c r="CT34" s="236">
        <v>2934175</v>
      </c>
      <c r="CU34" s="237">
        <v>40.1</v>
      </c>
      <c r="CV34" s="236">
        <v>4378802</v>
      </c>
      <c r="CW34" s="237">
        <v>59.9</v>
      </c>
      <c r="CX34" s="236">
        <v>3563146</v>
      </c>
      <c r="CY34" s="246">
        <v>48.7</v>
      </c>
      <c r="CZ34" s="247">
        <f t="shared" si="15"/>
        <v>26</v>
      </c>
    </row>
    <row r="35" spans="1:104" s="241" customFormat="1" ht="17.25" customHeight="1">
      <c r="A35" s="267">
        <v>27</v>
      </c>
      <c r="B35" s="196" t="s">
        <v>54</v>
      </c>
      <c r="C35" s="258">
        <v>635190</v>
      </c>
      <c r="D35" s="258">
        <v>27071</v>
      </c>
      <c r="E35" s="258">
        <v>464</v>
      </c>
      <c r="F35" s="262">
        <v>967</v>
      </c>
      <c r="G35" s="262">
        <v>1123</v>
      </c>
      <c r="H35" s="262">
        <v>0</v>
      </c>
      <c r="I35" s="257">
        <v>96022</v>
      </c>
      <c r="J35" s="258">
        <v>0</v>
      </c>
      <c r="K35" s="269">
        <v>0</v>
      </c>
      <c r="L35" s="269">
        <v>0</v>
      </c>
      <c r="M35" s="260"/>
      <c r="N35" s="260"/>
      <c r="O35" s="269">
        <v>1</v>
      </c>
      <c r="P35" s="269">
        <v>1751</v>
      </c>
      <c r="Q35" s="269">
        <v>10213</v>
      </c>
      <c r="R35" s="269">
        <v>2456</v>
      </c>
      <c r="S35" s="260">
        <v>1528563</v>
      </c>
      <c r="T35" s="262">
        <v>1347745</v>
      </c>
      <c r="U35" s="236">
        <v>180774</v>
      </c>
      <c r="V35" s="236">
        <v>44</v>
      </c>
      <c r="W35" s="258">
        <v>0</v>
      </c>
      <c r="X35" s="258">
        <v>17433</v>
      </c>
      <c r="Y35" s="243">
        <f t="shared" si="12"/>
        <v>27</v>
      </c>
      <c r="Z35" s="231"/>
      <c r="AA35" s="267">
        <v>27</v>
      </c>
      <c r="AB35" s="196" t="s">
        <v>54</v>
      </c>
      <c r="AC35" s="236">
        <v>29452</v>
      </c>
      <c r="AD35" s="262">
        <v>0</v>
      </c>
      <c r="AE35" s="262">
        <v>0</v>
      </c>
      <c r="AF35" s="262">
        <v>11765</v>
      </c>
      <c r="AG35" s="262">
        <v>17687</v>
      </c>
      <c r="AH35" s="258">
        <v>7531</v>
      </c>
      <c r="AI35" s="245">
        <v>984031</v>
      </c>
      <c r="AJ35" s="257">
        <v>0</v>
      </c>
      <c r="AK35" s="257">
        <v>0</v>
      </c>
      <c r="AL35" s="262">
        <v>64360</v>
      </c>
      <c r="AM35" s="263"/>
      <c r="AN35" s="264"/>
      <c r="AO35" s="270">
        <v>83296</v>
      </c>
      <c r="AP35" s="257">
        <v>27992</v>
      </c>
      <c r="AQ35" s="271">
        <v>0</v>
      </c>
      <c r="AR35" s="271">
        <v>1313</v>
      </c>
      <c r="AS35" s="262">
        <v>0</v>
      </c>
      <c r="AT35" s="262">
        <v>0</v>
      </c>
      <c r="AU35" s="262">
        <v>2271</v>
      </c>
      <c r="AV35" s="262">
        <v>0</v>
      </c>
      <c r="AW35" s="262">
        <v>39630</v>
      </c>
      <c r="AX35" s="262">
        <v>0</v>
      </c>
      <c r="AY35" s="262">
        <v>0</v>
      </c>
      <c r="AZ35" s="243">
        <f t="shared" si="13"/>
        <v>27</v>
      </c>
      <c r="BA35" s="231"/>
      <c r="BB35" s="267">
        <v>27</v>
      </c>
      <c r="BC35" s="196" t="s">
        <v>54</v>
      </c>
      <c r="BD35" s="262">
        <v>1375</v>
      </c>
      <c r="BE35" s="262">
        <v>0</v>
      </c>
      <c r="BF35" s="262">
        <v>217987</v>
      </c>
      <c r="BG35" s="262">
        <v>444985</v>
      </c>
      <c r="BH35" s="262">
        <v>27322</v>
      </c>
      <c r="BI35" s="262">
        <v>73500</v>
      </c>
      <c r="BJ35" s="262">
        <v>0</v>
      </c>
      <c r="BK35" s="236">
        <v>750452</v>
      </c>
      <c r="BL35" s="236">
        <v>561118</v>
      </c>
      <c r="BM35" s="262">
        <v>28301</v>
      </c>
      <c r="BN35" s="263"/>
      <c r="BO35" s="264"/>
      <c r="BP35" s="262">
        <v>42464</v>
      </c>
      <c r="BQ35" s="257">
        <v>6517</v>
      </c>
      <c r="BR35" s="257">
        <v>188043</v>
      </c>
      <c r="BS35" s="257">
        <v>0</v>
      </c>
      <c r="BT35" s="257">
        <v>2635</v>
      </c>
      <c r="BU35" s="257">
        <v>220118</v>
      </c>
      <c r="BV35" s="262">
        <v>0</v>
      </c>
      <c r="BW35" s="262">
        <v>1500</v>
      </c>
      <c r="BX35" s="262">
        <v>71540</v>
      </c>
      <c r="BY35" s="243">
        <f t="shared" si="14"/>
        <v>27</v>
      </c>
      <c r="BZ35" s="267">
        <v>27</v>
      </c>
      <c r="CA35" s="196" t="s">
        <v>54</v>
      </c>
      <c r="CB35" s="236">
        <v>189334</v>
      </c>
      <c r="CC35" s="262">
        <v>12000</v>
      </c>
      <c r="CD35" s="262">
        <v>0</v>
      </c>
      <c r="CE35" s="231"/>
      <c r="CF35" s="262">
        <v>21819</v>
      </c>
      <c r="CG35" s="262">
        <v>155515</v>
      </c>
      <c r="CH35" s="258">
        <v>3957</v>
      </c>
      <c r="CI35" s="262">
        <v>3957</v>
      </c>
      <c r="CJ35" s="262">
        <v>0</v>
      </c>
      <c r="CK35" s="258">
        <v>19067</v>
      </c>
      <c r="CL35" s="258">
        <v>247283</v>
      </c>
      <c r="CM35" s="263"/>
      <c r="CN35" s="264"/>
      <c r="CO35" s="258">
        <v>31300</v>
      </c>
      <c r="CP35" s="268">
        <v>59007</v>
      </c>
      <c r="CQ35" s="262">
        <v>309600</v>
      </c>
      <c r="CR35" s="262">
        <v>65200</v>
      </c>
      <c r="CS35" s="236">
        <v>4762934</v>
      </c>
      <c r="CT35" s="236">
        <v>1919471</v>
      </c>
      <c r="CU35" s="237">
        <v>40.3</v>
      </c>
      <c r="CV35" s="236">
        <v>2843463</v>
      </c>
      <c r="CW35" s="237">
        <v>59.7</v>
      </c>
      <c r="CX35" s="236">
        <v>2124743</v>
      </c>
      <c r="CY35" s="246">
        <v>44.6</v>
      </c>
      <c r="CZ35" s="247">
        <f t="shared" si="15"/>
        <v>27</v>
      </c>
    </row>
    <row r="36" spans="1:104" s="241" customFormat="1" ht="17.25" customHeight="1">
      <c r="A36" s="267">
        <v>28</v>
      </c>
      <c r="B36" s="196" t="s">
        <v>55</v>
      </c>
      <c r="C36" s="258">
        <v>1713364</v>
      </c>
      <c r="D36" s="258">
        <v>182344</v>
      </c>
      <c r="E36" s="258">
        <v>1263</v>
      </c>
      <c r="F36" s="257">
        <v>2646</v>
      </c>
      <c r="G36" s="262">
        <v>3085</v>
      </c>
      <c r="H36" s="262">
        <v>0</v>
      </c>
      <c r="I36" s="257">
        <v>366138</v>
      </c>
      <c r="J36" s="258">
        <v>0</v>
      </c>
      <c r="K36" s="269">
        <v>0</v>
      </c>
      <c r="L36" s="269">
        <v>0</v>
      </c>
      <c r="M36" s="260"/>
      <c r="N36" s="260"/>
      <c r="O36" s="269">
        <v>0</v>
      </c>
      <c r="P36" s="269">
        <v>12088</v>
      </c>
      <c r="Q36" s="269">
        <v>6777</v>
      </c>
      <c r="R36" s="269">
        <v>14049</v>
      </c>
      <c r="S36" s="260">
        <v>4626012</v>
      </c>
      <c r="T36" s="262">
        <v>4266204</v>
      </c>
      <c r="U36" s="236">
        <v>359781</v>
      </c>
      <c r="V36" s="236">
        <v>27</v>
      </c>
      <c r="W36" s="258">
        <v>2451</v>
      </c>
      <c r="X36" s="258">
        <v>21553</v>
      </c>
      <c r="Y36" s="243">
        <f t="shared" si="12"/>
        <v>28</v>
      </c>
      <c r="Z36" s="231"/>
      <c r="AA36" s="267">
        <v>28</v>
      </c>
      <c r="AB36" s="196" t="s">
        <v>55</v>
      </c>
      <c r="AC36" s="236">
        <v>90613</v>
      </c>
      <c r="AD36" s="262">
        <v>0</v>
      </c>
      <c r="AE36" s="262">
        <v>0</v>
      </c>
      <c r="AF36" s="262">
        <v>39821</v>
      </c>
      <c r="AG36" s="262">
        <v>50792</v>
      </c>
      <c r="AH36" s="258">
        <v>8451</v>
      </c>
      <c r="AI36" s="245">
        <v>4113077</v>
      </c>
      <c r="AJ36" s="257">
        <v>0</v>
      </c>
      <c r="AK36" s="257">
        <v>0</v>
      </c>
      <c r="AL36" s="262">
        <v>481047</v>
      </c>
      <c r="AM36" s="263"/>
      <c r="AN36" s="264"/>
      <c r="AO36" s="270">
        <v>236220</v>
      </c>
      <c r="AP36" s="257">
        <v>149280</v>
      </c>
      <c r="AQ36" s="271">
        <v>0</v>
      </c>
      <c r="AR36" s="271">
        <v>495036</v>
      </c>
      <c r="AS36" s="262">
        <v>0</v>
      </c>
      <c r="AT36" s="262">
        <v>0</v>
      </c>
      <c r="AU36" s="262">
        <v>4666</v>
      </c>
      <c r="AV36" s="262">
        <v>0</v>
      </c>
      <c r="AW36" s="262">
        <v>105714</v>
      </c>
      <c r="AX36" s="262">
        <v>141650</v>
      </c>
      <c r="AY36" s="262">
        <v>0</v>
      </c>
      <c r="AZ36" s="243">
        <f t="shared" si="13"/>
        <v>28</v>
      </c>
      <c r="BA36" s="231"/>
      <c r="BB36" s="267">
        <v>28</v>
      </c>
      <c r="BC36" s="196" t="s">
        <v>55</v>
      </c>
      <c r="BD36" s="262">
        <v>0</v>
      </c>
      <c r="BE36" s="262">
        <v>0</v>
      </c>
      <c r="BF36" s="262">
        <v>478736</v>
      </c>
      <c r="BG36" s="262">
        <v>1743196</v>
      </c>
      <c r="BH36" s="262">
        <v>71297</v>
      </c>
      <c r="BI36" s="262">
        <v>206235</v>
      </c>
      <c r="BJ36" s="262">
        <v>33061</v>
      </c>
      <c r="BK36" s="236">
        <v>889318</v>
      </c>
      <c r="BL36" s="236">
        <v>648814</v>
      </c>
      <c r="BM36" s="262">
        <v>210572</v>
      </c>
      <c r="BN36" s="263"/>
      <c r="BO36" s="264"/>
      <c r="BP36" s="262">
        <v>114888</v>
      </c>
      <c r="BQ36" s="257">
        <v>32747</v>
      </c>
      <c r="BR36" s="257">
        <v>2085</v>
      </c>
      <c r="BS36" s="257">
        <v>0</v>
      </c>
      <c r="BT36" s="257">
        <v>29014</v>
      </c>
      <c r="BU36" s="257">
        <v>0</v>
      </c>
      <c r="BV36" s="262">
        <v>7379</v>
      </c>
      <c r="BW36" s="262">
        <v>36510</v>
      </c>
      <c r="BX36" s="262">
        <v>215619</v>
      </c>
      <c r="BY36" s="243">
        <f t="shared" si="14"/>
        <v>28</v>
      </c>
      <c r="BZ36" s="267">
        <v>28</v>
      </c>
      <c r="CA36" s="196" t="s">
        <v>55</v>
      </c>
      <c r="CB36" s="236">
        <v>240504</v>
      </c>
      <c r="CC36" s="262">
        <v>1199</v>
      </c>
      <c r="CD36" s="262">
        <v>0</v>
      </c>
      <c r="CE36" s="231"/>
      <c r="CF36" s="262">
        <v>1283</v>
      </c>
      <c r="CG36" s="262">
        <v>238022</v>
      </c>
      <c r="CH36" s="258">
        <v>4651</v>
      </c>
      <c r="CI36" s="262">
        <v>2562</v>
      </c>
      <c r="CJ36" s="262">
        <v>2089</v>
      </c>
      <c r="CK36" s="258">
        <v>28855</v>
      </c>
      <c r="CL36" s="258">
        <v>1642693</v>
      </c>
      <c r="CM36" s="263"/>
      <c r="CN36" s="264"/>
      <c r="CO36" s="258">
        <v>84095</v>
      </c>
      <c r="CP36" s="268">
        <v>55241</v>
      </c>
      <c r="CQ36" s="262">
        <v>922100</v>
      </c>
      <c r="CR36" s="262">
        <v>213000</v>
      </c>
      <c r="CS36" s="236">
        <v>14823925</v>
      </c>
      <c r="CT36" s="236">
        <v>5797099</v>
      </c>
      <c r="CU36" s="237">
        <v>39.1</v>
      </c>
      <c r="CV36" s="236">
        <v>9026826</v>
      </c>
      <c r="CW36" s="237">
        <v>60.9</v>
      </c>
      <c r="CX36" s="236">
        <v>6607376</v>
      </c>
      <c r="CY36" s="246">
        <v>44.6</v>
      </c>
      <c r="CZ36" s="247">
        <f t="shared" si="15"/>
        <v>28</v>
      </c>
    </row>
    <row r="37" spans="1:104" s="241" customFormat="1" ht="17.25" customHeight="1">
      <c r="A37" s="273">
        <v>29</v>
      </c>
      <c r="B37" s="196" t="s">
        <v>79</v>
      </c>
      <c r="C37" s="258">
        <v>7330914</v>
      </c>
      <c r="D37" s="258">
        <v>68117</v>
      </c>
      <c r="E37" s="258">
        <v>1194</v>
      </c>
      <c r="F37" s="262">
        <v>2553</v>
      </c>
      <c r="G37" s="262">
        <v>3023</v>
      </c>
      <c r="H37" s="262">
        <v>0</v>
      </c>
      <c r="I37" s="257">
        <v>288070</v>
      </c>
      <c r="J37" s="258">
        <v>4219</v>
      </c>
      <c r="K37" s="269">
        <v>0</v>
      </c>
      <c r="L37" s="269">
        <v>0</v>
      </c>
      <c r="M37" s="260"/>
      <c r="N37" s="260"/>
      <c r="O37" s="269">
        <v>2</v>
      </c>
      <c r="P37" s="269">
        <v>4570</v>
      </c>
      <c r="Q37" s="269">
        <v>75326</v>
      </c>
      <c r="R37" s="269">
        <v>7550</v>
      </c>
      <c r="S37" s="260">
        <v>22917</v>
      </c>
      <c r="T37" s="262">
        <v>0</v>
      </c>
      <c r="U37" s="236">
        <v>22572</v>
      </c>
      <c r="V37" s="236">
        <v>345</v>
      </c>
      <c r="W37" s="258">
        <v>1025</v>
      </c>
      <c r="X37" s="258">
        <v>17375</v>
      </c>
      <c r="Y37" s="243">
        <f t="shared" si="12"/>
        <v>29</v>
      </c>
      <c r="Z37" s="231"/>
      <c r="AA37" s="267">
        <v>29</v>
      </c>
      <c r="AB37" s="196" t="s">
        <v>79</v>
      </c>
      <c r="AC37" s="236">
        <v>149399</v>
      </c>
      <c r="AD37" s="262">
        <v>0</v>
      </c>
      <c r="AE37" s="262">
        <v>15601</v>
      </c>
      <c r="AF37" s="262">
        <v>121492</v>
      </c>
      <c r="AG37" s="262">
        <v>12306</v>
      </c>
      <c r="AH37" s="258">
        <v>5272</v>
      </c>
      <c r="AI37" s="245">
        <v>4225425</v>
      </c>
      <c r="AJ37" s="257">
        <v>0</v>
      </c>
      <c r="AK37" s="257">
        <v>0</v>
      </c>
      <c r="AL37" s="262">
        <v>10941</v>
      </c>
      <c r="AM37" s="263"/>
      <c r="AN37" s="264"/>
      <c r="AO37" s="270">
        <v>170504</v>
      </c>
      <c r="AP37" s="257">
        <v>99668</v>
      </c>
      <c r="AQ37" s="271">
        <v>0</v>
      </c>
      <c r="AR37" s="271">
        <v>424342</v>
      </c>
      <c r="AS37" s="262">
        <v>0</v>
      </c>
      <c r="AT37" s="262">
        <v>0</v>
      </c>
      <c r="AU37" s="262">
        <v>2930</v>
      </c>
      <c r="AV37" s="262">
        <v>0</v>
      </c>
      <c r="AW37" s="262">
        <v>36326</v>
      </c>
      <c r="AX37" s="262">
        <v>313071</v>
      </c>
      <c r="AY37" s="262">
        <v>1555283</v>
      </c>
      <c r="AZ37" s="243">
        <f t="shared" si="13"/>
        <v>29</v>
      </c>
      <c r="BA37" s="231"/>
      <c r="BB37" s="267">
        <v>29</v>
      </c>
      <c r="BC37" s="196" t="s">
        <v>79</v>
      </c>
      <c r="BD37" s="262">
        <v>0</v>
      </c>
      <c r="BE37" s="262">
        <v>0</v>
      </c>
      <c r="BF37" s="262">
        <v>115776</v>
      </c>
      <c r="BG37" s="262">
        <v>1022450</v>
      </c>
      <c r="BH37" s="262">
        <v>36088</v>
      </c>
      <c r="BI37" s="262">
        <v>438046</v>
      </c>
      <c r="BJ37" s="262">
        <v>8706</v>
      </c>
      <c r="BK37" s="236">
        <v>964874</v>
      </c>
      <c r="BL37" s="236">
        <v>289415</v>
      </c>
      <c r="BM37" s="262">
        <v>9442</v>
      </c>
      <c r="BN37" s="263"/>
      <c r="BO37" s="264"/>
      <c r="BP37" s="262">
        <v>84701</v>
      </c>
      <c r="BQ37" s="257">
        <v>21461</v>
      </c>
      <c r="BR37" s="257">
        <v>0</v>
      </c>
      <c r="BS37" s="257">
        <v>0</v>
      </c>
      <c r="BT37" s="257">
        <v>5224</v>
      </c>
      <c r="BU37" s="257">
        <v>855</v>
      </c>
      <c r="BV37" s="262">
        <v>93601</v>
      </c>
      <c r="BW37" s="262">
        <v>25022</v>
      </c>
      <c r="BX37" s="262">
        <v>49109</v>
      </c>
      <c r="BY37" s="243">
        <f t="shared" si="14"/>
        <v>29</v>
      </c>
      <c r="BZ37" s="267">
        <v>29</v>
      </c>
      <c r="CA37" s="196" t="s">
        <v>79</v>
      </c>
      <c r="CB37" s="236">
        <v>675459</v>
      </c>
      <c r="CC37" s="262">
        <v>0</v>
      </c>
      <c r="CD37" s="262">
        <v>0</v>
      </c>
      <c r="CE37" s="231"/>
      <c r="CF37" s="262">
        <v>0</v>
      </c>
      <c r="CG37" s="262">
        <v>675459</v>
      </c>
      <c r="CH37" s="258">
        <v>97100</v>
      </c>
      <c r="CI37" s="262">
        <v>15801</v>
      </c>
      <c r="CJ37" s="262">
        <v>81299</v>
      </c>
      <c r="CK37" s="258">
        <v>24665</v>
      </c>
      <c r="CL37" s="258">
        <v>1998643</v>
      </c>
      <c r="CM37" s="263"/>
      <c r="CN37" s="264"/>
      <c r="CO37" s="258">
        <v>418973</v>
      </c>
      <c r="CP37" s="268">
        <v>288010</v>
      </c>
      <c r="CQ37" s="262">
        <v>0</v>
      </c>
      <c r="CR37" s="262">
        <v>0</v>
      </c>
      <c r="CS37" s="236">
        <v>16007922</v>
      </c>
      <c r="CT37" s="236">
        <v>3248532</v>
      </c>
      <c r="CU37" s="237">
        <v>20.3</v>
      </c>
      <c r="CV37" s="236">
        <v>12759390</v>
      </c>
      <c r="CW37" s="237">
        <v>79.7</v>
      </c>
      <c r="CX37" s="236">
        <v>7951280</v>
      </c>
      <c r="CY37" s="246">
        <v>49.7</v>
      </c>
      <c r="CZ37" s="247">
        <f t="shared" si="15"/>
        <v>29</v>
      </c>
    </row>
    <row r="38" spans="1:104" s="241" customFormat="1" ht="17.25" customHeight="1">
      <c r="A38" s="274">
        <v>30</v>
      </c>
      <c r="B38" s="275" t="s">
        <v>80</v>
      </c>
      <c r="C38" s="276">
        <v>2596862</v>
      </c>
      <c r="D38" s="276">
        <v>129126</v>
      </c>
      <c r="E38" s="276">
        <v>2072</v>
      </c>
      <c r="F38" s="277">
        <v>4396</v>
      </c>
      <c r="G38" s="277">
        <v>5174</v>
      </c>
      <c r="H38" s="277">
        <v>0</v>
      </c>
      <c r="I38" s="278">
        <v>501116</v>
      </c>
      <c r="J38" s="276">
        <v>0</v>
      </c>
      <c r="K38" s="279">
        <v>0</v>
      </c>
      <c r="L38" s="279">
        <v>0</v>
      </c>
      <c r="M38" s="260"/>
      <c r="N38" s="260"/>
      <c r="O38" s="279">
        <v>3</v>
      </c>
      <c r="P38" s="279">
        <v>9208</v>
      </c>
      <c r="Q38" s="279">
        <v>14509</v>
      </c>
      <c r="R38" s="279">
        <v>30547</v>
      </c>
      <c r="S38" s="280">
        <v>3474901</v>
      </c>
      <c r="T38" s="277">
        <v>3047611</v>
      </c>
      <c r="U38" s="281">
        <v>399773</v>
      </c>
      <c r="V38" s="281">
        <v>27517</v>
      </c>
      <c r="W38" s="276">
        <v>3099</v>
      </c>
      <c r="X38" s="276">
        <v>28299</v>
      </c>
      <c r="Y38" s="251">
        <f t="shared" si="12"/>
        <v>30</v>
      </c>
      <c r="Z38" s="231"/>
      <c r="AA38" s="274">
        <v>30</v>
      </c>
      <c r="AB38" s="275" t="s">
        <v>80</v>
      </c>
      <c r="AC38" s="281">
        <v>68171</v>
      </c>
      <c r="AD38" s="277">
        <v>0</v>
      </c>
      <c r="AE38" s="277">
        <v>0</v>
      </c>
      <c r="AF38" s="277">
        <v>55977</v>
      </c>
      <c r="AG38" s="277">
        <v>12194</v>
      </c>
      <c r="AH38" s="276">
        <v>14610</v>
      </c>
      <c r="AI38" s="245">
        <v>4461082</v>
      </c>
      <c r="AJ38" s="278">
        <v>0</v>
      </c>
      <c r="AK38" s="278">
        <v>0</v>
      </c>
      <c r="AL38" s="277">
        <v>632670</v>
      </c>
      <c r="AM38" s="263"/>
      <c r="AN38" s="264"/>
      <c r="AO38" s="282">
        <v>235821</v>
      </c>
      <c r="AP38" s="278">
        <v>252359</v>
      </c>
      <c r="AQ38" s="283">
        <v>0</v>
      </c>
      <c r="AR38" s="283">
        <v>123514</v>
      </c>
      <c r="AS38" s="277">
        <v>0</v>
      </c>
      <c r="AT38" s="277">
        <v>0</v>
      </c>
      <c r="AU38" s="277">
        <v>7345</v>
      </c>
      <c r="AV38" s="277">
        <v>0</v>
      </c>
      <c r="AW38" s="277">
        <v>7941</v>
      </c>
      <c r="AX38" s="277">
        <v>0</v>
      </c>
      <c r="AY38" s="277">
        <v>0</v>
      </c>
      <c r="AZ38" s="251">
        <f t="shared" si="13"/>
        <v>30</v>
      </c>
      <c r="BA38" s="231"/>
      <c r="BB38" s="274">
        <v>30</v>
      </c>
      <c r="BC38" s="275" t="s">
        <v>80</v>
      </c>
      <c r="BD38" s="277">
        <v>0</v>
      </c>
      <c r="BE38" s="277">
        <v>0</v>
      </c>
      <c r="BF38" s="277">
        <v>316965</v>
      </c>
      <c r="BG38" s="277">
        <v>2530921</v>
      </c>
      <c r="BH38" s="277">
        <v>77058</v>
      </c>
      <c r="BI38" s="277">
        <v>276488</v>
      </c>
      <c r="BJ38" s="277">
        <v>720</v>
      </c>
      <c r="BK38" s="281">
        <v>1105501</v>
      </c>
      <c r="BL38" s="281">
        <v>716250</v>
      </c>
      <c r="BM38" s="277">
        <v>270698</v>
      </c>
      <c r="BN38" s="263"/>
      <c r="BO38" s="264"/>
      <c r="BP38" s="277">
        <v>118864</v>
      </c>
      <c r="BQ38" s="278">
        <v>55029</v>
      </c>
      <c r="BR38" s="278">
        <v>0</v>
      </c>
      <c r="BS38" s="278">
        <v>0</v>
      </c>
      <c r="BT38" s="278">
        <v>8193</v>
      </c>
      <c r="BU38" s="278">
        <v>120206</v>
      </c>
      <c r="BV38" s="277">
        <v>1220</v>
      </c>
      <c r="BW38" s="277">
        <v>16144</v>
      </c>
      <c r="BX38" s="277">
        <v>125896</v>
      </c>
      <c r="BY38" s="251">
        <f t="shared" si="14"/>
        <v>30</v>
      </c>
      <c r="BZ38" s="274">
        <v>30</v>
      </c>
      <c r="CA38" s="275" t="s">
        <v>80</v>
      </c>
      <c r="CB38" s="281">
        <v>389251</v>
      </c>
      <c r="CC38" s="277">
        <v>3065</v>
      </c>
      <c r="CD38" s="277">
        <v>0</v>
      </c>
      <c r="CE38" s="231"/>
      <c r="CF38" s="277">
        <v>30251</v>
      </c>
      <c r="CG38" s="277">
        <v>355935</v>
      </c>
      <c r="CH38" s="276">
        <v>20797</v>
      </c>
      <c r="CI38" s="277">
        <v>11120</v>
      </c>
      <c r="CJ38" s="277">
        <v>9677</v>
      </c>
      <c r="CK38" s="276">
        <v>28057</v>
      </c>
      <c r="CL38" s="276">
        <v>214228</v>
      </c>
      <c r="CM38" s="263"/>
      <c r="CN38" s="264"/>
      <c r="CO38" s="276">
        <v>88609</v>
      </c>
      <c r="CP38" s="284">
        <v>73156</v>
      </c>
      <c r="CQ38" s="277">
        <v>530271</v>
      </c>
      <c r="CR38" s="277">
        <v>260371</v>
      </c>
      <c r="CS38" s="281">
        <v>13404514</v>
      </c>
      <c r="CT38" s="281">
        <v>5609154</v>
      </c>
      <c r="CU38" s="285">
        <v>41.8</v>
      </c>
      <c r="CV38" s="281">
        <v>7795360</v>
      </c>
      <c r="CW38" s="285">
        <v>58.2</v>
      </c>
      <c r="CX38" s="281">
        <v>6349063</v>
      </c>
      <c r="CY38" s="286">
        <v>47.4</v>
      </c>
      <c r="CZ38" s="287">
        <f t="shared" si="15"/>
        <v>30</v>
      </c>
    </row>
    <row r="39" spans="1:104" s="241" customFormat="1" ht="17.25" customHeight="1">
      <c r="A39" s="267">
        <v>31</v>
      </c>
      <c r="B39" s="196" t="s">
        <v>56</v>
      </c>
      <c r="C39" s="258">
        <v>615582</v>
      </c>
      <c r="D39" s="258">
        <v>23001</v>
      </c>
      <c r="E39" s="258">
        <v>429</v>
      </c>
      <c r="F39" s="262">
        <v>895</v>
      </c>
      <c r="G39" s="262">
        <v>1040</v>
      </c>
      <c r="H39" s="262">
        <v>0</v>
      </c>
      <c r="I39" s="257">
        <v>112971</v>
      </c>
      <c r="J39" s="258">
        <v>0</v>
      </c>
      <c r="K39" s="269">
        <v>0</v>
      </c>
      <c r="L39" s="269">
        <v>0</v>
      </c>
      <c r="M39" s="260"/>
      <c r="N39" s="260"/>
      <c r="O39" s="269">
        <v>1</v>
      </c>
      <c r="P39" s="269">
        <v>1571</v>
      </c>
      <c r="Q39" s="269">
        <v>10342</v>
      </c>
      <c r="R39" s="269">
        <v>2462</v>
      </c>
      <c r="S39" s="260">
        <v>1770325</v>
      </c>
      <c r="T39" s="262">
        <v>1565858</v>
      </c>
      <c r="U39" s="236">
        <v>204424</v>
      </c>
      <c r="V39" s="236">
        <v>43</v>
      </c>
      <c r="W39" s="258">
        <v>0</v>
      </c>
      <c r="X39" s="258">
        <v>13183</v>
      </c>
      <c r="Y39" s="243">
        <f t="shared" si="12"/>
        <v>31</v>
      </c>
      <c r="Z39" s="231"/>
      <c r="AA39" s="267">
        <v>31</v>
      </c>
      <c r="AB39" s="196" t="s">
        <v>56</v>
      </c>
      <c r="AC39" s="236">
        <v>19144</v>
      </c>
      <c r="AD39" s="262">
        <v>0</v>
      </c>
      <c r="AE39" s="262">
        <v>3555</v>
      </c>
      <c r="AF39" s="262">
        <v>13986</v>
      </c>
      <c r="AG39" s="262">
        <v>1603</v>
      </c>
      <c r="AH39" s="258">
        <v>14281</v>
      </c>
      <c r="AI39" s="234">
        <v>1361378</v>
      </c>
      <c r="AJ39" s="257">
        <v>0</v>
      </c>
      <c r="AK39" s="257">
        <v>0</v>
      </c>
      <c r="AL39" s="262">
        <v>29357</v>
      </c>
      <c r="AM39" s="263"/>
      <c r="AN39" s="264"/>
      <c r="AO39" s="270">
        <v>51957</v>
      </c>
      <c r="AP39" s="257">
        <v>44934</v>
      </c>
      <c r="AQ39" s="271">
        <v>0</v>
      </c>
      <c r="AR39" s="271">
        <v>233535</v>
      </c>
      <c r="AS39" s="262">
        <v>0</v>
      </c>
      <c r="AT39" s="262">
        <v>0</v>
      </c>
      <c r="AU39" s="262">
        <v>1684</v>
      </c>
      <c r="AV39" s="262">
        <v>0</v>
      </c>
      <c r="AW39" s="262">
        <v>60888</v>
      </c>
      <c r="AX39" s="262">
        <v>0</v>
      </c>
      <c r="AY39" s="262">
        <v>80000</v>
      </c>
      <c r="AZ39" s="243">
        <f t="shared" si="13"/>
        <v>31</v>
      </c>
      <c r="BA39" s="231"/>
      <c r="BB39" s="267">
        <v>31</v>
      </c>
      <c r="BC39" s="196" t="s">
        <v>56</v>
      </c>
      <c r="BD39" s="262">
        <v>2081</v>
      </c>
      <c r="BE39" s="262">
        <v>0</v>
      </c>
      <c r="BF39" s="262">
        <v>273213</v>
      </c>
      <c r="BG39" s="262">
        <v>520774</v>
      </c>
      <c r="BH39" s="262">
        <v>3946</v>
      </c>
      <c r="BI39" s="262">
        <v>59009</v>
      </c>
      <c r="BJ39" s="262">
        <v>0</v>
      </c>
      <c r="BK39" s="236">
        <v>660679</v>
      </c>
      <c r="BL39" s="236">
        <v>401615</v>
      </c>
      <c r="BM39" s="262">
        <v>12380</v>
      </c>
      <c r="BN39" s="263"/>
      <c r="BO39" s="264"/>
      <c r="BP39" s="262">
        <v>28912</v>
      </c>
      <c r="BQ39" s="257">
        <v>10448</v>
      </c>
      <c r="BR39" s="257">
        <v>47330</v>
      </c>
      <c r="BS39" s="257">
        <v>0</v>
      </c>
      <c r="BT39" s="257">
        <v>2181</v>
      </c>
      <c r="BU39" s="257">
        <v>211812</v>
      </c>
      <c r="BV39" s="262">
        <v>0</v>
      </c>
      <c r="BW39" s="262">
        <v>35000</v>
      </c>
      <c r="BX39" s="262">
        <v>53552</v>
      </c>
      <c r="BY39" s="243">
        <f t="shared" si="14"/>
        <v>31</v>
      </c>
      <c r="BZ39" s="267">
        <v>31</v>
      </c>
      <c r="CA39" s="196" t="s">
        <v>56</v>
      </c>
      <c r="CB39" s="236">
        <v>259064</v>
      </c>
      <c r="CC39" s="262">
        <v>0</v>
      </c>
      <c r="CD39" s="262">
        <v>0</v>
      </c>
      <c r="CE39" s="231"/>
      <c r="CF39" s="262">
        <v>0</v>
      </c>
      <c r="CG39" s="262">
        <v>259064</v>
      </c>
      <c r="CH39" s="258">
        <v>18679</v>
      </c>
      <c r="CI39" s="262">
        <v>8839</v>
      </c>
      <c r="CJ39" s="262">
        <v>9840</v>
      </c>
      <c r="CK39" s="258">
        <v>82980</v>
      </c>
      <c r="CL39" s="258">
        <v>1100835</v>
      </c>
      <c r="CM39" s="263"/>
      <c r="CN39" s="264"/>
      <c r="CO39" s="258">
        <v>36388</v>
      </c>
      <c r="CP39" s="268">
        <v>112745</v>
      </c>
      <c r="CQ39" s="262">
        <v>305808</v>
      </c>
      <c r="CR39" s="262">
        <v>73508</v>
      </c>
      <c r="CS39" s="236">
        <v>6264719</v>
      </c>
      <c r="CT39" s="236">
        <v>2375665</v>
      </c>
      <c r="CU39" s="237">
        <v>37.9</v>
      </c>
      <c r="CV39" s="236">
        <v>3889054</v>
      </c>
      <c r="CW39" s="237">
        <v>62.1</v>
      </c>
      <c r="CX39" s="236">
        <v>2334152</v>
      </c>
      <c r="CY39" s="246">
        <v>37.3</v>
      </c>
      <c r="CZ39" s="247">
        <f t="shared" si="15"/>
        <v>31</v>
      </c>
    </row>
    <row r="40" spans="1:104" s="241" customFormat="1" ht="17.25" customHeight="1">
      <c r="A40" s="267">
        <v>32</v>
      </c>
      <c r="B40" s="196" t="s">
        <v>57</v>
      </c>
      <c r="C40" s="258">
        <v>2183808</v>
      </c>
      <c r="D40" s="258">
        <v>64851</v>
      </c>
      <c r="E40" s="258">
        <v>477</v>
      </c>
      <c r="F40" s="262">
        <v>1007</v>
      </c>
      <c r="G40" s="262">
        <v>1184</v>
      </c>
      <c r="H40" s="262">
        <v>0</v>
      </c>
      <c r="I40" s="257">
        <v>137373</v>
      </c>
      <c r="J40" s="258">
        <v>0</v>
      </c>
      <c r="K40" s="269">
        <v>0</v>
      </c>
      <c r="L40" s="269">
        <v>0</v>
      </c>
      <c r="M40" s="260"/>
      <c r="N40" s="260"/>
      <c r="O40" s="269">
        <v>0</v>
      </c>
      <c r="P40" s="269">
        <v>3027</v>
      </c>
      <c r="Q40" s="269">
        <v>20748</v>
      </c>
      <c r="R40" s="269">
        <v>3599</v>
      </c>
      <c r="S40" s="260">
        <v>1144574</v>
      </c>
      <c r="T40" s="262">
        <v>913045</v>
      </c>
      <c r="U40" s="236">
        <v>231445</v>
      </c>
      <c r="V40" s="236">
        <v>84</v>
      </c>
      <c r="W40" s="258">
        <v>547</v>
      </c>
      <c r="X40" s="258">
        <v>2343</v>
      </c>
      <c r="Y40" s="243">
        <f t="shared" si="12"/>
        <v>32</v>
      </c>
      <c r="Z40" s="231"/>
      <c r="AA40" s="267">
        <v>32</v>
      </c>
      <c r="AB40" s="196" t="s">
        <v>57</v>
      </c>
      <c r="AC40" s="236">
        <v>51321</v>
      </c>
      <c r="AD40" s="262">
        <v>0</v>
      </c>
      <c r="AE40" s="262">
        <v>0</v>
      </c>
      <c r="AF40" s="262">
        <v>47760</v>
      </c>
      <c r="AG40" s="262">
        <v>3561</v>
      </c>
      <c r="AH40" s="258">
        <v>13218</v>
      </c>
      <c r="AI40" s="245">
        <v>1467558</v>
      </c>
      <c r="AJ40" s="257">
        <v>0</v>
      </c>
      <c r="AK40" s="257">
        <v>0</v>
      </c>
      <c r="AL40" s="262">
        <v>86201</v>
      </c>
      <c r="AM40" s="263"/>
      <c r="AN40" s="264"/>
      <c r="AO40" s="270">
        <v>98636</v>
      </c>
      <c r="AP40" s="257">
        <v>54379</v>
      </c>
      <c r="AQ40" s="271">
        <v>0</v>
      </c>
      <c r="AR40" s="271">
        <v>793</v>
      </c>
      <c r="AS40" s="262">
        <v>0</v>
      </c>
      <c r="AT40" s="262">
        <v>0</v>
      </c>
      <c r="AU40" s="262">
        <v>2591</v>
      </c>
      <c r="AV40" s="262">
        <v>0</v>
      </c>
      <c r="AW40" s="262">
        <v>73362</v>
      </c>
      <c r="AX40" s="262">
        <v>36378</v>
      </c>
      <c r="AY40" s="262">
        <v>324028</v>
      </c>
      <c r="AZ40" s="243">
        <f t="shared" si="13"/>
        <v>32</v>
      </c>
      <c r="BA40" s="231"/>
      <c r="BB40" s="267">
        <v>32</v>
      </c>
      <c r="BC40" s="196" t="s">
        <v>57</v>
      </c>
      <c r="BD40" s="262">
        <v>2216</v>
      </c>
      <c r="BE40" s="262">
        <v>0</v>
      </c>
      <c r="BF40" s="262">
        <v>92155</v>
      </c>
      <c r="BG40" s="262">
        <v>627973</v>
      </c>
      <c r="BH40" s="262">
        <v>11026</v>
      </c>
      <c r="BI40" s="262">
        <v>57820</v>
      </c>
      <c r="BJ40" s="262">
        <v>18507</v>
      </c>
      <c r="BK40" s="236">
        <v>895223</v>
      </c>
      <c r="BL40" s="236">
        <v>485968</v>
      </c>
      <c r="BM40" s="262">
        <v>38332</v>
      </c>
      <c r="BN40" s="263"/>
      <c r="BO40" s="264"/>
      <c r="BP40" s="262">
        <v>44105</v>
      </c>
      <c r="BQ40" s="257">
        <v>12328</v>
      </c>
      <c r="BR40" s="257">
        <v>56227</v>
      </c>
      <c r="BS40" s="257">
        <v>0</v>
      </c>
      <c r="BT40" s="257">
        <v>3083</v>
      </c>
      <c r="BU40" s="257">
        <v>242391</v>
      </c>
      <c r="BV40" s="262">
        <v>7379</v>
      </c>
      <c r="BW40" s="262">
        <v>1000</v>
      </c>
      <c r="BX40" s="262">
        <v>81123</v>
      </c>
      <c r="BY40" s="243">
        <f t="shared" si="14"/>
        <v>32</v>
      </c>
      <c r="BZ40" s="267">
        <v>32</v>
      </c>
      <c r="CA40" s="196" t="s">
        <v>57</v>
      </c>
      <c r="CB40" s="236">
        <v>409255</v>
      </c>
      <c r="CC40" s="262">
        <v>220882</v>
      </c>
      <c r="CD40" s="262">
        <v>0</v>
      </c>
      <c r="CE40" s="231"/>
      <c r="CF40" s="262">
        <v>29572</v>
      </c>
      <c r="CG40" s="262">
        <v>158801</v>
      </c>
      <c r="CH40" s="258">
        <v>81223</v>
      </c>
      <c r="CI40" s="262">
        <v>63529</v>
      </c>
      <c r="CJ40" s="262">
        <v>17694</v>
      </c>
      <c r="CK40" s="258">
        <v>1389402</v>
      </c>
      <c r="CL40" s="258">
        <v>764466</v>
      </c>
      <c r="CM40" s="263"/>
      <c r="CN40" s="264"/>
      <c r="CO40" s="258">
        <v>5002</v>
      </c>
      <c r="CP40" s="268">
        <v>1071756</v>
      </c>
      <c r="CQ40" s="262">
        <v>433855</v>
      </c>
      <c r="CR40" s="262">
        <v>268455</v>
      </c>
      <c r="CS40" s="236">
        <v>9755069</v>
      </c>
      <c r="CT40" s="236">
        <v>3784646</v>
      </c>
      <c r="CU40" s="237">
        <v>38.8</v>
      </c>
      <c r="CV40" s="236">
        <v>5970423</v>
      </c>
      <c r="CW40" s="237">
        <v>61.2</v>
      </c>
      <c r="CX40" s="236">
        <v>3348177</v>
      </c>
      <c r="CY40" s="246">
        <v>34.3</v>
      </c>
      <c r="CZ40" s="247">
        <f t="shared" si="15"/>
        <v>32</v>
      </c>
    </row>
    <row r="41" spans="1:104" s="241" customFormat="1" ht="17.25" customHeight="1">
      <c r="A41" s="267">
        <v>33</v>
      </c>
      <c r="B41" s="196" t="s">
        <v>58</v>
      </c>
      <c r="C41" s="258">
        <v>103785</v>
      </c>
      <c r="D41" s="258">
        <v>13511</v>
      </c>
      <c r="E41" s="258">
        <v>95</v>
      </c>
      <c r="F41" s="262">
        <v>197</v>
      </c>
      <c r="G41" s="262">
        <v>230</v>
      </c>
      <c r="H41" s="262">
        <v>0</v>
      </c>
      <c r="I41" s="257">
        <v>39870</v>
      </c>
      <c r="J41" s="258">
        <v>0</v>
      </c>
      <c r="K41" s="269">
        <v>0</v>
      </c>
      <c r="L41" s="269">
        <v>0</v>
      </c>
      <c r="M41" s="260"/>
      <c r="N41" s="260"/>
      <c r="O41" s="269">
        <v>0</v>
      </c>
      <c r="P41" s="269">
        <v>780</v>
      </c>
      <c r="Q41" s="269">
        <v>84</v>
      </c>
      <c r="R41" s="269">
        <v>769</v>
      </c>
      <c r="S41" s="260">
        <v>1410273</v>
      </c>
      <c r="T41" s="262">
        <v>1218970</v>
      </c>
      <c r="U41" s="236">
        <v>191303</v>
      </c>
      <c r="V41" s="236">
        <v>0</v>
      </c>
      <c r="W41" s="258">
        <v>0</v>
      </c>
      <c r="X41" s="258">
        <v>817</v>
      </c>
      <c r="Y41" s="243">
        <f t="shared" si="12"/>
        <v>33</v>
      </c>
      <c r="Z41" s="231"/>
      <c r="AA41" s="267">
        <v>33</v>
      </c>
      <c r="AB41" s="196" t="s">
        <v>58</v>
      </c>
      <c r="AC41" s="236">
        <v>26627</v>
      </c>
      <c r="AD41" s="262">
        <v>0</v>
      </c>
      <c r="AE41" s="262">
        <v>2200</v>
      </c>
      <c r="AF41" s="262">
        <v>6490</v>
      </c>
      <c r="AG41" s="262">
        <v>17937</v>
      </c>
      <c r="AH41" s="258">
        <v>5875</v>
      </c>
      <c r="AI41" s="245">
        <v>416272</v>
      </c>
      <c r="AJ41" s="257">
        <v>0</v>
      </c>
      <c r="AK41" s="257">
        <v>0</v>
      </c>
      <c r="AL41" s="262">
        <v>213</v>
      </c>
      <c r="AM41" s="263"/>
      <c r="AN41" s="264"/>
      <c r="AO41" s="270">
        <v>33906</v>
      </c>
      <c r="AP41" s="257">
        <v>9353</v>
      </c>
      <c r="AQ41" s="271">
        <v>0</v>
      </c>
      <c r="AR41" s="271">
        <v>5785</v>
      </c>
      <c r="AS41" s="262">
        <v>0</v>
      </c>
      <c r="AT41" s="262">
        <v>0</v>
      </c>
      <c r="AU41" s="262">
        <v>1795</v>
      </c>
      <c r="AV41" s="262">
        <v>0</v>
      </c>
      <c r="AW41" s="262">
        <v>17276</v>
      </c>
      <c r="AX41" s="262">
        <v>0</v>
      </c>
      <c r="AY41" s="262">
        <v>0</v>
      </c>
      <c r="AZ41" s="243">
        <f t="shared" si="13"/>
        <v>33</v>
      </c>
      <c r="BA41" s="231"/>
      <c r="BB41" s="267">
        <v>33</v>
      </c>
      <c r="BC41" s="196" t="s">
        <v>58</v>
      </c>
      <c r="BD41" s="262">
        <v>1676</v>
      </c>
      <c r="BE41" s="262">
        <v>0</v>
      </c>
      <c r="BF41" s="262">
        <v>125807</v>
      </c>
      <c r="BG41" s="262">
        <v>187293</v>
      </c>
      <c r="BH41" s="262">
        <v>7569</v>
      </c>
      <c r="BI41" s="262">
        <v>25599</v>
      </c>
      <c r="BJ41" s="262">
        <v>0</v>
      </c>
      <c r="BK41" s="236">
        <v>425974</v>
      </c>
      <c r="BL41" s="236">
        <v>295539</v>
      </c>
      <c r="BM41" s="262">
        <v>98</v>
      </c>
      <c r="BN41" s="263"/>
      <c r="BO41" s="264"/>
      <c r="BP41" s="262">
        <v>16728</v>
      </c>
      <c r="BQ41" s="257">
        <v>2148</v>
      </c>
      <c r="BR41" s="257">
        <v>26556</v>
      </c>
      <c r="BS41" s="257">
        <v>0</v>
      </c>
      <c r="BT41" s="257">
        <v>903</v>
      </c>
      <c r="BU41" s="257">
        <v>60037</v>
      </c>
      <c r="BV41" s="262">
        <v>0</v>
      </c>
      <c r="BW41" s="262">
        <v>29903</v>
      </c>
      <c r="BX41" s="262">
        <v>159166</v>
      </c>
      <c r="BY41" s="243">
        <f t="shared" si="14"/>
        <v>33</v>
      </c>
      <c r="BZ41" s="267">
        <v>33</v>
      </c>
      <c r="CA41" s="196" t="s">
        <v>58</v>
      </c>
      <c r="CB41" s="236">
        <v>130435</v>
      </c>
      <c r="CC41" s="262">
        <v>40000</v>
      </c>
      <c r="CD41" s="262">
        <v>0</v>
      </c>
      <c r="CE41" s="231"/>
      <c r="CF41" s="262">
        <v>0</v>
      </c>
      <c r="CG41" s="262">
        <v>90435</v>
      </c>
      <c r="CH41" s="258">
        <v>8219</v>
      </c>
      <c r="CI41" s="262">
        <v>8219</v>
      </c>
      <c r="CJ41" s="262">
        <v>0</v>
      </c>
      <c r="CK41" s="258">
        <v>11713</v>
      </c>
      <c r="CL41" s="258">
        <v>491790</v>
      </c>
      <c r="CM41" s="263"/>
      <c r="CN41" s="264"/>
      <c r="CO41" s="258">
        <v>37983</v>
      </c>
      <c r="CP41" s="268">
        <v>69482</v>
      </c>
      <c r="CQ41" s="262">
        <v>467900</v>
      </c>
      <c r="CR41" s="262">
        <v>33500</v>
      </c>
      <c r="CS41" s="236">
        <v>3532246</v>
      </c>
      <c r="CT41" s="236">
        <v>1329654</v>
      </c>
      <c r="CU41" s="237">
        <v>37.6</v>
      </c>
      <c r="CV41" s="236">
        <v>2202592</v>
      </c>
      <c r="CW41" s="237">
        <v>62.4</v>
      </c>
      <c r="CX41" s="236">
        <v>1384227</v>
      </c>
      <c r="CY41" s="246">
        <v>39.2</v>
      </c>
      <c r="CZ41" s="247">
        <f t="shared" si="15"/>
        <v>33</v>
      </c>
    </row>
    <row r="42" spans="1:104" s="241" customFormat="1" ht="17.25" customHeight="1">
      <c r="A42" s="274">
        <v>34</v>
      </c>
      <c r="B42" s="275" t="s">
        <v>59</v>
      </c>
      <c r="C42" s="276">
        <v>163656</v>
      </c>
      <c r="D42" s="276">
        <v>16594</v>
      </c>
      <c r="E42" s="276">
        <v>107</v>
      </c>
      <c r="F42" s="277">
        <v>228</v>
      </c>
      <c r="G42" s="277">
        <v>270</v>
      </c>
      <c r="H42" s="277">
        <v>0</v>
      </c>
      <c r="I42" s="278">
        <v>43392</v>
      </c>
      <c r="J42" s="276">
        <v>0</v>
      </c>
      <c r="K42" s="279">
        <v>0</v>
      </c>
      <c r="L42" s="279">
        <v>0</v>
      </c>
      <c r="M42" s="260"/>
      <c r="N42" s="260"/>
      <c r="O42" s="279">
        <v>1</v>
      </c>
      <c r="P42" s="279">
        <v>857</v>
      </c>
      <c r="Q42" s="279">
        <v>159</v>
      </c>
      <c r="R42" s="279">
        <v>942</v>
      </c>
      <c r="S42" s="280">
        <v>1427813</v>
      </c>
      <c r="T42" s="277">
        <v>1272445</v>
      </c>
      <c r="U42" s="281">
        <v>155367</v>
      </c>
      <c r="V42" s="281">
        <v>1</v>
      </c>
      <c r="W42" s="276">
        <v>0</v>
      </c>
      <c r="X42" s="276">
        <v>4387</v>
      </c>
      <c r="Y42" s="251">
        <f t="shared" si="12"/>
        <v>34</v>
      </c>
      <c r="Z42" s="231"/>
      <c r="AA42" s="274">
        <v>34</v>
      </c>
      <c r="AB42" s="275" t="s">
        <v>59</v>
      </c>
      <c r="AC42" s="281">
        <v>3716</v>
      </c>
      <c r="AD42" s="277">
        <v>0</v>
      </c>
      <c r="AE42" s="277">
        <v>435</v>
      </c>
      <c r="AF42" s="277">
        <v>2527</v>
      </c>
      <c r="AG42" s="277">
        <v>754</v>
      </c>
      <c r="AH42" s="276">
        <v>5219</v>
      </c>
      <c r="AI42" s="290">
        <v>578669</v>
      </c>
      <c r="AJ42" s="278">
        <v>0</v>
      </c>
      <c r="AK42" s="278">
        <v>0</v>
      </c>
      <c r="AL42" s="277">
        <v>314</v>
      </c>
      <c r="AM42" s="263"/>
      <c r="AN42" s="264"/>
      <c r="AO42" s="282">
        <v>41421</v>
      </c>
      <c r="AP42" s="278">
        <v>10214</v>
      </c>
      <c r="AQ42" s="283">
        <v>0</v>
      </c>
      <c r="AR42" s="283">
        <v>76026</v>
      </c>
      <c r="AS42" s="277">
        <v>0</v>
      </c>
      <c r="AT42" s="277">
        <v>0</v>
      </c>
      <c r="AU42" s="277">
        <v>1541</v>
      </c>
      <c r="AV42" s="277">
        <v>0</v>
      </c>
      <c r="AW42" s="277">
        <v>42832</v>
      </c>
      <c r="AX42" s="277">
        <v>0</v>
      </c>
      <c r="AY42" s="277">
        <v>0</v>
      </c>
      <c r="AZ42" s="251">
        <f t="shared" si="13"/>
        <v>34</v>
      </c>
      <c r="BA42" s="231"/>
      <c r="BB42" s="274">
        <v>34</v>
      </c>
      <c r="BC42" s="275" t="s">
        <v>59</v>
      </c>
      <c r="BD42" s="277">
        <v>1697</v>
      </c>
      <c r="BE42" s="277">
        <v>0</v>
      </c>
      <c r="BF42" s="277">
        <v>175303</v>
      </c>
      <c r="BG42" s="277">
        <v>195655</v>
      </c>
      <c r="BH42" s="277">
        <v>1857</v>
      </c>
      <c r="BI42" s="277">
        <v>31809</v>
      </c>
      <c r="BJ42" s="277">
        <v>0</v>
      </c>
      <c r="BK42" s="281">
        <v>310943</v>
      </c>
      <c r="BL42" s="281">
        <v>179030</v>
      </c>
      <c r="BM42" s="277">
        <v>157</v>
      </c>
      <c r="BN42" s="263"/>
      <c r="BO42" s="264"/>
      <c r="BP42" s="277">
        <v>20495</v>
      </c>
      <c r="BQ42" s="278">
        <v>2316</v>
      </c>
      <c r="BR42" s="278">
        <v>34571</v>
      </c>
      <c r="BS42" s="278">
        <v>0</v>
      </c>
      <c r="BT42" s="278">
        <v>1614</v>
      </c>
      <c r="BU42" s="278">
        <v>57675</v>
      </c>
      <c r="BV42" s="277">
        <v>0</v>
      </c>
      <c r="BW42" s="277">
        <v>30000</v>
      </c>
      <c r="BX42" s="277">
        <v>32202</v>
      </c>
      <c r="BY42" s="251">
        <f t="shared" si="14"/>
        <v>34</v>
      </c>
      <c r="BZ42" s="274">
        <v>34</v>
      </c>
      <c r="CA42" s="275" t="s">
        <v>59</v>
      </c>
      <c r="CB42" s="281">
        <v>131913</v>
      </c>
      <c r="CC42" s="277">
        <v>0</v>
      </c>
      <c r="CD42" s="277">
        <v>0</v>
      </c>
      <c r="CE42" s="231"/>
      <c r="CF42" s="277">
        <v>0</v>
      </c>
      <c r="CG42" s="277">
        <v>131913</v>
      </c>
      <c r="CH42" s="276">
        <v>9972</v>
      </c>
      <c r="CI42" s="277">
        <v>8855</v>
      </c>
      <c r="CJ42" s="277">
        <v>1117</v>
      </c>
      <c r="CK42" s="276">
        <v>12774</v>
      </c>
      <c r="CL42" s="276">
        <v>53621</v>
      </c>
      <c r="CM42" s="263"/>
      <c r="CN42" s="264"/>
      <c r="CO42" s="276">
        <v>26648</v>
      </c>
      <c r="CP42" s="284">
        <v>157026</v>
      </c>
      <c r="CQ42" s="277">
        <v>512100</v>
      </c>
      <c r="CR42" s="277">
        <v>36900</v>
      </c>
      <c r="CS42" s="281">
        <v>3329094</v>
      </c>
      <c r="CT42" s="281">
        <v>1381696</v>
      </c>
      <c r="CU42" s="285">
        <v>41.5</v>
      </c>
      <c r="CV42" s="281">
        <v>1947398</v>
      </c>
      <c r="CW42" s="285">
        <v>58.5</v>
      </c>
      <c r="CX42" s="281">
        <v>1498828</v>
      </c>
      <c r="CY42" s="286">
        <v>45</v>
      </c>
      <c r="CZ42" s="287">
        <f t="shared" si="15"/>
        <v>34</v>
      </c>
    </row>
    <row r="43" spans="1:104" s="241" customFormat="1" ht="17.25" customHeight="1">
      <c r="A43" s="267">
        <v>35</v>
      </c>
      <c r="B43" s="196" t="s">
        <v>60</v>
      </c>
      <c r="C43" s="258">
        <v>891989</v>
      </c>
      <c r="D43" s="258">
        <v>89950</v>
      </c>
      <c r="E43" s="258">
        <v>607</v>
      </c>
      <c r="F43" s="262">
        <v>1277</v>
      </c>
      <c r="G43" s="262">
        <v>1495</v>
      </c>
      <c r="H43" s="262">
        <v>0</v>
      </c>
      <c r="I43" s="257">
        <v>210438</v>
      </c>
      <c r="J43" s="258">
        <v>0</v>
      </c>
      <c r="K43" s="269">
        <v>0</v>
      </c>
      <c r="L43" s="269">
        <v>0</v>
      </c>
      <c r="M43" s="260"/>
      <c r="N43" s="260"/>
      <c r="O43" s="269">
        <v>2</v>
      </c>
      <c r="P43" s="269">
        <v>5448</v>
      </c>
      <c r="Q43" s="269">
        <v>4951</v>
      </c>
      <c r="R43" s="269">
        <v>6794</v>
      </c>
      <c r="S43" s="260">
        <v>3112836</v>
      </c>
      <c r="T43" s="262">
        <v>2718723</v>
      </c>
      <c r="U43" s="236">
        <v>394093</v>
      </c>
      <c r="V43" s="236">
        <v>20</v>
      </c>
      <c r="W43" s="258">
        <v>1040</v>
      </c>
      <c r="X43" s="258">
        <v>19170</v>
      </c>
      <c r="Y43" s="243">
        <f t="shared" si="12"/>
        <v>35</v>
      </c>
      <c r="Z43" s="231"/>
      <c r="AA43" s="267">
        <v>35</v>
      </c>
      <c r="AB43" s="196" t="s">
        <v>60</v>
      </c>
      <c r="AC43" s="236">
        <v>19815</v>
      </c>
      <c r="AD43" s="262">
        <v>0</v>
      </c>
      <c r="AE43" s="262">
        <v>0</v>
      </c>
      <c r="AF43" s="262">
        <v>13468</v>
      </c>
      <c r="AG43" s="262">
        <v>6347</v>
      </c>
      <c r="AH43" s="258">
        <v>6595</v>
      </c>
      <c r="AI43" s="245">
        <v>1811445</v>
      </c>
      <c r="AJ43" s="257">
        <v>0</v>
      </c>
      <c r="AK43" s="257">
        <v>0</v>
      </c>
      <c r="AL43" s="262">
        <v>141677</v>
      </c>
      <c r="AM43" s="263"/>
      <c r="AN43" s="264"/>
      <c r="AO43" s="270">
        <v>151891</v>
      </c>
      <c r="AP43" s="257">
        <v>70775</v>
      </c>
      <c r="AQ43" s="271">
        <v>0</v>
      </c>
      <c r="AR43" s="271">
        <v>13793</v>
      </c>
      <c r="AS43" s="262">
        <v>4949</v>
      </c>
      <c r="AT43" s="262">
        <v>0</v>
      </c>
      <c r="AU43" s="262">
        <v>2759</v>
      </c>
      <c r="AV43" s="262">
        <v>0</v>
      </c>
      <c r="AW43" s="262">
        <v>25567</v>
      </c>
      <c r="AX43" s="262">
        <v>0</v>
      </c>
      <c r="AY43" s="262">
        <v>0</v>
      </c>
      <c r="AZ43" s="243">
        <f t="shared" si="13"/>
        <v>35</v>
      </c>
      <c r="BA43" s="231"/>
      <c r="BB43" s="267">
        <v>35</v>
      </c>
      <c r="BC43" s="196" t="s">
        <v>60</v>
      </c>
      <c r="BD43" s="262">
        <v>13600</v>
      </c>
      <c r="BE43" s="262">
        <v>0</v>
      </c>
      <c r="BF43" s="262">
        <v>267182</v>
      </c>
      <c r="BG43" s="262">
        <v>987580</v>
      </c>
      <c r="BH43" s="262">
        <v>22615</v>
      </c>
      <c r="BI43" s="262">
        <v>109057</v>
      </c>
      <c r="BJ43" s="262">
        <v>0</v>
      </c>
      <c r="BK43" s="236">
        <v>505236</v>
      </c>
      <c r="BL43" s="236">
        <v>385655</v>
      </c>
      <c r="BM43" s="262">
        <v>60836</v>
      </c>
      <c r="BN43" s="263"/>
      <c r="BO43" s="264"/>
      <c r="BP43" s="262">
        <v>72916</v>
      </c>
      <c r="BQ43" s="257">
        <v>16168</v>
      </c>
      <c r="BR43" s="257">
        <v>7927</v>
      </c>
      <c r="BS43" s="257">
        <v>5247</v>
      </c>
      <c r="BT43" s="257">
        <v>28452</v>
      </c>
      <c r="BU43" s="257">
        <v>11400</v>
      </c>
      <c r="BV43" s="262">
        <v>0</v>
      </c>
      <c r="BW43" s="262">
        <v>30726</v>
      </c>
      <c r="BX43" s="262">
        <v>151983</v>
      </c>
      <c r="BY43" s="243">
        <f t="shared" si="14"/>
        <v>35</v>
      </c>
      <c r="BZ43" s="267">
        <v>35</v>
      </c>
      <c r="CA43" s="196" t="s">
        <v>60</v>
      </c>
      <c r="CB43" s="236">
        <v>119581</v>
      </c>
      <c r="CC43" s="262">
        <v>5996</v>
      </c>
      <c r="CD43" s="262">
        <v>0</v>
      </c>
      <c r="CE43" s="231"/>
      <c r="CF43" s="262">
        <v>0</v>
      </c>
      <c r="CG43" s="262">
        <v>113585</v>
      </c>
      <c r="CH43" s="258">
        <v>19829</v>
      </c>
      <c r="CI43" s="262">
        <v>17868</v>
      </c>
      <c r="CJ43" s="262">
        <v>1961</v>
      </c>
      <c r="CK43" s="258">
        <v>395075</v>
      </c>
      <c r="CL43" s="258">
        <v>165673</v>
      </c>
      <c r="CM43" s="263"/>
      <c r="CN43" s="264"/>
      <c r="CO43" s="258">
        <v>75245</v>
      </c>
      <c r="CP43" s="268">
        <v>99264</v>
      </c>
      <c r="CQ43" s="262">
        <v>630600</v>
      </c>
      <c r="CR43" s="262">
        <v>119300</v>
      </c>
      <c r="CS43" s="236">
        <v>8074774</v>
      </c>
      <c r="CT43" s="236">
        <v>3139139</v>
      </c>
      <c r="CU43" s="237">
        <v>38.9</v>
      </c>
      <c r="CV43" s="236">
        <v>4935635</v>
      </c>
      <c r="CW43" s="237">
        <v>61.1</v>
      </c>
      <c r="CX43" s="236">
        <v>3947413</v>
      </c>
      <c r="CY43" s="246">
        <v>48.9</v>
      </c>
      <c r="CZ43" s="247">
        <f t="shared" si="15"/>
        <v>35</v>
      </c>
    </row>
    <row r="44" spans="1:104" s="241" customFormat="1" ht="17.25" customHeight="1">
      <c r="A44" s="267">
        <v>36</v>
      </c>
      <c r="B44" s="196" t="s">
        <v>61</v>
      </c>
      <c r="C44" s="258">
        <v>1432394</v>
      </c>
      <c r="D44" s="258">
        <v>133976</v>
      </c>
      <c r="E44" s="258">
        <v>1195</v>
      </c>
      <c r="F44" s="262">
        <v>2503</v>
      </c>
      <c r="G44" s="257">
        <v>2920</v>
      </c>
      <c r="H44" s="257">
        <v>0</v>
      </c>
      <c r="I44" s="257">
        <v>354800</v>
      </c>
      <c r="J44" s="258">
        <v>0</v>
      </c>
      <c r="K44" s="269">
        <v>0</v>
      </c>
      <c r="L44" s="269">
        <v>0</v>
      </c>
      <c r="M44" s="260"/>
      <c r="N44" s="260"/>
      <c r="O44" s="269">
        <v>3</v>
      </c>
      <c r="P44" s="269">
        <v>8351</v>
      </c>
      <c r="Q44" s="269">
        <v>8724</v>
      </c>
      <c r="R44" s="269">
        <v>13072</v>
      </c>
      <c r="S44" s="260">
        <v>4306737</v>
      </c>
      <c r="T44" s="262">
        <v>3936095</v>
      </c>
      <c r="U44" s="236">
        <v>370605</v>
      </c>
      <c r="V44" s="236">
        <v>37</v>
      </c>
      <c r="W44" s="258">
        <v>1925</v>
      </c>
      <c r="X44" s="258">
        <v>29000</v>
      </c>
      <c r="Y44" s="243">
        <f t="shared" si="12"/>
        <v>36</v>
      </c>
      <c r="Z44" s="231"/>
      <c r="AA44" s="267">
        <v>36</v>
      </c>
      <c r="AB44" s="196" t="s">
        <v>61</v>
      </c>
      <c r="AC44" s="236">
        <v>83610</v>
      </c>
      <c r="AD44" s="262">
        <v>0</v>
      </c>
      <c r="AE44" s="262">
        <v>0</v>
      </c>
      <c r="AF44" s="262">
        <v>56338</v>
      </c>
      <c r="AG44" s="262">
        <v>27272</v>
      </c>
      <c r="AH44" s="258">
        <v>10553</v>
      </c>
      <c r="AI44" s="245">
        <v>3034352</v>
      </c>
      <c r="AJ44" s="257">
        <v>0</v>
      </c>
      <c r="AK44" s="257">
        <v>0</v>
      </c>
      <c r="AL44" s="262">
        <v>304820</v>
      </c>
      <c r="AM44" s="263"/>
      <c r="AN44" s="264"/>
      <c r="AO44" s="270">
        <v>260784</v>
      </c>
      <c r="AP44" s="257">
        <v>125650</v>
      </c>
      <c r="AQ44" s="271">
        <v>0</v>
      </c>
      <c r="AR44" s="271">
        <v>0</v>
      </c>
      <c r="AS44" s="262">
        <v>6588</v>
      </c>
      <c r="AT44" s="262">
        <v>0</v>
      </c>
      <c r="AU44" s="262">
        <v>10464</v>
      </c>
      <c r="AV44" s="262">
        <v>0</v>
      </c>
      <c r="AW44" s="262">
        <v>66785</v>
      </c>
      <c r="AX44" s="262">
        <v>0</v>
      </c>
      <c r="AY44" s="262">
        <v>0</v>
      </c>
      <c r="AZ44" s="243">
        <f t="shared" si="13"/>
        <v>36</v>
      </c>
      <c r="BA44" s="231"/>
      <c r="BB44" s="267">
        <v>36</v>
      </c>
      <c r="BC44" s="196" t="s">
        <v>61</v>
      </c>
      <c r="BD44" s="262">
        <v>0</v>
      </c>
      <c r="BE44" s="262">
        <v>0</v>
      </c>
      <c r="BF44" s="262">
        <v>332274</v>
      </c>
      <c r="BG44" s="262">
        <v>1693972</v>
      </c>
      <c r="BH44" s="262">
        <v>96989</v>
      </c>
      <c r="BI44" s="262">
        <v>136026</v>
      </c>
      <c r="BJ44" s="262">
        <v>0</v>
      </c>
      <c r="BK44" s="236">
        <v>644001</v>
      </c>
      <c r="BL44" s="236">
        <v>481665</v>
      </c>
      <c r="BM44" s="262">
        <v>145209</v>
      </c>
      <c r="BN44" s="263"/>
      <c r="BO44" s="264"/>
      <c r="BP44" s="262">
        <v>126869</v>
      </c>
      <c r="BQ44" s="257">
        <v>27965</v>
      </c>
      <c r="BR44" s="257">
        <v>1333</v>
      </c>
      <c r="BS44" s="257">
        <v>0</v>
      </c>
      <c r="BT44" s="257">
        <v>7502</v>
      </c>
      <c r="BU44" s="257">
        <v>7000</v>
      </c>
      <c r="BV44" s="262">
        <v>1220</v>
      </c>
      <c r="BW44" s="262">
        <v>30656</v>
      </c>
      <c r="BX44" s="262">
        <v>133911</v>
      </c>
      <c r="BY44" s="243">
        <f t="shared" si="14"/>
        <v>36</v>
      </c>
      <c r="BZ44" s="267">
        <v>36</v>
      </c>
      <c r="CA44" s="196" t="s">
        <v>61</v>
      </c>
      <c r="CB44" s="236">
        <v>162336</v>
      </c>
      <c r="CC44" s="262">
        <v>2319</v>
      </c>
      <c r="CD44" s="262">
        <v>0</v>
      </c>
      <c r="CE44" s="231"/>
      <c r="CF44" s="262">
        <v>0</v>
      </c>
      <c r="CG44" s="262">
        <v>160017</v>
      </c>
      <c r="CH44" s="258">
        <v>31887</v>
      </c>
      <c r="CI44" s="262">
        <v>26940</v>
      </c>
      <c r="CJ44" s="262">
        <v>4947</v>
      </c>
      <c r="CK44" s="258">
        <v>127992</v>
      </c>
      <c r="CL44" s="258">
        <v>209199</v>
      </c>
      <c r="CM44" s="263"/>
      <c r="CN44" s="264"/>
      <c r="CO44" s="258">
        <v>38366</v>
      </c>
      <c r="CP44" s="268">
        <v>293448</v>
      </c>
      <c r="CQ44" s="262">
        <v>670200</v>
      </c>
      <c r="CR44" s="257">
        <v>190600</v>
      </c>
      <c r="CS44" s="236">
        <v>11439208</v>
      </c>
      <c r="CT44" s="236">
        <v>4362576</v>
      </c>
      <c r="CU44" s="237">
        <v>38.1</v>
      </c>
      <c r="CV44" s="236">
        <v>7076632</v>
      </c>
      <c r="CW44" s="237">
        <v>61.9</v>
      </c>
      <c r="CX44" s="236">
        <v>5918498</v>
      </c>
      <c r="CY44" s="246">
        <v>51.7</v>
      </c>
      <c r="CZ44" s="247">
        <f t="shared" si="15"/>
        <v>36</v>
      </c>
    </row>
    <row r="45" spans="1:104" s="241" customFormat="1" ht="17.25" customHeight="1">
      <c r="A45" s="273">
        <v>37</v>
      </c>
      <c r="B45" s="196" t="s">
        <v>62</v>
      </c>
      <c r="C45" s="258">
        <v>484270</v>
      </c>
      <c r="D45" s="258">
        <v>104537</v>
      </c>
      <c r="E45" s="258">
        <v>334</v>
      </c>
      <c r="F45" s="262">
        <v>704</v>
      </c>
      <c r="G45" s="262">
        <v>825</v>
      </c>
      <c r="H45" s="262">
        <v>0</v>
      </c>
      <c r="I45" s="257">
        <v>116448</v>
      </c>
      <c r="J45" s="258">
        <v>0</v>
      </c>
      <c r="K45" s="269">
        <v>0</v>
      </c>
      <c r="L45" s="269">
        <v>0</v>
      </c>
      <c r="M45" s="260"/>
      <c r="N45" s="260"/>
      <c r="O45" s="269">
        <v>2</v>
      </c>
      <c r="P45" s="269">
        <v>5947</v>
      </c>
      <c r="Q45" s="269">
        <v>4133</v>
      </c>
      <c r="R45" s="269">
        <v>4427</v>
      </c>
      <c r="S45" s="260">
        <v>2332441</v>
      </c>
      <c r="T45" s="262">
        <v>2120148</v>
      </c>
      <c r="U45" s="236">
        <v>212275</v>
      </c>
      <c r="V45" s="236">
        <v>18</v>
      </c>
      <c r="W45" s="258">
        <v>689</v>
      </c>
      <c r="X45" s="258">
        <v>39662</v>
      </c>
      <c r="Y45" s="243">
        <f t="shared" si="12"/>
        <v>37</v>
      </c>
      <c r="Z45" s="231"/>
      <c r="AA45" s="267">
        <v>37</v>
      </c>
      <c r="AB45" s="196" t="s">
        <v>62</v>
      </c>
      <c r="AC45" s="236">
        <v>24505</v>
      </c>
      <c r="AD45" s="262">
        <v>0</v>
      </c>
      <c r="AE45" s="262">
        <v>0</v>
      </c>
      <c r="AF45" s="262">
        <v>10414</v>
      </c>
      <c r="AG45" s="262">
        <v>14091</v>
      </c>
      <c r="AH45" s="258">
        <v>5085</v>
      </c>
      <c r="AI45" s="245">
        <v>1102893</v>
      </c>
      <c r="AJ45" s="257">
        <v>0</v>
      </c>
      <c r="AK45" s="257">
        <v>0</v>
      </c>
      <c r="AL45" s="262">
        <v>93466</v>
      </c>
      <c r="AM45" s="263"/>
      <c r="AN45" s="264"/>
      <c r="AO45" s="270">
        <v>102479</v>
      </c>
      <c r="AP45" s="257">
        <v>37662</v>
      </c>
      <c r="AQ45" s="271">
        <v>0</v>
      </c>
      <c r="AR45" s="271">
        <v>35858</v>
      </c>
      <c r="AS45" s="262">
        <v>5436</v>
      </c>
      <c r="AT45" s="262">
        <v>0</v>
      </c>
      <c r="AU45" s="262">
        <v>10398</v>
      </c>
      <c r="AV45" s="262">
        <v>0</v>
      </c>
      <c r="AW45" s="262">
        <v>85270</v>
      </c>
      <c r="AX45" s="262">
        <v>0</v>
      </c>
      <c r="AY45" s="262">
        <v>0</v>
      </c>
      <c r="AZ45" s="243">
        <f t="shared" si="13"/>
        <v>37</v>
      </c>
      <c r="BA45" s="231"/>
      <c r="BB45" s="267">
        <v>37</v>
      </c>
      <c r="BC45" s="196" t="s">
        <v>62</v>
      </c>
      <c r="BD45" s="262">
        <v>0</v>
      </c>
      <c r="BE45" s="262">
        <v>0</v>
      </c>
      <c r="BF45" s="262">
        <v>129735</v>
      </c>
      <c r="BG45" s="262">
        <v>537585</v>
      </c>
      <c r="BH45" s="262">
        <v>25657</v>
      </c>
      <c r="BI45" s="262">
        <v>39347</v>
      </c>
      <c r="BJ45" s="262">
        <v>0</v>
      </c>
      <c r="BK45" s="236">
        <v>318578</v>
      </c>
      <c r="BL45" s="236">
        <v>254714</v>
      </c>
      <c r="BM45" s="262">
        <v>39762</v>
      </c>
      <c r="BN45" s="263"/>
      <c r="BO45" s="264"/>
      <c r="BP45" s="262">
        <v>51766</v>
      </c>
      <c r="BQ45" s="257">
        <v>8392</v>
      </c>
      <c r="BR45" s="257">
        <v>896</v>
      </c>
      <c r="BS45" s="257">
        <v>4664</v>
      </c>
      <c r="BT45" s="257">
        <v>23023</v>
      </c>
      <c r="BU45" s="257">
        <v>0</v>
      </c>
      <c r="BV45" s="262">
        <v>0</v>
      </c>
      <c r="BW45" s="262">
        <v>1022</v>
      </c>
      <c r="BX45" s="262">
        <v>125189</v>
      </c>
      <c r="BY45" s="243">
        <f t="shared" si="14"/>
        <v>37</v>
      </c>
      <c r="BZ45" s="267">
        <v>37</v>
      </c>
      <c r="CA45" s="196" t="s">
        <v>62</v>
      </c>
      <c r="CB45" s="236">
        <v>63864</v>
      </c>
      <c r="CC45" s="262">
        <v>2000</v>
      </c>
      <c r="CD45" s="262">
        <v>470</v>
      </c>
      <c r="CE45" s="231"/>
      <c r="CF45" s="262">
        <v>30000</v>
      </c>
      <c r="CG45" s="262">
        <v>31394</v>
      </c>
      <c r="CH45" s="258">
        <v>4521</v>
      </c>
      <c r="CI45" s="262">
        <v>1381</v>
      </c>
      <c r="CJ45" s="262">
        <v>3140</v>
      </c>
      <c r="CK45" s="258">
        <v>99718</v>
      </c>
      <c r="CL45" s="258">
        <v>63368</v>
      </c>
      <c r="CM45" s="263"/>
      <c r="CN45" s="264"/>
      <c r="CO45" s="258">
        <v>15687</v>
      </c>
      <c r="CP45" s="268">
        <v>83231</v>
      </c>
      <c r="CQ45" s="262">
        <v>500500</v>
      </c>
      <c r="CR45" s="262">
        <v>80600</v>
      </c>
      <c r="CS45" s="245">
        <v>5312505</v>
      </c>
      <c r="CT45" s="236">
        <v>1890132</v>
      </c>
      <c r="CU45" s="237">
        <v>35.6</v>
      </c>
      <c r="CV45" s="236">
        <v>3422373</v>
      </c>
      <c r="CW45" s="237">
        <v>64.4</v>
      </c>
      <c r="CX45" s="236">
        <v>2847864</v>
      </c>
      <c r="CY45" s="246">
        <v>53.6</v>
      </c>
      <c r="CZ45" s="247">
        <f t="shared" si="15"/>
        <v>37</v>
      </c>
    </row>
    <row r="46" spans="1:104" s="241" customFormat="1" ht="17.25" customHeight="1">
      <c r="A46" s="267">
        <v>38</v>
      </c>
      <c r="B46" s="196" t="s">
        <v>63</v>
      </c>
      <c r="C46" s="258">
        <v>1566396</v>
      </c>
      <c r="D46" s="258">
        <v>146919</v>
      </c>
      <c r="E46" s="258">
        <v>1127</v>
      </c>
      <c r="F46" s="262">
        <v>2376</v>
      </c>
      <c r="G46" s="262">
        <v>2783</v>
      </c>
      <c r="H46" s="262">
        <v>0</v>
      </c>
      <c r="I46" s="257">
        <v>359336</v>
      </c>
      <c r="J46" s="258">
        <v>0</v>
      </c>
      <c r="K46" s="269">
        <v>0</v>
      </c>
      <c r="L46" s="269">
        <v>0</v>
      </c>
      <c r="M46" s="260"/>
      <c r="N46" s="260"/>
      <c r="O46" s="269">
        <v>4</v>
      </c>
      <c r="P46" s="269">
        <v>9772</v>
      </c>
      <c r="Q46" s="269">
        <v>3673</v>
      </c>
      <c r="R46" s="269">
        <v>12902</v>
      </c>
      <c r="S46" s="260">
        <v>4864108</v>
      </c>
      <c r="T46" s="262">
        <v>4357663</v>
      </c>
      <c r="U46" s="236">
        <v>506429</v>
      </c>
      <c r="V46" s="236">
        <v>16</v>
      </c>
      <c r="W46" s="258">
        <v>2373</v>
      </c>
      <c r="X46" s="258">
        <v>79539</v>
      </c>
      <c r="Y46" s="243">
        <f t="shared" si="12"/>
        <v>38</v>
      </c>
      <c r="Z46" s="231"/>
      <c r="AA46" s="267">
        <v>38</v>
      </c>
      <c r="AB46" s="196" t="s">
        <v>63</v>
      </c>
      <c r="AC46" s="236">
        <v>106064</v>
      </c>
      <c r="AD46" s="262">
        <v>0</v>
      </c>
      <c r="AE46" s="262">
        <v>0</v>
      </c>
      <c r="AF46" s="262">
        <v>66060</v>
      </c>
      <c r="AG46" s="262">
        <v>40004</v>
      </c>
      <c r="AH46" s="258">
        <v>10973</v>
      </c>
      <c r="AI46" s="245">
        <v>3321942</v>
      </c>
      <c r="AJ46" s="257">
        <v>0</v>
      </c>
      <c r="AK46" s="257">
        <v>0</v>
      </c>
      <c r="AL46" s="262">
        <v>246788</v>
      </c>
      <c r="AM46" s="263"/>
      <c r="AN46" s="264"/>
      <c r="AO46" s="270">
        <v>298901</v>
      </c>
      <c r="AP46" s="257">
        <v>135384</v>
      </c>
      <c r="AQ46" s="271">
        <v>0</v>
      </c>
      <c r="AR46" s="271">
        <v>84358</v>
      </c>
      <c r="AS46" s="262">
        <v>0</v>
      </c>
      <c r="AT46" s="262">
        <v>0</v>
      </c>
      <c r="AU46" s="262">
        <v>4563</v>
      </c>
      <c r="AV46" s="262">
        <v>0</v>
      </c>
      <c r="AW46" s="262">
        <v>151283</v>
      </c>
      <c r="AX46" s="262">
        <v>0</v>
      </c>
      <c r="AY46" s="262">
        <v>0</v>
      </c>
      <c r="AZ46" s="243">
        <f t="shared" si="13"/>
        <v>38</v>
      </c>
      <c r="BA46" s="231"/>
      <c r="BB46" s="267">
        <v>38</v>
      </c>
      <c r="BC46" s="196" t="s">
        <v>63</v>
      </c>
      <c r="BD46" s="262">
        <v>0</v>
      </c>
      <c r="BE46" s="262">
        <v>0</v>
      </c>
      <c r="BF46" s="262">
        <v>432814</v>
      </c>
      <c r="BG46" s="262">
        <v>1779866</v>
      </c>
      <c r="BH46" s="262">
        <v>34706</v>
      </c>
      <c r="BI46" s="262">
        <v>153279</v>
      </c>
      <c r="BJ46" s="262">
        <v>0</v>
      </c>
      <c r="BK46" s="236">
        <v>705015</v>
      </c>
      <c r="BL46" s="236">
        <v>628787</v>
      </c>
      <c r="BM46" s="262">
        <v>119930</v>
      </c>
      <c r="BN46" s="263"/>
      <c r="BO46" s="264"/>
      <c r="BP46" s="262">
        <v>143526</v>
      </c>
      <c r="BQ46" s="257">
        <v>30348</v>
      </c>
      <c r="BR46" s="257">
        <v>1952</v>
      </c>
      <c r="BS46" s="257">
        <v>24215</v>
      </c>
      <c r="BT46" s="257">
        <v>8217</v>
      </c>
      <c r="BU46" s="257">
        <v>7000</v>
      </c>
      <c r="BV46" s="262">
        <v>1220</v>
      </c>
      <c r="BW46" s="262">
        <v>20505</v>
      </c>
      <c r="BX46" s="262">
        <v>271874</v>
      </c>
      <c r="BY46" s="243">
        <f t="shared" si="14"/>
        <v>38</v>
      </c>
      <c r="BZ46" s="267">
        <v>38</v>
      </c>
      <c r="CA46" s="196" t="s">
        <v>63</v>
      </c>
      <c r="CB46" s="236">
        <v>76228</v>
      </c>
      <c r="CC46" s="262">
        <v>3520</v>
      </c>
      <c r="CD46" s="262">
        <v>0</v>
      </c>
      <c r="CE46" s="231"/>
      <c r="CF46" s="262">
        <v>0</v>
      </c>
      <c r="CG46" s="262">
        <v>72708</v>
      </c>
      <c r="CH46" s="258">
        <v>51525</v>
      </c>
      <c r="CI46" s="262">
        <v>31614</v>
      </c>
      <c r="CJ46" s="262">
        <v>19911</v>
      </c>
      <c r="CK46" s="258">
        <v>357829</v>
      </c>
      <c r="CL46" s="258">
        <v>968299</v>
      </c>
      <c r="CM46" s="263"/>
      <c r="CN46" s="264"/>
      <c r="CO46" s="258">
        <v>295000</v>
      </c>
      <c r="CP46" s="268">
        <v>151720</v>
      </c>
      <c r="CQ46" s="262">
        <v>3519200</v>
      </c>
      <c r="CR46" s="262">
        <v>189300</v>
      </c>
      <c r="CS46" s="236">
        <v>16538875</v>
      </c>
      <c r="CT46" s="236">
        <v>8647319</v>
      </c>
      <c r="CU46" s="237">
        <v>52.3</v>
      </c>
      <c r="CV46" s="236">
        <v>7891556</v>
      </c>
      <c r="CW46" s="237">
        <v>47.7</v>
      </c>
      <c r="CX46" s="236">
        <v>6486354</v>
      </c>
      <c r="CY46" s="246">
        <v>39.2</v>
      </c>
      <c r="CZ46" s="247">
        <f t="shared" si="15"/>
        <v>38</v>
      </c>
    </row>
    <row r="47" spans="1:104" s="241" customFormat="1" ht="17.25" customHeight="1">
      <c r="A47" s="267">
        <v>39</v>
      </c>
      <c r="B47" s="196" t="s">
        <v>64</v>
      </c>
      <c r="C47" s="258">
        <v>1170670</v>
      </c>
      <c r="D47" s="258">
        <v>93377</v>
      </c>
      <c r="E47" s="258">
        <v>1025</v>
      </c>
      <c r="F47" s="262">
        <v>2167</v>
      </c>
      <c r="G47" s="262">
        <v>2544</v>
      </c>
      <c r="H47" s="262">
        <v>0</v>
      </c>
      <c r="I47" s="257">
        <v>273126</v>
      </c>
      <c r="J47" s="258">
        <v>10751</v>
      </c>
      <c r="K47" s="269">
        <v>0</v>
      </c>
      <c r="L47" s="269">
        <v>0</v>
      </c>
      <c r="M47" s="260"/>
      <c r="N47" s="260"/>
      <c r="O47" s="269">
        <v>2</v>
      </c>
      <c r="P47" s="269">
        <v>6056</v>
      </c>
      <c r="Q47" s="269">
        <v>4849</v>
      </c>
      <c r="R47" s="269">
        <v>12646</v>
      </c>
      <c r="S47" s="260">
        <v>2320694</v>
      </c>
      <c r="T47" s="262">
        <v>2126554</v>
      </c>
      <c r="U47" s="236">
        <v>193260</v>
      </c>
      <c r="V47" s="236">
        <v>880</v>
      </c>
      <c r="W47" s="258">
        <v>1209</v>
      </c>
      <c r="X47" s="258">
        <v>41148</v>
      </c>
      <c r="Y47" s="243">
        <f t="shared" si="12"/>
        <v>39</v>
      </c>
      <c r="Z47" s="231"/>
      <c r="AA47" s="267">
        <v>39</v>
      </c>
      <c r="AB47" s="196" t="s">
        <v>64</v>
      </c>
      <c r="AC47" s="236">
        <v>15630</v>
      </c>
      <c r="AD47" s="262">
        <v>0</v>
      </c>
      <c r="AE47" s="262">
        <v>0</v>
      </c>
      <c r="AF47" s="262">
        <v>8043</v>
      </c>
      <c r="AG47" s="262">
        <v>7587</v>
      </c>
      <c r="AH47" s="258">
        <v>6406</v>
      </c>
      <c r="AI47" s="245">
        <v>2626942</v>
      </c>
      <c r="AJ47" s="257">
        <v>0</v>
      </c>
      <c r="AK47" s="257">
        <v>0</v>
      </c>
      <c r="AL47" s="262">
        <v>239845</v>
      </c>
      <c r="AM47" s="263"/>
      <c r="AN47" s="264"/>
      <c r="AO47" s="270">
        <v>166399</v>
      </c>
      <c r="AP47" s="257">
        <v>118210</v>
      </c>
      <c r="AQ47" s="271">
        <v>0</v>
      </c>
      <c r="AR47" s="271">
        <v>116183</v>
      </c>
      <c r="AS47" s="262">
        <v>24966</v>
      </c>
      <c r="AT47" s="262">
        <v>0</v>
      </c>
      <c r="AU47" s="262">
        <v>4668</v>
      </c>
      <c r="AV47" s="262">
        <v>0</v>
      </c>
      <c r="AW47" s="262">
        <v>91841</v>
      </c>
      <c r="AX47" s="262">
        <v>0</v>
      </c>
      <c r="AY47" s="262">
        <v>0</v>
      </c>
      <c r="AZ47" s="243">
        <f t="shared" si="13"/>
        <v>39</v>
      </c>
      <c r="BA47" s="231"/>
      <c r="BB47" s="267">
        <v>39</v>
      </c>
      <c r="BC47" s="196" t="s">
        <v>64</v>
      </c>
      <c r="BD47" s="262">
        <v>0</v>
      </c>
      <c r="BE47" s="262">
        <v>0</v>
      </c>
      <c r="BF47" s="262">
        <v>373297</v>
      </c>
      <c r="BG47" s="262">
        <v>1340260</v>
      </c>
      <c r="BH47" s="262">
        <v>22804</v>
      </c>
      <c r="BI47" s="262">
        <v>128469</v>
      </c>
      <c r="BJ47" s="262">
        <v>0</v>
      </c>
      <c r="BK47" s="236">
        <v>568875</v>
      </c>
      <c r="BL47" s="236">
        <v>415595</v>
      </c>
      <c r="BM47" s="262">
        <v>111520</v>
      </c>
      <c r="BN47" s="263"/>
      <c r="BO47" s="264"/>
      <c r="BP47" s="262">
        <v>81936</v>
      </c>
      <c r="BQ47" s="257">
        <v>26162</v>
      </c>
      <c r="BR47" s="257">
        <v>94216</v>
      </c>
      <c r="BS47" s="257">
        <v>0</v>
      </c>
      <c r="BT47" s="257">
        <v>7219</v>
      </c>
      <c r="BU47" s="257">
        <v>7000</v>
      </c>
      <c r="BV47" s="262">
        <v>1220</v>
      </c>
      <c r="BW47" s="262">
        <v>34935</v>
      </c>
      <c r="BX47" s="262">
        <v>51387</v>
      </c>
      <c r="BY47" s="243">
        <f t="shared" si="14"/>
        <v>39</v>
      </c>
      <c r="BZ47" s="267">
        <v>39</v>
      </c>
      <c r="CA47" s="196" t="s">
        <v>64</v>
      </c>
      <c r="CB47" s="236">
        <v>153280</v>
      </c>
      <c r="CC47" s="262">
        <v>3782</v>
      </c>
      <c r="CD47" s="262">
        <v>0</v>
      </c>
      <c r="CE47" s="231"/>
      <c r="CF47" s="262">
        <v>0</v>
      </c>
      <c r="CG47" s="262">
        <v>149498</v>
      </c>
      <c r="CH47" s="258">
        <v>6048</v>
      </c>
      <c r="CI47" s="262">
        <v>1734</v>
      </c>
      <c r="CJ47" s="262">
        <v>4314</v>
      </c>
      <c r="CK47" s="258">
        <v>8862</v>
      </c>
      <c r="CL47" s="258">
        <v>53965</v>
      </c>
      <c r="CM47" s="263"/>
      <c r="CN47" s="264"/>
      <c r="CO47" s="258">
        <v>167157</v>
      </c>
      <c r="CP47" s="268">
        <v>83222</v>
      </c>
      <c r="CQ47" s="262">
        <v>482800</v>
      </c>
      <c r="CR47" s="262">
        <v>132800</v>
      </c>
      <c r="CS47" s="236">
        <v>7960171</v>
      </c>
      <c r="CT47" s="236">
        <v>3248683</v>
      </c>
      <c r="CU47" s="237">
        <v>40.8</v>
      </c>
      <c r="CV47" s="236">
        <v>4711488</v>
      </c>
      <c r="CW47" s="237">
        <v>59.2</v>
      </c>
      <c r="CX47" s="236">
        <v>3715629</v>
      </c>
      <c r="CY47" s="246">
        <v>46.7</v>
      </c>
      <c r="CZ47" s="247">
        <f t="shared" si="15"/>
        <v>39</v>
      </c>
    </row>
    <row r="48" spans="1:104" s="241" customFormat="1" ht="17.25" customHeight="1">
      <c r="A48" s="274">
        <v>40</v>
      </c>
      <c r="B48" s="275" t="s">
        <v>65</v>
      </c>
      <c r="C48" s="276">
        <v>263293</v>
      </c>
      <c r="D48" s="276">
        <v>56943</v>
      </c>
      <c r="E48" s="276">
        <v>131</v>
      </c>
      <c r="F48" s="277">
        <v>274</v>
      </c>
      <c r="G48" s="277">
        <v>319</v>
      </c>
      <c r="H48" s="277">
        <v>0</v>
      </c>
      <c r="I48" s="278">
        <v>51331</v>
      </c>
      <c r="J48" s="276">
        <v>0</v>
      </c>
      <c r="K48" s="279">
        <v>0</v>
      </c>
      <c r="L48" s="279">
        <v>0</v>
      </c>
      <c r="M48" s="260"/>
      <c r="N48" s="260"/>
      <c r="O48" s="279">
        <v>1</v>
      </c>
      <c r="P48" s="279">
        <v>3138</v>
      </c>
      <c r="Q48" s="279">
        <v>322</v>
      </c>
      <c r="R48" s="279">
        <v>1785</v>
      </c>
      <c r="S48" s="280">
        <v>1615694</v>
      </c>
      <c r="T48" s="277">
        <v>1484706</v>
      </c>
      <c r="U48" s="281">
        <v>130986</v>
      </c>
      <c r="V48" s="281">
        <v>2</v>
      </c>
      <c r="W48" s="276">
        <v>586</v>
      </c>
      <c r="X48" s="276">
        <v>628</v>
      </c>
      <c r="Y48" s="251">
        <f t="shared" si="12"/>
        <v>40</v>
      </c>
      <c r="Z48" s="231"/>
      <c r="AA48" s="274">
        <v>40</v>
      </c>
      <c r="AB48" s="275" t="s">
        <v>65</v>
      </c>
      <c r="AC48" s="281">
        <v>27326</v>
      </c>
      <c r="AD48" s="277">
        <v>0</v>
      </c>
      <c r="AE48" s="277">
        <v>91</v>
      </c>
      <c r="AF48" s="277">
        <v>5764</v>
      </c>
      <c r="AG48" s="277">
        <v>21471</v>
      </c>
      <c r="AH48" s="276">
        <v>2597</v>
      </c>
      <c r="AI48" s="290">
        <v>706690</v>
      </c>
      <c r="AJ48" s="278">
        <v>0</v>
      </c>
      <c r="AK48" s="278">
        <v>0</v>
      </c>
      <c r="AL48" s="277">
        <v>43538</v>
      </c>
      <c r="AM48" s="263"/>
      <c r="AN48" s="264"/>
      <c r="AO48" s="282">
        <v>37447</v>
      </c>
      <c r="AP48" s="278">
        <v>15953</v>
      </c>
      <c r="AQ48" s="283">
        <v>0</v>
      </c>
      <c r="AR48" s="283">
        <v>30473</v>
      </c>
      <c r="AS48" s="277">
        <v>0</v>
      </c>
      <c r="AT48" s="277">
        <v>0</v>
      </c>
      <c r="AU48" s="277">
        <v>1925</v>
      </c>
      <c r="AV48" s="277">
        <v>0</v>
      </c>
      <c r="AW48" s="277">
        <v>48155</v>
      </c>
      <c r="AX48" s="277">
        <v>0</v>
      </c>
      <c r="AY48" s="277">
        <v>0</v>
      </c>
      <c r="AZ48" s="251">
        <f t="shared" si="13"/>
        <v>40</v>
      </c>
      <c r="BA48" s="231"/>
      <c r="BB48" s="274">
        <v>40</v>
      </c>
      <c r="BC48" s="275" t="s">
        <v>65</v>
      </c>
      <c r="BD48" s="277">
        <v>0</v>
      </c>
      <c r="BE48" s="277">
        <v>0</v>
      </c>
      <c r="BF48" s="277">
        <v>236884</v>
      </c>
      <c r="BG48" s="277">
        <v>242121</v>
      </c>
      <c r="BH48" s="277">
        <v>14011</v>
      </c>
      <c r="BI48" s="277">
        <v>36183</v>
      </c>
      <c r="BJ48" s="277">
        <v>0</v>
      </c>
      <c r="BK48" s="281">
        <v>170352</v>
      </c>
      <c r="BL48" s="281">
        <v>107705</v>
      </c>
      <c r="BM48" s="277">
        <v>0</v>
      </c>
      <c r="BN48" s="263"/>
      <c r="BO48" s="264"/>
      <c r="BP48" s="277">
        <v>15580</v>
      </c>
      <c r="BQ48" s="278">
        <v>0</v>
      </c>
      <c r="BR48" s="278">
        <v>0</v>
      </c>
      <c r="BS48" s="278">
        <v>0</v>
      </c>
      <c r="BT48" s="278">
        <v>20542</v>
      </c>
      <c r="BU48" s="278">
        <v>0</v>
      </c>
      <c r="BV48" s="277">
        <v>0</v>
      </c>
      <c r="BW48" s="277">
        <v>15</v>
      </c>
      <c r="BX48" s="277">
        <v>71568</v>
      </c>
      <c r="BY48" s="251">
        <f t="shared" si="14"/>
        <v>40</v>
      </c>
      <c r="BZ48" s="274">
        <v>40</v>
      </c>
      <c r="CA48" s="275" t="s">
        <v>65</v>
      </c>
      <c r="CB48" s="281">
        <v>62647</v>
      </c>
      <c r="CC48" s="277">
        <v>9485</v>
      </c>
      <c r="CD48" s="277">
        <v>0</v>
      </c>
      <c r="CE48" s="231"/>
      <c r="CF48" s="277">
        <v>32336</v>
      </c>
      <c r="CG48" s="277">
        <v>20826</v>
      </c>
      <c r="CH48" s="276">
        <v>38535</v>
      </c>
      <c r="CI48" s="277">
        <v>11811</v>
      </c>
      <c r="CJ48" s="277">
        <v>26724</v>
      </c>
      <c r="CK48" s="276">
        <v>61508</v>
      </c>
      <c r="CL48" s="276">
        <v>260614</v>
      </c>
      <c r="CM48" s="263"/>
      <c r="CN48" s="264"/>
      <c r="CO48" s="276">
        <v>53081</v>
      </c>
      <c r="CP48" s="284">
        <v>96232</v>
      </c>
      <c r="CQ48" s="277">
        <v>245000</v>
      </c>
      <c r="CR48" s="277">
        <v>46000</v>
      </c>
      <c r="CS48" s="281">
        <v>3656380</v>
      </c>
      <c r="CT48" s="281">
        <v>1167808</v>
      </c>
      <c r="CU48" s="285">
        <v>31.9</v>
      </c>
      <c r="CV48" s="281">
        <v>2488572</v>
      </c>
      <c r="CW48" s="285">
        <v>68.1</v>
      </c>
      <c r="CX48" s="281">
        <v>1871732</v>
      </c>
      <c r="CY48" s="286">
        <v>51.2</v>
      </c>
      <c r="CZ48" s="287">
        <f t="shared" si="15"/>
        <v>40</v>
      </c>
    </row>
  </sheetData>
  <sheetProtection/>
  <mergeCells count="66">
    <mergeCell ref="AA6:AB6"/>
    <mergeCell ref="BB6:BC6"/>
    <mergeCell ref="BZ6:CA6"/>
    <mergeCell ref="A7:B7"/>
    <mergeCell ref="CI4:CI5"/>
    <mergeCell ref="AR4:AR5"/>
    <mergeCell ref="AS4:AS5"/>
    <mergeCell ref="AT4:AT5"/>
    <mergeCell ref="AU4:AU5"/>
    <mergeCell ref="A8:B8"/>
    <mergeCell ref="AA8:AB8"/>
    <mergeCell ref="BB8:BC8"/>
    <mergeCell ref="BZ8:CA8"/>
    <mergeCell ref="A6:B6"/>
    <mergeCell ref="BD4:BD5"/>
    <mergeCell ref="BE4:BE5"/>
    <mergeCell ref="BF4:BF5"/>
    <mergeCell ref="BG4:BG5"/>
    <mergeCell ref="CO3:CO5"/>
    <mergeCell ref="AA7:AB7"/>
    <mergeCell ref="BB7:BC7"/>
    <mergeCell ref="BZ7:CA7"/>
    <mergeCell ref="BH4:BH5"/>
    <mergeCell ref="BI4:BI5"/>
    <mergeCell ref="CQ3:CQ5"/>
    <mergeCell ref="CR3:CR5"/>
    <mergeCell ref="T4:T5"/>
    <mergeCell ref="U4:U5"/>
    <mergeCell ref="AD4:AD5"/>
    <mergeCell ref="AE4:AE5"/>
    <mergeCell ref="AF4:AF5"/>
    <mergeCell ref="AG4:AG5"/>
    <mergeCell ref="CJ4:CJ5"/>
    <mergeCell ref="AX4:AX5"/>
    <mergeCell ref="AJ4:AJ5"/>
    <mergeCell ref="AK4:AK5"/>
    <mergeCell ref="BK3:BK5"/>
    <mergeCell ref="CH3:CH5"/>
    <mergeCell ref="CK3:CK5"/>
    <mergeCell ref="CL3:CL5"/>
    <mergeCell ref="AQ4:AQ5"/>
    <mergeCell ref="AV4:AV5"/>
    <mergeCell ref="AW4:AW5"/>
    <mergeCell ref="AY4:AY5"/>
    <mergeCell ref="CP3:CP5"/>
    <mergeCell ref="Q3:Q5"/>
    <mergeCell ref="R3:R5"/>
    <mergeCell ref="W3:W5"/>
    <mergeCell ref="X3:X5"/>
    <mergeCell ref="AH3:AH5"/>
    <mergeCell ref="BJ3:BJ5"/>
    <mergeCell ref="AL4:AL5"/>
    <mergeCell ref="AO4:AO5"/>
    <mergeCell ref="AP4:AP5"/>
    <mergeCell ref="I3:I5"/>
    <mergeCell ref="J3:J5"/>
    <mergeCell ref="K3:K5"/>
    <mergeCell ref="L3:L5"/>
    <mergeCell ref="O3:O5"/>
    <mergeCell ref="P3:P5"/>
    <mergeCell ref="C3:C5"/>
    <mergeCell ref="D3:D5"/>
    <mergeCell ref="E3:E5"/>
    <mergeCell ref="F3:F5"/>
    <mergeCell ref="G3:G5"/>
    <mergeCell ref="H3:H5"/>
  </mergeCells>
  <printOptions/>
  <pageMargins left="1.1023622047244095" right="0.2755905511811024" top="0.7874015748031497" bottom="0.5905511811023623" header="0" footer="0"/>
  <pageSetup blackAndWhite="1" horizontalDpi="300" verticalDpi="300" orientation="portrait" paperSize="9" scale="72" r:id="rId2"/>
  <colBreaks count="7" manualBreakCount="7">
    <brk id="14" max="47" man="1"/>
    <brk id="26" max="65535" man="1"/>
    <brk id="40" max="47" man="1"/>
    <brk id="53" max="65535" man="1"/>
    <brk id="67" max="47" man="1"/>
    <brk id="77" max="47" man="1"/>
    <brk id="92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view="pageBreakPreview" zoomScale="106" zoomScaleSheetLayoutView="106" zoomScalePageLayoutView="0" workbookViewId="0" topLeftCell="A1">
      <pane xSplit="4" ySplit="5" topLeftCell="E6" activePane="bottomRight" state="frozen"/>
      <selection pane="topLeft" activeCell="G43" sqref="G43"/>
      <selection pane="topRight" activeCell="G43" sqref="G43"/>
      <selection pane="bottomLeft" activeCell="G43" sqref="G43"/>
      <selection pane="bottomRight" activeCell="K43" sqref="K43"/>
    </sheetView>
  </sheetViews>
  <sheetFormatPr defaultColWidth="9.25390625" defaultRowHeight="19.5" customHeight="1"/>
  <cols>
    <col min="1" max="2" width="2.75390625" style="295" customWidth="1"/>
    <col min="3" max="3" width="2.875" style="295" customWidth="1"/>
    <col min="4" max="4" width="16.125" style="295" customWidth="1"/>
    <col min="5" max="5" width="11.25390625" style="295" customWidth="1"/>
    <col min="6" max="6" width="5.875" style="295" customWidth="1"/>
    <col min="7" max="7" width="11.25390625" style="295" customWidth="1"/>
    <col min="8" max="8" width="5.875" style="295" customWidth="1"/>
    <col min="9" max="9" width="11.25390625" style="295" customWidth="1"/>
    <col min="10" max="10" width="5.875" style="295" customWidth="1"/>
    <col min="11" max="11" width="11.25390625" style="295" customWidth="1"/>
    <col min="12" max="12" width="6.25390625" style="295" customWidth="1"/>
    <col min="13" max="13" width="11.25390625" style="295" customWidth="1"/>
    <col min="14" max="14" width="6.25390625" style="295" customWidth="1"/>
    <col min="15" max="15" width="11.25390625" style="295" customWidth="1"/>
    <col min="16" max="20" width="6.25390625" style="295" customWidth="1"/>
    <col min="21" max="16384" width="9.25390625" style="295" customWidth="1"/>
  </cols>
  <sheetData>
    <row r="1" spans="1:20" ht="19.5" customHeight="1">
      <c r="A1" s="293" t="s">
        <v>289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</row>
    <row r="2" spans="1:20" ht="19.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4" t="s">
        <v>89</v>
      </c>
    </row>
    <row r="3" spans="1:20" s="296" customFormat="1" ht="19.5" customHeight="1">
      <c r="A3" s="1516" t="s">
        <v>290</v>
      </c>
      <c r="B3" s="1517"/>
      <c r="C3" s="1517"/>
      <c r="D3" s="1518"/>
      <c r="E3" s="1525" t="s">
        <v>291</v>
      </c>
      <c r="F3" s="1526"/>
      <c r="G3" s="1526"/>
      <c r="H3" s="1527"/>
      <c r="I3" s="1516" t="s">
        <v>292</v>
      </c>
      <c r="J3" s="1517"/>
      <c r="K3" s="1526"/>
      <c r="L3" s="1527"/>
      <c r="M3" s="1525" t="s">
        <v>293</v>
      </c>
      <c r="N3" s="1526"/>
      <c r="O3" s="1526"/>
      <c r="P3" s="1526"/>
      <c r="Q3" s="1528" t="s">
        <v>294</v>
      </c>
      <c r="R3" s="1529"/>
      <c r="S3" s="1529"/>
      <c r="T3" s="1530"/>
    </row>
    <row r="4" spans="1:20" s="296" customFormat="1" ht="19.5" customHeight="1">
      <c r="A4" s="1519"/>
      <c r="B4" s="1520"/>
      <c r="C4" s="1520"/>
      <c r="D4" s="1521"/>
      <c r="E4" s="297" t="s">
        <v>295</v>
      </c>
      <c r="F4" s="298"/>
      <c r="G4" s="297" t="s">
        <v>296</v>
      </c>
      <c r="H4" s="299"/>
      <c r="I4" s="297" t="s">
        <v>295</v>
      </c>
      <c r="J4" s="300"/>
      <c r="K4" s="297" t="s">
        <v>296</v>
      </c>
      <c r="L4" s="299"/>
      <c r="M4" s="297" t="s">
        <v>297</v>
      </c>
      <c r="N4" s="298"/>
      <c r="O4" s="297" t="s">
        <v>285</v>
      </c>
      <c r="P4" s="298"/>
      <c r="Q4" s="1531" t="s">
        <v>298</v>
      </c>
      <c r="R4" s="1527"/>
      <c r="S4" s="1525" t="s">
        <v>271</v>
      </c>
      <c r="T4" s="1532"/>
    </row>
    <row r="5" spans="1:20" s="296" customFormat="1" ht="19.5" customHeight="1">
      <c r="A5" s="1522"/>
      <c r="B5" s="1523"/>
      <c r="C5" s="1523"/>
      <c r="D5" s="1524"/>
      <c r="E5" s="301" t="s">
        <v>4</v>
      </c>
      <c r="F5" s="297" t="s">
        <v>99</v>
      </c>
      <c r="G5" s="301" t="s">
        <v>299</v>
      </c>
      <c r="H5" s="297" t="s">
        <v>99</v>
      </c>
      <c r="I5" s="302" t="s">
        <v>300</v>
      </c>
      <c r="J5" s="303" t="s">
        <v>99</v>
      </c>
      <c r="K5" s="301" t="s">
        <v>301</v>
      </c>
      <c r="L5" s="297" t="s">
        <v>99</v>
      </c>
      <c r="M5" s="301" t="s">
        <v>302</v>
      </c>
      <c r="N5" s="297" t="s">
        <v>99</v>
      </c>
      <c r="O5" s="301" t="s">
        <v>303</v>
      </c>
      <c r="P5" s="297" t="s">
        <v>99</v>
      </c>
      <c r="Q5" s="304" t="s">
        <v>304</v>
      </c>
      <c r="R5" s="304" t="s">
        <v>305</v>
      </c>
      <c r="S5" s="304" t="s">
        <v>306</v>
      </c>
      <c r="T5" s="305" t="s">
        <v>305</v>
      </c>
    </row>
    <row r="6" spans="1:20" s="296" customFormat="1" ht="21" customHeight="1">
      <c r="A6" s="1536" t="s">
        <v>307</v>
      </c>
      <c r="B6" s="1533" t="s">
        <v>308</v>
      </c>
      <c r="C6" s="1534"/>
      <c r="D6" s="1535"/>
      <c r="E6" s="306">
        <f>SUM('[1]市計'!E6+'[1]町村計'!E6)</f>
        <v>5064856</v>
      </c>
      <c r="F6" s="307">
        <f>ROUND(E6/E$20*100,1)-0.1</f>
        <v>0.5</v>
      </c>
      <c r="G6" s="306">
        <v>5339240</v>
      </c>
      <c r="H6" s="307">
        <v>0.7000000000000001</v>
      </c>
      <c r="I6" s="308">
        <f>SUM('[1]市計'!I6+'[1]町村計'!I6)</f>
        <v>5058321</v>
      </c>
      <c r="J6" s="309">
        <f>ROUND(I6/I$20*100,1)</f>
        <v>1.1</v>
      </c>
      <c r="K6" s="310">
        <v>5329686</v>
      </c>
      <c r="L6" s="307">
        <v>1.3</v>
      </c>
      <c r="M6" s="311">
        <f>E6-G6</f>
        <v>-274384</v>
      </c>
      <c r="N6" s="312">
        <f>F6-H6</f>
        <v>-0.20000000000000007</v>
      </c>
      <c r="O6" s="311">
        <f>I6-K6</f>
        <v>-271365</v>
      </c>
      <c r="P6" s="312">
        <f>J6-L6</f>
        <v>-0.19999999999999996</v>
      </c>
      <c r="Q6" s="313">
        <f aca="true" t="shared" si="0" ref="Q6:Q38">IF(AND(E6=0,G6=0)=TRUE,"",IF(AND(E6&gt;0,G6=0)=TRUE,"皆増",IF(AND(E6=0,G6&gt;0)=TRUE,"皆減",ROUND(M6/G6*100,1))))</f>
        <v>-5.1</v>
      </c>
      <c r="R6" s="314">
        <v>-0.1</v>
      </c>
      <c r="S6" s="314">
        <f aca="true" t="shared" si="1" ref="S6:S38">IF(AND(I6=0,K6=0)=TRUE,"",IF(AND(I6&gt;0,K6=0)=TRUE,"皆増",IF(AND(I6=0,K6&gt;0)=TRUE,"皆減",ROUND(O6/K6*100,1))))</f>
        <v>-5.1</v>
      </c>
      <c r="T6" s="315">
        <v>-0.2</v>
      </c>
    </row>
    <row r="7" spans="1:20" s="296" customFormat="1" ht="21" customHeight="1">
      <c r="A7" s="1537"/>
      <c r="B7" s="1533" t="s">
        <v>309</v>
      </c>
      <c r="C7" s="1534"/>
      <c r="D7" s="1535"/>
      <c r="E7" s="306">
        <f>SUM('[1]市計'!E7+'[1]町村計'!E7)</f>
        <v>217129760</v>
      </c>
      <c r="F7" s="307">
        <f aca="true" t="shared" si="2" ref="F7:F13">ROUND(E7/E$20*100,1)</f>
        <v>25.5</v>
      </c>
      <c r="G7" s="306">
        <v>84375412</v>
      </c>
      <c r="H7" s="307">
        <v>12.2</v>
      </c>
      <c r="I7" s="308">
        <f>SUM('[1]市計'!I7+'[1]町村計'!I7)</f>
        <v>66913875</v>
      </c>
      <c r="J7" s="309">
        <v>14.9</v>
      </c>
      <c r="K7" s="310">
        <v>63794335</v>
      </c>
      <c r="L7" s="307">
        <v>15</v>
      </c>
      <c r="M7" s="311">
        <f aca="true" t="shared" si="3" ref="M7:N38">E7-G7</f>
        <v>132754348</v>
      </c>
      <c r="N7" s="312">
        <f t="shared" si="3"/>
        <v>13.3</v>
      </c>
      <c r="O7" s="311">
        <f aca="true" t="shared" si="4" ref="O7:P38">I7-K7</f>
        <v>3119540</v>
      </c>
      <c r="P7" s="312">
        <f t="shared" si="4"/>
        <v>-0.09999999999999964</v>
      </c>
      <c r="Q7" s="313">
        <f t="shared" si="0"/>
        <v>157.3</v>
      </c>
      <c r="R7" s="314">
        <v>5.9</v>
      </c>
      <c r="S7" s="314">
        <f t="shared" si="1"/>
        <v>4.9</v>
      </c>
      <c r="T7" s="316">
        <v>4.9</v>
      </c>
    </row>
    <row r="8" spans="1:20" s="296" customFormat="1" ht="21" customHeight="1">
      <c r="A8" s="1537"/>
      <c r="B8" s="1533" t="s">
        <v>310</v>
      </c>
      <c r="C8" s="1534"/>
      <c r="D8" s="1535"/>
      <c r="E8" s="306">
        <f>SUM('[1]市計'!E8+'[1]町村計'!E8)</f>
        <v>238311807</v>
      </c>
      <c r="F8" s="307">
        <f t="shared" si="2"/>
        <v>28</v>
      </c>
      <c r="G8" s="306">
        <v>234069910</v>
      </c>
      <c r="H8" s="307">
        <v>33.7</v>
      </c>
      <c r="I8" s="308">
        <f>SUM('[1]市計'!I8+'[1]町村計'!I8)</f>
        <v>105070326</v>
      </c>
      <c r="J8" s="309">
        <f>ROUND(I8/I$20*100,1)</f>
        <v>23.3</v>
      </c>
      <c r="K8" s="310">
        <v>104752224</v>
      </c>
      <c r="L8" s="307">
        <v>24.6</v>
      </c>
      <c r="M8" s="311">
        <f t="shared" si="3"/>
        <v>4241897</v>
      </c>
      <c r="N8" s="312">
        <f t="shared" si="3"/>
        <v>-5.700000000000003</v>
      </c>
      <c r="O8" s="311">
        <f t="shared" si="4"/>
        <v>318102</v>
      </c>
      <c r="P8" s="312">
        <f t="shared" si="4"/>
        <v>-1.3000000000000007</v>
      </c>
      <c r="Q8" s="313">
        <f t="shared" si="0"/>
        <v>1.8</v>
      </c>
      <c r="R8" s="314">
        <v>2.8</v>
      </c>
      <c r="S8" s="314">
        <f t="shared" si="1"/>
        <v>0.3</v>
      </c>
      <c r="T8" s="317">
        <v>0.6</v>
      </c>
    </row>
    <row r="9" spans="1:20" s="296" customFormat="1" ht="21" customHeight="1">
      <c r="A9" s="1537"/>
      <c r="B9" s="1533" t="s">
        <v>311</v>
      </c>
      <c r="C9" s="1534"/>
      <c r="D9" s="1535"/>
      <c r="E9" s="306">
        <f>SUM('[1]市計'!E9+'[1]町村計'!E9)</f>
        <v>68319408</v>
      </c>
      <c r="F9" s="307">
        <f t="shared" si="2"/>
        <v>8</v>
      </c>
      <c r="G9" s="306">
        <v>64339010</v>
      </c>
      <c r="H9" s="307">
        <v>9.3</v>
      </c>
      <c r="I9" s="308">
        <f>SUM('[1]市計'!I9+'[1]町村計'!I9)</f>
        <v>51877239</v>
      </c>
      <c r="J9" s="309">
        <f>ROUND(I9/I$20*100,1)</f>
        <v>11.5</v>
      </c>
      <c r="K9" s="310">
        <v>47290858</v>
      </c>
      <c r="L9" s="307">
        <v>11.1</v>
      </c>
      <c r="M9" s="311">
        <f t="shared" si="3"/>
        <v>3980398</v>
      </c>
      <c r="N9" s="312">
        <f t="shared" si="3"/>
        <v>-1.3000000000000007</v>
      </c>
      <c r="O9" s="311">
        <f t="shared" si="4"/>
        <v>4586381</v>
      </c>
      <c r="P9" s="312">
        <f t="shared" si="4"/>
        <v>0.40000000000000036</v>
      </c>
      <c r="Q9" s="313">
        <f t="shared" si="0"/>
        <v>6.2</v>
      </c>
      <c r="R9" s="314">
        <v>11.4</v>
      </c>
      <c r="S9" s="314">
        <f t="shared" si="1"/>
        <v>9.7</v>
      </c>
      <c r="T9" s="317">
        <v>0.9</v>
      </c>
    </row>
    <row r="10" spans="1:20" s="296" customFormat="1" ht="21" customHeight="1">
      <c r="A10" s="1537"/>
      <c r="B10" s="1533" t="s">
        <v>312</v>
      </c>
      <c r="C10" s="1534"/>
      <c r="D10" s="1535"/>
      <c r="E10" s="306">
        <f>SUM('[1]市計'!E10+'[1]町村計'!E10)</f>
        <v>512856</v>
      </c>
      <c r="F10" s="307">
        <f t="shared" si="2"/>
        <v>0.1</v>
      </c>
      <c r="G10" s="306">
        <v>460736</v>
      </c>
      <c r="H10" s="307">
        <v>0.1</v>
      </c>
      <c r="I10" s="308">
        <f>SUM('[1]市計'!I10+'[1]町村計'!I10)</f>
        <v>447756</v>
      </c>
      <c r="J10" s="309">
        <f aca="true" t="shared" si="5" ref="J10:J31">ROUND(I10/I$20*100,1)</f>
        <v>0.1</v>
      </c>
      <c r="K10" s="310">
        <v>404730</v>
      </c>
      <c r="L10" s="307">
        <v>0.1</v>
      </c>
      <c r="M10" s="311">
        <f t="shared" si="3"/>
        <v>52120</v>
      </c>
      <c r="N10" s="312">
        <f t="shared" si="3"/>
        <v>0</v>
      </c>
      <c r="O10" s="311">
        <f t="shared" si="4"/>
        <v>43026</v>
      </c>
      <c r="P10" s="312">
        <f t="shared" si="4"/>
        <v>0</v>
      </c>
      <c r="Q10" s="313">
        <f t="shared" si="0"/>
        <v>11.3</v>
      </c>
      <c r="R10" s="314">
        <v>-10.8</v>
      </c>
      <c r="S10" s="314">
        <f t="shared" si="1"/>
        <v>10.6</v>
      </c>
      <c r="T10" s="317">
        <v>-6.2</v>
      </c>
    </row>
    <row r="11" spans="1:20" s="296" customFormat="1" ht="21" customHeight="1">
      <c r="A11" s="1537"/>
      <c r="B11" s="1533" t="s">
        <v>313</v>
      </c>
      <c r="C11" s="1534"/>
      <c r="D11" s="1535"/>
      <c r="E11" s="306">
        <f>SUM('[1]市計'!E11+'[1]町村計'!E11)</f>
        <v>28705492</v>
      </c>
      <c r="F11" s="307">
        <f t="shared" si="2"/>
        <v>3.4</v>
      </c>
      <c r="G11" s="306">
        <v>27430232</v>
      </c>
      <c r="H11" s="307">
        <v>4</v>
      </c>
      <c r="I11" s="308">
        <f>SUM('[1]市計'!I11+'[1]町村計'!I11)</f>
        <v>14201328</v>
      </c>
      <c r="J11" s="309">
        <f t="shared" si="5"/>
        <v>3.2</v>
      </c>
      <c r="K11" s="310">
        <v>13564147</v>
      </c>
      <c r="L11" s="307">
        <v>3.2</v>
      </c>
      <c r="M11" s="311">
        <f t="shared" si="3"/>
        <v>1275260</v>
      </c>
      <c r="N11" s="312">
        <f t="shared" si="3"/>
        <v>-0.6000000000000001</v>
      </c>
      <c r="O11" s="311">
        <f t="shared" si="4"/>
        <v>637181</v>
      </c>
      <c r="P11" s="312">
        <f t="shared" si="4"/>
        <v>0</v>
      </c>
      <c r="Q11" s="313">
        <f t="shared" si="0"/>
        <v>4.6</v>
      </c>
      <c r="R11" s="314">
        <v>-4.3</v>
      </c>
      <c r="S11" s="314">
        <f t="shared" si="1"/>
        <v>4.7</v>
      </c>
      <c r="T11" s="317">
        <v>-5.1</v>
      </c>
    </row>
    <row r="12" spans="1:20" s="296" customFormat="1" ht="21" customHeight="1">
      <c r="A12" s="1537"/>
      <c r="B12" s="1533" t="s">
        <v>314</v>
      </c>
      <c r="C12" s="1534"/>
      <c r="D12" s="1535"/>
      <c r="E12" s="306">
        <f>SUM('[1]市計'!E12+'[1]町村計'!E12)</f>
        <v>25241972</v>
      </c>
      <c r="F12" s="307">
        <f t="shared" si="2"/>
        <v>3</v>
      </c>
      <c r="G12" s="306">
        <v>16716584</v>
      </c>
      <c r="H12" s="307">
        <v>2.4</v>
      </c>
      <c r="I12" s="308">
        <f>SUM('[1]市計'!I12+'[1]町村計'!I12)</f>
        <v>16837879</v>
      </c>
      <c r="J12" s="309">
        <f t="shared" si="5"/>
        <v>3.7</v>
      </c>
      <c r="K12" s="310">
        <v>9484577</v>
      </c>
      <c r="L12" s="307">
        <v>2.2</v>
      </c>
      <c r="M12" s="311">
        <f t="shared" si="3"/>
        <v>8525388</v>
      </c>
      <c r="N12" s="312">
        <f t="shared" si="3"/>
        <v>0.6000000000000001</v>
      </c>
      <c r="O12" s="311">
        <f t="shared" si="4"/>
        <v>7353302</v>
      </c>
      <c r="P12" s="312">
        <f t="shared" si="4"/>
        <v>1.5</v>
      </c>
      <c r="Q12" s="313">
        <f t="shared" si="0"/>
        <v>51</v>
      </c>
      <c r="R12" s="314">
        <v>-2.5</v>
      </c>
      <c r="S12" s="314">
        <f t="shared" si="1"/>
        <v>77.5</v>
      </c>
      <c r="T12" s="317">
        <v>-2.6</v>
      </c>
    </row>
    <row r="13" spans="1:20" s="296" customFormat="1" ht="21" customHeight="1">
      <c r="A13" s="1537"/>
      <c r="B13" s="1533" t="s">
        <v>315</v>
      </c>
      <c r="C13" s="1534"/>
      <c r="D13" s="1535"/>
      <c r="E13" s="306">
        <f>SUM('[1]市計'!E13+'[1]町村計'!E13)</f>
        <v>76036763</v>
      </c>
      <c r="F13" s="307">
        <f t="shared" si="2"/>
        <v>8.9</v>
      </c>
      <c r="G13" s="306">
        <v>75013472</v>
      </c>
      <c r="H13" s="307">
        <v>10.8</v>
      </c>
      <c r="I13" s="308">
        <f>SUM('[1]市計'!I13+'[1]町村計'!I13)</f>
        <v>43744898</v>
      </c>
      <c r="J13" s="309">
        <f t="shared" si="5"/>
        <v>9.7</v>
      </c>
      <c r="K13" s="310">
        <v>38804813</v>
      </c>
      <c r="L13" s="307">
        <v>9.1</v>
      </c>
      <c r="M13" s="311">
        <f t="shared" si="3"/>
        <v>1023291</v>
      </c>
      <c r="N13" s="312">
        <f t="shared" si="3"/>
        <v>-1.9000000000000004</v>
      </c>
      <c r="O13" s="311">
        <f t="shared" si="4"/>
        <v>4940085</v>
      </c>
      <c r="P13" s="312">
        <f t="shared" si="4"/>
        <v>0.5999999999999996</v>
      </c>
      <c r="Q13" s="313">
        <f t="shared" si="0"/>
        <v>1.4</v>
      </c>
      <c r="R13" s="314">
        <v>-1.6</v>
      </c>
      <c r="S13" s="314">
        <f t="shared" si="1"/>
        <v>12.7</v>
      </c>
      <c r="T13" s="317">
        <v>-11.3</v>
      </c>
    </row>
    <row r="14" spans="1:20" s="296" customFormat="1" ht="21" customHeight="1">
      <c r="A14" s="1537"/>
      <c r="B14" s="1533" t="s">
        <v>316</v>
      </c>
      <c r="C14" s="1534"/>
      <c r="D14" s="1535"/>
      <c r="E14" s="306">
        <f>SUM('[1]市計'!E14+'[1]町村計'!E14)</f>
        <v>33906446</v>
      </c>
      <c r="F14" s="307">
        <f>ROUND(E14/E$20*100,1)-0.1</f>
        <v>3.9</v>
      </c>
      <c r="G14" s="306">
        <v>30568123</v>
      </c>
      <c r="H14" s="307">
        <v>4.300000000000001</v>
      </c>
      <c r="I14" s="308">
        <f>SUM('[1]市計'!I14+'[1]町村計'!I14)</f>
        <v>26596555</v>
      </c>
      <c r="J14" s="309">
        <f t="shared" si="5"/>
        <v>5.9</v>
      </c>
      <c r="K14" s="310">
        <v>25803311</v>
      </c>
      <c r="L14" s="307">
        <v>6.1</v>
      </c>
      <c r="M14" s="311">
        <f t="shared" si="3"/>
        <v>3338323</v>
      </c>
      <c r="N14" s="312">
        <f t="shared" si="3"/>
        <v>-0.4000000000000008</v>
      </c>
      <c r="O14" s="311">
        <f t="shared" si="4"/>
        <v>793244</v>
      </c>
      <c r="P14" s="312">
        <f t="shared" si="4"/>
        <v>-0.1999999999999993</v>
      </c>
      <c r="Q14" s="313">
        <f t="shared" si="0"/>
        <v>10.9</v>
      </c>
      <c r="R14" s="314">
        <v>2.9</v>
      </c>
      <c r="S14" s="314">
        <f t="shared" si="1"/>
        <v>3.1</v>
      </c>
      <c r="T14" s="317">
        <v>3</v>
      </c>
    </row>
    <row r="15" spans="1:20" s="296" customFormat="1" ht="21" customHeight="1">
      <c r="A15" s="1537"/>
      <c r="B15" s="1533" t="s">
        <v>317</v>
      </c>
      <c r="C15" s="1534"/>
      <c r="D15" s="1535"/>
      <c r="E15" s="306">
        <f>SUM('[1]市計'!E15+'[1]町村計'!E15)</f>
        <v>84859026</v>
      </c>
      <c r="F15" s="307">
        <f aca="true" t="shared" si="6" ref="F15:F20">ROUND(E15/E$20*100,1)</f>
        <v>10</v>
      </c>
      <c r="G15" s="306">
        <v>80376340</v>
      </c>
      <c r="H15" s="307">
        <v>11.6</v>
      </c>
      <c r="I15" s="308">
        <f>SUM('[1]市計'!I15+'[1]町村計'!I15)</f>
        <v>48784358</v>
      </c>
      <c r="J15" s="309">
        <f t="shared" si="5"/>
        <v>10.8</v>
      </c>
      <c r="K15" s="310">
        <v>44813727</v>
      </c>
      <c r="L15" s="307">
        <v>10.5</v>
      </c>
      <c r="M15" s="311">
        <f t="shared" si="3"/>
        <v>4482686</v>
      </c>
      <c r="N15" s="312">
        <f t="shared" si="3"/>
        <v>-1.5999999999999996</v>
      </c>
      <c r="O15" s="311">
        <f t="shared" si="4"/>
        <v>3970631</v>
      </c>
      <c r="P15" s="312">
        <f t="shared" si="4"/>
        <v>0.3000000000000007</v>
      </c>
      <c r="Q15" s="313">
        <f t="shared" si="0"/>
        <v>5.6</v>
      </c>
      <c r="R15" s="314">
        <v>11.5</v>
      </c>
      <c r="S15" s="314">
        <f t="shared" si="1"/>
        <v>8.9</v>
      </c>
      <c r="T15" s="317">
        <v>1.3</v>
      </c>
    </row>
    <row r="16" spans="1:20" s="296" customFormat="1" ht="21" customHeight="1">
      <c r="A16" s="1537"/>
      <c r="B16" s="1533" t="s">
        <v>318</v>
      </c>
      <c r="C16" s="1534"/>
      <c r="D16" s="1535"/>
      <c r="E16" s="306">
        <f>SUM('[1]市計'!E16+'[1]町村計'!E16)</f>
        <v>354570</v>
      </c>
      <c r="F16" s="307">
        <f t="shared" si="6"/>
        <v>0</v>
      </c>
      <c r="G16" s="306">
        <v>1195447</v>
      </c>
      <c r="H16" s="307">
        <v>0.2</v>
      </c>
      <c r="I16" s="308">
        <f>SUM('[1]市計'!I16+'[1]町村計'!I16)</f>
        <v>135644</v>
      </c>
      <c r="J16" s="309">
        <f>ROUND(I16/I$20*100,1)</f>
        <v>0</v>
      </c>
      <c r="K16" s="310">
        <v>129111</v>
      </c>
      <c r="L16" s="307">
        <v>0</v>
      </c>
      <c r="M16" s="311">
        <f t="shared" si="3"/>
        <v>-840877</v>
      </c>
      <c r="N16" s="312">
        <f t="shared" si="3"/>
        <v>-0.2</v>
      </c>
      <c r="O16" s="311">
        <f t="shared" si="4"/>
        <v>6533</v>
      </c>
      <c r="P16" s="312">
        <f t="shared" si="4"/>
        <v>0</v>
      </c>
      <c r="Q16" s="313">
        <f t="shared" si="0"/>
        <v>-70.3</v>
      </c>
      <c r="R16" s="314">
        <v>327.1</v>
      </c>
      <c r="S16" s="314">
        <f t="shared" si="1"/>
        <v>5.1</v>
      </c>
      <c r="T16" s="317">
        <v>-33.1</v>
      </c>
    </row>
    <row r="17" spans="1:20" s="296" customFormat="1" ht="21" customHeight="1">
      <c r="A17" s="1537"/>
      <c r="B17" s="1533" t="s">
        <v>319</v>
      </c>
      <c r="C17" s="1534"/>
      <c r="D17" s="1535"/>
      <c r="E17" s="306">
        <f>SUM('[1]市計'!E17+'[1]町村計'!E17)</f>
        <v>72183001</v>
      </c>
      <c r="F17" s="307">
        <f t="shared" si="6"/>
        <v>8.5</v>
      </c>
      <c r="G17" s="306">
        <v>72663851</v>
      </c>
      <c r="H17" s="307">
        <v>10.5</v>
      </c>
      <c r="I17" s="308">
        <f>SUM('[1]市計'!I17+'[1]町村計'!I17)</f>
        <v>69739608</v>
      </c>
      <c r="J17" s="309">
        <f>ROUND(I17/I$20*100,1)</f>
        <v>15.5</v>
      </c>
      <c r="K17" s="310">
        <v>70467030</v>
      </c>
      <c r="L17" s="307">
        <v>16.5</v>
      </c>
      <c r="M17" s="311">
        <f t="shared" si="3"/>
        <v>-480850</v>
      </c>
      <c r="N17" s="312">
        <f t="shared" si="3"/>
        <v>-2</v>
      </c>
      <c r="O17" s="311">
        <f t="shared" si="4"/>
        <v>-727422</v>
      </c>
      <c r="P17" s="312">
        <f t="shared" si="4"/>
        <v>-1</v>
      </c>
      <c r="Q17" s="313">
        <f t="shared" si="0"/>
        <v>-0.7</v>
      </c>
      <c r="R17" s="314">
        <v>-2.4</v>
      </c>
      <c r="S17" s="314">
        <f t="shared" si="1"/>
        <v>-1</v>
      </c>
      <c r="T17" s="317">
        <v>-2.3</v>
      </c>
    </row>
    <row r="18" spans="1:20" s="296" customFormat="1" ht="21" customHeight="1">
      <c r="A18" s="1537"/>
      <c r="B18" s="1533" t="s">
        <v>320</v>
      </c>
      <c r="C18" s="1534"/>
      <c r="D18" s="1535"/>
      <c r="E18" s="306">
        <f>SUM('[1]市計'!E18+'[1]町村計'!E18)</f>
        <v>1313579</v>
      </c>
      <c r="F18" s="307">
        <f t="shared" si="6"/>
        <v>0.2</v>
      </c>
      <c r="G18" s="306">
        <v>1239931</v>
      </c>
      <c r="H18" s="307">
        <v>0.2</v>
      </c>
      <c r="I18" s="308">
        <f>SUM('[1]市計'!I18+'[1]町村計'!I18)</f>
        <v>1240238</v>
      </c>
      <c r="J18" s="309">
        <f t="shared" si="5"/>
        <v>0.3</v>
      </c>
      <c r="K18" s="310">
        <v>1195997</v>
      </c>
      <c r="L18" s="307">
        <v>0.3</v>
      </c>
      <c r="M18" s="311">
        <f t="shared" si="3"/>
        <v>73648</v>
      </c>
      <c r="N18" s="312">
        <f t="shared" si="3"/>
        <v>0</v>
      </c>
      <c r="O18" s="311">
        <f t="shared" si="4"/>
        <v>44241</v>
      </c>
      <c r="P18" s="312">
        <f t="shared" si="4"/>
        <v>0</v>
      </c>
      <c r="Q18" s="313">
        <f>IF(AND(E18=0,G18=0)=TRUE,"",IF(AND(E18&gt;0,G18=0)=TRUE,"皆増",IF(AND(E18=0,G18&gt;0)=TRUE,"皆減",ROUND(M18/G18*100,1))))</f>
        <v>5.9</v>
      </c>
      <c r="R18" s="314">
        <v>-11.7</v>
      </c>
      <c r="S18" s="314">
        <f t="shared" si="1"/>
        <v>3.7</v>
      </c>
      <c r="T18" s="317">
        <v>3.4</v>
      </c>
    </row>
    <row r="19" spans="1:20" s="296" customFormat="1" ht="21" customHeight="1">
      <c r="A19" s="1538"/>
      <c r="B19" s="1533" t="s">
        <v>321</v>
      </c>
      <c r="C19" s="1534"/>
      <c r="D19" s="1535"/>
      <c r="E19" s="306"/>
      <c r="F19" s="307"/>
      <c r="G19" s="306"/>
      <c r="H19" s="307"/>
      <c r="I19" s="308"/>
      <c r="J19" s="309"/>
      <c r="K19" s="310"/>
      <c r="L19" s="307"/>
      <c r="M19" s="311"/>
      <c r="N19" s="312"/>
      <c r="O19" s="311"/>
      <c r="P19" s="312"/>
      <c r="Q19" s="318" t="s">
        <v>322</v>
      </c>
      <c r="R19" s="318" t="s">
        <v>322</v>
      </c>
      <c r="S19" s="318" t="s">
        <v>322</v>
      </c>
      <c r="T19" s="319" t="s">
        <v>322</v>
      </c>
    </row>
    <row r="20" spans="1:20" s="296" customFormat="1" ht="21" customHeight="1">
      <c r="A20" s="1533" t="s">
        <v>323</v>
      </c>
      <c r="B20" s="1534"/>
      <c r="C20" s="1534"/>
      <c r="D20" s="1535"/>
      <c r="E20" s="306">
        <f>'[1]市計'!E20+'[1]町村計'!E20</f>
        <v>851939536</v>
      </c>
      <c r="F20" s="307">
        <f t="shared" si="6"/>
        <v>100</v>
      </c>
      <c r="G20" s="306">
        <v>693788288</v>
      </c>
      <c r="H20" s="307">
        <v>100</v>
      </c>
      <c r="I20" s="308">
        <f>'[1]市計'!I20+'[1]町村計'!I20</f>
        <v>450648025</v>
      </c>
      <c r="J20" s="309">
        <f t="shared" si="5"/>
        <v>100</v>
      </c>
      <c r="K20" s="310">
        <v>425834546</v>
      </c>
      <c r="L20" s="307">
        <v>100</v>
      </c>
      <c r="M20" s="311">
        <f t="shared" si="3"/>
        <v>158151248</v>
      </c>
      <c r="N20" s="312">
        <f t="shared" si="3"/>
        <v>0</v>
      </c>
      <c r="O20" s="311">
        <f t="shared" si="4"/>
        <v>24813479</v>
      </c>
      <c r="P20" s="312">
        <f t="shared" si="4"/>
        <v>0</v>
      </c>
      <c r="Q20" s="313">
        <f t="shared" si="0"/>
        <v>22.8</v>
      </c>
      <c r="R20" s="314">
        <v>3.4</v>
      </c>
      <c r="S20" s="314">
        <f t="shared" si="1"/>
        <v>5.8</v>
      </c>
      <c r="T20" s="317">
        <v>-0.5</v>
      </c>
    </row>
    <row r="21" spans="1:20" s="296" customFormat="1" ht="21" customHeight="1">
      <c r="A21" s="1539" t="s">
        <v>324</v>
      </c>
      <c r="B21" s="1542" t="s">
        <v>325</v>
      </c>
      <c r="C21" s="1533" t="s">
        <v>326</v>
      </c>
      <c r="D21" s="1535"/>
      <c r="E21" s="306">
        <f>SUM('[1]市計'!E21+'[1]町村計'!E21)</f>
        <v>81746628</v>
      </c>
      <c r="F21" s="307">
        <v>9.7</v>
      </c>
      <c r="G21" s="306">
        <v>76622536</v>
      </c>
      <c r="H21" s="307">
        <v>11</v>
      </c>
      <c r="I21" s="308">
        <f>SUM('[1]市計'!I21+'[1]町村計'!I21)</f>
        <v>76610673</v>
      </c>
      <c r="J21" s="309">
        <f>ROUND(I21/I$20*100,1)+0.1</f>
        <v>17.1</v>
      </c>
      <c r="K21" s="310">
        <v>72704610</v>
      </c>
      <c r="L21" s="307">
        <v>17.200000000000003</v>
      </c>
      <c r="M21" s="311">
        <f t="shared" si="3"/>
        <v>5124092</v>
      </c>
      <c r="N21" s="312">
        <f t="shared" si="3"/>
        <v>-1.3000000000000007</v>
      </c>
      <c r="O21" s="311">
        <f t="shared" si="4"/>
        <v>3906063</v>
      </c>
      <c r="P21" s="312">
        <f t="shared" si="4"/>
        <v>-0.10000000000000142</v>
      </c>
      <c r="Q21" s="313">
        <f t="shared" si="0"/>
        <v>6.7</v>
      </c>
      <c r="R21" s="314">
        <v>0</v>
      </c>
      <c r="S21" s="314">
        <f t="shared" si="1"/>
        <v>5.4</v>
      </c>
      <c r="T21" s="317">
        <v>-1</v>
      </c>
    </row>
    <row r="22" spans="1:20" s="296" customFormat="1" ht="21" customHeight="1">
      <c r="A22" s="1540"/>
      <c r="B22" s="1543"/>
      <c r="C22" s="1533" t="s">
        <v>327</v>
      </c>
      <c r="D22" s="1535"/>
      <c r="E22" s="306">
        <f>SUM('[1]市計'!E22+'[1]町村計'!E22)</f>
        <v>160324193</v>
      </c>
      <c r="F22" s="307">
        <f>ROUND(E22/E$20*100,1)</f>
        <v>18.8</v>
      </c>
      <c r="G22" s="306">
        <v>157952021</v>
      </c>
      <c r="H22" s="307">
        <v>22.8</v>
      </c>
      <c r="I22" s="308">
        <f>SUM('[1]市計'!I22+'[1]町村計'!I22)</f>
        <v>44363158</v>
      </c>
      <c r="J22" s="309">
        <f t="shared" si="5"/>
        <v>9.8</v>
      </c>
      <c r="K22" s="310">
        <v>45775478</v>
      </c>
      <c r="L22" s="307">
        <v>10.7</v>
      </c>
      <c r="M22" s="311">
        <f t="shared" si="3"/>
        <v>2372172</v>
      </c>
      <c r="N22" s="312">
        <f t="shared" si="3"/>
        <v>-4</v>
      </c>
      <c r="O22" s="311">
        <f t="shared" si="4"/>
        <v>-1412320</v>
      </c>
      <c r="P22" s="312">
        <f t="shared" si="4"/>
        <v>-0.8999999999999986</v>
      </c>
      <c r="Q22" s="313">
        <f t="shared" si="0"/>
        <v>1.5</v>
      </c>
      <c r="R22" s="314">
        <v>3.7</v>
      </c>
      <c r="S22" s="314">
        <f t="shared" si="1"/>
        <v>-3.1</v>
      </c>
      <c r="T22" s="317">
        <v>1.1</v>
      </c>
    </row>
    <row r="23" spans="1:20" s="296" customFormat="1" ht="21" customHeight="1">
      <c r="A23" s="1540"/>
      <c r="B23" s="1543"/>
      <c r="C23" s="1533" t="s">
        <v>319</v>
      </c>
      <c r="D23" s="1535"/>
      <c r="E23" s="306">
        <f>SUM('[1]市計'!E23+'[1]町村計'!E23)</f>
        <v>72183001</v>
      </c>
      <c r="F23" s="307">
        <v>8.6</v>
      </c>
      <c r="G23" s="306">
        <v>72663851</v>
      </c>
      <c r="H23" s="307">
        <v>10.5</v>
      </c>
      <c r="I23" s="308">
        <f>SUM('[1]市計'!I23+'[1]町村計'!I23)</f>
        <v>69739608</v>
      </c>
      <c r="J23" s="309">
        <f>ROUND(I23/I$20*100,1)</f>
        <v>15.5</v>
      </c>
      <c r="K23" s="310">
        <v>70467030</v>
      </c>
      <c r="L23" s="307">
        <v>16.5</v>
      </c>
      <c r="M23" s="311">
        <f t="shared" si="3"/>
        <v>-480850</v>
      </c>
      <c r="N23" s="312">
        <f t="shared" si="3"/>
        <v>-1.9000000000000004</v>
      </c>
      <c r="O23" s="311">
        <f t="shared" si="4"/>
        <v>-727422</v>
      </c>
      <c r="P23" s="312">
        <f t="shared" si="4"/>
        <v>-1</v>
      </c>
      <c r="Q23" s="313">
        <f t="shared" si="0"/>
        <v>-0.7</v>
      </c>
      <c r="R23" s="314">
        <v>-2.4</v>
      </c>
      <c r="S23" s="314">
        <f t="shared" si="1"/>
        <v>-1</v>
      </c>
      <c r="T23" s="317">
        <v>-2.3</v>
      </c>
    </row>
    <row r="24" spans="1:20" s="296" customFormat="1" ht="21" customHeight="1">
      <c r="A24" s="1540"/>
      <c r="B24" s="1544"/>
      <c r="C24" s="1533" t="s">
        <v>328</v>
      </c>
      <c r="D24" s="1535"/>
      <c r="E24" s="306">
        <f>'[1]市計'!E24+'[1]町村計'!E24</f>
        <v>314253822</v>
      </c>
      <c r="F24" s="307">
        <v>37.1</v>
      </c>
      <c r="G24" s="306">
        <v>307238408</v>
      </c>
      <c r="H24" s="307">
        <v>44.3</v>
      </c>
      <c r="I24" s="308">
        <f>'[1]市計'!I24+'[1]町村計'!I24</f>
        <v>190713439</v>
      </c>
      <c r="J24" s="309">
        <v>42.4</v>
      </c>
      <c r="K24" s="310">
        <v>188947118</v>
      </c>
      <c r="L24" s="307">
        <v>44.4</v>
      </c>
      <c r="M24" s="311">
        <f t="shared" si="3"/>
        <v>7015414</v>
      </c>
      <c r="N24" s="312">
        <f t="shared" si="3"/>
        <v>-7.199999999999996</v>
      </c>
      <c r="O24" s="311">
        <f t="shared" si="4"/>
        <v>1766321</v>
      </c>
      <c r="P24" s="312">
        <f t="shared" si="4"/>
        <v>-2</v>
      </c>
      <c r="Q24" s="313">
        <f t="shared" si="0"/>
        <v>2.3</v>
      </c>
      <c r="R24" s="314">
        <v>1.3</v>
      </c>
      <c r="S24" s="314">
        <f t="shared" si="1"/>
        <v>0.9</v>
      </c>
      <c r="T24" s="317">
        <v>-1</v>
      </c>
    </row>
    <row r="25" spans="1:20" s="296" customFormat="1" ht="21" customHeight="1">
      <c r="A25" s="1540"/>
      <c r="B25" s="1542" t="s">
        <v>329</v>
      </c>
      <c r="C25" s="1545" t="s">
        <v>330</v>
      </c>
      <c r="D25" s="1513"/>
      <c r="E25" s="306">
        <f>'[1]市計'!E25+'[1]町村計'!E25</f>
        <v>101632266</v>
      </c>
      <c r="F25" s="307">
        <v>12.2</v>
      </c>
      <c r="G25" s="306">
        <v>105328116</v>
      </c>
      <c r="H25" s="307">
        <v>15.2</v>
      </c>
      <c r="I25" s="308">
        <f>'[1]市計'!I25+'[1]町村計'!I25</f>
        <v>18531338</v>
      </c>
      <c r="J25" s="309">
        <f>ROUND(I25/I$20*100,1)+0.1</f>
        <v>4.199999999999999</v>
      </c>
      <c r="K25" s="310">
        <v>16296951</v>
      </c>
      <c r="L25" s="307">
        <v>3.9</v>
      </c>
      <c r="M25" s="311">
        <f t="shared" si="3"/>
        <v>-3695850</v>
      </c>
      <c r="N25" s="312">
        <f t="shared" si="3"/>
        <v>-3</v>
      </c>
      <c r="O25" s="311">
        <f t="shared" si="4"/>
        <v>2234387</v>
      </c>
      <c r="P25" s="312">
        <f t="shared" si="4"/>
        <v>0.2999999999999994</v>
      </c>
      <c r="Q25" s="313">
        <f t="shared" si="0"/>
        <v>-3.5</v>
      </c>
      <c r="R25" s="314">
        <v>19.6</v>
      </c>
      <c r="S25" s="314">
        <f t="shared" si="1"/>
        <v>13.7</v>
      </c>
      <c r="T25" s="317">
        <v>-8.1</v>
      </c>
    </row>
    <row r="26" spans="1:20" s="296" customFormat="1" ht="21" customHeight="1">
      <c r="A26" s="1540"/>
      <c r="B26" s="1543"/>
      <c r="C26" s="196"/>
      <c r="D26" s="253" t="s">
        <v>331</v>
      </c>
      <c r="E26" s="306">
        <f>SUM('[1]市計'!E26+'[1]町村計'!E26)</f>
        <v>42470224</v>
      </c>
      <c r="F26" s="307">
        <v>5.1</v>
      </c>
      <c r="G26" s="306">
        <v>52081819</v>
      </c>
      <c r="H26" s="307">
        <v>7.5</v>
      </c>
      <c r="I26" s="308">
        <f>SUM('[1]市計'!I26+'[1]町村計'!I26)</f>
        <v>2246672</v>
      </c>
      <c r="J26" s="309">
        <f t="shared" si="5"/>
        <v>0.5</v>
      </c>
      <c r="K26" s="310">
        <v>1890782</v>
      </c>
      <c r="L26" s="307">
        <v>0.4</v>
      </c>
      <c r="M26" s="311">
        <f t="shared" si="3"/>
        <v>-9611595</v>
      </c>
      <c r="N26" s="312">
        <f t="shared" si="3"/>
        <v>-2.4000000000000004</v>
      </c>
      <c r="O26" s="311">
        <f t="shared" si="4"/>
        <v>355890</v>
      </c>
      <c r="P26" s="312">
        <f t="shared" si="4"/>
        <v>0.09999999999999998</v>
      </c>
      <c r="Q26" s="313">
        <f t="shared" si="0"/>
        <v>-18.5</v>
      </c>
      <c r="R26" s="314">
        <v>32</v>
      </c>
      <c r="S26" s="314">
        <f t="shared" si="1"/>
        <v>18.8</v>
      </c>
      <c r="T26" s="317">
        <v>-15.3</v>
      </c>
    </row>
    <row r="27" spans="1:20" s="296" customFormat="1" ht="21" customHeight="1">
      <c r="A27" s="1540"/>
      <c r="B27" s="1543"/>
      <c r="C27" s="196"/>
      <c r="D27" s="253" t="s">
        <v>332</v>
      </c>
      <c r="E27" s="306">
        <f>SUM('[1]市計'!E27+'[1]町村計'!E27)</f>
        <v>59162042</v>
      </c>
      <c r="F27" s="307">
        <v>7.1</v>
      </c>
      <c r="G27" s="306">
        <v>53246297</v>
      </c>
      <c r="H27" s="307">
        <v>7.7</v>
      </c>
      <c r="I27" s="308">
        <f>SUM('[1]市計'!I27+'[1]町村計'!I27)</f>
        <v>16284666</v>
      </c>
      <c r="J27" s="309">
        <f>ROUND(I27/I$20*100,1)+0.1</f>
        <v>3.7</v>
      </c>
      <c r="K27" s="310">
        <v>14406169</v>
      </c>
      <c r="L27" s="307">
        <v>3.5</v>
      </c>
      <c r="M27" s="311">
        <f t="shared" si="3"/>
        <v>5915745</v>
      </c>
      <c r="N27" s="312">
        <f t="shared" si="3"/>
        <v>-0.6000000000000005</v>
      </c>
      <c r="O27" s="311">
        <f t="shared" si="4"/>
        <v>1878497</v>
      </c>
      <c r="P27" s="312">
        <f t="shared" si="4"/>
        <v>0.20000000000000018</v>
      </c>
      <c r="Q27" s="313">
        <f t="shared" si="0"/>
        <v>11.1</v>
      </c>
      <c r="R27" s="314">
        <v>9.5</v>
      </c>
      <c r="S27" s="314">
        <f t="shared" si="1"/>
        <v>13</v>
      </c>
      <c r="T27" s="317">
        <v>-7.1</v>
      </c>
    </row>
    <row r="28" spans="1:20" s="296" customFormat="1" ht="21" customHeight="1">
      <c r="A28" s="1540"/>
      <c r="B28" s="1543"/>
      <c r="C28" s="1533" t="s">
        <v>333</v>
      </c>
      <c r="D28" s="1535"/>
      <c r="E28" s="306">
        <f>SUM('[1]市計'!E28+'[1]町村計'!E28)</f>
        <v>354570</v>
      </c>
      <c r="F28" s="307">
        <v>0.1</v>
      </c>
      <c r="G28" s="306">
        <v>1195447</v>
      </c>
      <c r="H28" s="307">
        <v>0.2</v>
      </c>
      <c r="I28" s="308">
        <f>SUM('[1]市計'!I28+'[1]町村計'!I28)</f>
        <v>135644</v>
      </c>
      <c r="J28" s="309">
        <f>ROUND(I28/I$20*100,1)</f>
        <v>0</v>
      </c>
      <c r="K28" s="310">
        <v>129111</v>
      </c>
      <c r="L28" s="307">
        <v>0</v>
      </c>
      <c r="M28" s="311">
        <f t="shared" si="3"/>
        <v>-840877</v>
      </c>
      <c r="N28" s="312">
        <f t="shared" si="3"/>
        <v>-0.1</v>
      </c>
      <c r="O28" s="311">
        <f t="shared" si="4"/>
        <v>6533</v>
      </c>
      <c r="P28" s="312">
        <f t="shared" si="4"/>
        <v>0</v>
      </c>
      <c r="Q28" s="313">
        <f t="shared" si="0"/>
        <v>-70.3</v>
      </c>
      <c r="R28" s="314">
        <v>327.1</v>
      </c>
      <c r="S28" s="314">
        <f t="shared" si="1"/>
        <v>5.1</v>
      </c>
      <c r="T28" s="317">
        <v>-33.1</v>
      </c>
    </row>
    <row r="29" spans="1:20" s="296" customFormat="1" ht="21" customHeight="1">
      <c r="A29" s="1540"/>
      <c r="B29" s="1543"/>
      <c r="C29" s="1533" t="s">
        <v>334</v>
      </c>
      <c r="D29" s="1535"/>
      <c r="E29" s="306">
        <f>SUM('[1]市計'!E29+'[1]町村計'!E29)</f>
        <v>8173</v>
      </c>
      <c r="F29" s="307">
        <f>ROUND(E29/E$20*100,1)</f>
        <v>0</v>
      </c>
      <c r="G29" s="306">
        <v>0</v>
      </c>
      <c r="H29" s="307">
        <v>0</v>
      </c>
      <c r="I29" s="308">
        <f>SUM('[1]市計'!I29+'[1]町村計'!I29)</f>
        <v>8173</v>
      </c>
      <c r="J29" s="309">
        <f t="shared" si="5"/>
        <v>0</v>
      </c>
      <c r="K29" s="310">
        <v>0</v>
      </c>
      <c r="L29" s="307">
        <v>0</v>
      </c>
      <c r="M29" s="311">
        <f t="shared" si="3"/>
        <v>8173</v>
      </c>
      <c r="N29" s="312">
        <f t="shared" si="3"/>
        <v>0</v>
      </c>
      <c r="O29" s="311">
        <f t="shared" si="4"/>
        <v>8173</v>
      </c>
      <c r="P29" s="312">
        <f t="shared" si="4"/>
        <v>0</v>
      </c>
      <c r="Q29" s="318" t="s">
        <v>335</v>
      </c>
      <c r="R29" s="318" t="s">
        <v>322</v>
      </c>
      <c r="S29" s="318" t="s">
        <v>335</v>
      </c>
      <c r="T29" s="319" t="s">
        <v>322</v>
      </c>
    </row>
    <row r="30" spans="1:20" s="296" customFormat="1" ht="21" customHeight="1">
      <c r="A30" s="1540"/>
      <c r="B30" s="1543"/>
      <c r="C30" s="1546" t="s">
        <v>328</v>
      </c>
      <c r="D30" s="1547"/>
      <c r="E30" s="306">
        <f>'[1]市計'!E30+'[1]町村計'!E30</f>
        <v>101995009</v>
      </c>
      <c r="F30" s="307">
        <v>12.3</v>
      </c>
      <c r="G30" s="306">
        <v>106523563</v>
      </c>
      <c r="H30" s="320">
        <v>15.4</v>
      </c>
      <c r="I30" s="308">
        <f>'[1]市計'!I30+'[1]町村計'!I30</f>
        <v>18675155</v>
      </c>
      <c r="J30" s="309">
        <v>4.2</v>
      </c>
      <c r="K30" s="321">
        <v>16426062</v>
      </c>
      <c r="L30" s="320">
        <v>3.9</v>
      </c>
      <c r="M30" s="311">
        <f t="shared" si="3"/>
        <v>-4528554</v>
      </c>
      <c r="N30" s="312">
        <f t="shared" si="3"/>
        <v>-3.0999999999999996</v>
      </c>
      <c r="O30" s="311">
        <f t="shared" si="4"/>
        <v>2249093</v>
      </c>
      <c r="P30" s="312">
        <f t="shared" si="4"/>
        <v>0.30000000000000027</v>
      </c>
      <c r="Q30" s="313">
        <f t="shared" si="0"/>
        <v>-4.3</v>
      </c>
      <c r="R30" s="322">
        <v>20.5</v>
      </c>
      <c r="S30" s="314">
        <f t="shared" si="1"/>
        <v>13.7</v>
      </c>
      <c r="T30" s="323">
        <v>-8.4</v>
      </c>
    </row>
    <row r="31" spans="1:20" s="296" customFormat="1" ht="21" customHeight="1">
      <c r="A31" s="1540"/>
      <c r="B31" s="1548" t="s">
        <v>336</v>
      </c>
      <c r="C31" s="1551" t="s">
        <v>337</v>
      </c>
      <c r="D31" s="1552"/>
      <c r="E31" s="306">
        <f>SUM('[1]市計'!E31+'[1]町村計'!E31)</f>
        <v>90829107</v>
      </c>
      <c r="F31" s="307">
        <f>ROUND(E31/E$20*100,1)+0.1</f>
        <v>10.799999999999999</v>
      </c>
      <c r="G31" s="306">
        <v>85542186</v>
      </c>
      <c r="H31" s="307">
        <v>12.4</v>
      </c>
      <c r="I31" s="308">
        <f>SUM('[1]市計'!I31+'[1]町村計'!I31)</f>
        <v>67161004</v>
      </c>
      <c r="J31" s="309">
        <f t="shared" si="5"/>
        <v>14.9</v>
      </c>
      <c r="K31" s="310">
        <v>65888621</v>
      </c>
      <c r="L31" s="307">
        <v>15.5</v>
      </c>
      <c r="M31" s="311">
        <f t="shared" si="3"/>
        <v>5286921</v>
      </c>
      <c r="N31" s="312">
        <f t="shared" si="3"/>
        <v>-1.6000000000000014</v>
      </c>
      <c r="O31" s="311">
        <f t="shared" si="4"/>
        <v>1272383</v>
      </c>
      <c r="P31" s="312">
        <f t="shared" si="4"/>
        <v>-0.5999999999999996</v>
      </c>
      <c r="Q31" s="313">
        <f t="shared" si="0"/>
        <v>6.2</v>
      </c>
      <c r="R31" s="314">
        <v>4.8</v>
      </c>
      <c r="S31" s="314">
        <f t="shared" si="1"/>
        <v>1.9</v>
      </c>
      <c r="T31" s="317">
        <v>4</v>
      </c>
    </row>
    <row r="32" spans="1:20" s="296" customFormat="1" ht="21" customHeight="1">
      <c r="A32" s="1540"/>
      <c r="B32" s="1549"/>
      <c r="C32" s="1553" t="s">
        <v>338</v>
      </c>
      <c r="D32" s="1554"/>
      <c r="E32" s="306">
        <f>SUM('[1]市計'!E32+'[1]町村計'!E32)</f>
        <v>17611924</v>
      </c>
      <c r="F32" s="307">
        <f>ROUND(E32/E$20*100,1)</f>
        <v>2.1</v>
      </c>
      <c r="G32" s="306">
        <v>10485021</v>
      </c>
      <c r="H32" s="307">
        <v>1.5</v>
      </c>
      <c r="I32" s="308">
        <f>SUM('[1]市計'!I32+'[1]町村計'!I32)</f>
        <v>14577514</v>
      </c>
      <c r="J32" s="309">
        <v>3.2</v>
      </c>
      <c r="K32" s="310">
        <v>9237906</v>
      </c>
      <c r="L32" s="307">
        <v>2.2</v>
      </c>
      <c r="M32" s="311">
        <f t="shared" si="3"/>
        <v>7126903</v>
      </c>
      <c r="N32" s="312">
        <f t="shared" si="3"/>
        <v>0.6000000000000001</v>
      </c>
      <c r="O32" s="311">
        <f t="shared" si="4"/>
        <v>5339608</v>
      </c>
      <c r="P32" s="312">
        <f t="shared" si="4"/>
        <v>1</v>
      </c>
      <c r="Q32" s="313">
        <f t="shared" si="0"/>
        <v>68</v>
      </c>
      <c r="R32" s="314">
        <v>-30.4</v>
      </c>
      <c r="S32" s="314">
        <f t="shared" si="1"/>
        <v>57.8</v>
      </c>
      <c r="T32" s="317">
        <v>-32.8</v>
      </c>
    </row>
    <row r="33" spans="1:20" s="296" customFormat="1" ht="21" customHeight="1">
      <c r="A33" s="1540"/>
      <c r="B33" s="1549"/>
      <c r="C33" s="1553" t="s">
        <v>339</v>
      </c>
      <c r="D33" s="1554"/>
      <c r="E33" s="306">
        <f>SUM('[1]市計'!E33+'[1]町村計'!E33)</f>
        <v>234390256</v>
      </c>
      <c r="F33" s="307">
        <f>ROUND(E33/E$20*100,1)</f>
        <v>27.5</v>
      </c>
      <c r="G33" s="306">
        <v>87735399</v>
      </c>
      <c r="H33" s="307">
        <v>12.6</v>
      </c>
      <c r="I33" s="308">
        <f>SUM('[1]市計'!I33+'[1]町村計'!I33)</f>
        <v>90832627</v>
      </c>
      <c r="J33" s="309">
        <f>ROUND(I33/I$20*100,1)-0.1</f>
        <v>20.099999999999998</v>
      </c>
      <c r="K33" s="310">
        <v>73040818</v>
      </c>
      <c r="L33" s="307">
        <v>17.1</v>
      </c>
      <c r="M33" s="311">
        <f t="shared" si="3"/>
        <v>146654857</v>
      </c>
      <c r="N33" s="312">
        <f t="shared" si="3"/>
        <v>14.9</v>
      </c>
      <c r="O33" s="311">
        <f t="shared" si="4"/>
        <v>17791809</v>
      </c>
      <c r="P33" s="312">
        <f t="shared" si="4"/>
        <v>2.9999999999999964</v>
      </c>
      <c r="Q33" s="313">
        <f t="shared" si="0"/>
        <v>167.2</v>
      </c>
      <c r="R33" s="314">
        <v>1.1</v>
      </c>
      <c r="S33" s="314">
        <f t="shared" si="1"/>
        <v>24.4</v>
      </c>
      <c r="T33" s="317">
        <v>1.5</v>
      </c>
    </row>
    <row r="34" spans="1:20" s="296" customFormat="1" ht="21" customHeight="1">
      <c r="A34" s="1540"/>
      <c r="B34" s="1549"/>
      <c r="C34" s="1553" t="s">
        <v>340</v>
      </c>
      <c r="D34" s="1554"/>
      <c r="E34" s="306">
        <f>SUM('[1]市計'!E34+'[1]町村計'!E34)</f>
        <v>18451718</v>
      </c>
      <c r="F34" s="307">
        <f>ROUND(E34/E$20*100,1)</f>
        <v>2.2</v>
      </c>
      <c r="G34" s="306">
        <v>16808591</v>
      </c>
      <c r="H34" s="307">
        <v>2.4</v>
      </c>
      <c r="I34" s="308">
        <f>SUM('[1]市計'!I34+'[1]町村計'!I34)</f>
        <v>14311555</v>
      </c>
      <c r="J34" s="309">
        <f>ROUND(I34/I$20*100,1)</f>
        <v>3.2</v>
      </c>
      <c r="K34" s="310">
        <v>11347924</v>
      </c>
      <c r="L34" s="307">
        <v>2.7</v>
      </c>
      <c r="M34" s="311">
        <f t="shared" si="3"/>
        <v>1643127</v>
      </c>
      <c r="N34" s="312">
        <f t="shared" si="3"/>
        <v>-0.19999999999999973</v>
      </c>
      <c r="O34" s="311">
        <f t="shared" si="4"/>
        <v>2963631</v>
      </c>
      <c r="P34" s="312">
        <f t="shared" si="4"/>
        <v>0.5</v>
      </c>
      <c r="Q34" s="313">
        <f t="shared" si="0"/>
        <v>9.8</v>
      </c>
      <c r="R34" s="314">
        <v>1.3</v>
      </c>
      <c r="S34" s="314">
        <f t="shared" si="1"/>
        <v>26.1</v>
      </c>
      <c r="T34" s="317">
        <v>12.7</v>
      </c>
    </row>
    <row r="35" spans="1:20" s="296" customFormat="1" ht="21" customHeight="1">
      <c r="A35" s="1540"/>
      <c r="B35" s="1549"/>
      <c r="C35" s="1553" t="s">
        <v>341</v>
      </c>
      <c r="D35" s="1554"/>
      <c r="E35" s="306">
        <f>SUM('[1]市計'!E35+'[1]町村計'!E35)</f>
        <v>12072618</v>
      </c>
      <c r="F35" s="307">
        <v>0.6</v>
      </c>
      <c r="G35" s="306">
        <v>10423387</v>
      </c>
      <c r="H35" s="307">
        <v>1.4</v>
      </c>
      <c r="I35" s="308">
        <f>SUM('[1]市計'!I35+'[1]町村計'!I35)</f>
        <v>3854436</v>
      </c>
      <c r="J35" s="309">
        <f>ROUND(I35/I$20*100,1)</f>
        <v>0.9</v>
      </c>
      <c r="K35" s="310">
        <v>3087295</v>
      </c>
      <c r="L35" s="307">
        <v>0.7</v>
      </c>
      <c r="M35" s="311">
        <f t="shared" si="3"/>
        <v>1649231</v>
      </c>
      <c r="N35" s="312">
        <f t="shared" si="3"/>
        <v>-0.7999999999999999</v>
      </c>
      <c r="O35" s="311">
        <f t="shared" si="4"/>
        <v>767141</v>
      </c>
      <c r="P35" s="312">
        <f t="shared" si="4"/>
        <v>0.20000000000000007</v>
      </c>
      <c r="Q35" s="313">
        <f t="shared" si="0"/>
        <v>15.8</v>
      </c>
      <c r="R35" s="314">
        <v>-8.6</v>
      </c>
      <c r="S35" s="314">
        <f t="shared" si="1"/>
        <v>24.8</v>
      </c>
      <c r="T35" s="317">
        <v>-6.8</v>
      </c>
    </row>
    <row r="36" spans="1:20" s="296" customFormat="1" ht="21" customHeight="1">
      <c r="A36" s="1540"/>
      <c r="B36" s="1549"/>
      <c r="C36" s="1553" t="s">
        <v>342</v>
      </c>
      <c r="D36" s="1554"/>
      <c r="E36" s="306">
        <f>SUM('[1]市計'!E36+'[1]町村計'!E36)</f>
        <v>62366082</v>
      </c>
      <c r="F36" s="307">
        <f>ROUND(E36/E$20*100,1)+0.1</f>
        <v>7.3999999999999995</v>
      </c>
      <c r="G36" s="306">
        <v>69031733</v>
      </c>
      <c r="H36" s="307">
        <v>10</v>
      </c>
      <c r="I36" s="308">
        <f>SUM('[1]市計'!I36+'[1]町村計'!I36)</f>
        <v>50522295</v>
      </c>
      <c r="J36" s="309">
        <f>ROUND(I36/I$20*100,1)-0.1</f>
        <v>11.1</v>
      </c>
      <c r="K36" s="310">
        <v>57858802</v>
      </c>
      <c r="L36" s="307">
        <v>13.5</v>
      </c>
      <c r="M36" s="311">
        <f t="shared" si="3"/>
        <v>-6665651</v>
      </c>
      <c r="N36" s="312">
        <f t="shared" si="3"/>
        <v>-2.6000000000000005</v>
      </c>
      <c r="O36" s="311">
        <f t="shared" si="4"/>
        <v>-7336507</v>
      </c>
      <c r="P36" s="312">
        <f t="shared" si="4"/>
        <v>-2.4000000000000004</v>
      </c>
      <c r="Q36" s="313">
        <f t="shared" si="0"/>
        <v>-9.7</v>
      </c>
      <c r="R36" s="314">
        <v>2.1</v>
      </c>
      <c r="S36" s="314">
        <f t="shared" si="1"/>
        <v>-12.7</v>
      </c>
      <c r="T36" s="317">
        <v>1.6</v>
      </c>
    </row>
    <row r="37" spans="1:20" s="296" customFormat="1" ht="21" customHeight="1">
      <c r="A37" s="1540"/>
      <c r="B37" s="1549"/>
      <c r="C37" s="1553" t="s">
        <v>343</v>
      </c>
      <c r="D37" s="1554"/>
      <c r="E37" s="306"/>
      <c r="F37" s="307"/>
      <c r="G37" s="306"/>
      <c r="H37" s="307"/>
      <c r="I37" s="308"/>
      <c r="J37" s="309"/>
      <c r="K37" s="310"/>
      <c r="L37" s="307"/>
      <c r="M37" s="311"/>
      <c r="N37" s="312"/>
      <c r="O37" s="311"/>
      <c r="P37" s="312"/>
      <c r="Q37" s="318" t="s">
        <v>322</v>
      </c>
      <c r="R37" s="318" t="s">
        <v>322</v>
      </c>
      <c r="S37" s="318" t="s">
        <v>322</v>
      </c>
      <c r="T37" s="319" t="s">
        <v>322</v>
      </c>
    </row>
    <row r="38" spans="1:20" s="296" customFormat="1" ht="21" customHeight="1">
      <c r="A38" s="1541"/>
      <c r="B38" s="1550"/>
      <c r="C38" s="1555" t="s">
        <v>328</v>
      </c>
      <c r="D38" s="1556"/>
      <c r="E38" s="324">
        <f>'[1]市計'!E38+'[1]町村計'!E38</f>
        <v>435721705</v>
      </c>
      <c r="F38" s="320">
        <v>50.6</v>
      </c>
      <c r="G38" s="321">
        <v>280026317</v>
      </c>
      <c r="H38" s="320">
        <v>40.3</v>
      </c>
      <c r="I38" s="325">
        <f>'[1]市計'!I38+'[1]町村計'!I38</f>
        <v>241259431</v>
      </c>
      <c r="J38" s="326">
        <f>ROUND(I38/I$20*100,1)-0.1</f>
        <v>53.4</v>
      </c>
      <c r="K38" s="324">
        <v>220461366</v>
      </c>
      <c r="L38" s="320">
        <v>51.7</v>
      </c>
      <c r="M38" s="327">
        <f t="shared" si="3"/>
        <v>155695388</v>
      </c>
      <c r="N38" s="328">
        <f t="shared" si="3"/>
        <v>10.300000000000004</v>
      </c>
      <c r="O38" s="327">
        <f t="shared" si="4"/>
        <v>20798065</v>
      </c>
      <c r="P38" s="328">
        <f t="shared" si="4"/>
        <v>1.6999999999999957</v>
      </c>
      <c r="Q38" s="329">
        <f t="shared" si="0"/>
        <v>55.6</v>
      </c>
      <c r="R38" s="322">
        <v>0.3</v>
      </c>
      <c r="S38" s="322">
        <f t="shared" si="1"/>
        <v>9.4</v>
      </c>
      <c r="T38" s="323">
        <v>0.5</v>
      </c>
    </row>
  </sheetData>
  <sheetProtection/>
  <mergeCells count="43">
    <mergeCell ref="C30:D30"/>
    <mergeCell ref="B31:B38"/>
    <mergeCell ref="C31:D31"/>
    <mergeCell ref="C32:D32"/>
    <mergeCell ref="C33:D33"/>
    <mergeCell ref="C34:D34"/>
    <mergeCell ref="C35:D35"/>
    <mergeCell ref="C36:D36"/>
    <mergeCell ref="C37:D37"/>
    <mergeCell ref="C38:D38"/>
    <mergeCell ref="A21:A38"/>
    <mergeCell ref="B21:B24"/>
    <mergeCell ref="C21:D21"/>
    <mergeCell ref="C22:D22"/>
    <mergeCell ref="C23:D23"/>
    <mergeCell ref="C24:D24"/>
    <mergeCell ref="B25:B30"/>
    <mergeCell ref="C25:D25"/>
    <mergeCell ref="C28:D28"/>
    <mergeCell ref="C29:D29"/>
    <mergeCell ref="B15:D15"/>
    <mergeCell ref="B16:D16"/>
    <mergeCell ref="B17:D17"/>
    <mergeCell ref="B18:D18"/>
    <mergeCell ref="B19:D19"/>
    <mergeCell ref="A20:D20"/>
    <mergeCell ref="A6:A19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3:D5"/>
    <mergeCell ref="E3:H3"/>
    <mergeCell ref="I3:L3"/>
    <mergeCell ref="M3:P3"/>
    <mergeCell ref="Q3:T3"/>
    <mergeCell ref="Q4:R4"/>
    <mergeCell ref="S4:T4"/>
  </mergeCells>
  <printOptions/>
  <pageMargins left="0.7874015748031497" right="0.7874015748031497" top="0.7874015748031497" bottom="0.5905511811023623" header="0" footer="0"/>
  <pageSetup blackAndWhite="1" fitToWidth="0" fitToHeight="1" horizontalDpi="600" verticalDpi="600" orientation="portrait" paperSize="9" r:id="rId1"/>
  <colBreaks count="1" manualBreakCount="1">
    <brk id="10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G43" sqref="G43"/>
    </sheetView>
  </sheetViews>
  <sheetFormatPr defaultColWidth="9.25390625" defaultRowHeight="19.5" customHeight="1"/>
  <cols>
    <col min="1" max="2" width="2.75390625" style="295" customWidth="1"/>
    <col min="3" max="3" width="2.875" style="295" customWidth="1"/>
    <col min="4" max="4" width="16.125" style="295" customWidth="1"/>
    <col min="5" max="5" width="11.25390625" style="295" customWidth="1"/>
    <col min="6" max="6" width="5.875" style="150" customWidth="1"/>
    <col min="7" max="7" width="11.25390625" style="295" customWidth="1"/>
    <col min="8" max="8" width="5.875" style="295" customWidth="1"/>
    <col min="9" max="9" width="11.25390625" style="295" customWidth="1"/>
    <col min="10" max="10" width="5.875" style="150" customWidth="1"/>
    <col min="11" max="11" width="11.25390625" style="295" customWidth="1"/>
    <col min="12" max="12" width="6.25390625" style="295" customWidth="1"/>
    <col min="13" max="13" width="11.25390625" style="150" customWidth="1"/>
    <col min="14" max="14" width="6.25390625" style="150" customWidth="1"/>
    <col min="15" max="15" width="11.25390625" style="150" customWidth="1"/>
    <col min="16" max="20" width="6.25390625" style="150" customWidth="1"/>
    <col min="21" max="16384" width="9.25390625" style="295" customWidth="1"/>
  </cols>
  <sheetData>
    <row r="1" spans="1:20" ht="19.5" customHeight="1">
      <c r="A1" s="293" t="s">
        <v>345</v>
      </c>
      <c r="B1" s="293"/>
      <c r="C1" s="293"/>
      <c r="D1" s="293"/>
      <c r="E1" s="293"/>
      <c r="F1" s="149"/>
      <c r="G1" s="293"/>
      <c r="H1" s="293"/>
      <c r="I1" s="293"/>
      <c r="J1" s="149"/>
      <c r="K1" s="293"/>
      <c r="L1" s="293"/>
      <c r="M1" s="149"/>
      <c r="N1" s="149"/>
      <c r="O1" s="149"/>
      <c r="P1" s="149"/>
      <c r="Q1" s="149"/>
      <c r="R1" s="149"/>
      <c r="S1" s="149"/>
      <c r="T1" s="151"/>
    </row>
    <row r="2" spans="1:20" ht="19.5" customHeight="1">
      <c r="A2" s="293"/>
      <c r="B2" s="293"/>
      <c r="C2" s="293"/>
      <c r="D2" s="293"/>
      <c r="E2" s="293"/>
      <c r="F2" s="149"/>
      <c r="G2" s="293"/>
      <c r="H2" s="293"/>
      <c r="I2" s="293"/>
      <c r="J2" s="149"/>
      <c r="K2" s="293"/>
      <c r="L2" s="293"/>
      <c r="M2" s="149"/>
      <c r="N2" s="149"/>
      <c r="O2" s="149"/>
      <c r="P2" s="149"/>
      <c r="Q2" s="149"/>
      <c r="R2" s="149"/>
      <c r="S2" s="149"/>
      <c r="T2" s="151" t="s">
        <v>89</v>
      </c>
    </row>
    <row r="3" spans="1:20" s="296" customFormat="1" ht="19.5" customHeight="1">
      <c r="A3" s="1516" t="s">
        <v>290</v>
      </c>
      <c r="B3" s="1517"/>
      <c r="C3" s="1517"/>
      <c r="D3" s="1518"/>
      <c r="E3" s="1525" t="s">
        <v>291</v>
      </c>
      <c r="F3" s="1526"/>
      <c r="G3" s="1526"/>
      <c r="H3" s="1527"/>
      <c r="I3" s="1516" t="s">
        <v>292</v>
      </c>
      <c r="J3" s="1517"/>
      <c r="K3" s="1526"/>
      <c r="L3" s="1527"/>
      <c r="M3" s="1557" t="s">
        <v>293</v>
      </c>
      <c r="N3" s="1558"/>
      <c r="O3" s="1558"/>
      <c r="P3" s="1559"/>
      <c r="Q3" s="1557" t="s">
        <v>294</v>
      </c>
      <c r="R3" s="1558"/>
      <c r="S3" s="1560"/>
      <c r="T3" s="1561"/>
    </row>
    <row r="4" spans="1:20" s="296" customFormat="1" ht="19.5" customHeight="1">
      <c r="A4" s="1519"/>
      <c r="B4" s="1520"/>
      <c r="C4" s="1520"/>
      <c r="D4" s="1521"/>
      <c r="E4" s="297" t="s">
        <v>295</v>
      </c>
      <c r="F4" s="333"/>
      <c r="G4" s="297" t="s">
        <v>296</v>
      </c>
      <c r="H4" s="299"/>
      <c r="I4" s="297" t="s">
        <v>295</v>
      </c>
      <c r="J4" s="332"/>
      <c r="K4" s="297" t="s">
        <v>296</v>
      </c>
      <c r="L4" s="299"/>
      <c r="M4" s="208" t="s">
        <v>297</v>
      </c>
      <c r="N4" s="333"/>
      <c r="O4" s="297" t="s">
        <v>285</v>
      </c>
      <c r="P4" s="333"/>
      <c r="Q4" s="1562" t="s">
        <v>298</v>
      </c>
      <c r="R4" s="1559"/>
      <c r="S4" s="1557" t="s">
        <v>271</v>
      </c>
      <c r="T4" s="1563"/>
    </row>
    <row r="5" spans="1:20" s="296" customFormat="1" ht="19.5" customHeight="1">
      <c r="A5" s="1522"/>
      <c r="B5" s="1523"/>
      <c r="C5" s="1523"/>
      <c r="D5" s="1524"/>
      <c r="E5" s="301" t="s">
        <v>4</v>
      </c>
      <c r="F5" s="208" t="s">
        <v>99</v>
      </c>
      <c r="G5" s="301" t="s">
        <v>299</v>
      </c>
      <c r="H5" s="297" t="s">
        <v>99</v>
      </c>
      <c r="I5" s="302" t="s">
        <v>300</v>
      </c>
      <c r="J5" s="202" t="s">
        <v>99</v>
      </c>
      <c r="K5" s="301" t="s">
        <v>301</v>
      </c>
      <c r="L5" s="297" t="s">
        <v>99</v>
      </c>
      <c r="M5" s="223" t="s">
        <v>302</v>
      </c>
      <c r="N5" s="208" t="s">
        <v>99</v>
      </c>
      <c r="O5" s="223" t="s">
        <v>303</v>
      </c>
      <c r="P5" s="208" t="s">
        <v>99</v>
      </c>
      <c r="Q5" s="334" t="s">
        <v>304</v>
      </c>
      <c r="R5" s="334" t="s">
        <v>346</v>
      </c>
      <c r="S5" s="334" t="s">
        <v>304</v>
      </c>
      <c r="T5" s="335" t="s">
        <v>346</v>
      </c>
    </row>
    <row r="6" spans="1:20" s="296" customFormat="1" ht="21" customHeight="1">
      <c r="A6" s="1542" t="s">
        <v>344</v>
      </c>
      <c r="B6" s="1533" t="s">
        <v>308</v>
      </c>
      <c r="C6" s="1534"/>
      <c r="D6" s="1535"/>
      <c r="E6" s="306">
        <v>2850743</v>
      </c>
      <c r="F6" s="307">
        <f>ROUND(E6/E$20*100,1)</f>
        <v>0.5</v>
      </c>
      <c r="G6" s="306">
        <v>3005084</v>
      </c>
      <c r="H6" s="307">
        <v>0.6</v>
      </c>
      <c r="I6" s="306">
        <v>2850027</v>
      </c>
      <c r="J6" s="309">
        <f>ROUND(I6/I$20*100,1)</f>
        <v>0.9</v>
      </c>
      <c r="K6" s="306">
        <v>3003409</v>
      </c>
      <c r="L6" s="307">
        <v>1</v>
      </c>
      <c r="M6" s="311">
        <f aca="true" t="shared" si="0" ref="M6:N38">E6-G6</f>
        <v>-154341</v>
      </c>
      <c r="N6" s="312">
        <f>F6-H6</f>
        <v>-0.09999999999999998</v>
      </c>
      <c r="O6" s="311">
        <f>I6-K6</f>
        <v>-153382</v>
      </c>
      <c r="P6" s="312">
        <f>J6-L6</f>
        <v>-0.09999999999999998</v>
      </c>
      <c r="Q6" s="314">
        <f aca="true" t="shared" si="1" ref="Q6:Q38">IF(AND(E6=0,G6=0)=TRUE,"",IF(AND(E6&gt;0,G6=0)=TRUE,"皆増",IF(AND(E6=0,G6&gt;0)=TRUE,"皆減",ROUND(M6/G6*100,1))))</f>
        <v>-5.1</v>
      </c>
      <c r="R6" s="314">
        <v>-0.8</v>
      </c>
      <c r="S6" s="314">
        <f aca="true" t="shared" si="2" ref="S6:S38">IF(AND(I6=0,K6=0)=TRUE,"",IF(AND(I6&gt;0,K6=0)=TRUE,"皆増",IF(AND(I6=0,K6&gt;0)=TRUE,"皆減",ROUND(O6/K6*100,1))))</f>
        <v>-5.1</v>
      </c>
      <c r="T6" s="316">
        <v>-0.8</v>
      </c>
    </row>
    <row r="7" spans="1:20" s="296" customFormat="1" ht="21" customHeight="1">
      <c r="A7" s="1543"/>
      <c r="B7" s="1533" t="s">
        <v>309</v>
      </c>
      <c r="C7" s="1534"/>
      <c r="D7" s="1535"/>
      <c r="E7" s="306">
        <v>145570876</v>
      </c>
      <c r="F7" s="307">
        <f>ROUND(E7/E$20*100,1)</f>
        <v>23.8</v>
      </c>
      <c r="G7" s="306">
        <v>50817330</v>
      </c>
      <c r="H7" s="307">
        <v>10.2</v>
      </c>
      <c r="I7" s="306">
        <v>36839811</v>
      </c>
      <c r="J7" s="309">
        <f>ROUND(I7/I$20*100,1)</f>
        <v>12</v>
      </c>
      <c r="K7" s="306">
        <v>36758642</v>
      </c>
      <c r="L7" s="307">
        <v>12.7</v>
      </c>
      <c r="M7" s="311">
        <f t="shared" si="0"/>
        <v>94753546</v>
      </c>
      <c r="N7" s="312">
        <f t="shared" si="0"/>
        <v>13.600000000000001</v>
      </c>
      <c r="O7" s="311">
        <f aca="true" t="shared" si="3" ref="O7:P38">I7-K7</f>
        <v>81169</v>
      </c>
      <c r="P7" s="312">
        <f t="shared" si="3"/>
        <v>-0.6999999999999993</v>
      </c>
      <c r="Q7" s="314">
        <f t="shared" si="1"/>
        <v>186.5</v>
      </c>
      <c r="R7" s="314">
        <v>9.6</v>
      </c>
      <c r="S7" s="314">
        <f t="shared" si="2"/>
        <v>0.2</v>
      </c>
      <c r="T7" s="316">
        <v>6.7</v>
      </c>
    </row>
    <row r="8" spans="1:20" s="296" customFormat="1" ht="21" customHeight="1">
      <c r="A8" s="1543"/>
      <c r="B8" s="1533" t="s">
        <v>310</v>
      </c>
      <c r="C8" s="1534"/>
      <c r="D8" s="1535"/>
      <c r="E8" s="306">
        <v>189017135</v>
      </c>
      <c r="F8" s="307">
        <v>31</v>
      </c>
      <c r="G8" s="306">
        <v>185439694</v>
      </c>
      <c r="H8" s="307">
        <v>37.2</v>
      </c>
      <c r="I8" s="306">
        <v>79709033</v>
      </c>
      <c r="J8" s="309">
        <f>ROUND(I8/I$20*100,1)+0.1</f>
        <v>26</v>
      </c>
      <c r="K8" s="306">
        <v>79007681</v>
      </c>
      <c r="L8" s="307">
        <v>27.400000000000002</v>
      </c>
      <c r="M8" s="311">
        <f t="shared" si="0"/>
        <v>3577441</v>
      </c>
      <c r="N8" s="312">
        <f t="shared" si="0"/>
        <v>-6.200000000000003</v>
      </c>
      <c r="O8" s="311">
        <f t="shared" si="3"/>
        <v>701352</v>
      </c>
      <c r="P8" s="312">
        <f t="shared" si="3"/>
        <v>-1.4000000000000021</v>
      </c>
      <c r="Q8" s="314">
        <f t="shared" si="1"/>
        <v>1.9</v>
      </c>
      <c r="R8" s="314">
        <v>3</v>
      </c>
      <c r="S8" s="314">
        <f t="shared" si="2"/>
        <v>0.9</v>
      </c>
      <c r="T8" s="316">
        <v>0.3</v>
      </c>
    </row>
    <row r="9" spans="1:20" s="296" customFormat="1" ht="21" customHeight="1">
      <c r="A9" s="1543"/>
      <c r="B9" s="1533" t="s">
        <v>311</v>
      </c>
      <c r="C9" s="1534"/>
      <c r="D9" s="1535"/>
      <c r="E9" s="306">
        <v>47161895</v>
      </c>
      <c r="F9" s="307">
        <f aca="true" t="shared" si="4" ref="F9:F38">ROUND(E9/E$20*100,1)</f>
        <v>7.7</v>
      </c>
      <c r="G9" s="306">
        <v>45820087</v>
      </c>
      <c r="H9" s="307">
        <v>9.2</v>
      </c>
      <c r="I9" s="306">
        <v>34655994</v>
      </c>
      <c r="J9" s="309">
        <f aca="true" t="shared" si="5" ref="J9:J18">ROUND(I9/I$20*100,1)</f>
        <v>11.3</v>
      </c>
      <c r="K9" s="306">
        <v>31265551</v>
      </c>
      <c r="L9" s="307">
        <v>10.8</v>
      </c>
      <c r="M9" s="311">
        <f t="shared" si="0"/>
        <v>1341808</v>
      </c>
      <c r="N9" s="312">
        <f t="shared" si="0"/>
        <v>-1.4999999999999991</v>
      </c>
      <c r="O9" s="311">
        <f t="shared" si="3"/>
        <v>3390443</v>
      </c>
      <c r="P9" s="312">
        <f t="shared" si="3"/>
        <v>0.5</v>
      </c>
      <c r="Q9" s="314">
        <f t="shared" si="1"/>
        <v>2.9</v>
      </c>
      <c r="R9" s="314">
        <v>13.8</v>
      </c>
      <c r="S9" s="314">
        <f t="shared" si="2"/>
        <v>10.8</v>
      </c>
      <c r="T9" s="316">
        <v>-1.3</v>
      </c>
    </row>
    <row r="10" spans="1:20" s="296" customFormat="1" ht="21" customHeight="1">
      <c r="A10" s="1543"/>
      <c r="B10" s="1533" t="s">
        <v>312</v>
      </c>
      <c r="C10" s="1534"/>
      <c r="D10" s="1535"/>
      <c r="E10" s="306">
        <v>437619</v>
      </c>
      <c r="F10" s="307">
        <f t="shared" si="4"/>
        <v>0.1</v>
      </c>
      <c r="G10" s="306">
        <v>398567</v>
      </c>
      <c r="H10" s="307">
        <v>0.1</v>
      </c>
      <c r="I10" s="306">
        <v>375626</v>
      </c>
      <c r="J10" s="309">
        <f t="shared" si="5"/>
        <v>0.1</v>
      </c>
      <c r="K10" s="306">
        <v>348845</v>
      </c>
      <c r="L10" s="307">
        <v>0.1</v>
      </c>
      <c r="M10" s="311">
        <f t="shared" si="0"/>
        <v>39052</v>
      </c>
      <c r="N10" s="312">
        <f t="shared" si="0"/>
        <v>0</v>
      </c>
      <c r="O10" s="311">
        <f t="shared" si="3"/>
        <v>26781</v>
      </c>
      <c r="P10" s="312">
        <f t="shared" si="3"/>
        <v>0</v>
      </c>
      <c r="Q10" s="314">
        <f t="shared" si="1"/>
        <v>9.8</v>
      </c>
      <c r="R10" s="314">
        <v>4.2</v>
      </c>
      <c r="S10" s="314">
        <f t="shared" si="2"/>
        <v>7.7</v>
      </c>
      <c r="T10" s="317">
        <v>4.3</v>
      </c>
    </row>
    <row r="11" spans="1:20" s="296" customFormat="1" ht="21" customHeight="1">
      <c r="A11" s="1543"/>
      <c r="B11" s="1533" t="s">
        <v>313</v>
      </c>
      <c r="C11" s="1534"/>
      <c r="D11" s="1535"/>
      <c r="E11" s="306">
        <v>13838460</v>
      </c>
      <c r="F11" s="307">
        <f t="shared" si="4"/>
        <v>2.3</v>
      </c>
      <c r="G11" s="306">
        <v>13882651</v>
      </c>
      <c r="H11" s="307">
        <v>2.8</v>
      </c>
      <c r="I11" s="306">
        <v>6765970</v>
      </c>
      <c r="J11" s="309">
        <f t="shared" si="5"/>
        <v>2.2</v>
      </c>
      <c r="K11" s="306">
        <v>6770212</v>
      </c>
      <c r="L11" s="307">
        <v>2.3</v>
      </c>
      <c r="M11" s="311">
        <f t="shared" si="0"/>
        <v>-44191</v>
      </c>
      <c r="N11" s="312">
        <f t="shared" si="0"/>
        <v>-0.5</v>
      </c>
      <c r="O11" s="311">
        <f t="shared" si="3"/>
        <v>-4242</v>
      </c>
      <c r="P11" s="312">
        <f t="shared" si="3"/>
        <v>-0.09999999999999964</v>
      </c>
      <c r="Q11" s="314">
        <f t="shared" si="1"/>
        <v>-0.3</v>
      </c>
      <c r="R11" s="314">
        <v>-0.6</v>
      </c>
      <c r="S11" s="314">
        <f t="shared" si="2"/>
        <v>-0.1</v>
      </c>
      <c r="T11" s="317">
        <v>-5.4</v>
      </c>
    </row>
    <row r="12" spans="1:20" s="296" customFormat="1" ht="21" customHeight="1">
      <c r="A12" s="1543"/>
      <c r="B12" s="1533" t="s">
        <v>314</v>
      </c>
      <c r="C12" s="1534"/>
      <c r="D12" s="1535"/>
      <c r="E12" s="306">
        <v>19178380</v>
      </c>
      <c r="F12" s="307">
        <f t="shared" si="4"/>
        <v>3.1</v>
      </c>
      <c r="G12" s="306">
        <v>12127833</v>
      </c>
      <c r="H12" s="307">
        <v>2.4</v>
      </c>
      <c r="I12" s="306">
        <v>12504780</v>
      </c>
      <c r="J12" s="309">
        <f t="shared" si="5"/>
        <v>4.1</v>
      </c>
      <c r="K12" s="306">
        <v>6667912</v>
      </c>
      <c r="L12" s="307">
        <v>2.3</v>
      </c>
      <c r="M12" s="311">
        <f t="shared" si="0"/>
        <v>7050547</v>
      </c>
      <c r="N12" s="312">
        <f t="shared" si="0"/>
        <v>0.7000000000000002</v>
      </c>
      <c r="O12" s="311">
        <f t="shared" si="3"/>
        <v>5836868</v>
      </c>
      <c r="P12" s="312">
        <f t="shared" si="3"/>
        <v>1.7999999999999998</v>
      </c>
      <c r="Q12" s="314">
        <f t="shared" si="1"/>
        <v>58.1</v>
      </c>
      <c r="R12" s="314">
        <v>1.5</v>
      </c>
      <c r="S12" s="314">
        <f t="shared" si="2"/>
        <v>87.5</v>
      </c>
      <c r="T12" s="317">
        <v>0.5</v>
      </c>
    </row>
    <row r="13" spans="1:20" s="296" customFormat="1" ht="21" customHeight="1">
      <c r="A13" s="1543"/>
      <c r="B13" s="1533" t="s">
        <v>315</v>
      </c>
      <c r="C13" s="1534"/>
      <c r="D13" s="1535"/>
      <c r="E13" s="306">
        <v>56250161</v>
      </c>
      <c r="F13" s="307">
        <f t="shared" si="4"/>
        <v>9.2</v>
      </c>
      <c r="G13" s="306">
        <v>56772914</v>
      </c>
      <c r="H13" s="307">
        <v>11.4</v>
      </c>
      <c r="I13" s="306">
        <v>31437339</v>
      </c>
      <c r="J13" s="309">
        <f t="shared" si="5"/>
        <v>10.2</v>
      </c>
      <c r="K13" s="306">
        <v>27317304</v>
      </c>
      <c r="L13" s="307">
        <v>9.4</v>
      </c>
      <c r="M13" s="311">
        <f t="shared" si="0"/>
        <v>-522753</v>
      </c>
      <c r="N13" s="312">
        <f t="shared" si="0"/>
        <v>-2.200000000000001</v>
      </c>
      <c r="O13" s="311">
        <f t="shared" si="3"/>
        <v>4120035</v>
      </c>
      <c r="P13" s="312">
        <f t="shared" si="3"/>
        <v>0.7999999999999989</v>
      </c>
      <c r="Q13" s="314">
        <f t="shared" si="1"/>
        <v>-0.9</v>
      </c>
      <c r="R13" s="314">
        <v>-2</v>
      </c>
      <c r="S13" s="314">
        <f t="shared" si="2"/>
        <v>15.1</v>
      </c>
      <c r="T13" s="317">
        <v>-12.3</v>
      </c>
    </row>
    <row r="14" spans="1:20" s="296" customFormat="1" ht="21" customHeight="1">
      <c r="A14" s="1543"/>
      <c r="B14" s="1533" t="s">
        <v>316</v>
      </c>
      <c r="C14" s="1534"/>
      <c r="D14" s="1535"/>
      <c r="E14" s="306">
        <v>20927789</v>
      </c>
      <c r="F14" s="307">
        <f t="shared" si="4"/>
        <v>3.4</v>
      </c>
      <c r="G14" s="306">
        <v>19514438</v>
      </c>
      <c r="H14" s="307">
        <v>3.9</v>
      </c>
      <c r="I14" s="306">
        <v>17350261</v>
      </c>
      <c r="J14" s="309">
        <f t="shared" si="5"/>
        <v>5.6</v>
      </c>
      <c r="K14" s="306">
        <v>16798021</v>
      </c>
      <c r="L14" s="307">
        <v>5.8</v>
      </c>
      <c r="M14" s="311">
        <f t="shared" si="0"/>
        <v>1413351</v>
      </c>
      <c r="N14" s="312">
        <f t="shared" si="0"/>
        <v>-0.5</v>
      </c>
      <c r="O14" s="311">
        <f t="shared" si="3"/>
        <v>552240</v>
      </c>
      <c r="P14" s="312">
        <f t="shared" si="3"/>
        <v>-0.20000000000000018</v>
      </c>
      <c r="Q14" s="314">
        <f t="shared" si="1"/>
        <v>7.2</v>
      </c>
      <c r="R14" s="314">
        <v>6.5</v>
      </c>
      <c r="S14" s="314">
        <f t="shared" si="2"/>
        <v>3.3</v>
      </c>
      <c r="T14" s="317">
        <v>1.9</v>
      </c>
    </row>
    <row r="15" spans="1:20" s="296" customFormat="1" ht="21" customHeight="1">
      <c r="A15" s="1543"/>
      <c r="B15" s="1533" t="s">
        <v>317</v>
      </c>
      <c r="C15" s="1534"/>
      <c r="D15" s="1535"/>
      <c r="E15" s="306">
        <v>62416003</v>
      </c>
      <c r="F15" s="307">
        <f t="shared" si="4"/>
        <v>10.2</v>
      </c>
      <c r="G15" s="306">
        <v>56860760</v>
      </c>
      <c r="H15" s="307">
        <v>11.4</v>
      </c>
      <c r="I15" s="306">
        <v>33716589</v>
      </c>
      <c r="J15" s="309">
        <f t="shared" si="5"/>
        <v>11</v>
      </c>
      <c r="K15" s="306">
        <v>30728765</v>
      </c>
      <c r="L15" s="307">
        <v>10.6</v>
      </c>
      <c r="M15" s="311">
        <f t="shared" si="0"/>
        <v>5555243</v>
      </c>
      <c r="N15" s="312">
        <f t="shared" si="0"/>
        <v>-1.200000000000001</v>
      </c>
      <c r="O15" s="311">
        <f t="shared" si="3"/>
        <v>2987824</v>
      </c>
      <c r="P15" s="312">
        <f t="shared" si="3"/>
        <v>0.40000000000000036</v>
      </c>
      <c r="Q15" s="314">
        <f t="shared" si="1"/>
        <v>9.8</v>
      </c>
      <c r="R15" s="314">
        <v>17.3</v>
      </c>
      <c r="S15" s="314">
        <f t="shared" si="2"/>
        <v>9.7</v>
      </c>
      <c r="T15" s="317">
        <v>1.7</v>
      </c>
    </row>
    <row r="16" spans="1:20" s="296" customFormat="1" ht="21" customHeight="1">
      <c r="A16" s="1543"/>
      <c r="B16" s="1533" t="s">
        <v>318</v>
      </c>
      <c r="C16" s="1534"/>
      <c r="D16" s="1535"/>
      <c r="E16" s="306">
        <v>101227</v>
      </c>
      <c r="F16" s="307">
        <f t="shared" si="4"/>
        <v>0</v>
      </c>
      <c r="G16" s="306">
        <v>1051439</v>
      </c>
      <c r="H16" s="307">
        <v>0.2</v>
      </c>
      <c r="I16" s="306">
        <v>24513</v>
      </c>
      <c r="J16" s="309">
        <f t="shared" si="5"/>
        <v>0</v>
      </c>
      <c r="K16" s="306">
        <v>45065</v>
      </c>
      <c r="L16" s="307">
        <v>0</v>
      </c>
      <c r="M16" s="311">
        <f t="shared" si="0"/>
        <v>-950212</v>
      </c>
      <c r="N16" s="312">
        <f t="shared" si="0"/>
        <v>-0.2</v>
      </c>
      <c r="O16" s="311">
        <f t="shared" si="3"/>
        <v>-20552</v>
      </c>
      <c r="P16" s="312">
        <f t="shared" si="3"/>
        <v>0</v>
      </c>
      <c r="Q16" s="314">
        <f t="shared" si="1"/>
        <v>-90.4</v>
      </c>
      <c r="R16" s="314">
        <v>1325</v>
      </c>
      <c r="S16" s="314">
        <f t="shared" si="2"/>
        <v>-45.6</v>
      </c>
      <c r="T16" s="317">
        <v>2.4</v>
      </c>
    </row>
    <row r="17" spans="1:20" s="296" customFormat="1" ht="21" customHeight="1">
      <c r="A17" s="1543"/>
      <c r="B17" s="1533" t="s">
        <v>319</v>
      </c>
      <c r="C17" s="1534"/>
      <c r="D17" s="1535"/>
      <c r="E17" s="306">
        <v>51785781</v>
      </c>
      <c r="F17" s="307">
        <f t="shared" si="4"/>
        <v>8.5</v>
      </c>
      <c r="G17" s="306">
        <v>51610319</v>
      </c>
      <c r="H17" s="307">
        <v>10.4</v>
      </c>
      <c r="I17" s="306">
        <v>49826941</v>
      </c>
      <c r="J17" s="309">
        <f t="shared" si="5"/>
        <v>16.2</v>
      </c>
      <c r="K17" s="306">
        <v>49915927</v>
      </c>
      <c r="L17" s="307">
        <v>17.2</v>
      </c>
      <c r="M17" s="311">
        <f t="shared" si="0"/>
        <v>175462</v>
      </c>
      <c r="N17" s="312">
        <f t="shared" si="0"/>
        <v>-1.9000000000000004</v>
      </c>
      <c r="O17" s="311">
        <f t="shared" si="3"/>
        <v>-88986</v>
      </c>
      <c r="P17" s="312">
        <f t="shared" si="3"/>
        <v>-1</v>
      </c>
      <c r="Q17" s="314">
        <f t="shared" si="1"/>
        <v>0.3</v>
      </c>
      <c r="R17" s="314">
        <v>-3.6</v>
      </c>
      <c r="S17" s="314">
        <f t="shared" si="2"/>
        <v>-0.2</v>
      </c>
      <c r="T17" s="317">
        <v>-3.5</v>
      </c>
    </row>
    <row r="18" spans="1:20" s="296" customFormat="1" ht="21" customHeight="1">
      <c r="A18" s="1543"/>
      <c r="B18" s="1533" t="s">
        <v>320</v>
      </c>
      <c r="C18" s="1534"/>
      <c r="D18" s="1535"/>
      <c r="E18" s="306">
        <v>1313579</v>
      </c>
      <c r="F18" s="307">
        <f t="shared" si="4"/>
        <v>0.2</v>
      </c>
      <c r="G18" s="306">
        <v>1239931</v>
      </c>
      <c r="H18" s="307">
        <v>0.2</v>
      </c>
      <c r="I18" s="306">
        <v>1240238</v>
      </c>
      <c r="J18" s="309">
        <f t="shared" si="5"/>
        <v>0.4</v>
      </c>
      <c r="K18" s="306">
        <v>1195997</v>
      </c>
      <c r="L18" s="307">
        <v>0.4</v>
      </c>
      <c r="M18" s="311">
        <f t="shared" si="0"/>
        <v>73648</v>
      </c>
      <c r="N18" s="312">
        <f t="shared" si="0"/>
        <v>0</v>
      </c>
      <c r="O18" s="311">
        <f t="shared" si="3"/>
        <v>44241</v>
      </c>
      <c r="P18" s="312">
        <f t="shared" si="3"/>
        <v>0</v>
      </c>
      <c r="Q18" s="314">
        <f t="shared" si="1"/>
        <v>5.9</v>
      </c>
      <c r="R18" s="314">
        <v>-11.7</v>
      </c>
      <c r="S18" s="314">
        <f t="shared" si="2"/>
        <v>3.7</v>
      </c>
      <c r="T18" s="317">
        <v>3.4</v>
      </c>
    </row>
    <row r="19" spans="1:20" s="296" customFormat="1" ht="20.25" customHeight="1">
      <c r="A19" s="1544"/>
      <c r="B19" s="1533" t="s">
        <v>321</v>
      </c>
      <c r="C19" s="1534"/>
      <c r="D19" s="1535"/>
      <c r="E19" s="306"/>
      <c r="F19" s="307"/>
      <c r="G19" s="306"/>
      <c r="H19" s="307"/>
      <c r="I19" s="306"/>
      <c r="J19" s="309"/>
      <c r="K19" s="306"/>
      <c r="L19" s="307"/>
      <c r="M19" s="311"/>
      <c r="N19" s="312"/>
      <c r="O19" s="311"/>
      <c r="P19" s="312"/>
      <c r="Q19" s="318" t="s">
        <v>322</v>
      </c>
      <c r="R19" s="318" t="s">
        <v>120</v>
      </c>
      <c r="S19" s="318" t="s">
        <v>322</v>
      </c>
      <c r="T19" s="319" t="s">
        <v>120</v>
      </c>
    </row>
    <row r="20" spans="1:20" s="296" customFormat="1" ht="21" customHeight="1">
      <c r="A20" s="1533" t="s">
        <v>323</v>
      </c>
      <c r="B20" s="1534"/>
      <c r="C20" s="1534"/>
      <c r="D20" s="1535"/>
      <c r="E20" s="306">
        <f>SUM(E6:E19)</f>
        <v>610849648</v>
      </c>
      <c r="F20" s="307">
        <f t="shared" si="4"/>
        <v>100</v>
      </c>
      <c r="G20" s="306">
        <v>498541047</v>
      </c>
      <c r="H20" s="307">
        <v>100</v>
      </c>
      <c r="I20" s="306">
        <f>SUM(I6:I19)</f>
        <v>307297122</v>
      </c>
      <c r="J20" s="309">
        <f aca="true" t="shared" si="6" ref="J20:J25">ROUND(I20/I$20*100,1)</f>
        <v>100</v>
      </c>
      <c r="K20" s="306">
        <v>289823331</v>
      </c>
      <c r="L20" s="307">
        <v>100</v>
      </c>
      <c r="M20" s="311">
        <f t="shared" si="0"/>
        <v>112308601</v>
      </c>
      <c r="N20" s="312">
        <f t="shared" si="0"/>
        <v>0</v>
      </c>
      <c r="O20" s="311">
        <f t="shared" si="3"/>
        <v>17473791</v>
      </c>
      <c r="P20" s="312">
        <f t="shared" si="3"/>
        <v>0</v>
      </c>
      <c r="Q20" s="314">
        <f t="shared" si="1"/>
        <v>22.5</v>
      </c>
      <c r="R20" s="314">
        <v>4.8</v>
      </c>
      <c r="S20" s="314">
        <f t="shared" si="2"/>
        <v>6</v>
      </c>
      <c r="T20" s="317">
        <v>-1</v>
      </c>
    </row>
    <row r="21" spans="1:20" s="296" customFormat="1" ht="21" customHeight="1">
      <c r="A21" s="1539" t="s">
        <v>347</v>
      </c>
      <c r="B21" s="1542" t="s">
        <v>348</v>
      </c>
      <c r="C21" s="1533" t="s">
        <v>326</v>
      </c>
      <c r="D21" s="1535"/>
      <c r="E21" s="306">
        <v>54790724</v>
      </c>
      <c r="F21" s="307">
        <f t="shared" si="4"/>
        <v>9</v>
      </c>
      <c r="G21" s="306">
        <v>51487238</v>
      </c>
      <c r="H21" s="307">
        <v>10.3</v>
      </c>
      <c r="I21" s="306">
        <v>51132609</v>
      </c>
      <c r="J21" s="309">
        <f t="shared" si="6"/>
        <v>16.6</v>
      </c>
      <c r="K21" s="306">
        <v>48774016</v>
      </c>
      <c r="L21" s="307">
        <v>16.8</v>
      </c>
      <c r="M21" s="311">
        <f t="shared" si="0"/>
        <v>3303486</v>
      </c>
      <c r="N21" s="312">
        <f t="shared" si="0"/>
        <v>-1.3000000000000007</v>
      </c>
      <c r="O21" s="311">
        <f t="shared" si="3"/>
        <v>2358593</v>
      </c>
      <c r="P21" s="312">
        <f t="shared" si="3"/>
        <v>-0.1999999999999993</v>
      </c>
      <c r="Q21" s="314">
        <f t="shared" si="1"/>
        <v>6.4</v>
      </c>
      <c r="R21" s="314">
        <v>-0.3</v>
      </c>
      <c r="S21" s="314">
        <f t="shared" si="2"/>
        <v>4.8</v>
      </c>
      <c r="T21" s="317">
        <v>-1.1</v>
      </c>
    </row>
    <row r="22" spans="1:20" s="296" customFormat="1" ht="21" customHeight="1">
      <c r="A22" s="1540"/>
      <c r="B22" s="1543"/>
      <c r="C22" s="1533" t="s">
        <v>327</v>
      </c>
      <c r="D22" s="1535"/>
      <c r="E22" s="306">
        <v>135343976</v>
      </c>
      <c r="F22" s="307">
        <f>ROUNDDOWN(E22/E$20*100,1)</f>
        <v>22.1</v>
      </c>
      <c r="G22" s="306">
        <v>133668028</v>
      </c>
      <c r="H22" s="307">
        <v>26.8</v>
      </c>
      <c r="I22" s="306">
        <v>37569908</v>
      </c>
      <c r="J22" s="309">
        <f t="shared" si="6"/>
        <v>12.2</v>
      </c>
      <c r="K22" s="306">
        <v>38762820</v>
      </c>
      <c r="L22" s="307">
        <v>13.4</v>
      </c>
      <c r="M22" s="311">
        <f t="shared" si="0"/>
        <v>1675948</v>
      </c>
      <c r="N22" s="312">
        <f t="shared" si="0"/>
        <v>-4.699999999999999</v>
      </c>
      <c r="O22" s="311">
        <f>I22-K22</f>
        <v>-1192912</v>
      </c>
      <c r="P22" s="312">
        <f t="shared" si="3"/>
        <v>-1.200000000000001</v>
      </c>
      <c r="Q22" s="314">
        <f t="shared" si="1"/>
        <v>1.3</v>
      </c>
      <c r="R22" s="314">
        <v>3.2</v>
      </c>
      <c r="S22" s="314">
        <f>IF(AND(I22=0,K22=0)=TRUE,"",IF(AND(I22&gt;0,K22=0)=TRUE,"皆増",IF(AND(I22=0,K22&gt;0)=TRUE,"皆減",ROUND(O22/K22*100,1))))</f>
        <v>-3.1</v>
      </c>
      <c r="T22" s="317">
        <v>0.9</v>
      </c>
    </row>
    <row r="23" spans="1:20" s="296" customFormat="1" ht="21" customHeight="1">
      <c r="A23" s="1540"/>
      <c r="B23" s="1543"/>
      <c r="C23" s="1533" t="s">
        <v>319</v>
      </c>
      <c r="D23" s="1535"/>
      <c r="E23" s="306">
        <v>51785781</v>
      </c>
      <c r="F23" s="307">
        <f t="shared" si="4"/>
        <v>8.5</v>
      </c>
      <c r="G23" s="306">
        <v>51610319</v>
      </c>
      <c r="H23" s="307">
        <v>10.4</v>
      </c>
      <c r="I23" s="306">
        <v>49826941</v>
      </c>
      <c r="J23" s="309">
        <f t="shared" si="6"/>
        <v>16.2</v>
      </c>
      <c r="K23" s="306">
        <v>49915927</v>
      </c>
      <c r="L23" s="307">
        <v>17.2</v>
      </c>
      <c r="M23" s="311">
        <f t="shared" si="0"/>
        <v>175462</v>
      </c>
      <c r="N23" s="312">
        <f t="shared" si="0"/>
        <v>-1.9000000000000004</v>
      </c>
      <c r="O23" s="311">
        <f t="shared" si="3"/>
        <v>-88986</v>
      </c>
      <c r="P23" s="312">
        <f t="shared" si="3"/>
        <v>-1</v>
      </c>
      <c r="Q23" s="314">
        <f t="shared" si="1"/>
        <v>0.3</v>
      </c>
      <c r="R23" s="314">
        <v>-3.6</v>
      </c>
      <c r="S23" s="314">
        <f t="shared" si="2"/>
        <v>-0.2</v>
      </c>
      <c r="T23" s="317">
        <v>-3.5</v>
      </c>
    </row>
    <row r="24" spans="1:20" s="296" customFormat="1" ht="21" customHeight="1">
      <c r="A24" s="1540"/>
      <c r="B24" s="1544"/>
      <c r="C24" s="1533" t="s">
        <v>328</v>
      </c>
      <c r="D24" s="1535"/>
      <c r="E24" s="306">
        <f>SUM(E21:E23)</f>
        <v>241920481</v>
      </c>
      <c r="F24" s="307">
        <f t="shared" si="4"/>
        <v>39.6</v>
      </c>
      <c r="G24" s="306">
        <v>236765585</v>
      </c>
      <c r="H24" s="307">
        <v>47.5</v>
      </c>
      <c r="I24" s="306">
        <f>SUM(I21:I23)</f>
        <v>138529458</v>
      </c>
      <c r="J24" s="309">
        <v>45</v>
      </c>
      <c r="K24" s="306">
        <v>137452763</v>
      </c>
      <c r="L24" s="307">
        <v>47.4</v>
      </c>
      <c r="M24" s="311">
        <f t="shared" si="0"/>
        <v>5154896</v>
      </c>
      <c r="N24" s="312">
        <f t="shared" si="0"/>
        <v>-7.899999999999999</v>
      </c>
      <c r="O24" s="311">
        <f t="shared" si="3"/>
        <v>1076695</v>
      </c>
      <c r="P24" s="312">
        <f t="shared" si="3"/>
        <v>-2.3999999999999986</v>
      </c>
      <c r="Q24" s="314">
        <f t="shared" si="1"/>
        <v>2.2</v>
      </c>
      <c r="R24" s="314">
        <v>0.9</v>
      </c>
      <c r="S24" s="314">
        <f t="shared" si="2"/>
        <v>0.8</v>
      </c>
      <c r="T24" s="317">
        <v>-1.5</v>
      </c>
    </row>
    <row r="25" spans="1:20" s="296" customFormat="1" ht="21" customHeight="1">
      <c r="A25" s="1540"/>
      <c r="B25" s="1542" t="s">
        <v>349</v>
      </c>
      <c r="C25" s="1545" t="s">
        <v>330</v>
      </c>
      <c r="D25" s="1513"/>
      <c r="E25" s="306">
        <v>66080257</v>
      </c>
      <c r="F25" s="307">
        <f t="shared" si="4"/>
        <v>10.8</v>
      </c>
      <c r="G25" s="306">
        <v>74086429</v>
      </c>
      <c r="H25" s="307">
        <v>14.9</v>
      </c>
      <c r="I25" s="306">
        <v>9857791</v>
      </c>
      <c r="J25" s="309">
        <f t="shared" si="6"/>
        <v>3.2</v>
      </c>
      <c r="K25" s="306">
        <v>8144300</v>
      </c>
      <c r="L25" s="307">
        <v>2.8</v>
      </c>
      <c r="M25" s="311">
        <f t="shared" si="0"/>
        <v>-8006172</v>
      </c>
      <c r="N25" s="312">
        <f t="shared" si="0"/>
        <v>-4.1</v>
      </c>
      <c r="O25" s="311">
        <f t="shared" si="3"/>
        <v>1713491</v>
      </c>
      <c r="P25" s="312">
        <f t="shared" si="3"/>
        <v>0.40000000000000036</v>
      </c>
      <c r="Q25" s="314">
        <f t="shared" si="1"/>
        <v>-10.8</v>
      </c>
      <c r="R25" s="314">
        <v>32</v>
      </c>
      <c r="S25" s="314">
        <f t="shared" si="2"/>
        <v>21</v>
      </c>
      <c r="T25" s="317">
        <v>-11.1</v>
      </c>
    </row>
    <row r="26" spans="1:20" s="296" customFormat="1" ht="21" customHeight="1">
      <c r="A26" s="1540"/>
      <c r="B26" s="1543"/>
      <c r="C26" s="196"/>
      <c r="D26" s="253" t="s">
        <v>331</v>
      </c>
      <c r="E26" s="306">
        <v>32332423</v>
      </c>
      <c r="F26" s="307">
        <f t="shared" si="4"/>
        <v>5.3</v>
      </c>
      <c r="G26" s="306">
        <v>39051583</v>
      </c>
      <c r="H26" s="307">
        <v>7.8999999999999995</v>
      </c>
      <c r="I26" s="306">
        <v>1429598</v>
      </c>
      <c r="J26" s="309">
        <f>ROUND(I26/I$20*100,1)</f>
        <v>0.5</v>
      </c>
      <c r="K26" s="306">
        <v>927973</v>
      </c>
      <c r="L26" s="307">
        <v>0.3</v>
      </c>
      <c r="M26" s="311">
        <f>E26-G26</f>
        <v>-6719160</v>
      </c>
      <c r="N26" s="312">
        <f t="shared" si="0"/>
        <v>-2.5999999999999996</v>
      </c>
      <c r="O26" s="311">
        <f t="shared" si="3"/>
        <v>501625</v>
      </c>
      <c r="P26" s="312">
        <f t="shared" si="3"/>
        <v>0.2</v>
      </c>
      <c r="Q26" s="314">
        <f t="shared" si="1"/>
        <v>-17.2</v>
      </c>
      <c r="R26" s="314">
        <v>48.5</v>
      </c>
      <c r="S26" s="314">
        <f t="shared" si="2"/>
        <v>54.1</v>
      </c>
      <c r="T26" s="317">
        <v>-14.1</v>
      </c>
    </row>
    <row r="27" spans="1:20" s="296" customFormat="1" ht="21" customHeight="1">
      <c r="A27" s="1540"/>
      <c r="B27" s="1543"/>
      <c r="C27" s="196"/>
      <c r="D27" s="253" t="s">
        <v>332</v>
      </c>
      <c r="E27" s="306">
        <v>33747834</v>
      </c>
      <c r="F27" s="307">
        <f t="shared" si="4"/>
        <v>5.5</v>
      </c>
      <c r="G27" s="306">
        <v>35034846</v>
      </c>
      <c r="H27" s="307">
        <v>7</v>
      </c>
      <c r="I27" s="306">
        <v>8428193</v>
      </c>
      <c r="J27" s="309">
        <f>ROUND(I27/I$20*100,1)</f>
        <v>2.7</v>
      </c>
      <c r="K27" s="306">
        <v>7216327</v>
      </c>
      <c r="L27" s="307">
        <v>2.5</v>
      </c>
      <c r="M27" s="311">
        <f t="shared" si="0"/>
        <v>-1287012</v>
      </c>
      <c r="N27" s="312">
        <f t="shared" si="0"/>
        <v>-1.5</v>
      </c>
      <c r="O27" s="311">
        <f t="shared" si="3"/>
        <v>1211866</v>
      </c>
      <c r="P27" s="312">
        <f t="shared" si="3"/>
        <v>0.20000000000000018</v>
      </c>
      <c r="Q27" s="314">
        <f t="shared" si="1"/>
        <v>-3.7</v>
      </c>
      <c r="R27" s="314">
        <v>17.5</v>
      </c>
      <c r="S27" s="314">
        <f t="shared" si="2"/>
        <v>16.8</v>
      </c>
      <c r="T27" s="317">
        <v>-10.7</v>
      </c>
    </row>
    <row r="28" spans="1:20" s="296" customFormat="1" ht="21" customHeight="1">
      <c r="A28" s="1540"/>
      <c r="B28" s="1543"/>
      <c r="C28" s="1533" t="s">
        <v>333</v>
      </c>
      <c r="D28" s="1535"/>
      <c r="E28" s="306">
        <v>101227</v>
      </c>
      <c r="F28" s="307">
        <f t="shared" si="4"/>
        <v>0</v>
      </c>
      <c r="G28" s="306">
        <v>1051439</v>
      </c>
      <c r="H28" s="307">
        <v>0.2</v>
      </c>
      <c r="I28" s="306">
        <v>24513</v>
      </c>
      <c r="J28" s="309">
        <f>ROUND(I28/I$20*100,1)</f>
        <v>0</v>
      </c>
      <c r="K28" s="306">
        <v>45065</v>
      </c>
      <c r="L28" s="307">
        <v>0</v>
      </c>
      <c r="M28" s="311">
        <f t="shared" si="0"/>
        <v>-950212</v>
      </c>
      <c r="N28" s="312">
        <f t="shared" si="0"/>
        <v>-0.2</v>
      </c>
      <c r="O28" s="311">
        <f t="shared" si="3"/>
        <v>-20552</v>
      </c>
      <c r="P28" s="312">
        <f t="shared" si="3"/>
        <v>0</v>
      </c>
      <c r="Q28" s="314">
        <f t="shared" si="1"/>
        <v>-90.4</v>
      </c>
      <c r="R28" s="314">
        <v>1325</v>
      </c>
      <c r="S28" s="314">
        <f t="shared" si="2"/>
        <v>-45.6</v>
      </c>
      <c r="T28" s="317">
        <v>2.4</v>
      </c>
    </row>
    <row r="29" spans="1:20" s="296" customFormat="1" ht="21" customHeight="1">
      <c r="A29" s="1540"/>
      <c r="B29" s="1543"/>
      <c r="C29" s="1533" t="s">
        <v>334</v>
      </c>
      <c r="D29" s="1535"/>
      <c r="E29" s="306"/>
      <c r="F29" s="307"/>
      <c r="G29" s="306"/>
      <c r="H29" s="307"/>
      <c r="I29" s="306"/>
      <c r="J29" s="309"/>
      <c r="K29" s="306"/>
      <c r="L29" s="307"/>
      <c r="M29" s="311"/>
      <c r="N29" s="312"/>
      <c r="O29" s="311"/>
      <c r="P29" s="312"/>
      <c r="Q29" s="318" t="s">
        <v>322</v>
      </c>
      <c r="R29" s="318" t="s">
        <v>120</v>
      </c>
      <c r="S29" s="318" t="s">
        <v>322</v>
      </c>
      <c r="T29" s="319" t="s">
        <v>120</v>
      </c>
    </row>
    <row r="30" spans="1:20" s="296" customFormat="1" ht="21" customHeight="1">
      <c r="A30" s="1540"/>
      <c r="B30" s="1544"/>
      <c r="C30" s="1546" t="s">
        <v>328</v>
      </c>
      <c r="D30" s="1547"/>
      <c r="E30" s="324">
        <f>E25+SUM(E28:E29)</f>
        <v>66181484</v>
      </c>
      <c r="F30" s="307">
        <f t="shared" si="4"/>
        <v>10.8</v>
      </c>
      <c r="G30" s="324">
        <v>75137868</v>
      </c>
      <c r="H30" s="320">
        <v>15.1</v>
      </c>
      <c r="I30" s="324">
        <f>I25+SUM(I28:I29)</f>
        <v>9882304</v>
      </c>
      <c r="J30" s="309">
        <f>ROUND(I30/I$20*100,1)</f>
        <v>3.2</v>
      </c>
      <c r="K30" s="324">
        <v>8189365</v>
      </c>
      <c r="L30" s="320">
        <v>2.8</v>
      </c>
      <c r="M30" s="311">
        <f t="shared" si="0"/>
        <v>-8956384</v>
      </c>
      <c r="N30" s="312">
        <f t="shared" si="0"/>
        <v>-4.299999999999999</v>
      </c>
      <c r="O30" s="311">
        <f t="shared" si="3"/>
        <v>1692939</v>
      </c>
      <c r="P30" s="312">
        <f t="shared" si="3"/>
        <v>0.40000000000000036</v>
      </c>
      <c r="Q30" s="314">
        <f t="shared" si="1"/>
        <v>-11.9</v>
      </c>
      <c r="R30" s="322">
        <v>33.7</v>
      </c>
      <c r="S30" s="314">
        <f t="shared" si="2"/>
        <v>20.7</v>
      </c>
      <c r="T30" s="323">
        <v>-11.1</v>
      </c>
    </row>
    <row r="31" spans="1:20" s="296" customFormat="1" ht="21" customHeight="1">
      <c r="A31" s="1540"/>
      <c r="B31" s="1548" t="s">
        <v>336</v>
      </c>
      <c r="C31" s="1551" t="s">
        <v>337</v>
      </c>
      <c r="D31" s="1552"/>
      <c r="E31" s="306">
        <v>60790513</v>
      </c>
      <c r="F31" s="307">
        <f t="shared" si="4"/>
        <v>10</v>
      </c>
      <c r="G31" s="306">
        <v>57060029</v>
      </c>
      <c r="H31" s="307">
        <v>11.4</v>
      </c>
      <c r="I31" s="306">
        <v>43985901</v>
      </c>
      <c r="J31" s="309">
        <f>ROUND(I31/I$20*100,1)</f>
        <v>14.3</v>
      </c>
      <c r="K31" s="306">
        <v>43248544</v>
      </c>
      <c r="L31" s="307">
        <v>14.9</v>
      </c>
      <c r="M31" s="311">
        <f t="shared" si="0"/>
        <v>3730484</v>
      </c>
      <c r="N31" s="312">
        <f t="shared" si="0"/>
        <v>-1.4000000000000004</v>
      </c>
      <c r="O31" s="311">
        <f t="shared" si="3"/>
        <v>737357</v>
      </c>
      <c r="P31" s="312">
        <f t="shared" si="3"/>
        <v>-0.5999999999999996</v>
      </c>
      <c r="Q31" s="314">
        <f t="shared" si="1"/>
        <v>6.5</v>
      </c>
      <c r="R31" s="314">
        <v>4.3</v>
      </c>
      <c r="S31" s="314">
        <f t="shared" si="2"/>
        <v>1.7</v>
      </c>
      <c r="T31" s="317">
        <v>3.6</v>
      </c>
    </row>
    <row r="32" spans="1:20" s="296" customFormat="1" ht="21" customHeight="1">
      <c r="A32" s="1540"/>
      <c r="B32" s="1549"/>
      <c r="C32" s="1553" t="s">
        <v>338</v>
      </c>
      <c r="D32" s="1554"/>
      <c r="E32" s="306">
        <v>12761941</v>
      </c>
      <c r="F32" s="307">
        <f t="shared" si="4"/>
        <v>2.1</v>
      </c>
      <c r="G32" s="306">
        <v>7315133</v>
      </c>
      <c r="H32" s="307">
        <v>1.5</v>
      </c>
      <c r="I32" s="306">
        <v>10708544</v>
      </c>
      <c r="J32" s="309">
        <f>ROUND(I32/I$20*100,1)</f>
        <v>3.5</v>
      </c>
      <c r="K32" s="306">
        <v>6382347</v>
      </c>
      <c r="L32" s="307">
        <v>2.2</v>
      </c>
      <c r="M32" s="311">
        <f t="shared" si="0"/>
        <v>5446808</v>
      </c>
      <c r="N32" s="312">
        <f t="shared" si="0"/>
        <v>0.6000000000000001</v>
      </c>
      <c r="O32" s="311">
        <f t="shared" si="3"/>
        <v>4326197</v>
      </c>
      <c r="P32" s="312">
        <f t="shared" si="3"/>
        <v>1.2999999999999998</v>
      </c>
      <c r="Q32" s="314">
        <f t="shared" si="1"/>
        <v>74.5</v>
      </c>
      <c r="R32" s="314">
        <v>-33</v>
      </c>
      <c r="S32" s="314">
        <f t="shared" si="2"/>
        <v>67.8</v>
      </c>
      <c r="T32" s="317">
        <v>-35.3</v>
      </c>
    </row>
    <row r="33" spans="1:20" s="296" customFormat="1" ht="21" customHeight="1">
      <c r="A33" s="1540"/>
      <c r="B33" s="1549"/>
      <c r="C33" s="1553" t="s">
        <v>339</v>
      </c>
      <c r="D33" s="1554"/>
      <c r="E33" s="306">
        <v>169300947</v>
      </c>
      <c r="F33" s="307">
        <f t="shared" si="4"/>
        <v>27.7</v>
      </c>
      <c r="G33" s="306">
        <v>56766282</v>
      </c>
      <c r="H33" s="307">
        <v>11.3</v>
      </c>
      <c r="I33" s="306">
        <v>62459962</v>
      </c>
      <c r="J33" s="309">
        <f>ROUND(I33/I$20*100,1)</f>
        <v>20.3</v>
      </c>
      <c r="K33" s="306">
        <v>47402614</v>
      </c>
      <c r="L33" s="307">
        <v>16.4</v>
      </c>
      <c r="M33" s="311">
        <f t="shared" si="0"/>
        <v>112534665</v>
      </c>
      <c r="N33" s="312">
        <f t="shared" si="0"/>
        <v>16.4</v>
      </c>
      <c r="O33" s="311">
        <f t="shared" si="3"/>
        <v>15057348</v>
      </c>
      <c r="P33" s="312">
        <f t="shared" si="3"/>
        <v>3.900000000000002</v>
      </c>
      <c r="Q33" s="314">
        <f t="shared" si="1"/>
        <v>198.2</v>
      </c>
      <c r="R33" s="314">
        <v>2.5</v>
      </c>
      <c r="S33" s="314">
        <f t="shared" si="2"/>
        <v>31.8</v>
      </c>
      <c r="T33" s="317">
        <v>0.7</v>
      </c>
    </row>
    <row r="34" spans="1:20" s="296" customFormat="1" ht="21" customHeight="1">
      <c r="A34" s="1540"/>
      <c r="B34" s="1549"/>
      <c r="C34" s="1553" t="s">
        <v>340</v>
      </c>
      <c r="D34" s="1554"/>
      <c r="E34" s="306">
        <v>7685073</v>
      </c>
      <c r="F34" s="307">
        <f t="shared" si="4"/>
        <v>1.3</v>
      </c>
      <c r="G34" s="306">
        <v>8105219</v>
      </c>
      <c r="H34" s="307">
        <v>1.6</v>
      </c>
      <c r="I34" s="306">
        <v>5979596</v>
      </c>
      <c r="J34" s="309">
        <v>2</v>
      </c>
      <c r="K34" s="306">
        <v>4784988</v>
      </c>
      <c r="L34" s="307">
        <v>1.7</v>
      </c>
      <c r="M34" s="311">
        <f t="shared" si="0"/>
        <v>-420146</v>
      </c>
      <c r="N34" s="312">
        <f t="shared" si="0"/>
        <v>-0.30000000000000004</v>
      </c>
      <c r="O34" s="311">
        <f t="shared" si="3"/>
        <v>1194608</v>
      </c>
      <c r="P34" s="312">
        <f t="shared" si="3"/>
        <v>0.30000000000000004</v>
      </c>
      <c r="Q34" s="314">
        <f t="shared" si="1"/>
        <v>-5.2</v>
      </c>
      <c r="R34" s="314">
        <v>10.4</v>
      </c>
      <c r="S34" s="314">
        <f t="shared" si="2"/>
        <v>25</v>
      </c>
      <c r="T34" s="317">
        <v>31.2</v>
      </c>
    </row>
    <row r="35" spans="1:20" s="296" customFormat="1" ht="21" customHeight="1">
      <c r="A35" s="1540"/>
      <c r="B35" s="1549"/>
      <c r="C35" s="1553" t="s">
        <v>341</v>
      </c>
      <c r="D35" s="1554"/>
      <c r="E35" s="306">
        <v>10981158</v>
      </c>
      <c r="F35" s="307">
        <f t="shared" si="4"/>
        <v>1.8</v>
      </c>
      <c r="G35" s="306">
        <v>9226909</v>
      </c>
      <c r="H35" s="307">
        <v>1.9</v>
      </c>
      <c r="I35" s="306">
        <v>3075578</v>
      </c>
      <c r="J35" s="309">
        <f>ROUND(I35/I$20*100,1)</f>
        <v>1</v>
      </c>
      <c r="K35" s="306">
        <v>2296031</v>
      </c>
      <c r="L35" s="307">
        <v>0.8</v>
      </c>
      <c r="M35" s="311">
        <f t="shared" si="0"/>
        <v>1754249</v>
      </c>
      <c r="N35" s="312">
        <f t="shared" si="0"/>
        <v>-0.09999999999999987</v>
      </c>
      <c r="O35" s="311">
        <f t="shared" si="3"/>
        <v>779547</v>
      </c>
      <c r="P35" s="312">
        <f t="shared" si="3"/>
        <v>0.19999999999999996</v>
      </c>
      <c r="Q35" s="314">
        <f t="shared" si="1"/>
        <v>19</v>
      </c>
      <c r="R35" s="314">
        <v>-3.8</v>
      </c>
      <c r="S35" s="314">
        <f t="shared" si="2"/>
        <v>34</v>
      </c>
      <c r="T35" s="317">
        <v>-11.7</v>
      </c>
    </row>
    <row r="36" spans="1:20" s="296" customFormat="1" ht="21" customHeight="1">
      <c r="A36" s="1540"/>
      <c r="B36" s="1549"/>
      <c r="C36" s="1553" t="s">
        <v>342</v>
      </c>
      <c r="D36" s="1554"/>
      <c r="E36" s="306">
        <v>41228051</v>
      </c>
      <c r="F36" s="307">
        <f t="shared" si="4"/>
        <v>6.7</v>
      </c>
      <c r="G36" s="306">
        <v>48164022</v>
      </c>
      <c r="H36" s="307">
        <v>9.7</v>
      </c>
      <c r="I36" s="306">
        <v>32675779</v>
      </c>
      <c r="J36" s="309">
        <v>10.7</v>
      </c>
      <c r="K36" s="306">
        <v>40066679</v>
      </c>
      <c r="L36" s="307">
        <v>13.8</v>
      </c>
      <c r="M36" s="311">
        <f t="shared" si="0"/>
        <v>-6935971</v>
      </c>
      <c r="N36" s="312">
        <f t="shared" si="0"/>
        <v>-2.999999999999999</v>
      </c>
      <c r="O36" s="311">
        <f t="shared" si="3"/>
        <v>-7390900</v>
      </c>
      <c r="P36" s="312">
        <f t="shared" si="3"/>
        <v>-3.1000000000000014</v>
      </c>
      <c r="Q36" s="314">
        <f t="shared" si="1"/>
        <v>-14.4</v>
      </c>
      <c r="R36" s="314">
        <v>2.6</v>
      </c>
      <c r="S36" s="314">
        <f t="shared" si="2"/>
        <v>-18.4</v>
      </c>
      <c r="T36" s="317">
        <v>2.3</v>
      </c>
    </row>
    <row r="37" spans="1:20" s="296" customFormat="1" ht="21" customHeight="1">
      <c r="A37" s="1540"/>
      <c r="B37" s="1549"/>
      <c r="C37" s="1564" t="s">
        <v>343</v>
      </c>
      <c r="D37" s="1565"/>
      <c r="E37" s="306"/>
      <c r="F37" s="307">
        <f t="shared" si="4"/>
        <v>0</v>
      </c>
      <c r="G37" s="306"/>
      <c r="H37" s="307"/>
      <c r="I37" s="306"/>
      <c r="J37" s="309"/>
      <c r="K37" s="306"/>
      <c r="L37" s="307"/>
      <c r="M37" s="311"/>
      <c r="N37" s="312"/>
      <c r="O37" s="311"/>
      <c r="P37" s="312"/>
      <c r="Q37" s="318" t="s">
        <v>322</v>
      </c>
      <c r="R37" s="318" t="s">
        <v>120</v>
      </c>
      <c r="S37" s="318" t="s">
        <v>322</v>
      </c>
      <c r="T37" s="319" t="s">
        <v>120</v>
      </c>
    </row>
    <row r="38" spans="1:20" s="343" customFormat="1" ht="21" customHeight="1">
      <c r="A38" s="1541"/>
      <c r="B38" s="1550"/>
      <c r="C38" s="1566" t="s">
        <v>328</v>
      </c>
      <c r="D38" s="1567"/>
      <c r="E38" s="336">
        <f>SUM(E31:E37)</f>
        <v>302747683</v>
      </c>
      <c r="F38" s="337">
        <f t="shared" si="4"/>
        <v>49.6</v>
      </c>
      <c r="G38" s="336">
        <v>186637594</v>
      </c>
      <c r="H38" s="338">
        <v>37.4</v>
      </c>
      <c r="I38" s="336">
        <f>SUM(I31:I37)</f>
        <v>158885360</v>
      </c>
      <c r="J38" s="326">
        <f>ROUND(I38/I$20*100,1)+0.1</f>
        <v>51.800000000000004</v>
      </c>
      <c r="K38" s="339">
        <v>144181203</v>
      </c>
      <c r="L38" s="340">
        <v>49.800000000000004</v>
      </c>
      <c r="M38" s="327">
        <f t="shared" si="0"/>
        <v>116110089</v>
      </c>
      <c r="N38" s="328">
        <f t="shared" si="0"/>
        <v>12.200000000000003</v>
      </c>
      <c r="O38" s="327">
        <f t="shared" si="3"/>
        <v>14704157</v>
      </c>
      <c r="P38" s="328">
        <f t="shared" si="3"/>
        <v>2</v>
      </c>
      <c r="Q38" s="322">
        <f t="shared" si="1"/>
        <v>62.2</v>
      </c>
      <c r="R38" s="341">
        <v>0.9</v>
      </c>
      <c r="S38" s="322">
        <f t="shared" si="2"/>
        <v>10.2</v>
      </c>
      <c r="T38" s="342">
        <v>0.1</v>
      </c>
    </row>
    <row r="39" spans="6:20" s="296" customFormat="1" ht="19.5" customHeight="1">
      <c r="F39" s="241"/>
      <c r="J39" s="241"/>
      <c r="M39" s="241"/>
      <c r="N39" s="241"/>
      <c r="O39" s="241"/>
      <c r="P39" s="241"/>
      <c r="Q39" s="241"/>
      <c r="R39" s="241"/>
      <c r="S39" s="241"/>
      <c r="T39" s="241"/>
    </row>
    <row r="40" spans="6:20" s="296" customFormat="1" ht="19.5" customHeight="1">
      <c r="F40" s="241"/>
      <c r="J40" s="241"/>
      <c r="M40" s="241"/>
      <c r="N40" s="241"/>
      <c r="O40" s="241"/>
      <c r="P40" s="241"/>
      <c r="Q40" s="241"/>
      <c r="R40" s="241"/>
      <c r="S40" s="241"/>
      <c r="T40" s="241"/>
    </row>
    <row r="41" spans="6:20" s="296" customFormat="1" ht="19.5" customHeight="1">
      <c r="F41" s="241"/>
      <c r="J41" s="241"/>
      <c r="M41" s="241"/>
      <c r="N41" s="241"/>
      <c r="O41" s="241"/>
      <c r="P41" s="241"/>
      <c r="Q41" s="241"/>
      <c r="R41" s="241"/>
      <c r="S41" s="241"/>
      <c r="T41" s="241"/>
    </row>
    <row r="42" spans="6:20" s="296" customFormat="1" ht="19.5" customHeight="1">
      <c r="F42" s="241"/>
      <c r="J42" s="241"/>
      <c r="M42" s="241"/>
      <c r="N42" s="241"/>
      <c r="O42" s="241"/>
      <c r="P42" s="241"/>
      <c r="Q42" s="241"/>
      <c r="R42" s="241"/>
      <c r="S42" s="241"/>
      <c r="T42" s="241"/>
    </row>
    <row r="43" spans="6:20" s="296" customFormat="1" ht="19.5" customHeight="1">
      <c r="F43" s="241"/>
      <c r="J43" s="241"/>
      <c r="M43" s="241"/>
      <c r="N43" s="241"/>
      <c r="O43" s="241"/>
      <c r="P43" s="241"/>
      <c r="Q43" s="241"/>
      <c r="R43" s="241"/>
      <c r="S43" s="241"/>
      <c r="T43" s="241"/>
    </row>
    <row r="44" spans="6:20" s="296" customFormat="1" ht="19.5" customHeight="1">
      <c r="F44" s="241"/>
      <c r="J44" s="241"/>
      <c r="M44" s="241"/>
      <c r="N44" s="241"/>
      <c r="O44" s="241"/>
      <c r="P44" s="241"/>
      <c r="Q44" s="241"/>
      <c r="R44" s="241"/>
      <c r="S44" s="241"/>
      <c r="T44" s="241"/>
    </row>
    <row r="45" spans="6:20" s="296" customFormat="1" ht="19.5" customHeight="1">
      <c r="F45" s="241"/>
      <c r="J45" s="241"/>
      <c r="M45" s="241"/>
      <c r="N45" s="241"/>
      <c r="O45" s="241"/>
      <c r="P45" s="241"/>
      <c r="Q45" s="241"/>
      <c r="R45" s="241"/>
      <c r="S45" s="241"/>
      <c r="T45" s="241"/>
    </row>
    <row r="46" spans="6:20" s="296" customFormat="1" ht="19.5" customHeight="1">
      <c r="F46" s="241"/>
      <c r="J46" s="241"/>
      <c r="M46" s="241"/>
      <c r="N46" s="241"/>
      <c r="O46" s="241"/>
      <c r="P46" s="241"/>
      <c r="Q46" s="241"/>
      <c r="R46" s="241"/>
      <c r="S46" s="241"/>
      <c r="T46" s="241"/>
    </row>
    <row r="47" spans="6:20" s="296" customFormat="1" ht="19.5" customHeight="1">
      <c r="F47" s="241"/>
      <c r="J47" s="241"/>
      <c r="M47" s="241"/>
      <c r="N47" s="241"/>
      <c r="O47" s="241"/>
      <c r="P47" s="241"/>
      <c r="Q47" s="241"/>
      <c r="R47" s="241"/>
      <c r="S47" s="241"/>
      <c r="T47" s="241"/>
    </row>
    <row r="48" spans="6:20" s="296" customFormat="1" ht="19.5" customHeight="1">
      <c r="F48" s="241"/>
      <c r="J48" s="241"/>
      <c r="M48" s="241"/>
      <c r="N48" s="241"/>
      <c r="O48" s="241"/>
      <c r="P48" s="241"/>
      <c r="Q48" s="241"/>
      <c r="R48" s="241"/>
      <c r="S48" s="241"/>
      <c r="T48" s="241"/>
    </row>
    <row r="49" spans="6:20" s="296" customFormat="1" ht="19.5" customHeight="1">
      <c r="F49" s="241"/>
      <c r="J49" s="241"/>
      <c r="M49" s="241"/>
      <c r="N49" s="241"/>
      <c r="O49" s="241"/>
      <c r="P49" s="241"/>
      <c r="Q49" s="241"/>
      <c r="R49" s="241"/>
      <c r="S49" s="241"/>
      <c r="T49" s="241"/>
    </row>
    <row r="50" spans="6:20" s="296" customFormat="1" ht="19.5" customHeight="1">
      <c r="F50" s="241"/>
      <c r="J50" s="241"/>
      <c r="M50" s="241"/>
      <c r="N50" s="241"/>
      <c r="O50" s="241"/>
      <c r="P50" s="241"/>
      <c r="Q50" s="241"/>
      <c r="R50" s="241"/>
      <c r="S50" s="241"/>
      <c r="T50" s="241"/>
    </row>
    <row r="51" spans="6:20" s="296" customFormat="1" ht="19.5" customHeight="1">
      <c r="F51" s="241"/>
      <c r="J51" s="241"/>
      <c r="M51" s="241"/>
      <c r="N51" s="241"/>
      <c r="O51" s="241"/>
      <c r="P51" s="241"/>
      <c r="Q51" s="241"/>
      <c r="R51" s="241"/>
      <c r="S51" s="241"/>
      <c r="T51" s="241"/>
    </row>
    <row r="52" spans="6:20" s="296" customFormat="1" ht="19.5" customHeight="1">
      <c r="F52" s="241"/>
      <c r="J52" s="241"/>
      <c r="M52" s="241"/>
      <c r="N52" s="241"/>
      <c r="O52" s="241"/>
      <c r="P52" s="241"/>
      <c r="Q52" s="241"/>
      <c r="R52" s="241"/>
      <c r="S52" s="241"/>
      <c r="T52" s="241"/>
    </row>
    <row r="53" spans="6:20" s="296" customFormat="1" ht="19.5" customHeight="1">
      <c r="F53" s="241"/>
      <c r="J53" s="241"/>
      <c r="M53" s="241"/>
      <c r="N53" s="241"/>
      <c r="O53" s="241"/>
      <c r="P53" s="241"/>
      <c r="Q53" s="241"/>
      <c r="R53" s="241"/>
      <c r="S53" s="241"/>
      <c r="T53" s="241"/>
    </row>
    <row r="54" spans="6:20" s="296" customFormat="1" ht="19.5" customHeight="1">
      <c r="F54" s="241"/>
      <c r="J54" s="241"/>
      <c r="M54" s="241"/>
      <c r="N54" s="241"/>
      <c r="O54" s="241"/>
      <c r="P54" s="241"/>
      <c r="Q54" s="241"/>
      <c r="R54" s="241"/>
      <c r="S54" s="241"/>
      <c r="T54" s="241"/>
    </row>
    <row r="55" spans="6:20" s="296" customFormat="1" ht="19.5" customHeight="1">
      <c r="F55" s="241"/>
      <c r="J55" s="241"/>
      <c r="M55" s="241"/>
      <c r="N55" s="241"/>
      <c r="O55" s="241"/>
      <c r="P55" s="241"/>
      <c r="Q55" s="241"/>
      <c r="R55" s="241"/>
      <c r="S55" s="241"/>
      <c r="T55" s="241"/>
    </row>
    <row r="56" spans="6:20" s="296" customFormat="1" ht="19.5" customHeight="1">
      <c r="F56" s="241"/>
      <c r="J56" s="241"/>
      <c r="M56" s="241"/>
      <c r="N56" s="241"/>
      <c r="O56" s="241"/>
      <c r="P56" s="241"/>
      <c r="Q56" s="241"/>
      <c r="R56" s="241"/>
      <c r="S56" s="241"/>
      <c r="T56" s="241"/>
    </row>
    <row r="57" spans="6:20" s="296" customFormat="1" ht="19.5" customHeight="1">
      <c r="F57" s="241"/>
      <c r="J57" s="241"/>
      <c r="M57" s="241"/>
      <c r="N57" s="241"/>
      <c r="O57" s="241"/>
      <c r="P57" s="241"/>
      <c r="Q57" s="241"/>
      <c r="R57" s="241"/>
      <c r="S57" s="241"/>
      <c r="T57" s="241"/>
    </row>
    <row r="58" spans="6:20" s="296" customFormat="1" ht="19.5" customHeight="1">
      <c r="F58" s="241"/>
      <c r="J58" s="241"/>
      <c r="M58" s="241"/>
      <c r="N58" s="241"/>
      <c r="O58" s="241"/>
      <c r="P58" s="241"/>
      <c r="Q58" s="241"/>
      <c r="R58" s="241"/>
      <c r="S58" s="241"/>
      <c r="T58" s="241"/>
    </row>
    <row r="59" spans="6:20" s="296" customFormat="1" ht="19.5" customHeight="1">
      <c r="F59" s="241"/>
      <c r="J59" s="241"/>
      <c r="M59" s="241"/>
      <c r="N59" s="241"/>
      <c r="O59" s="241"/>
      <c r="P59" s="241"/>
      <c r="Q59" s="241"/>
      <c r="R59" s="241"/>
      <c r="S59" s="241"/>
      <c r="T59" s="241"/>
    </row>
    <row r="60" spans="6:20" s="296" customFormat="1" ht="19.5" customHeight="1">
      <c r="F60" s="241"/>
      <c r="J60" s="241"/>
      <c r="M60" s="241"/>
      <c r="N60" s="241"/>
      <c r="O60" s="241"/>
      <c r="P60" s="241"/>
      <c r="Q60" s="241"/>
      <c r="R60" s="241"/>
      <c r="S60" s="241"/>
      <c r="T60" s="241"/>
    </row>
    <row r="61" spans="6:20" s="296" customFormat="1" ht="19.5" customHeight="1">
      <c r="F61" s="241"/>
      <c r="J61" s="241"/>
      <c r="M61" s="241"/>
      <c r="N61" s="241"/>
      <c r="O61" s="241"/>
      <c r="P61" s="241"/>
      <c r="Q61" s="241"/>
      <c r="R61" s="241"/>
      <c r="S61" s="241"/>
      <c r="T61" s="241"/>
    </row>
    <row r="62" spans="6:20" s="296" customFormat="1" ht="19.5" customHeight="1">
      <c r="F62" s="241"/>
      <c r="J62" s="241"/>
      <c r="M62" s="241"/>
      <c r="N62" s="241"/>
      <c r="O62" s="241"/>
      <c r="P62" s="241"/>
      <c r="Q62" s="241"/>
      <c r="R62" s="241"/>
      <c r="S62" s="241"/>
      <c r="T62" s="241"/>
    </row>
    <row r="63" spans="6:20" s="296" customFormat="1" ht="19.5" customHeight="1">
      <c r="F63" s="241"/>
      <c r="J63" s="241"/>
      <c r="M63" s="241"/>
      <c r="N63" s="241"/>
      <c r="O63" s="241"/>
      <c r="P63" s="241"/>
      <c r="Q63" s="241"/>
      <c r="R63" s="241"/>
      <c r="S63" s="241"/>
      <c r="T63" s="241"/>
    </row>
    <row r="64" spans="6:20" s="296" customFormat="1" ht="19.5" customHeight="1">
      <c r="F64" s="241"/>
      <c r="J64" s="241"/>
      <c r="M64" s="241"/>
      <c r="N64" s="241"/>
      <c r="O64" s="241"/>
      <c r="P64" s="241"/>
      <c r="Q64" s="241"/>
      <c r="R64" s="241"/>
      <c r="S64" s="241"/>
      <c r="T64" s="241"/>
    </row>
    <row r="65" spans="6:20" s="296" customFormat="1" ht="19.5" customHeight="1">
      <c r="F65" s="241"/>
      <c r="J65" s="241"/>
      <c r="M65" s="241"/>
      <c r="N65" s="241"/>
      <c r="O65" s="241"/>
      <c r="P65" s="241"/>
      <c r="Q65" s="241"/>
      <c r="R65" s="241"/>
      <c r="S65" s="241"/>
      <c r="T65" s="241"/>
    </row>
    <row r="66" spans="6:20" s="296" customFormat="1" ht="19.5" customHeight="1">
      <c r="F66" s="241"/>
      <c r="J66" s="241"/>
      <c r="M66" s="241"/>
      <c r="N66" s="241"/>
      <c r="O66" s="241"/>
      <c r="P66" s="241"/>
      <c r="Q66" s="241"/>
      <c r="R66" s="241"/>
      <c r="S66" s="241"/>
      <c r="T66" s="241"/>
    </row>
    <row r="67" spans="6:20" s="296" customFormat="1" ht="19.5" customHeight="1">
      <c r="F67" s="241"/>
      <c r="J67" s="241"/>
      <c r="M67" s="241"/>
      <c r="N67" s="241"/>
      <c r="O67" s="241"/>
      <c r="P67" s="241"/>
      <c r="Q67" s="241"/>
      <c r="R67" s="241"/>
      <c r="S67" s="241"/>
      <c r="T67" s="241"/>
    </row>
    <row r="68" spans="6:20" s="296" customFormat="1" ht="19.5" customHeight="1">
      <c r="F68" s="241"/>
      <c r="J68" s="241"/>
      <c r="M68" s="241"/>
      <c r="N68" s="241"/>
      <c r="O68" s="241"/>
      <c r="P68" s="241"/>
      <c r="Q68" s="241"/>
      <c r="R68" s="241"/>
      <c r="S68" s="241"/>
      <c r="T68" s="241"/>
    </row>
    <row r="69" spans="6:20" s="296" customFormat="1" ht="19.5" customHeight="1">
      <c r="F69" s="241"/>
      <c r="J69" s="241"/>
      <c r="M69" s="241"/>
      <c r="N69" s="241"/>
      <c r="O69" s="241"/>
      <c r="P69" s="241"/>
      <c r="Q69" s="241"/>
      <c r="R69" s="241"/>
      <c r="S69" s="241"/>
      <c r="T69" s="241"/>
    </row>
    <row r="70" spans="6:20" s="296" customFormat="1" ht="19.5" customHeight="1">
      <c r="F70" s="241"/>
      <c r="J70" s="241"/>
      <c r="M70" s="241"/>
      <c r="N70" s="241"/>
      <c r="O70" s="241"/>
      <c r="P70" s="241"/>
      <c r="Q70" s="241"/>
      <c r="R70" s="241"/>
      <c r="S70" s="241"/>
      <c r="T70" s="241"/>
    </row>
    <row r="71" spans="6:20" s="296" customFormat="1" ht="19.5" customHeight="1">
      <c r="F71" s="241"/>
      <c r="J71" s="241"/>
      <c r="M71" s="241"/>
      <c r="N71" s="241"/>
      <c r="O71" s="241"/>
      <c r="P71" s="241"/>
      <c r="Q71" s="241"/>
      <c r="R71" s="241"/>
      <c r="S71" s="241"/>
      <c r="T71" s="241"/>
    </row>
    <row r="72" spans="6:20" s="296" customFormat="1" ht="19.5" customHeight="1">
      <c r="F72" s="241"/>
      <c r="J72" s="241"/>
      <c r="M72" s="241"/>
      <c r="N72" s="241"/>
      <c r="O72" s="241"/>
      <c r="P72" s="241"/>
      <c r="Q72" s="241"/>
      <c r="R72" s="241"/>
      <c r="S72" s="241"/>
      <c r="T72" s="241"/>
    </row>
    <row r="73" spans="6:20" s="296" customFormat="1" ht="19.5" customHeight="1">
      <c r="F73" s="241"/>
      <c r="J73" s="241"/>
      <c r="M73" s="241"/>
      <c r="N73" s="241"/>
      <c r="O73" s="241"/>
      <c r="P73" s="241"/>
      <c r="Q73" s="241"/>
      <c r="R73" s="241"/>
      <c r="S73" s="241"/>
      <c r="T73" s="241"/>
    </row>
    <row r="74" spans="6:20" s="296" customFormat="1" ht="19.5" customHeight="1">
      <c r="F74" s="241"/>
      <c r="J74" s="241"/>
      <c r="M74" s="241"/>
      <c r="N74" s="241"/>
      <c r="O74" s="241"/>
      <c r="P74" s="241"/>
      <c r="Q74" s="241"/>
      <c r="R74" s="241"/>
      <c r="S74" s="241"/>
      <c r="T74" s="241"/>
    </row>
    <row r="75" spans="6:20" s="296" customFormat="1" ht="19.5" customHeight="1">
      <c r="F75" s="241"/>
      <c r="J75" s="241"/>
      <c r="M75" s="241"/>
      <c r="N75" s="241"/>
      <c r="O75" s="241"/>
      <c r="P75" s="241"/>
      <c r="Q75" s="241"/>
      <c r="R75" s="241"/>
      <c r="S75" s="241"/>
      <c r="T75" s="241"/>
    </row>
    <row r="76" spans="6:20" s="296" customFormat="1" ht="19.5" customHeight="1">
      <c r="F76" s="241"/>
      <c r="J76" s="241"/>
      <c r="M76" s="241"/>
      <c r="N76" s="241"/>
      <c r="O76" s="241"/>
      <c r="P76" s="241"/>
      <c r="Q76" s="241"/>
      <c r="R76" s="241"/>
      <c r="S76" s="241"/>
      <c r="T76" s="241"/>
    </row>
    <row r="77" spans="6:20" s="296" customFormat="1" ht="19.5" customHeight="1">
      <c r="F77" s="241"/>
      <c r="J77" s="241"/>
      <c r="M77" s="241"/>
      <c r="N77" s="241"/>
      <c r="O77" s="241"/>
      <c r="P77" s="241"/>
      <c r="Q77" s="241"/>
      <c r="R77" s="241"/>
      <c r="S77" s="241"/>
      <c r="T77" s="241"/>
    </row>
    <row r="78" spans="6:20" s="296" customFormat="1" ht="19.5" customHeight="1">
      <c r="F78" s="241"/>
      <c r="J78" s="241"/>
      <c r="M78" s="241"/>
      <c r="N78" s="241"/>
      <c r="O78" s="241"/>
      <c r="P78" s="241"/>
      <c r="Q78" s="241"/>
      <c r="R78" s="241"/>
      <c r="S78" s="241"/>
      <c r="T78" s="241"/>
    </row>
    <row r="79" spans="6:20" s="296" customFormat="1" ht="19.5" customHeight="1">
      <c r="F79" s="241"/>
      <c r="J79" s="241"/>
      <c r="M79" s="241"/>
      <c r="N79" s="241"/>
      <c r="O79" s="241"/>
      <c r="P79" s="241"/>
      <c r="Q79" s="241"/>
      <c r="R79" s="241"/>
      <c r="S79" s="241"/>
      <c r="T79" s="241"/>
    </row>
    <row r="80" spans="6:20" s="296" customFormat="1" ht="19.5" customHeight="1">
      <c r="F80" s="241"/>
      <c r="J80" s="241"/>
      <c r="M80" s="241"/>
      <c r="N80" s="241"/>
      <c r="O80" s="241"/>
      <c r="P80" s="241"/>
      <c r="Q80" s="241"/>
      <c r="R80" s="241"/>
      <c r="S80" s="241"/>
      <c r="T80" s="241"/>
    </row>
    <row r="81" spans="6:20" s="296" customFormat="1" ht="19.5" customHeight="1">
      <c r="F81" s="241"/>
      <c r="J81" s="241"/>
      <c r="M81" s="241"/>
      <c r="N81" s="241"/>
      <c r="O81" s="241"/>
      <c r="P81" s="241"/>
      <c r="Q81" s="241"/>
      <c r="R81" s="241"/>
      <c r="S81" s="241"/>
      <c r="T81" s="241"/>
    </row>
    <row r="82" spans="6:20" s="296" customFormat="1" ht="19.5" customHeight="1">
      <c r="F82" s="241"/>
      <c r="J82" s="241"/>
      <c r="M82" s="241"/>
      <c r="N82" s="241"/>
      <c r="O82" s="241"/>
      <c r="P82" s="241"/>
      <c r="Q82" s="241"/>
      <c r="R82" s="241"/>
      <c r="S82" s="241"/>
      <c r="T82" s="241"/>
    </row>
    <row r="83" spans="6:20" s="296" customFormat="1" ht="19.5" customHeight="1">
      <c r="F83" s="241"/>
      <c r="J83" s="241"/>
      <c r="M83" s="241"/>
      <c r="N83" s="241"/>
      <c r="O83" s="241"/>
      <c r="P83" s="241"/>
      <c r="Q83" s="241"/>
      <c r="R83" s="241"/>
      <c r="S83" s="241"/>
      <c r="T83" s="241"/>
    </row>
    <row r="84" spans="6:20" s="296" customFormat="1" ht="19.5" customHeight="1">
      <c r="F84" s="241"/>
      <c r="J84" s="241"/>
      <c r="M84" s="241"/>
      <c r="N84" s="241"/>
      <c r="O84" s="241"/>
      <c r="P84" s="241"/>
      <c r="Q84" s="241"/>
      <c r="R84" s="241"/>
      <c r="S84" s="241"/>
      <c r="T84" s="241"/>
    </row>
    <row r="85" spans="6:20" s="296" customFormat="1" ht="19.5" customHeight="1">
      <c r="F85" s="241"/>
      <c r="J85" s="241"/>
      <c r="M85" s="241"/>
      <c r="N85" s="241"/>
      <c r="O85" s="241"/>
      <c r="P85" s="241"/>
      <c r="Q85" s="241"/>
      <c r="R85" s="241"/>
      <c r="S85" s="241"/>
      <c r="T85" s="241"/>
    </row>
    <row r="86" spans="6:20" s="296" customFormat="1" ht="19.5" customHeight="1">
      <c r="F86" s="241"/>
      <c r="J86" s="241"/>
      <c r="M86" s="241"/>
      <c r="N86" s="241"/>
      <c r="O86" s="241"/>
      <c r="P86" s="241"/>
      <c r="Q86" s="241"/>
      <c r="R86" s="241"/>
      <c r="S86" s="241"/>
      <c r="T86" s="241"/>
    </row>
    <row r="87" spans="6:20" s="296" customFormat="1" ht="19.5" customHeight="1">
      <c r="F87" s="241"/>
      <c r="J87" s="241"/>
      <c r="M87" s="241"/>
      <c r="N87" s="241"/>
      <c r="O87" s="241"/>
      <c r="P87" s="241"/>
      <c r="Q87" s="241"/>
      <c r="R87" s="241"/>
      <c r="S87" s="241"/>
      <c r="T87" s="241"/>
    </row>
    <row r="88" spans="6:20" s="296" customFormat="1" ht="19.5" customHeight="1">
      <c r="F88" s="241"/>
      <c r="J88" s="241"/>
      <c r="M88" s="241"/>
      <c r="N88" s="241"/>
      <c r="O88" s="241"/>
      <c r="P88" s="241"/>
      <c r="Q88" s="241"/>
      <c r="R88" s="241"/>
      <c r="S88" s="241"/>
      <c r="T88" s="241"/>
    </row>
    <row r="89" spans="6:20" s="296" customFormat="1" ht="19.5" customHeight="1">
      <c r="F89" s="241"/>
      <c r="J89" s="241"/>
      <c r="M89" s="241"/>
      <c r="N89" s="241"/>
      <c r="O89" s="241"/>
      <c r="P89" s="241"/>
      <c r="Q89" s="241"/>
      <c r="R89" s="241"/>
      <c r="S89" s="241"/>
      <c r="T89" s="241"/>
    </row>
    <row r="90" spans="6:20" s="296" customFormat="1" ht="19.5" customHeight="1">
      <c r="F90" s="241"/>
      <c r="J90" s="241"/>
      <c r="M90" s="241"/>
      <c r="N90" s="241"/>
      <c r="O90" s="241"/>
      <c r="P90" s="241"/>
      <c r="Q90" s="241"/>
      <c r="R90" s="241"/>
      <c r="S90" s="241"/>
      <c r="T90" s="241"/>
    </row>
    <row r="91" spans="6:20" s="296" customFormat="1" ht="19.5" customHeight="1">
      <c r="F91" s="241"/>
      <c r="J91" s="241"/>
      <c r="M91" s="241"/>
      <c r="N91" s="241"/>
      <c r="O91" s="241"/>
      <c r="P91" s="241"/>
      <c r="Q91" s="241"/>
      <c r="R91" s="241"/>
      <c r="S91" s="241"/>
      <c r="T91" s="241"/>
    </row>
    <row r="92" spans="6:20" s="296" customFormat="1" ht="19.5" customHeight="1">
      <c r="F92" s="241"/>
      <c r="J92" s="241"/>
      <c r="M92" s="241"/>
      <c r="N92" s="241"/>
      <c r="O92" s="241"/>
      <c r="P92" s="241"/>
      <c r="Q92" s="241"/>
      <c r="R92" s="241"/>
      <c r="S92" s="241"/>
      <c r="T92" s="241"/>
    </row>
    <row r="93" spans="6:20" s="296" customFormat="1" ht="19.5" customHeight="1">
      <c r="F93" s="241"/>
      <c r="J93" s="241"/>
      <c r="M93" s="241"/>
      <c r="N93" s="241"/>
      <c r="O93" s="241"/>
      <c r="P93" s="241"/>
      <c r="Q93" s="241"/>
      <c r="R93" s="241"/>
      <c r="S93" s="241"/>
      <c r="T93" s="241"/>
    </row>
    <row r="94" spans="6:20" s="296" customFormat="1" ht="19.5" customHeight="1">
      <c r="F94" s="241"/>
      <c r="J94" s="241"/>
      <c r="M94" s="241"/>
      <c r="N94" s="241"/>
      <c r="O94" s="241"/>
      <c r="P94" s="241"/>
      <c r="Q94" s="241"/>
      <c r="R94" s="241"/>
      <c r="S94" s="241"/>
      <c r="T94" s="241"/>
    </row>
    <row r="95" spans="6:20" s="296" customFormat="1" ht="19.5" customHeight="1">
      <c r="F95" s="241"/>
      <c r="J95" s="241"/>
      <c r="M95" s="241"/>
      <c r="N95" s="241"/>
      <c r="O95" s="241"/>
      <c r="P95" s="241"/>
      <c r="Q95" s="241"/>
      <c r="R95" s="241"/>
      <c r="S95" s="241"/>
      <c r="T95" s="241"/>
    </row>
    <row r="96" spans="6:20" s="296" customFormat="1" ht="19.5" customHeight="1">
      <c r="F96" s="241"/>
      <c r="J96" s="241"/>
      <c r="M96" s="241"/>
      <c r="N96" s="241"/>
      <c r="O96" s="241"/>
      <c r="P96" s="241"/>
      <c r="Q96" s="241"/>
      <c r="R96" s="241"/>
      <c r="S96" s="241"/>
      <c r="T96" s="241"/>
    </row>
    <row r="97" spans="6:20" s="296" customFormat="1" ht="19.5" customHeight="1">
      <c r="F97" s="241"/>
      <c r="J97" s="241"/>
      <c r="M97" s="241"/>
      <c r="N97" s="241"/>
      <c r="O97" s="241"/>
      <c r="P97" s="241"/>
      <c r="Q97" s="241"/>
      <c r="R97" s="241"/>
      <c r="S97" s="241"/>
      <c r="T97" s="241"/>
    </row>
    <row r="98" spans="6:20" s="296" customFormat="1" ht="19.5" customHeight="1">
      <c r="F98" s="241"/>
      <c r="J98" s="241"/>
      <c r="M98" s="241"/>
      <c r="N98" s="241"/>
      <c r="O98" s="241"/>
      <c r="P98" s="241"/>
      <c r="Q98" s="241"/>
      <c r="R98" s="241"/>
      <c r="S98" s="241"/>
      <c r="T98" s="241"/>
    </row>
    <row r="99" spans="6:20" s="296" customFormat="1" ht="19.5" customHeight="1">
      <c r="F99" s="241"/>
      <c r="J99" s="241"/>
      <c r="M99" s="241"/>
      <c r="N99" s="241"/>
      <c r="O99" s="241"/>
      <c r="P99" s="241"/>
      <c r="Q99" s="241"/>
      <c r="R99" s="241"/>
      <c r="S99" s="241"/>
      <c r="T99" s="241"/>
    </row>
    <row r="100" spans="6:20" s="296" customFormat="1" ht="19.5" customHeight="1">
      <c r="F100" s="241"/>
      <c r="J100" s="241"/>
      <c r="M100" s="241"/>
      <c r="N100" s="241"/>
      <c r="O100" s="241"/>
      <c r="P100" s="241"/>
      <c r="Q100" s="241"/>
      <c r="R100" s="241"/>
      <c r="S100" s="241"/>
      <c r="T100" s="241"/>
    </row>
    <row r="101" spans="6:20" s="296" customFormat="1" ht="19.5" customHeight="1">
      <c r="F101" s="241"/>
      <c r="J101" s="241"/>
      <c r="M101" s="241"/>
      <c r="N101" s="241"/>
      <c r="O101" s="241"/>
      <c r="P101" s="241"/>
      <c r="Q101" s="241"/>
      <c r="R101" s="241"/>
      <c r="S101" s="241"/>
      <c r="T101" s="241"/>
    </row>
    <row r="102" spans="6:20" s="296" customFormat="1" ht="19.5" customHeight="1">
      <c r="F102" s="241"/>
      <c r="J102" s="241"/>
      <c r="M102" s="241"/>
      <c r="N102" s="241"/>
      <c r="O102" s="241"/>
      <c r="P102" s="241"/>
      <c r="Q102" s="241"/>
      <c r="R102" s="241"/>
      <c r="S102" s="241"/>
      <c r="T102" s="241"/>
    </row>
    <row r="103" spans="6:20" s="296" customFormat="1" ht="19.5" customHeight="1">
      <c r="F103" s="241"/>
      <c r="J103" s="241"/>
      <c r="M103" s="241"/>
      <c r="N103" s="241"/>
      <c r="O103" s="241"/>
      <c r="P103" s="241"/>
      <c r="Q103" s="241"/>
      <c r="R103" s="241"/>
      <c r="S103" s="241"/>
      <c r="T103" s="241"/>
    </row>
    <row r="104" spans="6:20" s="296" customFormat="1" ht="19.5" customHeight="1">
      <c r="F104" s="241"/>
      <c r="J104" s="241"/>
      <c r="M104" s="241"/>
      <c r="N104" s="241"/>
      <c r="O104" s="241"/>
      <c r="P104" s="241"/>
      <c r="Q104" s="241"/>
      <c r="R104" s="241"/>
      <c r="S104" s="241"/>
      <c r="T104" s="241"/>
    </row>
    <row r="105" spans="6:20" s="296" customFormat="1" ht="19.5" customHeight="1">
      <c r="F105" s="241"/>
      <c r="J105" s="241"/>
      <c r="M105" s="241"/>
      <c r="N105" s="241"/>
      <c r="O105" s="241"/>
      <c r="P105" s="241"/>
      <c r="Q105" s="241"/>
      <c r="R105" s="241"/>
      <c r="S105" s="241"/>
      <c r="T105" s="241"/>
    </row>
    <row r="106" spans="6:20" s="296" customFormat="1" ht="19.5" customHeight="1">
      <c r="F106" s="241"/>
      <c r="J106" s="241"/>
      <c r="M106" s="241"/>
      <c r="N106" s="241"/>
      <c r="O106" s="241"/>
      <c r="P106" s="241"/>
      <c r="Q106" s="241"/>
      <c r="R106" s="241"/>
      <c r="S106" s="241"/>
      <c r="T106" s="241"/>
    </row>
    <row r="107" spans="6:20" s="296" customFormat="1" ht="19.5" customHeight="1">
      <c r="F107" s="241"/>
      <c r="J107" s="241"/>
      <c r="M107" s="241"/>
      <c r="N107" s="241"/>
      <c r="O107" s="241"/>
      <c r="P107" s="241"/>
      <c r="Q107" s="241"/>
      <c r="R107" s="241"/>
      <c r="S107" s="241"/>
      <c r="T107" s="241"/>
    </row>
    <row r="108" spans="6:20" s="296" customFormat="1" ht="19.5" customHeight="1">
      <c r="F108" s="241"/>
      <c r="J108" s="241"/>
      <c r="M108" s="241"/>
      <c r="N108" s="241"/>
      <c r="O108" s="241"/>
      <c r="P108" s="241"/>
      <c r="Q108" s="241"/>
      <c r="R108" s="241"/>
      <c r="S108" s="241"/>
      <c r="T108" s="241"/>
    </row>
    <row r="109" spans="6:20" s="296" customFormat="1" ht="19.5" customHeight="1">
      <c r="F109" s="241"/>
      <c r="J109" s="241"/>
      <c r="M109" s="241"/>
      <c r="N109" s="241"/>
      <c r="O109" s="241"/>
      <c r="P109" s="241"/>
      <c r="Q109" s="241"/>
      <c r="R109" s="241"/>
      <c r="S109" s="241"/>
      <c r="T109" s="241"/>
    </row>
    <row r="110" spans="6:20" s="296" customFormat="1" ht="19.5" customHeight="1">
      <c r="F110" s="241"/>
      <c r="J110" s="241"/>
      <c r="M110" s="241"/>
      <c r="N110" s="241"/>
      <c r="O110" s="241"/>
      <c r="P110" s="241"/>
      <c r="Q110" s="241"/>
      <c r="R110" s="241"/>
      <c r="S110" s="241"/>
      <c r="T110" s="241"/>
    </row>
    <row r="111" spans="6:20" s="296" customFormat="1" ht="19.5" customHeight="1">
      <c r="F111" s="241"/>
      <c r="J111" s="241"/>
      <c r="M111" s="241"/>
      <c r="N111" s="241"/>
      <c r="O111" s="241"/>
      <c r="P111" s="241"/>
      <c r="Q111" s="241"/>
      <c r="R111" s="241"/>
      <c r="S111" s="241"/>
      <c r="T111" s="241"/>
    </row>
    <row r="112" spans="6:20" s="296" customFormat="1" ht="19.5" customHeight="1">
      <c r="F112" s="241"/>
      <c r="J112" s="241"/>
      <c r="M112" s="241"/>
      <c r="N112" s="241"/>
      <c r="O112" s="241"/>
      <c r="P112" s="241"/>
      <c r="Q112" s="241"/>
      <c r="R112" s="241"/>
      <c r="S112" s="241"/>
      <c r="T112" s="241"/>
    </row>
    <row r="113" spans="6:20" s="296" customFormat="1" ht="19.5" customHeight="1">
      <c r="F113" s="241"/>
      <c r="J113" s="241"/>
      <c r="M113" s="241"/>
      <c r="N113" s="241"/>
      <c r="O113" s="241"/>
      <c r="P113" s="241"/>
      <c r="Q113" s="241"/>
      <c r="R113" s="241"/>
      <c r="S113" s="241"/>
      <c r="T113" s="241"/>
    </row>
    <row r="114" spans="6:20" s="296" customFormat="1" ht="19.5" customHeight="1">
      <c r="F114" s="241"/>
      <c r="J114" s="241"/>
      <c r="M114" s="241"/>
      <c r="N114" s="241"/>
      <c r="O114" s="241"/>
      <c r="P114" s="241"/>
      <c r="Q114" s="241"/>
      <c r="R114" s="241"/>
      <c r="S114" s="241"/>
      <c r="T114" s="241"/>
    </row>
    <row r="115" spans="6:20" s="296" customFormat="1" ht="19.5" customHeight="1">
      <c r="F115" s="241"/>
      <c r="J115" s="241"/>
      <c r="M115" s="241"/>
      <c r="N115" s="241"/>
      <c r="O115" s="241"/>
      <c r="P115" s="241"/>
      <c r="Q115" s="241"/>
      <c r="R115" s="241"/>
      <c r="S115" s="241"/>
      <c r="T115" s="241"/>
    </row>
    <row r="116" spans="6:20" s="296" customFormat="1" ht="19.5" customHeight="1">
      <c r="F116" s="241"/>
      <c r="J116" s="241"/>
      <c r="M116" s="241"/>
      <c r="N116" s="241"/>
      <c r="O116" s="241"/>
      <c r="P116" s="241"/>
      <c r="Q116" s="241"/>
      <c r="R116" s="241"/>
      <c r="S116" s="241"/>
      <c r="T116" s="241"/>
    </row>
    <row r="117" spans="6:20" s="296" customFormat="1" ht="19.5" customHeight="1">
      <c r="F117" s="241"/>
      <c r="J117" s="241"/>
      <c r="M117" s="241"/>
      <c r="N117" s="241"/>
      <c r="O117" s="241"/>
      <c r="P117" s="241"/>
      <c r="Q117" s="241"/>
      <c r="R117" s="241"/>
      <c r="S117" s="241"/>
      <c r="T117" s="241"/>
    </row>
    <row r="118" spans="6:20" s="296" customFormat="1" ht="19.5" customHeight="1">
      <c r="F118" s="241"/>
      <c r="J118" s="241"/>
      <c r="M118" s="241"/>
      <c r="N118" s="241"/>
      <c r="O118" s="241"/>
      <c r="P118" s="241"/>
      <c r="Q118" s="241"/>
      <c r="R118" s="241"/>
      <c r="S118" s="241"/>
      <c r="T118" s="241"/>
    </row>
    <row r="119" spans="6:20" s="296" customFormat="1" ht="19.5" customHeight="1">
      <c r="F119" s="241"/>
      <c r="J119" s="241"/>
      <c r="M119" s="241"/>
      <c r="N119" s="241"/>
      <c r="O119" s="241"/>
      <c r="P119" s="241"/>
      <c r="Q119" s="241"/>
      <c r="R119" s="241"/>
      <c r="S119" s="241"/>
      <c r="T119" s="241"/>
    </row>
    <row r="120" spans="6:20" s="296" customFormat="1" ht="19.5" customHeight="1">
      <c r="F120" s="241"/>
      <c r="J120" s="241"/>
      <c r="M120" s="241"/>
      <c r="N120" s="241"/>
      <c r="O120" s="241"/>
      <c r="P120" s="241"/>
      <c r="Q120" s="241"/>
      <c r="R120" s="241"/>
      <c r="S120" s="241"/>
      <c r="T120" s="241"/>
    </row>
    <row r="121" spans="6:20" s="296" customFormat="1" ht="19.5" customHeight="1">
      <c r="F121" s="241"/>
      <c r="J121" s="241"/>
      <c r="M121" s="241"/>
      <c r="N121" s="241"/>
      <c r="O121" s="241"/>
      <c r="P121" s="241"/>
      <c r="Q121" s="241"/>
      <c r="R121" s="241"/>
      <c r="S121" s="241"/>
      <c r="T121" s="241"/>
    </row>
    <row r="122" spans="6:20" s="296" customFormat="1" ht="19.5" customHeight="1">
      <c r="F122" s="241"/>
      <c r="J122" s="241"/>
      <c r="M122" s="241"/>
      <c r="N122" s="241"/>
      <c r="O122" s="241"/>
      <c r="P122" s="241"/>
      <c r="Q122" s="241"/>
      <c r="R122" s="241"/>
      <c r="S122" s="241"/>
      <c r="T122" s="241"/>
    </row>
    <row r="123" spans="6:20" s="296" customFormat="1" ht="19.5" customHeight="1">
      <c r="F123" s="241"/>
      <c r="J123" s="241"/>
      <c r="M123" s="241"/>
      <c r="N123" s="241"/>
      <c r="O123" s="241"/>
      <c r="P123" s="241"/>
      <c r="Q123" s="241"/>
      <c r="R123" s="241"/>
      <c r="S123" s="241"/>
      <c r="T123" s="241"/>
    </row>
    <row r="124" spans="6:20" s="296" customFormat="1" ht="19.5" customHeight="1">
      <c r="F124" s="241"/>
      <c r="J124" s="241"/>
      <c r="M124" s="241"/>
      <c r="N124" s="241"/>
      <c r="O124" s="241"/>
      <c r="P124" s="241"/>
      <c r="Q124" s="241"/>
      <c r="R124" s="241"/>
      <c r="S124" s="241"/>
      <c r="T124" s="241"/>
    </row>
    <row r="125" spans="6:20" s="296" customFormat="1" ht="19.5" customHeight="1">
      <c r="F125" s="241"/>
      <c r="J125" s="241"/>
      <c r="M125" s="241"/>
      <c r="N125" s="241"/>
      <c r="O125" s="241"/>
      <c r="P125" s="241"/>
      <c r="Q125" s="241"/>
      <c r="R125" s="241"/>
      <c r="S125" s="241"/>
      <c r="T125" s="241"/>
    </row>
    <row r="126" spans="6:20" s="296" customFormat="1" ht="19.5" customHeight="1">
      <c r="F126" s="241"/>
      <c r="J126" s="241"/>
      <c r="M126" s="241"/>
      <c r="N126" s="241"/>
      <c r="O126" s="241"/>
      <c r="P126" s="241"/>
      <c r="Q126" s="241"/>
      <c r="R126" s="241"/>
      <c r="S126" s="241"/>
      <c r="T126" s="241"/>
    </row>
    <row r="127" spans="6:20" s="296" customFormat="1" ht="19.5" customHeight="1">
      <c r="F127" s="241"/>
      <c r="J127" s="241"/>
      <c r="M127" s="241"/>
      <c r="N127" s="241"/>
      <c r="O127" s="241"/>
      <c r="P127" s="241"/>
      <c r="Q127" s="241"/>
      <c r="R127" s="241"/>
      <c r="S127" s="241"/>
      <c r="T127" s="241"/>
    </row>
    <row r="128" spans="6:20" s="296" customFormat="1" ht="19.5" customHeight="1">
      <c r="F128" s="241"/>
      <c r="J128" s="241"/>
      <c r="M128" s="241"/>
      <c r="N128" s="241"/>
      <c r="O128" s="241"/>
      <c r="P128" s="241"/>
      <c r="Q128" s="241"/>
      <c r="R128" s="241"/>
      <c r="S128" s="241"/>
      <c r="T128" s="241"/>
    </row>
    <row r="129" spans="6:20" s="296" customFormat="1" ht="19.5" customHeight="1">
      <c r="F129" s="241"/>
      <c r="J129" s="241"/>
      <c r="M129" s="241"/>
      <c r="N129" s="241"/>
      <c r="O129" s="241"/>
      <c r="P129" s="241"/>
      <c r="Q129" s="241"/>
      <c r="R129" s="241"/>
      <c r="S129" s="241"/>
      <c r="T129" s="241"/>
    </row>
    <row r="130" spans="6:20" s="296" customFormat="1" ht="19.5" customHeight="1">
      <c r="F130" s="241"/>
      <c r="J130" s="241"/>
      <c r="M130" s="241"/>
      <c r="N130" s="241"/>
      <c r="O130" s="241"/>
      <c r="P130" s="241"/>
      <c r="Q130" s="241"/>
      <c r="R130" s="241"/>
      <c r="S130" s="241"/>
      <c r="T130" s="241"/>
    </row>
    <row r="131" spans="6:20" s="296" customFormat="1" ht="19.5" customHeight="1">
      <c r="F131" s="241"/>
      <c r="J131" s="241"/>
      <c r="M131" s="241"/>
      <c r="N131" s="241"/>
      <c r="O131" s="241"/>
      <c r="P131" s="241"/>
      <c r="Q131" s="241"/>
      <c r="R131" s="241"/>
      <c r="S131" s="241"/>
      <c r="T131" s="241"/>
    </row>
    <row r="132" spans="6:20" s="296" customFormat="1" ht="19.5" customHeight="1">
      <c r="F132" s="241"/>
      <c r="J132" s="241"/>
      <c r="M132" s="241"/>
      <c r="N132" s="241"/>
      <c r="O132" s="241"/>
      <c r="P132" s="241"/>
      <c r="Q132" s="241"/>
      <c r="R132" s="241"/>
      <c r="S132" s="241"/>
      <c r="T132" s="241"/>
    </row>
    <row r="133" spans="6:20" s="296" customFormat="1" ht="19.5" customHeight="1">
      <c r="F133" s="241"/>
      <c r="J133" s="241"/>
      <c r="M133" s="241"/>
      <c r="N133" s="241"/>
      <c r="O133" s="241"/>
      <c r="P133" s="241"/>
      <c r="Q133" s="241"/>
      <c r="R133" s="241"/>
      <c r="S133" s="241"/>
      <c r="T133" s="241"/>
    </row>
    <row r="134" spans="6:20" s="296" customFormat="1" ht="19.5" customHeight="1">
      <c r="F134" s="241"/>
      <c r="J134" s="241"/>
      <c r="M134" s="241"/>
      <c r="N134" s="241"/>
      <c r="O134" s="241"/>
      <c r="P134" s="241"/>
      <c r="Q134" s="241"/>
      <c r="R134" s="241"/>
      <c r="S134" s="241"/>
      <c r="T134" s="241"/>
    </row>
    <row r="135" spans="6:20" s="296" customFormat="1" ht="19.5" customHeight="1">
      <c r="F135" s="241"/>
      <c r="J135" s="241"/>
      <c r="M135" s="241"/>
      <c r="N135" s="241"/>
      <c r="O135" s="241"/>
      <c r="P135" s="241"/>
      <c r="Q135" s="241"/>
      <c r="R135" s="241"/>
      <c r="S135" s="241"/>
      <c r="T135" s="241"/>
    </row>
    <row r="136" spans="6:20" s="296" customFormat="1" ht="19.5" customHeight="1">
      <c r="F136" s="241"/>
      <c r="J136" s="241"/>
      <c r="M136" s="241"/>
      <c r="N136" s="241"/>
      <c r="O136" s="241"/>
      <c r="P136" s="241"/>
      <c r="Q136" s="241"/>
      <c r="R136" s="241"/>
      <c r="S136" s="241"/>
      <c r="T136" s="241"/>
    </row>
    <row r="137" spans="6:20" s="296" customFormat="1" ht="19.5" customHeight="1">
      <c r="F137" s="241"/>
      <c r="J137" s="241"/>
      <c r="M137" s="241"/>
      <c r="N137" s="241"/>
      <c r="O137" s="241"/>
      <c r="P137" s="241"/>
      <c r="Q137" s="241"/>
      <c r="R137" s="241"/>
      <c r="S137" s="241"/>
      <c r="T137" s="241"/>
    </row>
    <row r="138" spans="6:20" s="296" customFormat="1" ht="19.5" customHeight="1">
      <c r="F138" s="241"/>
      <c r="J138" s="241"/>
      <c r="M138" s="241"/>
      <c r="N138" s="241"/>
      <c r="O138" s="241"/>
      <c r="P138" s="241"/>
      <c r="Q138" s="241"/>
      <c r="R138" s="241"/>
      <c r="S138" s="241"/>
      <c r="T138" s="241"/>
    </row>
    <row r="139" spans="6:20" s="296" customFormat="1" ht="19.5" customHeight="1">
      <c r="F139" s="241"/>
      <c r="J139" s="241"/>
      <c r="M139" s="241"/>
      <c r="N139" s="241"/>
      <c r="O139" s="241"/>
      <c r="P139" s="241"/>
      <c r="Q139" s="241"/>
      <c r="R139" s="241"/>
      <c r="S139" s="241"/>
      <c r="T139" s="241"/>
    </row>
    <row r="140" spans="6:20" s="296" customFormat="1" ht="19.5" customHeight="1">
      <c r="F140" s="241"/>
      <c r="J140" s="241"/>
      <c r="M140" s="241"/>
      <c r="N140" s="241"/>
      <c r="O140" s="241"/>
      <c r="P140" s="241"/>
      <c r="Q140" s="241"/>
      <c r="R140" s="241"/>
      <c r="S140" s="241"/>
      <c r="T140" s="241"/>
    </row>
    <row r="141" spans="6:20" s="296" customFormat="1" ht="19.5" customHeight="1">
      <c r="F141" s="241"/>
      <c r="J141" s="241"/>
      <c r="M141" s="241"/>
      <c r="N141" s="241"/>
      <c r="O141" s="241"/>
      <c r="P141" s="241"/>
      <c r="Q141" s="241"/>
      <c r="R141" s="241"/>
      <c r="S141" s="241"/>
      <c r="T141" s="241"/>
    </row>
    <row r="142" spans="6:20" s="296" customFormat="1" ht="19.5" customHeight="1">
      <c r="F142" s="241"/>
      <c r="J142" s="241"/>
      <c r="M142" s="241"/>
      <c r="N142" s="241"/>
      <c r="O142" s="241"/>
      <c r="P142" s="241"/>
      <c r="Q142" s="241"/>
      <c r="R142" s="241"/>
      <c r="S142" s="241"/>
      <c r="T142" s="241"/>
    </row>
    <row r="143" spans="6:20" s="296" customFormat="1" ht="19.5" customHeight="1">
      <c r="F143" s="241"/>
      <c r="J143" s="241"/>
      <c r="M143" s="241"/>
      <c r="N143" s="241"/>
      <c r="O143" s="241"/>
      <c r="P143" s="241"/>
      <c r="Q143" s="241"/>
      <c r="R143" s="241"/>
      <c r="S143" s="241"/>
      <c r="T143" s="241"/>
    </row>
    <row r="144" spans="6:20" s="296" customFormat="1" ht="19.5" customHeight="1">
      <c r="F144" s="241"/>
      <c r="J144" s="241"/>
      <c r="M144" s="241"/>
      <c r="N144" s="241"/>
      <c r="O144" s="241"/>
      <c r="P144" s="241"/>
      <c r="Q144" s="241"/>
      <c r="R144" s="241"/>
      <c r="S144" s="241"/>
      <c r="T144" s="241"/>
    </row>
    <row r="145" spans="6:20" s="296" customFormat="1" ht="19.5" customHeight="1">
      <c r="F145" s="241"/>
      <c r="J145" s="241"/>
      <c r="M145" s="241"/>
      <c r="N145" s="241"/>
      <c r="O145" s="241"/>
      <c r="P145" s="241"/>
      <c r="Q145" s="241"/>
      <c r="R145" s="241"/>
      <c r="S145" s="241"/>
      <c r="T145" s="241"/>
    </row>
    <row r="146" spans="6:20" s="296" customFormat="1" ht="19.5" customHeight="1">
      <c r="F146" s="241"/>
      <c r="J146" s="241"/>
      <c r="M146" s="241"/>
      <c r="N146" s="241"/>
      <c r="O146" s="241"/>
      <c r="P146" s="241"/>
      <c r="Q146" s="241"/>
      <c r="R146" s="241"/>
      <c r="S146" s="241"/>
      <c r="T146" s="241"/>
    </row>
    <row r="147" spans="6:20" s="296" customFormat="1" ht="19.5" customHeight="1">
      <c r="F147" s="241"/>
      <c r="J147" s="241"/>
      <c r="M147" s="241"/>
      <c r="N147" s="241"/>
      <c r="O147" s="241"/>
      <c r="P147" s="241"/>
      <c r="Q147" s="241"/>
      <c r="R147" s="241"/>
      <c r="S147" s="241"/>
      <c r="T147" s="241"/>
    </row>
    <row r="148" spans="6:20" s="296" customFormat="1" ht="19.5" customHeight="1">
      <c r="F148" s="241"/>
      <c r="J148" s="241"/>
      <c r="M148" s="241"/>
      <c r="N148" s="241"/>
      <c r="O148" s="241"/>
      <c r="P148" s="241"/>
      <c r="Q148" s="241"/>
      <c r="R148" s="241"/>
      <c r="S148" s="241"/>
      <c r="T148" s="241"/>
    </row>
    <row r="149" spans="6:20" s="296" customFormat="1" ht="19.5" customHeight="1">
      <c r="F149" s="241"/>
      <c r="J149" s="241"/>
      <c r="M149" s="241"/>
      <c r="N149" s="241"/>
      <c r="O149" s="241"/>
      <c r="P149" s="241"/>
      <c r="Q149" s="241"/>
      <c r="R149" s="241"/>
      <c r="S149" s="241"/>
      <c r="T149" s="241"/>
    </row>
    <row r="150" spans="6:20" s="296" customFormat="1" ht="19.5" customHeight="1">
      <c r="F150" s="241"/>
      <c r="J150" s="241"/>
      <c r="M150" s="241"/>
      <c r="N150" s="241"/>
      <c r="O150" s="241"/>
      <c r="P150" s="241"/>
      <c r="Q150" s="241"/>
      <c r="R150" s="241"/>
      <c r="S150" s="241"/>
      <c r="T150" s="241"/>
    </row>
    <row r="151" spans="6:20" s="296" customFormat="1" ht="19.5" customHeight="1">
      <c r="F151" s="241"/>
      <c r="J151" s="241"/>
      <c r="M151" s="241"/>
      <c r="N151" s="241"/>
      <c r="O151" s="241"/>
      <c r="P151" s="241"/>
      <c r="Q151" s="241"/>
      <c r="R151" s="241"/>
      <c r="S151" s="241"/>
      <c r="T151" s="241"/>
    </row>
    <row r="152" spans="6:20" s="296" customFormat="1" ht="19.5" customHeight="1">
      <c r="F152" s="241"/>
      <c r="J152" s="241"/>
      <c r="M152" s="241"/>
      <c r="N152" s="241"/>
      <c r="O152" s="241"/>
      <c r="P152" s="241"/>
      <c r="Q152" s="241"/>
      <c r="R152" s="241"/>
      <c r="S152" s="241"/>
      <c r="T152" s="241"/>
    </row>
    <row r="153" spans="6:20" s="296" customFormat="1" ht="19.5" customHeight="1">
      <c r="F153" s="241"/>
      <c r="J153" s="241"/>
      <c r="M153" s="241"/>
      <c r="N153" s="241"/>
      <c r="O153" s="241"/>
      <c r="P153" s="241"/>
      <c r="Q153" s="241"/>
      <c r="R153" s="241"/>
      <c r="S153" s="241"/>
      <c r="T153" s="241"/>
    </row>
    <row r="154" spans="6:20" s="296" customFormat="1" ht="19.5" customHeight="1">
      <c r="F154" s="241"/>
      <c r="J154" s="241"/>
      <c r="M154" s="241"/>
      <c r="N154" s="241"/>
      <c r="O154" s="241"/>
      <c r="P154" s="241"/>
      <c r="Q154" s="241"/>
      <c r="R154" s="241"/>
      <c r="S154" s="241"/>
      <c r="T154" s="241"/>
    </row>
    <row r="155" spans="6:20" s="296" customFormat="1" ht="19.5" customHeight="1">
      <c r="F155" s="241"/>
      <c r="J155" s="241"/>
      <c r="M155" s="241"/>
      <c r="N155" s="241"/>
      <c r="O155" s="241"/>
      <c r="P155" s="241"/>
      <c r="Q155" s="241"/>
      <c r="R155" s="241"/>
      <c r="S155" s="241"/>
      <c r="T155" s="241"/>
    </row>
    <row r="156" spans="6:20" s="296" customFormat="1" ht="19.5" customHeight="1">
      <c r="F156" s="241"/>
      <c r="J156" s="241"/>
      <c r="M156" s="241"/>
      <c r="N156" s="241"/>
      <c r="O156" s="241"/>
      <c r="P156" s="241"/>
      <c r="Q156" s="241"/>
      <c r="R156" s="241"/>
      <c r="S156" s="241"/>
      <c r="T156" s="241"/>
    </row>
    <row r="157" spans="6:20" s="296" customFormat="1" ht="19.5" customHeight="1">
      <c r="F157" s="241"/>
      <c r="J157" s="241"/>
      <c r="M157" s="241"/>
      <c r="N157" s="241"/>
      <c r="O157" s="241"/>
      <c r="P157" s="241"/>
      <c r="Q157" s="241"/>
      <c r="R157" s="241"/>
      <c r="S157" s="241"/>
      <c r="T157" s="241"/>
    </row>
    <row r="158" spans="6:20" s="296" customFormat="1" ht="19.5" customHeight="1">
      <c r="F158" s="241"/>
      <c r="J158" s="241"/>
      <c r="M158" s="241"/>
      <c r="N158" s="241"/>
      <c r="O158" s="241"/>
      <c r="P158" s="241"/>
      <c r="Q158" s="241"/>
      <c r="R158" s="241"/>
      <c r="S158" s="241"/>
      <c r="T158" s="241"/>
    </row>
    <row r="159" spans="6:20" s="296" customFormat="1" ht="19.5" customHeight="1">
      <c r="F159" s="241"/>
      <c r="J159" s="241"/>
      <c r="M159" s="241"/>
      <c r="N159" s="241"/>
      <c r="O159" s="241"/>
      <c r="P159" s="241"/>
      <c r="Q159" s="241"/>
      <c r="R159" s="241"/>
      <c r="S159" s="241"/>
      <c r="T159" s="241"/>
    </row>
    <row r="160" spans="6:20" s="296" customFormat="1" ht="19.5" customHeight="1">
      <c r="F160" s="241"/>
      <c r="J160" s="241"/>
      <c r="M160" s="241"/>
      <c r="N160" s="241"/>
      <c r="O160" s="241"/>
      <c r="P160" s="241"/>
      <c r="Q160" s="241"/>
      <c r="R160" s="241"/>
      <c r="S160" s="241"/>
      <c r="T160" s="241"/>
    </row>
    <row r="161" spans="6:20" s="296" customFormat="1" ht="19.5" customHeight="1">
      <c r="F161" s="241"/>
      <c r="J161" s="241"/>
      <c r="M161" s="241"/>
      <c r="N161" s="241"/>
      <c r="O161" s="241"/>
      <c r="P161" s="241"/>
      <c r="Q161" s="241"/>
      <c r="R161" s="241"/>
      <c r="S161" s="241"/>
      <c r="T161" s="241"/>
    </row>
    <row r="162" spans="6:20" s="296" customFormat="1" ht="19.5" customHeight="1">
      <c r="F162" s="241"/>
      <c r="J162" s="241"/>
      <c r="M162" s="241"/>
      <c r="N162" s="241"/>
      <c r="O162" s="241"/>
      <c r="P162" s="241"/>
      <c r="Q162" s="241"/>
      <c r="R162" s="241"/>
      <c r="S162" s="241"/>
      <c r="T162" s="241"/>
    </row>
    <row r="163" spans="6:20" s="296" customFormat="1" ht="19.5" customHeight="1">
      <c r="F163" s="241"/>
      <c r="J163" s="241"/>
      <c r="M163" s="241"/>
      <c r="N163" s="241"/>
      <c r="O163" s="241"/>
      <c r="P163" s="241"/>
      <c r="Q163" s="241"/>
      <c r="R163" s="241"/>
      <c r="S163" s="241"/>
      <c r="T163" s="241"/>
    </row>
    <row r="164" spans="6:20" s="296" customFormat="1" ht="19.5" customHeight="1">
      <c r="F164" s="241"/>
      <c r="J164" s="241"/>
      <c r="M164" s="241"/>
      <c r="N164" s="241"/>
      <c r="O164" s="241"/>
      <c r="P164" s="241"/>
      <c r="Q164" s="241"/>
      <c r="R164" s="241"/>
      <c r="S164" s="241"/>
      <c r="T164" s="241"/>
    </row>
    <row r="165" spans="6:20" s="296" customFormat="1" ht="19.5" customHeight="1">
      <c r="F165" s="241"/>
      <c r="J165" s="241"/>
      <c r="M165" s="241"/>
      <c r="N165" s="241"/>
      <c r="O165" s="241"/>
      <c r="P165" s="241"/>
      <c r="Q165" s="241"/>
      <c r="R165" s="241"/>
      <c r="S165" s="241"/>
      <c r="T165" s="241"/>
    </row>
    <row r="166" spans="6:20" s="296" customFormat="1" ht="19.5" customHeight="1">
      <c r="F166" s="241"/>
      <c r="J166" s="241"/>
      <c r="M166" s="241"/>
      <c r="N166" s="241"/>
      <c r="O166" s="241"/>
      <c r="P166" s="241"/>
      <c r="Q166" s="241"/>
      <c r="R166" s="241"/>
      <c r="S166" s="241"/>
      <c r="T166" s="241"/>
    </row>
    <row r="167" spans="6:20" s="296" customFormat="1" ht="19.5" customHeight="1">
      <c r="F167" s="241"/>
      <c r="J167" s="241"/>
      <c r="M167" s="241"/>
      <c r="N167" s="241"/>
      <c r="O167" s="241"/>
      <c r="P167" s="241"/>
      <c r="Q167" s="241"/>
      <c r="R167" s="241"/>
      <c r="S167" s="241"/>
      <c r="T167" s="241"/>
    </row>
    <row r="168" spans="6:20" s="296" customFormat="1" ht="19.5" customHeight="1">
      <c r="F168" s="241"/>
      <c r="J168" s="241"/>
      <c r="M168" s="241"/>
      <c r="N168" s="241"/>
      <c r="O168" s="241"/>
      <c r="P168" s="241"/>
      <c r="Q168" s="241"/>
      <c r="R168" s="241"/>
      <c r="S168" s="241"/>
      <c r="T168" s="241"/>
    </row>
    <row r="169" spans="6:20" s="296" customFormat="1" ht="19.5" customHeight="1">
      <c r="F169" s="241"/>
      <c r="J169" s="241"/>
      <c r="M169" s="241"/>
      <c r="N169" s="241"/>
      <c r="O169" s="241"/>
      <c r="P169" s="241"/>
      <c r="Q169" s="241"/>
      <c r="R169" s="241"/>
      <c r="S169" s="241"/>
      <c r="T169" s="241"/>
    </row>
    <row r="170" spans="6:20" s="296" customFormat="1" ht="19.5" customHeight="1">
      <c r="F170" s="241"/>
      <c r="J170" s="241"/>
      <c r="M170" s="241"/>
      <c r="N170" s="241"/>
      <c r="O170" s="241"/>
      <c r="P170" s="241"/>
      <c r="Q170" s="241"/>
      <c r="R170" s="241"/>
      <c r="S170" s="241"/>
      <c r="T170" s="241"/>
    </row>
    <row r="171" spans="6:20" s="296" customFormat="1" ht="19.5" customHeight="1">
      <c r="F171" s="241"/>
      <c r="J171" s="241"/>
      <c r="M171" s="241"/>
      <c r="N171" s="241"/>
      <c r="O171" s="241"/>
      <c r="P171" s="241"/>
      <c r="Q171" s="241"/>
      <c r="R171" s="241"/>
      <c r="S171" s="241"/>
      <c r="T171" s="241"/>
    </row>
    <row r="172" spans="6:20" s="296" customFormat="1" ht="19.5" customHeight="1">
      <c r="F172" s="241"/>
      <c r="J172" s="241"/>
      <c r="M172" s="241"/>
      <c r="N172" s="241"/>
      <c r="O172" s="241"/>
      <c r="P172" s="241"/>
      <c r="Q172" s="241"/>
      <c r="R172" s="241"/>
      <c r="S172" s="241"/>
      <c r="T172" s="241"/>
    </row>
    <row r="173" spans="6:20" s="296" customFormat="1" ht="19.5" customHeight="1">
      <c r="F173" s="241"/>
      <c r="J173" s="241"/>
      <c r="M173" s="241"/>
      <c r="N173" s="241"/>
      <c r="O173" s="241"/>
      <c r="P173" s="241"/>
      <c r="Q173" s="241"/>
      <c r="R173" s="241"/>
      <c r="S173" s="241"/>
      <c r="T173" s="241"/>
    </row>
    <row r="174" spans="6:20" s="296" customFormat="1" ht="19.5" customHeight="1">
      <c r="F174" s="241"/>
      <c r="J174" s="241"/>
      <c r="M174" s="241"/>
      <c r="N174" s="241"/>
      <c r="O174" s="241"/>
      <c r="P174" s="241"/>
      <c r="Q174" s="241"/>
      <c r="R174" s="241"/>
      <c r="S174" s="241"/>
      <c r="T174" s="241"/>
    </row>
    <row r="175" spans="6:20" s="296" customFormat="1" ht="19.5" customHeight="1">
      <c r="F175" s="241"/>
      <c r="J175" s="241"/>
      <c r="M175" s="241"/>
      <c r="N175" s="241"/>
      <c r="O175" s="241"/>
      <c r="P175" s="241"/>
      <c r="Q175" s="241"/>
      <c r="R175" s="241"/>
      <c r="S175" s="241"/>
      <c r="T175" s="241"/>
    </row>
    <row r="176" spans="6:20" s="296" customFormat="1" ht="19.5" customHeight="1">
      <c r="F176" s="241"/>
      <c r="J176" s="241"/>
      <c r="M176" s="241"/>
      <c r="N176" s="241"/>
      <c r="O176" s="241"/>
      <c r="P176" s="241"/>
      <c r="Q176" s="241"/>
      <c r="R176" s="241"/>
      <c r="S176" s="241"/>
      <c r="T176" s="241"/>
    </row>
    <row r="177" spans="6:20" s="296" customFormat="1" ht="19.5" customHeight="1">
      <c r="F177" s="241"/>
      <c r="J177" s="241"/>
      <c r="M177" s="241"/>
      <c r="N177" s="241"/>
      <c r="O177" s="241"/>
      <c r="P177" s="241"/>
      <c r="Q177" s="241"/>
      <c r="R177" s="241"/>
      <c r="S177" s="241"/>
      <c r="T177" s="241"/>
    </row>
    <row r="178" spans="6:20" s="296" customFormat="1" ht="19.5" customHeight="1">
      <c r="F178" s="241"/>
      <c r="J178" s="241"/>
      <c r="M178" s="241"/>
      <c r="N178" s="241"/>
      <c r="O178" s="241"/>
      <c r="P178" s="241"/>
      <c r="Q178" s="241"/>
      <c r="R178" s="241"/>
      <c r="S178" s="241"/>
      <c r="T178" s="241"/>
    </row>
    <row r="179" spans="6:20" s="296" customFormat="1" ht="19.5" customHeight="1">
      <c r="F179" s="241"/>
      <c r="J179" s="241"/>
      <c r="M179" s="241"/>
      <c r="N179" s="241"/>
      <c r="O179" s="241"/>
      <c r="P179" s="241"/>
      <c r="Q179" s="241"/>
      <c r="R179" s="241"/>
      <c r="S179" s="241"/>
      <c r="T179" s="241"/>
    </row>
    <row r="180" spans="6:20" s="296" customFormat="1" ht="19.5" customHeight="1">
      <c r="F180" s="241"/>
      <c r="J180" s="241"/>
      <c r="M180" s="241"/>
      <c r="N180" s="241"/>
      <c r="O180" s="241"/>
      <c r="P180" s="241"/>
      <c r="Q180" s="241"/>
      <c r="R180" s="241"/>
      <c r="S180" s="241"/>
      <c r="T180" s="241"/>
    </row>
    <row r="181" spans="6:20" s="296" customFormat="1" ht="19.5" customHeight="1">
      <c r="F181" s="241"/>
      <c r="J181" s="241"/>
      <c r="M181" s="241"/>
      <c r="N181" s="241"/>
      <c r="O181" s="241"/>
      <c r="P181" s="241"/>
      <c r="Q181" s="241"/>
      <c r="R181" s="241"/>
      <c r="S181" s="241"/>
      <c r="T181" s="241"/>
    </row>
    <row r="182" spans="6:20" s="296" customFormat="1" ht="19.5" customHeight="1">
      <c r="F182" s="241"/>
      <c r="J182" s="241"/>
      <c r="M182" s="241"/>
      <c r="N182" s="241"/>
      <c r="O182" s="241"/>
      <c r="P182" s="241"/>
      <c r="Q182" s="241"/>
      <c r="R182" s="241"/>
      <c r="S182" s="241"/>
      <c r="T182" s="241"/>
    </row>
    <row r="183" spans="6:20" s="296" customFormat="1" ht="19.5" customHeight="1">
      <c r="F183" s="241"/>
      <c r="J183" s="241"/>
      <c r="M183" s="241"/>
      <c r="N183" s="241"/>
      <c r="O183" s="241"/>
      <c r="P183" s="241"/>
      <c r="Q183" s="241"/>
      <c r="R183" s="241"/>
      <c r="S183" s="241"/>
      <c r="T183" s="241"/>
    </row>
    <row r="184" spans="6:20" s="296" customFormat="1" ht="19.5" customHeight="1">
      <c r="F184" s="241"/>
      <c r="J184" s="241"/>
      <c r="M184" s="241"/>
      <c r="N184" s="241"/>
      <c r="O184" s="241"/>
      <c r="P184" s="241"/>
      <c r="Q184" s="241"/>
      <c r="R184" s="241"/>
      <c r="S184" s="241"/>
      <c r="T184" s="241"/>
    </row>
    <row r="185" spans="6:20" s="296" customFormat="1" ht="19.5" customHeight="1">
      <c r="F185" s="241"/>
      <c r="J185" s="241"/>
      <c r="M185" s="241"/>
      <c r="N185" s="241"/>
      <c r="O185" s="241"/>
      <c r="P185" s="241"/>
      <c r="Q185" s="241"/>
      <c r="R185" s="241"/>
      <c r="S185" s="241"/>
      <c r="T185" s="241"/>
    </row>
    <row r="186" spans="6:20" s="296" customFormat="1" ht="19.5" customHeight="1">
      <c r="F186" s="241"/>
      <c r="J186" s="241"/>
      <c r="M186" s="241"/>
      <c r="N186" s="241"/>
      <c r="O186" s="241"/>
      <c r="P186" s="241"/>
      <c r="Q186" s="241"/>
      <c r="R186" s="241"/>
      <c r="S186" s="241"/>
      <c r="T186" s="241"/>
    </row>
    <row r="187" spans="6:20" s="296" customFormat="1" ht="19.5" customHeight="1">
      <c r="F187" s="241"/>
      <c r="J187" s="241"/>
      <c r="M187" s="241"/>
      <c r="N187" s="241"/>
      <c r="O187" s="241"/>
      <c r="P187" s="241"/>
      <c r="Q187" s="241"/>
      <c r="R187" s="241"/>
      <c r="S187" s="241"/>
      <c r="T187" s="241"/>
    </row>
    <row r="188" spans="6:20" s="296" customFormat="1" ht="19.5" customHeight="1">
      <c r="F188" s="241"/>
      <c r="J188" s="241"/>
      <c r="M188" s="241"/>
      <c r="N188" s="241"/>
      <c r="O188" s="241"/>
      <c r="P188" s="241"/>
      <c r="Q188" s="241"/>
      <c r="R188" s="241"/>
      <c r="S188" s="241"/>
      <c r="T188" s="241"/>
    </row>
    <row r="189" spans="6:20" s="296" customFormat="1" ht="19.5" customHeight="1">
      <c r="F189" s="241"/>
      <c r="J189" s="241"/>
      <c r="M189" s="241"/>
      <c r="N189" s="241"/>
      <c r="O189" s="241"/>
      <c r="P189" s="241"/>
      <c r="Q189" s="241"/>
      <c r="R189" s="241"/>
      <c r="S189" s="241"/>
      <c r="T189" s="241"/>
    </row>
  </sheetData>
  <sheetProtection/>
  <mergeCells count="43">
    <mergeCell ref="C30:D30"/>
    <mergeCell ref="B31:B38"/>
    <mergeCell ref="C31:D31"/>
    <mergeCell ref="C32:D32"/>
    <mergeCell ref="C33:D33"/>
    <mergeCell ref="C34:D34"/>
    <mergeCell ref="C35:D35"/>
    <mergeCell ref="C36:D36"/>
    <mergeCell ref="C37:D37"/>
    <mergeCell ref="C38:D38"/>
    <mergeCell ref="A21:A38"/>
    <mergeCell ref="B21:B24"/>
    <mergeCell ref="C21:D21"/>
    <mergeCell ref="C22:D22"/>
    <mergeCell ref="C23:D23"/>
    <mergeCell ref="C24:D24"/>
    <mergeCell ref="B25:B30"/>
    <mergeCell ref="C25:D25"/>
    <mergeCell ref="C28:D28"/>
    <mergeCell ref="C29:D29"/>
    <mergeCell ref="B15:D15"/>
    <mergeCell ref="B16:D16"/>
    <mergeCell ref="B17:D17"/>
    <mergeCell ref="B18:D18"/>
    <mergeCell ref="B19:D19"/>
    <mergeCell ref="A20:D20"/>
    <mergeCell ref="A6:A19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3:D5"/>
    <mergeCell ref="E3:H3"/>
    <mergeCell ref="I3:L3"/>
    <mergeCell ref="M3:P3"/>
    <mergeCell ref="Q3:T3"/>
    <mergeCell ref="Q4:R4"/>
    <mergeCell ref="S4:T4"/>
  </mergeCells>
  <printOptions/>
  <pageMargins left="0.7874015748031497" right="0.7874015748031497" top="0.7874015748031497" bottom="0.5905511811023623" header="0" footer="0"/>
  <pageSetup blackAndWhite="1" fitToWidth="0" fitToHeight="1" horizontalDpi="600" verticalDpi="600" orientation="portrait" paperSize="9" r:id="rId1"/>
  <colBreaks count="1" manualBreakCount="1">
    <brk id="10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G41" sqref="G41"/>
    </sheetView>
  </sheetViews>
  <sheetFormatPr defaultColWidth="9.25390625" defaultRowHeight="19.5" customHeight="1"/>
  <cols>
    <col min="1" max="2" width="2.75390625" style="295" customWidth="1"/>
    <col min="3" max="3" width="2.875" style="295" customWidth="1"/>
    <col min="4" max="4" width="16.125" style="295" customWidth="1"/>
    <col min="5" max="5" width="11.25390625" style="295" customWidth="1"/>
    <col min="6" max="6" width="5.875" style="150" customWidth="1"/>
    <col min="7" max="7" width="11.25390625" style="295" customWidth="1"/>
    <col min="8" max="8" width="5.875" style="295" customWidth="1"/>
    <col min="9" max="9" width="11.25390625" style="295" customWidth="1"/>
    <col min="10" max="10" width="5.875" style="150" customWidth="1"/>
    <col min="11" max="11" width="11.25390625" style="295" customWidth="1"/>
    <col min="12" max="12" width="6.25390625" style="295" customWidth="1"/>
    <col min="13" max="13" width="11.25390625" style="150" customWidth="1"/>
    <col min="14" max="14" width="6.25390625" style="150" customWidth="1"/>
    <col min="15" max="15" width="11.25390625" style="150" customWidth="1"/>
    <col min="16" max="20" width="6.25390625" style="150" customWidth="1"/>
    <col min="21" max="16384" width="9.25390625" style="295" customWidth="1"/>
  </cols>
  <sheetData>
    <row r="1" spans="1:20" ht="19.5" customHeight="1">
      <c r="A1" s="293" t="s">
        <v>350</v>
      </c>
      <c r="B1" s="293"/>
      <c r="C1" s="293"/>
      <c r="D1" s="293"/>
      <c r="E1" s="293"/>
      <c r="F1" s="149"/>
      <c r="G1" s="293"/>
      <c r="H1" s="293"/>
      <c r="I1" s="293"/>
      <c r="J1" s="149"/>
      <c r="K1" s="293"/>
      <c r="L1" s="293"/>
      <c r="M1" s="149"/>
      <c r="N1" s="149"/>
      <c r="O1" s="149"/>
      <c r="P1" s="149"/>
      <c r="Q1" s="149"/>
      <c r="R1" s="149"/>
      <c r="S1" s="149"/>
      <c r="T1" s="151"/>
    </row>
    <row r="2" spans="1:20" ht="19.5" customHeight="1">
      <c r="A2" s="293"/>
      <c r="B2" s="293"/>
      <c r="C2" s="293"/>
      <c r="D2" s="293"/>
      <c r="E2" s="293"/>
      <c r="F2" s="149"/>
      <c r="G2" s="293"/>
      <c r="H2" s="293"/>
      <c r="I2" s="293"/>
      <c r="J2" s="149"/>
      <c r="K2" s="293"/>
      <c r="L2" s="293"/>
      <c r="M2" s="149"/>
      <c r="N2" s="149"/>
      <c r="O2" s="149"/>
      <c r="P2" s="149"/>
      <c r="Q2" s="149"/>
      <c r="R2" s="149"/>
      <c r="S2" s="149"/>
      <c r="T2" s="151" t="s">
        <v>89</v>
      </c>
    </row>
    <row r="3" spans="1:20" s="296" customFormat="1" ht="19.5" customHeight="1">
      <c r="A3" s="1516" t="s">
        <v>290</v>
      </c>
      <c r="B3" s="1517"/>
      <c r="C3" s="1517"/>
      <c r="D3" s="1518"/>
      <c r="E3" s="1525" t="s">
        <v>291</v>
      </c>
      <c r="F3" s="1526"/>
      <c r="G3" s="1526"/>
      <c r="H3" s="1527"/>
      <c r="I3" s="1516" t="s">
        <v>292</v>
      </c>
      <c r="J3" s="1517"/>
      <c r="K3" s="1526"/>
      <c r="L3" s="1527"/>
      <c r="M3" s="1557" t="s">
        <v>293</v>
      </c>
      <c r="N3" s="1558"/>
      <c r="O3" s="1558"/>
      <c r="P3" s="1558"/>
      <c r="Q3" s="1568" t="s">
        <v>294</v>
      </c>
      <c r="R3" s="1569"/>
      <c r="S3" s="1569"/>
      <c r="T3" s="1570"/>
    </row>
    <row r="4" spans="1:20" s="296" customFormat="1" ht="19.5" customHeight="1">
      <c r="A4" s="1519"/>
      <c r="B4" s="1520"/>
      <c r="C4" s="1520"/>
      <c r="D4" s="1521"/>
      <c r="E4" s="297" t="s">
        <v>295</v>
      </c>
      <c r="F4" s="333"/>
      <c r="G4" s="297" t="s">
        <v>296</v>
      </c>
      <c r="H4" s="299"/>
      <c r="I4" s="297" t="s">
        <v>295</v>
      </c>
      <c r="J4" s="332"/>
      <c r="K4" s="297" t="s">
        <v>296</v>
      </c>
      <c r="L4" s="299"/>
      <c r="M4" s="208" t="s">
        <v>297</v>
      </c>
      <c r="N4" s="333"/>
      <c r="O4" s="297" t="s">
        <v>285</v>
      </c>
      <c r="P4" s="333"/>
      <c r="Q4" s="1562" t="s">
        <v>298</v>
      </c>
      <c r="R4" s="1559"/>
      <c r="S4" s="1557" t="s">
        <v>271</v>
      </c>
      <c r="T4" s="1559"/>
    </row>
    <row r="5" spans="1:20" s="296" customFormat="1" ht="19.5" customHeight="1">
      <c r="A5" s="1522"/>
      <c r="B5" s="1523"/>
      <c r="C5" s="1523"/>
      <c r="D5" s="1524"/>
      <c r="E5" s="301" t="s">
        <v>4</v>
      </c>
      <c r="F5" s="208" t="s">
        <v>99</v>
      </c>
      <c r="G5" s="301" t="s">
        <v>299</v>
      </c>
      <c r="H5" s="297" t="s">
        <v>99</v>
      </c>
      <c r="I5" s="302" t="s">
        <v>300</v>
      </c>
      <c r="J5" s="202" t="s">
        <v>99</v>
      </c>
      <c r="K5" s="301" t="s">
        <v>301</v>
      </c>
      <c r="L5" s="297" t="s">
        <v>99</v>
      </c>
      <c r="M5" s="223" t="s">
        <v>302</v>
      </c>
      <c r="N5" s="208" t="s">
        <v>99</v>
      </c>
      <c r="O5" s="223" t="s">
        <v>303</v>
      </c>
      <c r="P5" s="208" t="s">
        <v>99</v>
      </c>
      <c r="Q5" s="334" t="s">
        <v>304</v>
      </c>
      <c r="R5" s="334" t="s">
        <v>346</v>
      </c>
      <c r="S5" s="334" t="s">
        <v>304</v>
      </c>
      <c r="T5" s="346" t="s">
        <v>346</v>
      </c>
    </row>
    <row r="6" spans="1:20" s="296" customFormat="1" ht="21" customHeight="1">
      <c r="A6" s="1542" t="s">
        <v>344</v>
      </c>
      <c r="B6" s="1533" t="s">
        <v>308</v>
      </c>
      <c r="C6" s="1534"/>
      <c r="D6" s="1535"/>
      <c r="E6" s="306">
        <v>2214113</v>
      </c>
      <c r="F6" s="307">
        <f>ROUND(E6/E$20*100,1)</f>
        <v>0.9</v>
      </c>
      <c r="G6" s="306">
        <v>2334156</v>
      </c>
      <c r="H6" s="307">
        <v>1.2</v>
      </c>
      <c r="I6" s="308">
        <v>2208294</v>
      </c>
      <c r="J6" s="309">
        <f>ROUND(I6/I$20*100,1)</f>
        <v>1.5</v>
      </c>
      <c r="K6" s="306">
        <v>2326277</v>
      </c>
      <c r="L6" s="307">
        <v>1.7</v>
      </c>
      <c r="M6" s="311">
        <f>E6-G6</f>
        <v>-120043</v>
      </c>
      <c r="N6" s="312">
        <f>F6-H6</f>
        <v>-0.29999999999999993</v>
      </c>
      <c r="O6" s="311">
        <f>I6-K6</f>
        <v>-117983</v>
      </c>
      <c r="P6" s="312">
        <f>J6-L6</f>
        <v>-0.19999999999999996</v>
      </c>
      <c r="Q6" s="313">
        <f aca="true" t="shared" si="0" ref="Q6:Q38">IF(AND(E6=0,G6=0)=TRUE,"",IF(AND(E6&gt;0,G6=0)=TRUE,"皆増",IF(AND(E6=0,G6&gt;0)=TRUE,"皆減",ROUND(M6/G6*100,1))))</f>
        <v>-5.1</v>
      </c>
      <c r="R6" s="314">
        <v>0.8</v>
      </c>
      <c r="S6" s="314">
        <f aca="true" t="shared" si="1" ref="S6:S38">IF(AND(I6=0,K6=0)=TRUE,"",IF(AND(I6&gt;0,K6=0)=TRUE,"皆増",IF(AND(I6=0,K6&gt;0)=TRUE,"皆減",ROUND(O6/K6*100,1))))</f>
        <v>-5.1</v>
      </c>
      <c r="T6" s="317">
        <v>0.6</v>
      </c>
    </row>
    <row r="7" spans="1:20" s="296" customFormat="1" ht="21" customHeight="1">
      <c r="A7" s="1543"/>
      <c r="B7" s="1533" t="s">
        <v>309</v>
      </c>
      <c r="C7" s="1534"/>
      <c r="D7" s="1535"/>
      <c r="E7" s="306">
        <v>71558884</v>
      </c>
      <c r="F7" s="307">
        <f aca="true" t="shared" si="2" ref="F7:F36">ROUND(E7/E$20*100,1)</f>
        <v>29.7</v>
      </c>
      <c r="G7" s="306">
        <v>33558082</v>
      </c>
      <c r="H7" s="307">
        <v>17.2</v>
      </c>
      <c r="I7" s="308">
        <v>30074064</v>
      </c>
      <c r="J7" s="309">
        <f aca="true" t="shared" si="3" ref="J7:J35">ROUND(I7/I$20*100,1)</f>
        <v>21</v>
      </c>
      <c r="K7" s="306">
        <v>27035693</v>
      </c>
      <c r="L7" s="307">
        <v>19.9</v>
      </c>
      <c r="M7" s="311">
        <f aca="true" t="shared" si="4" ref="M7:N38">E7-G7</f>
        <v>38000802</v>
      </c>
      <c r="N7" s="312">
        <f t="shared" si="4"/>
        <v>12.5</v>
      </c>
      <c r="O7" s="311">
        <f aca="true" t="shared" si="5" ref="O7:P38">I7-K7</f>
        <v>3038371</v>
      </c>
      <c r="P7" s="312">
        <f t="shared" si="5"/>
        <v>1.1000000000000014</v>
      </c>
      <c r="Q7" s="313">
        <f t="shared" si="0"/>
        <v>113.2</v>
      </c>
      <c r="R7" s="314">
        <v>0.8</v>
      </c>
      <c r="S7" s="314">
        <f t="shared" si="1"/>
        <v>11.2</v>
      </c>
      <c r="T7" s="317">
        <v>2.6</v>
      </c>
    </row>
    <row r="8" spans="1:20" s="296" customFormat="1" ht="21" customHeight="1">
      <c r="A8" s="1543"/>
      <c r="B8" s="1533" t="s">
        <v>310</v>
      </c>
      <c r="C8" s="1534"/>
      <c r="D8" s="1535"/>
      <c r="E8" s="306">
        <v>49294672</v>
      </c>
      <c r="F8" s="307">
        <f t="shared" si="2"/>
        <v>20.4</v>
      </c>
      <c r="G8" s="306">
        <v>48630216</v>
      </c>
      <c r="H8" s="307">
        <v>24.9</v>
      </c>
      <c r="I8" s="308">
        <v>25361293</v>
      </c>
      <c r="J8" s="309">
        <f>ROUND(I8/I$20*100,1)</f>
        <v>17.7</v>
      </c>
      <c r="K8" s="306">
        <v>25744543</v>
      </c>
      <c r="L8" s="307">
        <v>18.9</v>
      </c>
      <c r="M8" s="311">
        <f t="shared" si="4"/>
        <v>664456</v>
      </c>
      <c r="N8" s="312">
        <f t="shared" si="4"/>
        <v>-4.5</v>
      </c>
      <c r="O8" s="311">
        <f t="shared" si="5"/>
        <v>-383250</v>
      </c>
      <c r="P8" s="312">
        <f t="shared" si="5"/>
        <v>-1.1999999999999993</v>
      </c>
      <c r="Q8" s="313">
        <f t="shared" si="0"/>
        <v>1.4</v>
      </c>
      <c r="R8" s="314">
        <v>2.3</v>
      </c>
      <c r="S8" s="314">
        <f t="shared" si="1"/>
        <v>-1.5</v>
      </c>
      <c r="T8" s="317">
        <v>1.4</v>
      </c>
    </row>
    <row r="9" spans="1:20" s="296" customFormat="1" ht="21" customHeight="1">
      <c r="A9" s="1543"/>
      <c r="B9" s="1533" t="s">
        <v>311</v>
      </c>
      <c r="C9" s="1534"/>
      <c r="D9" s="1535"/>
      <c r="E9" s="306">
        <v>21157513</v>
      </c>
      <c r="F9" s="307">
        <f>ROUND(E9/E$20*100,1)</f>
        <v>8.8</v>
      </c>
      <c r="G9" s="306">
        <v>18518923</v>
      </c>
      <c r="H9" s="307">
        <v>9.5</v>
      </c>
      <c r="I9" s="308">
        <v>17221245</v>
      </c>
      <c r="J9" s="309">
        <f t="shared" si="3"/>
        <v>12</v>
      </c>
      <c r="K9" s="306">
        <v>16025307</v>
      </c>
      <c r="L9" s="307">
        <v>11.8</v>
      </c>
      <c r="M9" s="311">
        <f t="shared" si="4"/>
        <v>2638590</v>
      </c>
      <c r="N9" s="312">
        <f t="shared" si="4"/>
        <v>-0.6999999999999993</v>
      </c>
      <c r="O9" s="311">
        <f t="shared" si="5"/>
        <v>1195938</v>
      </c>
      <c r="P9" s="312">
        <f t="shared" si="5"/>
        <v>0.1999999999999993</v>
      </c>
      <c r="Q9" s="313">
        <f t="shared" si="0"/>
        <v>14.2</v>
      </c>
      <c r="R9" s="314">
        <v>6</v>
      </c>
      <c r="S9" s="314">
        <f t="shared" si="1"/>
        <v>7.5</v>
      </c>
      <c r="T9" s="317">
        <v>5.4</v>
      </c>
    </row>
    <row r="10" spans="1:20" s="296" customFormat="1" ht="21" customHeight="1">
      <c r="A10" s="1543"/>
      <c r="B10" s="1533" t="s">
        <v>312</v>
      </c>
      <c r="C10" s="1534"/>
      <c r="D10" s="1535"/>
      <c r="E10" s="306">
        <v>75237</v>
      </c>
      <c r="F10" s="307">
        <f t="shared" si="2"/>
        <v>0</v>
      </c>
      <c r="G10" s="306">
        <v>62169</v>
      </c>
      <c r="H10" s="307">
        <v>0</v>
      </c>
      <c r="I10" s="308">
        <v>72130</v>
      </c>
      <c r="J10" s="309">
        <f t="shared" si="3"/>
        <v>0.1</v>
      </c>
      <c r="K10" s="306">
        <v>55885</v>
      </c>
      <c r="L10" s="307">
        <v>0</v>
      </c>
      <c r="M10" s="311">
        <f t="shared" si="4"/>
        <v>13068</v>
      </c>
      <c r="N10" s="312">
        <f t="shared" si="4"/>
        <v>0</v>
      </c>
      <c r="O10" s="311">
        <f t="shared" si="5"/>
        <v>16245</v>
      </c>
      <c r="P10" s="312">
        <f t="shared" si="5"/>
        <v>0.1</v>
      </c>
      <c r="Q10" s="313">
        <f t="shared" si="0"/>
        <v>21</v>
      </c>
      <c r="R10" s="314">
        <v>-53.7</v>
      </c>
      <c r="S10" s="314">
        <f t="shared" si="1"/>
        <v>29.1</v>
      </c>
      <c r="T10" s="317">
        <v>-42.5</v>
      </c>
    </row>
    <row r="11" spans="1:20" s="296" customFormat="1" ht="21" customHeight="1">
      <c r="A11" s="1543"/>
      <c r="B11" s="1533" t="s">
        <v>313</v>
      </c>
      <c r="C11" s="1534"/>
      <c r="D11" s="1535"/>
      <c r="E11" s="306">
        <v>14867032</v>
      </c>
      <c r="F11" s="307">
        <f>ROUND(E11/E$20*100,1)</f>
        <v>6.2</v>
      </c>
      <c r="G11" s="306">
        <v>13547581</v>
      </c>
      <c r="H11" s="307">
        <v>6.9</v>
      </c>
      <c r="I11" s="308">
        <v>7435358</v>
      </c>
      <c r="J11" s="309">
        <f t="shared" si="3"/>
        <v>5.2</v>
      </c>
      <c r="K11" s="306">
        <v>6793935</v>
      </c>
      <c r="L11" s="307">
        <v>5</v>
      </c>
      <c r="M11" s="311">
        <f t="shared" si="4"/>
        <v>1319451</v>
      </c>
      <c r="N11" s="312">
        <f t="shared" si="4"/>
        <v>-0.7000000000000002</v>
      </c>
      <c r="O11" s="311">
        <f t="shared" si="5"/>
        <v>641423</v>
      </c>
      <c r="P11" s="312">
        <f t="shared" si="5"/>
        <v>0.20000000000000018</v>
      </c>
      <c r="Q11" s="313">
        <f t="shared" si="0"/>
        <v>9.7</v>
      </c>
      <c r="R11" s="314">
        <v>-7.7</v>
      </c>
      <c r="S11" s="314">
        <f t="shared" si="1"/>
        <v>9.4</v>
      </c>
      <c r="T11" s="317">
        <v>-4.8</v>
      </c>
    </row>
    <row r="12" spans="1:20" s="296" customFormat="1" ht="21" customHeight="1">
      <c r="A12" s="1543"/>
      <c r="B12" s="1533" t="s">
        <v>314</v>
      </c>
      <c r="C12" s="1534"/>
      <c r="D12" s="1535"/>
      <c r="E12" s="306">
        <v>6063592</v>
      </c>
      <c r="F12" s="307">
        <f t="shared" si="2"/>
        <v>2.5</v>
      </c>
      <c r="G12" s="306">
        <v>4588751</v>
      </c>
      <c r="H12" s="307">
        <v>2.4</v>
      </c>
      <c r="I12" s="308">
        <v>4333099</v>
      </c>
      <c r="J12" s="309">
        <f t="shared" si="3"/>
        <v>3</v>
      </c>
      <c r="K12" s="306">
        <v>2816665</v>
      </c>
      <c r="L12" s="307">
        <v>2.1</v>
      </c>
      <c r="M12" s="311">
        <f t="shared" si="4"/>
        <v>1474841</v>
      </c>
      <c r="N12" s="312">
        <f t="shared" si="4"/>
        <v>0.10000000000000009</v>
      </c>
      <c r="O12" s="311">
        <f t="shared" si="5"/>
        <v>1516434</v>
      </c>
      <c r="P12" s="312">
        <f t="shared" si="5"/>
        <v>0.8999999999999999</v>
      </c>
      <c r="Q12" s="313">
        <f t="shared" si="0"/>
        <v>32.1</v>
      </c>
      <c r="R12" s="314">
        <v>-11.8</v>
      </c>
      <c r="S12" s="314">
        <f t="shared" si="1"/>
        <v>53.8</v>
      </c>
      <c r="T12" s="317">
        <v>-9.4</v>
      </c>
    </row>
    <row r="13" spans="1:20" s="296" customFormat="1" ht="21" customHeight="1">
      <c r="A13" s="1543"/>
      <c r="B13" s="1533" t="s">
        <v>315</v>
      </c>
      <c r="C13" s="1534"/>
      <c r="D13" s="1535"/>
      <c r="E13" s="306">
        <v>19786602</v>
      </c>
      <c r="F13" s="307">
        <f t="shared" si="2"/>
        <v>8.2</v>
      </c>
      <c r="G13" s="306">
        <v>18240558</v>
      </c>
      <c r="H13" s="307">
        <v>9.3</v>
      </c>
      <c r="I13" s="308">
        <v>12307559</v>
      </c>
      <c r="J13" s="309">
        <f t="shared" si="3"/>
        <v>8.6</v>
      </c>
      <c r="K13" s="306">
        <v>11487509</v>
      </c>
      <c r="L13" s="307">
        <v>8.4</v>
      </c>
      <c r="M13" s="311">
        <f t="shared" si="4"/>
        <v>1546044</v>
      </c>
      <c r="N13" s="312">
        <f t="shared" si="4"/>
        <v>-1.1000000000000014</v>
      </c>
      <c r="O13" s="311">
        <f t="shared" si="5"/>
        <v>820050</v>
      </c>
      <c r="P13" s="312">
        <f t="shared" si="5"/>
        <v>0.1999999999999993</v>
      </c>
      <c r="Q13" s="313">
        <f t="shared" si="0"/>
        <v>8.5</v>
      </c>
      <c r="R13" s="314">
        <v>-0.4</v>
      </c>
      <c r="S13" s="314">
        <f t="shared" si="1"/>
        <v>7.1</v>
      </c>
      <c r="T13" s="317">
        <v>-8.9</v>
      </c>
    </row>
    <row r="14" spans="1:20" s="296" customFormat="1" ht="21" customHeight="1">
      <c r="A14" s="1543"/>
      <c r="B14" s="1533" t="s">
        <v>316</v>
      </c>
      <c r="C14" s="1534"/>
      <c r="D14" s="1535"/>
      <c r="E14" s="306">
        <v>12978657</v>
      </c>
      <c r="F14" s="307">
        <f t="shared" si="2"/>
        <v>5.4</v>
      </c>
      <c r="G14" s="306">
        <v>11053685</v>
      </c>
      <c r="H14" s="307">
        <v>5.7</v>
      </c>
      <c r="I14" s="308">
        <v>9246294</v>
      </c>
      <c r="J14" s="309">
        <v>6.4</v>
      </c>
      <c r="K14" s="306">
        <v>9005290</v>
      </c>
      <c r="L14" s="307">
        <v>6.6</v>
      </c>
      <c r="M14" s="311">
        <f t="shared" si="4"/>
        <v>1924972</v>
      </c>
      <c r="N14" s="312">
        <f t="shared" si="4"/>
        <v>-0.2999999999999998</v>
      </c>
      <c r="O14" s="311">
        <f t="shared" si="5"/>
        <v>241004</v>
      </c>
      <c r="P14" s="312">
        <f t="shared" si="5"/>
        <v>-0.1999999999999993</v>
      </c>
      <c r="Q14" s="313">
        <f t="shared" si="0"/>
        <v>17.4</v>
      </c>
      <c r="R14" s="314">
        <v>-3</v>
      </c>
      <c r="S14" s="314">
        <f t="shared" si="1"/>
        <v>2.7</v>
      </c>
      <c r="T14" s="317">
        <v>5.2</v>
      </c>
    </row>
    <row r="15" spans="1:20" s="296" customFormat="1" ht="21" customHeight="1">
      <c r="A15" s="1543"/>
      <c r="B15" s="1533" t="s">
        <v>317</v>
      </c>
      <c r="C15" s="1534"/>
      <c r="D15" s="1535"/>
      <c r="E15" s="306">
        <v>22443023</v>
      </c>
      <c r="F15" s="307">
        <f t="shared" si="2"/>
        <v>9.3</v>
      </c>
      <c r="G15" s="306">
        <v>23515580</v>
      </c>
      <c r="H15" s="307">
        <v>12</v>
      </c>
      <c r="I15" s="308">
        <v>15067769</v>
      </c>
      <c r="J15" s="309">
        <f t="shared" si="3"/>
        <v>10.5</v>
      </c>
      <c r="K15" s="306">
        <v>14084962</v>
      </c>
      <c r="L15" s="307">
        <v>10.4</v>
      </c>
      <c r="M15" s="311">
        <f t="shared" si="4"/>
        <v>-1072557</v>
      </c>
      <c r="N15" s="312">
        <f t="shared" si="4"/>
        <v>-2.6999999999999993</v>
      </c>
      <c r="O15" s="311">
        <f t="shared" si="5"/>
        <v>982807</v>
      </c>
      <c r="P15" s="312">
        <f t="shared" si="5"/>
        <v>0.09999999999999964</v>
      </c>
      <c r="Q15" s="313">
        <f t="shared" si="0"/>
        <v>-4.6</v>
      </c>
      <c r="R15" s="314">
        <v>-0.5</v>
      </c>
      <c r="S15" s="347">
        <f t="shared" si="1"/>
        <v>7</v>
      </c>
      <c r="T15" s="348">
        <v>0.3</v>
      </c>
    </row>
    <row r="16" spans="1:20" s="296" customFormat="1" ht="21" customHeight="1">
      <c r="A16" s="1543"/>
      <c r="B16" s="1533" t="s">
        <v>318</v>
      </c>
      <c r="C16" s="1534"/>
      <c r="D16" s="1535"/>
      <c r="E16" s="306">
        <v>253343</v>
      </c>
      <c r="F16" s="307">
        <f t="shared" si="2"/>
        <v>0.1</v>
      </c>
      <c r="G16" s="306">
        <v>144008</v>
      </c>
      <c r="H16" s="307">
        <v>0.1</v>
      </c>
      <c r="I16" s="308">
        <v>111131</v>
      </c>
      <c r="J16" s="309">
        <f>ROUND(I16/I$20*100,1)</f>
        <v>0.1</v>
      </c>
      <c r="K16" s="306">
        <v>84046</v>
      </c>
      <c r="L16" s="307">
        <v>0.1</v>
      </c>
      <c r="M16" s="311">
        <f t="shared" si="4"/>
        <v>109335</v>
      </c>
      <c r="N16" s="312">
        <f t="shared" si="4"/>
        <v>0</v>
      </c>
      <c r="O16" s="311">
        <f t="shared" si="5"/>
        <v>27085</v>
      </c>
      <c r="P16" s="312">
        <f t="shared" si="5"/>
        <v>0</v>
      </c>
      <c r="Q16" s="313">
        <f t="shared" si="0"/>
        <v>75.9</v>
      </c>
      <c r="R16" s="314">
        <v>-30.1</v>
      </c>
      <c r="S16" s="314">
        <f t="shared" si="1"/>
        <v>32.2</v>
      </c>
      <c r="T16" s="317">
        <v>-43.6</v>
      </c>
    </row>
    <row r="17" spans="1:20" s="296" customFormat="1" ht="21" customHeight="1">
      <c r="A17" s="1543"/>
      <c r="B17" s="1533" t="s">
        <v>319</v>
      </c>
      <c r="C17" s="1534"/>
      <c r="D17" s="1535"/>
      <c r="E17" s="306">
        <v>20397220</v>
      </c>
      <c r="F17" s="307">
        <f t="shared" si="2"/>
        <v>8.5</v>
      </c>
      <c r="G17" s="306">
        <v>21053532</v>
      </c>
      <c r="H17" s="307">
        <v>10.8</v>
      </c>
      <c r="I17" s="308">
        <v>19912667</v>
      </c>
      <c r="J17" s="309">
        <f t="shared" si="3"/>
        <v>13.9</v>
      </c>
      <c r="K17" s="306">
        <v>20551103</v>
      </c>
      <c r="L17" s="307">
        <v>15.1</v>
      </c>
      <c r="M17" s="311">
        <f t="shared" si="4"/>
        <v>-656312</v>
      </c>
      <c r="N17" s="312">
        <f t="shared" si="4"/>
        <v>-2.3000000000000007</v>
      </c>
      <c r="O17" s="311">
        <f t="shared" si="5"/>
        <v>-638436</v>
      </c>
      <c r="P17" s="312">
        <f t="shared" si="5"/>
        <v>-1.1999999999999993</v>
      </c>
      <c r="Q17" s="313">
        <f t="shared" si="0"/>
        <v>-3.1</v>
      </c>
      <c r="R17" s="314">
        <v>0.7</v>
      </c>
      <c r="S17" s="314">
        <f t="shared" si="1"/>
        <v>-3.1</v>
      </c>
      <c r="T17" s="317">
        <v>0.8</v>
      </c>
    </row>
    <row r="18" spans="1:20" s="296" customFormat="1" ht="21" customHeight="1">
      <c r="A18" s="1543"/>
      <c r="B18" s="1533" t="s">
        <v>320</v>
      </c>
      <c r="C18" s="1534"/>
      <c r="D18" s="1535"/>
      <c r="E18" s="306"/>
      <c r="F18" s="307"/>
      <c r="G18" s="306"/>
      <c r="H18" s="307"/>
      <c r="I18" s="308"/>
      <c r="J18" s="309"/>
      <c r="K18" s="306"/>
      <c r="L18" s="307"/>
      <c r="M18" s="311"/>
      <c r="N18" s="312"/>
      <c r="O18" s="311"/>
      <c r="P18" s="312"/>
      <c r="Q18" s="318" t="s">
        <v>322</v>
      </c>
      <c r="R18" s="318" t="s">
        <v>322</v>
      </c>
      <c r="S18" s="318" t="s">
        <v>322</v>
      </c>
      <c r="T18" s="319" t="s">
        <v>120</v>
      </c>
    </row>
    <row r="19" spans="1:20" s="296" customFormat="1" ht="21" customHeight="1">
      <c r="A19" s="1544"/>
      <c r="B19" s="1533" t="s">
        <v>321</v>
      </c>
      <c r="C19" s="1534"/>
      <c r="D19" s="1535"/>
      <c r="E19" s="306"/>
      <c r="F19" s="307"/>
      <c r="G19" s="306"/>
      <c r="H19" s="307"/>
      <c r="I19" s="308"/>
      <c r="J19" s="309"/>
      <c r="K19" s="306"/>
      <c r="L19" s="307"/>
      <c r="M19" s="311"/>
      <c r="N19" s="312"/>
      <c r="O19" s="311"/>
      <c r="P19" s="312"/>
      <c r="Q19" s="318" t="s">
        <v>322</v>
      </c>
      <c r="R19" s="318" t="s">
        <v>322</v>
      </c>
      <c r="S19" s="318" t="s">
        <v>322</v>
      </c>
      <c r="T19" s="319" t="s">
        <v>120</v>
      </c>
    </row>
    <row r="20" spans="1:20" s="296" customFormat="1" ht="21" customHeight="1">
      <c r="A20" s="1533" t="s">
        <v>323</v>
      </c>
      <c r="B20" s="1534"/>
      <c r="C20" s="1534"/>
      <c r="D20" s="1535"/>
      <c r="E20" s="306">
        <f>SUM(E6:E19)</f>
        <v>241089888</v>
      </c>
      <c r="F20" s="307">
        <f t="shared" si="2"/>
        <v>100</v>
      </c>
      <c r="G20" s="306">
        <v>195247241</v>
      </c>
      <c r="H20" s="307">
        <v>100</v>
      </c>
      <c r="I20" s="308">
        <f>SUM(I6:I19)</f>
        <v>143350903</v>
      </c>
      <c r="J20" s="309">
        <f t="shared" si="3"/>
        <v>100</v>
      </c>
      <c r="K20" s="306">
        <v>136011215</v>
      </c>
      <c r="L20" s="307">
        <v>100</v>
      </c>
      <c r="M20" s="311">
        <f t="shared" si="4"/>
        <v>45842647</v>
      </c>
      <c r="N20" s="312">
        <f t="shared" si="4"/>
        <v>0</v>
      </c>
      <c r="O20" s="311">
        <f t="shared" si="5"/>
        <v>7339688</v>
      </c>
      <c r="P20" s="312">
        <f t="shared" si="5"/>
        <v>0</v>
      </c>
      <c r="Q20" s="313">
        <f t="shared" si="0"/>
        <v>23.5</v>
      </c>
      <c r="R20" s="314">
        <v>0.1</v>
      </c>
      <c r="S20" s="314">
        <f t="shared" si="1"/>
        <v>5.4</v>
      </c>
      <c r="T20" s="317">
        <v>0.5</v>
      </c>
    </row>
    <row r="21" spans="1:20" s="296" customFormat="1" ht="21" customHeight="1">
      <c r="A21" s="1539" t="s">
        <v>347</v>
      </c>
      <c r="B21" s="1542" t="s">
        <v>348</v>
      </c>
      <c r="C21" s="1533" t="s">
        <v>326</v>
      </c>
      <c r="D21" s="1535"/>
      <c r="E21" s="306">
        <v>26955904</v>
      </c>
      <c r="F21" s="307">
        <f t="shared" si="2"/>
        <v>11.2</v>
      </c>
      <c r="G21" s="306">
        <v>25135298</v>
      </c>
      <c r="H21" s="307">
        <v>12.9</v>
      </c>
      <c r="I21" s="308">
        <v>25478064</v>
      </c>
      <c r="J21" s="309">
        <f>ROUND(I21/I$20*100,1)</f>
        <v>17.8</v>
      </c>
      <c r="K21" s="306">
        <v>23930594</v>
      </c>
      <c r="L21" s="307">
        <v>17.6</v>
      </c>
      <c r="M21" s="311">
        <f t="shared" si="4"/>
        <v>1820606</v>
      </c>
      <c r="N21" s="312">
        <f t="shared" si="4"/>
        <v>-1.700000000000001</v>
      </c>
      <c r="O21" s="311">
        <f t="shared" si="5"/>
        <v>1547470</v>
      </c>
      <c r="P21" s="312">
        <f t="shared" si="5"/>
        <v>0.1999999999999993</v>
      </c>
      <c r="Q21" s="313">
        <f t="shared" si="0"/>
        <v>7.2</v>
      </c>
      <c r="R21" s="314">
        <v>0.8</v>
      </c>
      <c r="S21" s="314">
        <f t="shared" si="1"/>
        <v>6.5</v>
      </c>
      <c r="T21" s="317">
        <v>-0.6</v>
      </c>
    </row>
    <row r="22" spans="1:20" s="296" customFormat="1" ht="21" customHeight="1">
      <c r="A22" s="1540"/>
      <c r="B22" s="1543"/>
      <c r="C22" s="1533" t="s">
        <v>327</v>
      </c>
      <c r="D22" s="1535"/>
      <c r="E22" s="306">
        <v>24980217</v>
      </c>
      <c r="F22" s="307">
        <f t="shared" si="2"/>
        <v>10.4</v>
      </c>
      <c r="G22" s="306">
        <v>24283993</v>
      </c>
      <c r="H22" s="307">
        <v>12.4</v>
      </c>
      <c r="I22" s="308">
        <v>6793250</v>
      </c>
      <c r="J22" s="309">
        <f>ROUND(I22/I$20*100,1)</f>
        <v>4.7</v>
      </c>
      <c r="K22" s="306">
        <v>7012658</v>
      </c>
      <c r="L22" s="307">
        <v>5.2</v>
      </c>
      <c r="M22" s="311">
        <f t="shared" si="4"/>
        <v>696224</v>
      </c>
      <c r="N22" s="312">
        <f t="shared" si="4"/>
        <v>-2</v>
      </c>
      <c r="O22" s="311">
        <f t="shared" si="5"/>
        <v>-219408</v>
      </c>
      <c r="P22" s="312">
        <f t="shared" si="5"/>
        <v>-0.5</v>
      </c>
      <c r="Q22" s="313">
        <f t="shared" si="0"/>
        <v>2.9</v>
      </c>
      <c r="R22" s="314">
        <v>6.2</v>
      </c>
      <c r="S22" s="314">
        <f t="shared" si="1"/>
        <v>-3.1</v>
      </c>
      <c r="T22" s="317">
        <v>2.4</v>
      </c>
    </row>
    <row r="23" spans="1:20" s="296" customFormat="1" ht="21" customHeight="1">
      <c r="A23" s="1540"/>
      <c r="B23" s="1543"/>
      <c r="C23" s="1533" t="s">
        <v>319</v>
      </c>
      <c r="D23" s="1535"/>
      <c r="E23" s="306">
        <v>20397220</v>
      </c>
      <c r="F23" s="307">
        <v>8.4</v>
      </c>
      <c r="G23" s="306">
        <v>21053532</v>
      </c>
      <c r="H23" s="307">
        <v>10.8</v>
      </c>
      <c r="I23" s="308">
        <v>19912667</v>
      </c>
      <c r="J23" s="309">
        <f t="shared" si="3"/>
        <v>13.9</v>
      </c>
      <c r="K23" s="306">
        <v>20551103</v>
      </c>
      <c r="L23" s="307">
        <v>15.1</v>
      </c>
      <c r="M23" s="311">
        <f t="shared" si="4"/>
        <v>-656312</v>
      </c>
      <c r="N23" s="312">
        <f t="shared" si="4"/>
        <v>-2.4000000000000004</v>
      </c>
      <c r="O23" s="311">
        <f t="shared" si="5"/>
        <v>-638436</v>
      </c>
      <c r="P23" s="312">
        <f t="shared" si="5"/>
        <v>-1.1999999999999993</v>
      </c>
      <c r="Q23" s="313">
        <f t="shared" si="0"/>
        <v>-3.1</v>
      </c>
      <c r="R23" s="314">
        <v>0.7</v>
      </c>
      <c r="S23" s="314">
        <f t="shared" si="1"/>
        <v>-3.1</v>
      </c>
      <c r="T23" s="317">
        <v>0.8</v>
      </c>
    </row>
    <row r="24" spans="1:20" s="296" customFormat="1" ht="21" customHeight="1">
      <c r="A24" s="1540"/>
      <c r="B24" s="1544"/>
      <c r="C24" s="1533" t="s">
        <v>328</v>
      </c>
      <c r="D24" s="1535"/>
      <c r="E24" s="306">
        <f>SUM(E21:E23)</f>
        <v>72333341</v>
      </c>
      <c r="F24" s="307">
        <v>30</v>
      </c>
      <c r="G24" s="306">
        <v>70472823</v>
      </c>
      <c r="H24" s="307">
        <v>36.1</v>
      </c>
      <c r="I24" s="308">
        <f>SUM(I21:I23)</f>
        <v>52183981</v>
      </c>
      <c r="J24" s="309">
        <f t="shared" si="3"/>
        <v>36.4</v>
      </c>
      <c r="K24" s="306">
        <v>51494355</v>
      </c>
      <c r="L24" s="307">
        <v>37.9</v>
      </c>
      <c r="M24" s="311">
        <f t="shared" si="4"/>
        <v>1860518</v>
      </c>
      <c r="N24" s="312">
        <f t="shared" si="4"/>
        <v>-6.100000000000001</v>
      </c>
      <c r="O24" s="311">
        <f t="shared" si="5"/>
        <v>689626</v>
      </c>
      <c r="P24" s="312">
        <f t="shared" si="5"/>
        <v>-1.5</v>
      </c>
      <c r="Q24" s="313">
        <f t="shared" si="0"/>
        <v>2.6</v>
      </c>
      <c r="R24" s="314">
        <v>2.6</v>
      </c>
      <c r="S24" s="314">
        <f t="shared" si="1"/>
        <v>1.3</v>
      </c>
      <c r="T24" s="317">
        <v>0.4</v>
      </c>
    </row>
    <row r="25" spans="1:20" s="296" customFormat="1" ht="21" customHeight="1">
      <c r="A25" s="1540"/>
      <c r="B25" s="1542" t="s">
        <v>349</v>
      </c>
      <c r="C25" s="1545" t="s">
        <v>330</v>
      </c>
      <c r="D25" s="1513"/>
      <c r="E25" s="306">
        <v>35552009</v>
      </c>
      <c r="F25" s="307">
        <v>14.7</v>
      </c>
      <c r="G25" s="306">
        <v>31241687</v>
      </c>
      <c r="H25" s="307">
        <v>16</v>
      </c>
      <c r="I25" s="308">
        <v>8673547</v>
      </c>
      <c r="J25" s="309">
        <f>ROUND(I25/I$20*100,1)</f>
        <v>6.1</v>
      </c>
      <c r="K25" s="306">
        <v>8152651</v>
      </c>
      <c r="L25" s="307">
        <v>6</v>
      </c>
      <c r="M25" s="311">
        <f t="shared" si="4"/>
        <v>4310322</v>
      </c>
      <c r="N25" s="312">
        <f t="shared" si="4"/>
        <v>-1.3000000000000007</v>
      </c>
      <c r="O25" s="311">
        <f t="shared" si="5"/>
        <v>520896</v>
      </c>
      <c r="P25" s="312">
        <f t="shared" si="5"/>
        <v>0.09999999999999964</v>
      </c>
      <c r="Q25" s="313">
        <f t="shared" si="0"/>
        <v>13.8</v>
      </c>
      <c r="R25" s="314">
        <v>-2.3</v>
      </c>
      <c r="S25" s="314">
        <f t="shared" si="1"/>
        <v>6.4</v>
      </c>
      <c r="T25" s="317">
        <v>-4.9</v>
      </c>
    </row>
    <row r="26" spans="1:20" s="296" customFormat="1" ht="21" customHeight="1">
      <c r="A26" s="1540"/>
      <c r="B26" s="1543"/>
      <c r="C26" s="196"/>
      <c r="D26" s="253" t="s">
        <v>331</v>
      </c>
      <c r="E26" s="306">
        <v>10137801</v>
      </c>
      <c r="F26" s="307">
        <f>ROUND(E26/E$20*100,1)</f>
        <v>4.2</v>
      </c>
      <c r="G26" s="306">
        <v>13030236</v>
      </c>
      <c r="H26" s="307">
        <v>6.7</v>
      </c>
      <c r="I26" s="306">
        <v>817074</v>
      </c>
      <c r="J26" s="309">
        <f t="shared" si="3"/>
        <v>0.6</v>
      </c>
      <c r="K26" s="306">
        <v>962809</v>
      </c>
      <c r="L26" s="307">
        <v>0.7</v>
      </c>
      <c r="M26" s="311">
        <f t="shared" si="4"/>
        <v>-2892435</v>
      </c>
      <c r="N26" s="312">
        <f t="shared" si="4"/>
        <v>-2.5</v>
      </c>
      <c r="O26" s="311">
        <f t="shared" si="5"/>
        <v>-145735</v>
      </c>
      <c r="P26" s="312">
        <f t="shared" si="5"/>
        <v>-0.09999999999999998</v>
      </c>
      <c r="Q26" s="313">
        <f t="shared" si="0"/>
        <v>-22.2</v>
      </c>
      <c r="R26" s="314">
        <v>-1</v>
      </c>
      <c r="S26" s="314">
        <f t="shared" si="1"/>
        <v>-15.1</v>
      </c>
      <c r="T26" s="317">
        <v>-16.4</v>
      </c>
    </row>
    <row r="27" spans="1:20" s="296" customFormat="1" ht="21" customHeight="1">
      <c r="A27" s="1540"/>
      <c r="B27" s="1543"/>
      <c r="C27" s="196"/>
      <c r="D27" s="253" t="s">
        <v>332</v>
      </c>
      <c r="E27" s="306">
        <v>25414208</v>
      </c>
      <c r="F27" s="307">
        <v>10.5</v>
      </c>
      <c r="G27" s="306">
        <v>18211451</v>
      </c>
      <c r="H27" s="307">
        <v>9.3</v>
      </c>
      <c r="I27" s="308">
        <v>7856473</v>
      </c>
      <c r="J27" s="309">
        <f>ROUND(I27/I$20*100,1)</f>
        <v>5.5</v>
      </c>
      <c r="K27" s="306">
        <v>7189842</v>
      </c>
      <c r="L27" s="307">
        <v>5.3</v>
      </c>
      <c r="M27" s="311">
        <f t="shared" si="4"/>
        <v>7202757</v>
      </c>
      <c r="N27" s="312">
        <f t="shared" si="4"/>
        <v>1.1999999999999993</v>
      </c>
      <c r="O27" s="311">
        <f t="shared" si="5"/>
        <v>666631</v>
      </c>
      <c r="P27" s="312">
        <f t="shared" si="5"/>
        <v>0.20000000000000018</v>
      </c>
      <c r="Q27" s="313">
        <f t="shared" si="0"/>
        <v>39.6</v>
      </c>
      <c r="R27" s="314">
        <v>-3.2</v>
      </c>
      <c r="S27" s="314">
        <f t="shared" si="1"/>
        <v>9.3</v>
      </c>
      <c r="T27" s="317">
        <v>-3.1</v>
      </c>
    </row>
    <row r="28" spans="1:20" s="296" customFormat="1" ht="21" customHeight="1">
      <c r="A28" s="1540"/>
      <c r="B28" s="1543"/>
      <c r="C28" s="1533" t="s">
        <v>333</v>
      </c>
      <c r="D28" s="1535"/>
      <c r="E28" s="306">
        <v>253343</v>
      </c>
      <c r="F28" s="307">
        <f t="shared" si="2"/>
        <v>0.1</v>
      </c>
      <c r="G28" s="306">
        <v>144008</v>
      </c>
      <c r="H28" s="307">
        <v>0.1</v>
      </c>
      <c r="I28" s="308">
        <v>111131</v>
      </c>
      <c r="J28" s="309">
        <v>0</v>
      </c>
      <c r="K28" s="306">
        <v>84046</v>
      </c>
      <c r="L28" s="307">
        <v>0.1</v>
      </c>
      <c r="M28" s="311">
        <f t="shared" si="4"/>
        <v>109335</v>
      </c>
      <c r="N28" s="312">
        <f t="shared" si="4"/>
        <v>0</v>
      </c>
      <c r="O28" s="311">
        <f t="shared" si="5"/>
        <v>27085</v>
      </c>
      <c r="P28" s="312">
        <f t="shared" si="5"/>
        <v>-0.1</v>
      </c>
      <c r="Q28" s="313">
        <f t="shared" si="0"/>
        <v>75.9</v>
      </c>
      <c r="R28" s="314">
        <v>-30.1</v>
      </c>
      <c r="S28" s="314">
        <f t="shared" si="1"/>
        <v>32.2</v>
      </c>
      <c r="T28" s="317">
        <v>-43.6</v>
      </c>
    </row>
    <row r="29" spans="1:20" s="296" customFormat="1" ht="21" customHeight="1">
      <c r="A29" s="1540"/>
      <c r="B29" s="1543"/>
      <c r="C29" s="1533" t="s">
        <v>334</v>
      </c>
      <c r="D29" s="1535"/>
      <c r="E29" s="306">
        <v>8173</v>
      </c>
      <c r="F29" s="307">
        <f t="shared" si="2"/>
        <v>0</v>
      </c>
      <c r="G29" s="306">
        <v>0</v>
      </c>
      <c r="H29" s="307">
        <v>0</v>
      </c>
      <c r="I29" s="308">
        <v>8173</v>
      </c>
      <c r="J29" s="309">
        <v>0</v>
      </c>
      <c r="K29" s="306">
        <v>0</v>
      </c>
      <c r="L29" s="307">
        <v>0</v>
      </c>
      <c r="M29" s="311">
        <f t="shared" si="4"/>
        <v>8173</v>
      </c>
      <c r="N29" s="312">
        <f t="shared" si="4"/>
        <v>0</v>
      </c>
      <c r="O29" s="311">
        <f t="shared" si="5"/>
        <v>8173</v>
      </c>
      <c r="P29" s="312">
        <f t="shared" si="5"/>
        <v>0</v>
      </c>
      <c r="Q29" s="318" t="s">
        <v>335</v>
      </c>
      <c r="R29" s="318" t="s">
        <v>120</v>
      </c>
      <c r="S29" s="318" t="s">
        <v>335</v>
      </c>
      <c r="T29" s="319" t="s">
        <v>120</v>
      </c>
    </row>
    <row r="30" spans="1:20" s="296" customFormat="1" ht="21" customHeight="1">
      <c r="A30" s="1540"/>
      <c r="B30" s="1544"/>
      <c r="C30" s="1546" t="s">
        <v>328</v>
      </c>
      <c r="D30" s="1547"/>
      <c r="E30" s="324">
        <f>E25+SUM(E28:E29)</f>
        <v>35813525</v>
      </c>
      <c r="F30" s="307">
        <v>14.8</v>
      </c>
      <c r="G30" s="324">
        <v>31385695</v>
      </c>
      <c r="H30" s="320">
        <v>16.1</v>
      </c>
      <c r="I30" s="325">
        <f>I25+SUM(I28:I29)</f>
        <v>8792851</v>
      </c>
      <c r="J30" s="309">
        <f>ROUND(I30/I$20*100,1)</f>
        <v>6.1</v>
      </c>
      <c r="K30" s="324">
        <v>8236697</v>
      </c>
      <c r="L30" s="320">
        <v>6.1</v>
      </c>
      <c r="M30" s="311">
        <f t="shared" si="4"/>
        <v>4427830</v>
      </c>
      <c r="N30" s="312">
        <f t="shared" si="4"/>
        <v>-1.3000000000000007</v>
      </c>
      <c r="O30" s="311">
        <f t="shared" si="5"/>
        <v>556154</v>
      </c>
      <c r="P30" s="312">
        <f t="shared" si="5"/>
        <v>0</v>
      </c>
      <c r="Q30" s="313">
        <f t="shared" si="0"/>
        <v>14.1</v>
      </c>
      <c r="R30" s="322">
        <v>-2.5</v>
      </c>
      <c r="S30" s="314">
        <f t="shared" si="1"/>
        <v>6.8</v>
      </c>
      <c r="T30" s="323">
        <v>-5.5</v>
      </c>
    </row>
    <row r="31" spans="1:20" s="296" customFormat="1" ht="21" customHeight="1">
      <c r="A31" s="1540"/>
      <c r="B31" s="1548" t="s">
        <v>336</v>
      </c>
      <c r="C31" s="1551" t="s">
        <v>337</v>
      </c>
      <c r="D31" s="1552"/>
      <c r="E31" s="306">
        <v>30038594</v>
      </c>
      <c r="F31" s="307">
        <f>ROUND(E31/E$20*100,1)</f>
        <v>12.5</v>
      </c>
      <c r="G31" s="306">
        <v>28482157</v>
      </c>
      <c r="H31" s="307">
        <v>14.6</v>
      </c>
      <c r="I31" s="308">
        <v>23175103</v>
      </c>
      <c r="J31" s="309">
        <f t="shared" si="3"/>
        <v>16.2</v>
      </c>
      <c r="K31" s="306">
        <v>22640077</v>
      </c>
      <c r="L31" s="307">
        <v>16.6</v>
      </c>
      <c r="M31" s="311">
        <f t="shared" si="4"/>
        <v>1556437</v>
      </c>
      <c r="N31" s="312">
        <f t="shared" si="4"/>
        <v>-2.0999999999999996</v>
      </c>
      <c r="O31" s="311">
        <f t="shared" si="5"/>
        <v>535026</v>
      </c>
      <c r="P31" s="312">
        <f t="shared" si="5"/>
        <v>-0.40000000000000213</v>
      </c>
      <c r="Q31" s="313">
        <f t="shared" si="0"/>
        <v>5.5</v>
      </c>
      <c r="R31" s="314">
        <v>5.9</v>
      </c>
      <c r="S31" s="314">
        <f t="shared" si="1"/>
        <v>2.4</v>
      </c>
      <c r="T31" s="317">
        <v>4.7</v>
      </c>
    </row>
    <row r="32" spans="1:20" s="296" customFormat="1" ht="21" customHeight="1">
      <c r="A32" s="1540"/>
      <c r="B32" s="1549"/>
      <c r="C32" s="1553" t="s">
        <v>338</v>
      </c>
      <c r="D32" s="1554"/>
      <c r="E32" s="306">
        <v>4849983</v>
      </c>
      <c r="F32" s="307">
        <v>2</v>
      </c>
      <c r="G32" s="306">
        <v>3169888</v>
      </c>
      <c r="H32" s="307">
        <v>1.6</v>
      </c>
      <c r="I32" s="308">
        <v>3868970</v>
      </c>
      <c r="J32" s="309">
        <f>ROUND(I32/I$20*100,1)</f>
        <v>2.7</v>
      </c>
      <c r="K32" s="306">
        <v>2855559</v>
      </c>
      <c r="L32" s="307">
        <v>2.1</v>
      </c>
      <c r="M32" s="311">
        <f t="shared" si="4"/>
        <v>1680095</v>
      </c>
      <c r="N32" s="312">
        <f t="shared" si="4"/>
        <v>0.3999999999999999</v>
      </c>
      <c r="O32" s="311">
        <f t="shared" si="5"/>
        <v>1013411</v>
      </c>
      <c r="P32" s="312">
        <f t="shared" si="5"/>
        <v>0.6000000000000001</v>
      </c>
      <c r="Q32" s="313">
        <f t="shared" si="0"/>
        <v>53</v>
      </c>
      <c r="R32" s="314">
        <v>-23.6</v>
      </c>
      <c r="S32" s="314">
        <f t="shared" si="1"/>
        <v>35.5</v>
      </c>
      <c r="T32" s="317">
        <v>-26.4</v>
      </c>
    </row>
    <row r="33" spans="1:20" s="296" customFormat="1" ht="21" customHeight="1">
      <c r="A33" s="1540"/>
      <c r="B33" s="1549"/>
      <c r="C33" s="1553" t="s">
        <v>339</v>
      </c>
      <c r="D33" s="1554"/>
      <c r="E33" s="306">
        <v>65089309</v>
      </c>
      <c r="F33" s="307">
        <v>27</v>
      </c>
      <c r="G33" s="306">
        <v>30969117</v>
      </c>
      <c r="H33" s="307">
        <v>15.8</v>
      </c>
      <c r="I33" s="308">
        <v>28372665</v>
      </c>
      <c r="J33" s="309">
        <f>ROUND(I33/I$20*100,1)</f>
        <v>19.8</v>
      </c>
      <c r="K33" s="306">
        <v>25638204</v>
      </c>
      <c r="L33" s="307">
        <v>18.9</v>
      </c>
      <c r="M33" s="311">
        <f t="shared" si="4"/>
        <v>34120192</v>
      </c>
      <c r="N33" s="312">
        <f t="shared" si="4"/>
        <v>11.2</v>
      </c>
      <c r="O33" s="311">
        <f t="shared" si="5"/>
        <v>2734461</v>
      </c>
      <c r="P33" s="312">
        <f t="shared" si="5"/>
        <v>0.9000000000000021</v>
      </c>
      <c r="Q33" s="313">
        <f t="shared" si="0"/>
        <v>110.2</v>
      </c>
      <c r="R33" s="314">
        <v>-1.4</v>
      </c>
      <c r="S33" s="314">
        <f t="shared" si="1"/>
        <v>10.7</v>
      </c>
      <c r="T33" s="317">
        <v>3.1</v>
      </c>
    </row>
    <row r="34" spans="1:20" s="296" customFormat="1" ht="21" customHeight="1">
      <c r="A34" s="1540"/>
      <c r="B34" s="1549"/>
      <c r="C34" s="1553" t="s">
        <v>340</v>
      </c>
      <c r="D34" s="1554"/>
      <c r="E34" s="306">
        <v>10766645</v>
      </c>
      <c r="F34" s="307">
        <f>ROUND(E34/E$20*100,1)</f>
        <v>4.5</v>
      </c>
      <c r="G34" s="306">
        <v>8703372</v>
      </c>
      <c r="H34" s="307">
        <v>4.5</v>
      </c>
      <c r="I34" s="308">
        <v>8331959</v>
      </c>
      <c r="J34" s="309">
        <f>ROUND(I34/I$20*100,1)</f>
        <v>5.8</v>
      </c>
      <c r="K34" s="306">
        <v>6562936</v>
      </c>
      <c r="L34" s="307">
        <v>4.8</v>
      </c>
      <c r="M34" s="311">
        <f t="shared" si="4"/>
        <v>2063273</v>
      </c>
      <c r="N34" s="312">
        <f t="shared" si="4"/>
        <v>0</v>
      </c>
      <c r="O34" s="311">
        <f t="shared" si="5"/>
        <v>1769023</v>
      </c>
      <c r="P34" s="312">
        <f t="shared" si="5"/>
        <v>1</v>
      </c>
      <c r="Q34" s="313">
        <f t="shared" si="0"/>
        <v>23.7</v>
      </c>
      <c r="R34" s="314">
        <v>-6</v>
      </c>
      <c r="S34" s="314">
        <f t="shared" si="1"/>
        <v>27</v>
      </c>
      <c r="T34" s="317">
        <v>2.2</v>
      </c>
    </row>
    <row r="35" spans="1:20" s="296" customFormat="1" ht="21" customHeight="1">
      <c r="A35" s="1540"/>
      <c r="B35" s="1549"/>
      <c r="C35" s="1553" t="s">
        <v>341</v>
      </c>
      <c r="D35" s="1554"/>
      <c r="E35" s="306">
        <v>1091460</v>
      </c>
      <c r="F35" s="307">
        <v>0.4</v>
      </c>
      <c r="G35" s="306">
        <v>1196478</v>
      </c>
      <c r="H35" s="307">
        <v>0.6</v>
      </c>
      <c r="I35" s="308">
        <v>778858</v>
      </c>
      <c r="J35" s="309">
        <f t="shared" si="3"/>
        <v>0.5</v>
      </c>
      <c r="K35" s="306">
        <v>791264</v>
      </c>
      <c r="L35" s="307">
        <v>0.6</v>
      </c>
      <c r="M35" s="311">
        <f t="shared" si="4"/>
        <v>-105018</v>
      </c>
      <c r="N35" s="312">
        <f t="shared" si="4"/>
        <v>-0.19999999999999996</v>
      </c>
      <c r="O35" s="311">
        <f t="shared" si="5"/>
        <v>-12406</v>
      </c>
      <c r="P35" s="312">
        <f t="shared" si="5"/>
        <v>-0.09999999999999998</v>
      </c>
      <c r="Q35" s="313">
        <f t="shared" si="0"/>
        <v>-8.8</v>
      </c>
      <c r="R35" s="314">
        <v>-34</v>
      </c>
      <c r="S35" s="314">
        <f t="shared" si="1"/>
        <v>-1.6</v>
      </c>
      <c r="T35" s="317">
        <v>11.4</v>
      </c>
    </row>
    <row r="36" spans="1:20" s="296" customFormat="1" ht="21" customHeight="1">
      <c r="A36" s="1540"/>
      <c r="B36" s="1549"/>
      <c r="C36" s="1553" t="s">
        <v>342</v>
      </c>
      <c r="D36" s="1554"/>
      <c r="E36" s="306">
        <v>21138031</v>
      </c>
      <c r="F36" s="307">
        <f t="shared" si="2"/>
        <v>8.8</v>
      </c>
      <c r="G36" s="306">
        <v>20867711</v>
      </c>
      <c r="H36" s="307">
        <v>10.7</v>
      </c>
      <c r="I36" s="308">
        <v>17846516</v>
      </c>
      <c r="J36" s="309">
        <v>12.5</v>
      </c>
      <c r="K36" s="306">
        <v>17792123</v>
      </c>
      <c r="L36" s="307">
        <v>13</v>
      </c>
      <c r="M36" s="311">
        <f t="shared" si="4"/>
        <v>270320</v>
      </c>
      <c r="N36" s="312">
        <f t="shared" si="4"/>
        <v>-1.8999999999999986</v>
      </c>
      <c r="O36" s="311">
        <f t="shared" si="5"/>
        <v>54393</v>
      </c>
      <c r="P36" s="312">
        <f t="shared" si="5"/>
        <v>-0.5</v>
      </c>
      <c r="Q36" s="313">
        <f t="shared" si="0"/>
        <v>1.3</v>
      </c>
      <c r="R36" s="314">
        <v>0.8</v>
      </c>
      <c r="S36" s="314">
        <f t="shared" si="1"/>
        <v>0.3</v>
      </c>
      <c r="T36" s="317">
        <v>0</v>
      </c>
    </row>
    <row r="37" spans="1:20" s="296" customFormat="1" ht="21" customHeight="1">
      <c r="A37" s="1540"/>
      <c r="B37" s="1549"/>
      <c r="C37" s="1564" t="s">
        <v>343</v>
      </c>
      <c r="D37" s="1565"/>
      <c r="E37" s="306"/>
      <c r="F37" s="307"/>
      <c r="G37" s="306"/>
      <c r="H37" s="307"/>
      <c r="I37" s="308"/>
      <c r="J37" s="309"/>
      <c r="K37" s="306"/>
      <c r="L37" s="307"/>
      <c r="M37" s="311"/>
      <c r="N37" s="312"/>
      <c r="O37" s="311"/>
      <c r="P37" s="312"/>
      <c r="Q37" s="318" t="s">
        <v>322</v>
      </c>
      <c r="R37" s="318" t="s">
        <v>120</v>
      </c>
      <c r="S37" s="318" t="s">
        <v>322</v>
      </c>
      <c r="T37" s="319" t="s">
        <v>120</v>
      </c>
    </row>
    <row r="38" spans="1:20" ht="21" customHeight="1">
      <c r="A38" s="1541"/>
      <c r="B38" s="1550"/>
      <c r="C38" s="1566" t="s">
        <v>328</v>
      </c>
      <c r="D38" s="1567"/>
      <c r="E38" s="336">
        <f>SUM(E31:E37)</f>
        <v>132974022</v>
      </c>
      <c r="F38" s="337">
        <v>55.2</v>
      </c>
      <c r="G38" s="336">
        <v>93388723</v>
      </c>
      <c r="H38" s="338">
        <v>47.8</v>
      </c>
      <c r="I38" s="336">
        <f>SUM(I31:I37)</f>
        <v>82374071</v>
      </c>
      <c r="J38" s="326">
        <v>57.5</v>
      </c>
      <c r="K38" s="339">
        <v>76280163</v>
      </c>
      <c r="L38" s="349">
        <v>56</v>
      </c>
      <c r="M38" s="327">
        <f t="shared" si="4"/>
        <v>39585299</v>
      </c>
      <c r="N38" s="328">
        <f t="shared" si="4"/>
        <v>7.400000000000006</v>
      </c>
      <c r="O38" s="327">
        <f t="shared" si="5"/>
        <v>6093908</v>
      </c>
      <c r="P38" s="328">
        <f t="shared" si="5"/>
        <v>1.5</v>
      </c>
      <c r="Q38" s="329">
        <f t="shared" si="0"/>
        <v>42.4</v>
      </c>
      <c r="R38" s="350">
        <v>-0.9</v>
      </c>
      <c r="S38" s="322">
        <f t="shared" si="1"/>
        <v>8</v>
      </c>
      <c r="T38" s="342">
        <v>1.3</v>
      </c>
    </row>
  </sheetData>
  <sheetProtection/>
  <mergeCells count="43">
    <mergeCell ref="C30:D30"/>
    <mergeCell ref="B31:B38"/>
    <mergeCell ref="C31:D31"/>
    <mergeCell ref="C32:D32"/>
    <mergeCell ref="C33:D33"/>
    <mergeCell ref="C34:D34"/>
    <mergeCell ref="C35:D35"/>
    <mergeCell ref="C36:D36"/>
    <mergeCell ref="C37:D37"/>
    <mergeCell ref="C38:D38"/>
    <mergeCell ref="A21:A38"/>
    <mergeCell ref="B21:B24"/>
    <mergeCell ref="C21:D21"/>
    <mergeCell ref="C22:D22"/>
    <mergeCell ref="C23:D23"/>
    <mergeCell ref="C24:D24"/>
    <mergeCell ref="B25:B30"/>
    <mergeCell ref="C25:D25"/>
    <mergeCell ref="C28:D28"/>
    <mergeCell ref="C29:D29"/>
    <mergeCell ref="B15:D15"/>
    <mergeCell ref="B16:D16"/>
    <mergeCell ref="B17:D17"/>
    <mergeCell ref="B18:D18"/>
    <mergeCell ref="B19:D19"/>
    <mergeCell ref="A20:D20"/>
    <mergeCell ref="A6:A19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3:D5"/>
    <mergeCell ref="E3:H3"/>
    <mergeCell ref="I3:L3"/>
    <mergeCell ref="M3:P3"/>
    <mergeCell ref="Q3:T3"/>
    <mergeCell ref="Q4:R4"/>
    <mergeCell ref="S4:T4"/>
  </mergeCells>
  <printOptions/>
  <pageMargins left="0.7874015748031497" right="0.7874015748031497" top="0.7874015748031497" bottom="0.5905511811023623" header="0" footer="0"/>
  <pageSetup blackAndWhite="1" fitToWidth="0" fitToHeight="1" horizontalDpi="600" verticalDpi="600" orientation="portrait" paperSize="9" r:id="rId1"/>
  <colBreaks count="1" manualBreakCount="1">
    <brk id="10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110" zoomScaleNormal="98" zoomScaleSheetLayoutView="110" zoomScalePageLayoutView="0" workbookViewId="0" topLeftCell="A1">
      <pane xSplit="3" ySplit="5" topLeftCell="D6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E44" sqref="E44"/>
    </sheetView>
  </sheetViews>
  <sheetFormatPr defaultColWidth="6.625" defaultRowHeight="13.5"/>
  <cols>
    <col min="1" max="1" width="2.50390625" style="355" customWidth="1"/>
    <col min="2" max="2" width="2.50390625" style="405" customWidth="1"/>
    <col min="3" max="3" width="9.25390625" style="355" customWidth="1"/>
    <col min="4" max="4" width="7.50390625" style="355" customWidth="1"/>
    <col min="5" max="5" width="3.625" style="406" customWidth="1"/>
    <col min="6" max="6" width="7.50390625" style="355" customWidth="1"/>
    <col min="7" max="7" width="3.625" style="406" customWidth="1"/>
    <col min="8" max="8" width="7.50390625" style="355" customWidth="1"/>
    <col min="9" max="9" width="3.625" style="406" customWidth="1"/>
    <col min="10" max="10" width="7.50390625" style="355" customWidth="1"/>
    <col min="11" max="11" width="3.625" style="406" customWidth="1"/>
    <col min="12" max="12" width="7.50390625" style="355" customWidth="1"/>
    <col min="13" max="13" width="3.625" style="406" customWidth="1"/>
    <col min="14" max="14" width="7.625" style="355" customWidth="1"/>
    <col min="15" max="15" width="3.625" style="406" customWidth="1"/>
    <col min="16" max="16" width="7.50390625" style="355" customWidth="1"/>
    <col min="17" max="17" width="3.625" style="406" customWidth="1"/>
    <col min="18" max="18" width="7.625" style="355" customWidth="1"/>
    <col min="19" max="19" width="3.375" style="406" customWidth="1"/>
    <col min="20" max="20" width="7.625" style="355" customWidth="1"/>
    <col min="21" max="21" width="3.125" style="406" customWidth="1"/>
    <col min="22" max="22" width="7.625" style="355" customWidth="1"/>
    <col min="23" max="23" width="3.375" style="406" customWidth="1"/>
    <col min="24" max="24" width="7.625" style="355" customWidth="1"/>
    <col min="25" max="25" width="3.125" style="406" customWidth="1"/>
    <col min="26" max="26" width="7.625" style="355" customWidth="1"/>
    <col min="27" max="27" width="3.25390625" style="406" customWidth="1"/>
    <col min="28" max="28" width="7.625" style="355" customWidth="1"/>
    <col min="29" max="29" width="3.50390625" style="406" customWidth="1"/>
    <col min="30" max="30" width="7.625" style="355" customWidth="1"/>
    <col min="31" max="31" width="3.50390625" style="406" customWidth="1"/>
    <col min="32" max="32" width="7.625" style="355" customWidth="1"/>
    <col min="33" max="33" width="3.50390625" style="355" customWidth="1"/>
    <col min="34" max="16384" width="6.625" style="355" customWidth="1"/>
  </cols>
  <sheetData>
    <row r="1" spans="1:33" ht="18" customHeight="1">
      <c r="A1" s="351" t="s">
        <v>351</v>
      </c>
      <c r="B1" s="352"/>
      <c r="C1" s="351"/>
      <c r="D1" s="351"/>
      <c r="E1" s="353"/>
      <c r="F1" s="351"/>
      <c r="G1" s="353"/>
      <c r="H1" s="351"/>
      <c r="I1" s="353"/>
      <c r="J1" s="351"/>
      <c r="K1" s="353"/>
      <c r="L1" s="351"/>
      <c r="M1" s="353"/>
      <c r="N1" s="351"/>
      <c r="O1" s="353"/>
      <c r="P1" s="351"/>
      <c r="Q1" s="353"/>
      <c r="R1" s="351"/>
      <c r="S1" s="353"/>
      <c r="T1" s="351"/>
      <c r="U1" s="353"/>
      <c r="V1" s="351"/>
      <c r="W1" s="353"/>
      <c r="X1" s="351"/>
      <c r="Y1" s="353"/>
      <c r="Z1" s="351"/>
      <c r="AA1" s="353"/>
      <c r="AB1" s="351"/>
      <c r="AC1" s="353"/>
      <c r="AD1" s="351"/>
      <c r="AE1" s="353"/>
      <c r="AF1" s="351"/>
      <c r="AG1" s="354" t="s">
        <v>352</v>
      </c>
    </row>
    <row r="2" spans="1:33" s="362" customFormat="1" ht="18" customHeight="1">
      <c r="A2" s="356"/>
      <c r="B2" s="357"/>
      <c r="C2" s="358" t="s">
        <v>353</v>
      </c>
      <c r="D2" s="359" t="s">
        <v>354</v>
      </c>
      <c r="E2" s="360"/>
      <c r="F2" s="359" t="s">
        <v>355</v>
      </c>
      <c r="G2" s="360"/>
      <c r="H2" s="359" t="s">
        <v>356</v>
      </c>
      <c r="I2" s="360"/>
      <c r="J2" s="359" t="s">
        <v>357</v>
      </c>
      <c r="K2" s="360"/>
      <c r="L2" s="359" t="s">
        <v>358</v>
      </c>
      <c r="M2" s="360"/>
      <c r="N2" s="359" t="s">
        <v>359</v>
      </c>
      <c r="O2" s="360"/>
      <c r="P2" s="359" t="s">
        <v>360</v>
      </c>
      <c r="Q2" s="361"/>
      <c r="R2" s="356" t="s">
        <v>361</v>
      </c>
      <c r="S2" s="360"/>
      <c r="T2" s="359" t="s">
        <v>362</v>
      </c>
      <c r="U2" s="360"/>
      <c r="V2" s="359" t="s">
        <v>363</v>
      </c>
      <c r="W2" s="360"/>
      <c r="X2" s="359" t="s">
        <v>364</v>
      </c>
      <c r="Y2" s="360"/>
      <c r="Z2" s="359" t="s">
        <v>365</v>
      </c>
      <c r="AA2" s="360"/>
      <c r="AB2" s="359" t="s">
        <v>366</v>
      </c>
      <c r="AC2" s="360"/>
      <c r="AD2" s="359" t="s">
        <v>367</v>
      </c>
      <c r="AE2" s="360"/>
      <c r="AF2" s="1577" t="s">
        <v>368</v>
      </c>
      <c r="AG2" s="1578"/>
    </row>
    <row r="3" spans="1:33" s="368" customFormat="1" ht="18" customHeight="1">
      <c r="A3" s="1579" t="s">
        <v>369</v>
      </c>
      <c r="B3" s="1580"/>
      <c r="C3" s="1581"/>
      <c r="D3" s="363"/>
      <c r="E3" s="1574" t="s">
        <v>370</v>
      </c>
      <c r="F3" s="363"/>
      <c r="G3" s="1574" t="s">
        <v>370</v>
      </c>
      <c r="H3" s="363"/>
      <c r="I3" s="1574" t="s">
        <v>370</v>
      </c>
      <c r="J3" s="363"/>
      <c r="K3" s="1574" t="s">
        <v>370</v>
      </c>
      <c r="L3" s="363"/>
      <c r="M3" s="1574" t="s">
        <v>370</v>
      </c>
      <c r="N3" s="364"/>
      <c r="O3" s="1574" t="s">
        <v>370</v>
      </c>
      <c r="P3" s="363"/>
      <c r="Q3" s="1571" t="s">
        <v>370</v>
      </c>
      <c r="R3" s="365"/>
      <c r="S3" s="1574" t="s">
        <v>370</v>
      </c>
      <c r="T3" s="363"/>
      <c r="U3" s="1574" t="s">
        <v>370</v>
      </c>
      <c r="V3" s="363"/>
      <c r="W3" s="1574" t="s">
        <v>370</v>
      </c>
      <c r="X3" s="363"/>
      <c r="Y3" s="1574" t="s">
        <v>370</v>
      </c>
      <c r="Z3" s="363"/>
      <c r="AA3" s="1574" t="s">
        <v>370</v>
      </c>
      <c r="AB3" s="363"/>
      <c r="AC3" s="1574" t="s">
        <v>370</v>
      </c>
      <c r="AD3" s="366" t="s">
        <v>371</v>
      </c>
      <c r="AE3" s="1574" t="s">
        <v>370</v>
      </c>
      <c r="AF3" s="367" t="s">
        <v>372</v>
      </c>
      <c r="AG3" s="1571" t="s">
        <v>370</v>
      </c>
    </row>
    <row r="4" spans="1:33" s="368" customFormat="1" ht="18" customHeight="1">
      <c r="A4" s="1579"/>
      <c r="B4" s="1580"/>
      <c r="C4" s="1581"/>
      <c r="D4" s="363"/>
      <c r="E4" s="1575"/>
      <c r="F4" s="363"/>
      <c r="G4" s="1575"/>
      <c r="H4" s="363"/>
      <c r="I4" s="1575"/>
      <c r="J4" s="363"/>
      <c r="K4" s="1575"/>
      <c r="L4" s="363"/>
      <c r="M4" s="1575"/>
      <c r="N4" s="363"/>
      <c r="O4" s="1575"/>
      <c r="P4" s="363"/>
      <c r="Q4" s="1572"/>
      <c r="R4" s="365"/>
      <c r="S4" s="1575"/>
      <c r="T4" s="363"/>
      <c r="U4" s="1575"/>
      <c r="V4" s="363"/>
      <c r="W4" s="1575"/>
      <c r="X4" s="363"/>
      <c r="Y4" s="1575"/>
      <c r="Z4" s="363"/>
      <c r="AA4" s="1575"/>
      <c r="AB4" s="363"/>
      <c r="AC4" s="1575"/>
      <c r="AD4" s="363"/>
      <c r="AE4" s="1575"/>
      <c r="AF4" s="363"/>
      <c r="AG4" s="1572"/>
    </row>
    <row r="5" spans="1:33" s="368" customFormat="1" ht="18" customHeight="1">
      <c r="A5" s="1582"/>
      <c r="B5" s="1583"/>
      <c r="C5" s="1584"/>
      <c r="D5" s="363"/>
      <c r="E5" s="1576"/>
      <c r="F5" s="363"/>
      <c r="G5" s="1576"/>
      <c r="H5" s="363"/>
      <c r="I5" s="1576"/>
      <c r="J5" s="363"/>
      <c r="K5" s="1576"/>
      <c r="L5" s="363"/>
      <c r="M5" s="1576"/>
      <c r="N5" s="363"/>
      <c r="O5" s="1576"/>
      <c r="P5" s="363"/>
      <c r="Q5" s="1573"/>
      <c r="R5" s="365"/>
      <c r="S5" s="1576"/>
      <c r="T5" s="363"/>
      <c r="U5" s="1576"/>
      <c r="V5" s="363"/>
      <c r="W5" s="1576"/>
      <c r="X5" s="363"/>
      <c r="Y5" s="1576"/>
      <c r="Z5" s="363"/>
      <c r="AA5" s="1576"/>
      <c r="AB5" s="363"/>
      <c r="AC5" s="1576"/>
      <c r="AD5" s="363"/>
      <c r="AE5" s="1576"/>
      <c r="AF5" s="363"/>
      <c r="AG5" s="1573"/>
    </row>
    <row r="6" spans="1:33" s="362" customFormat="1" ht="24.75" customHeight="1">
      <c r="A6" s="369" t="s">
        <v>373</v>
      </c>
      <c r="B6" s="1585" t="s">
        <v>374</v>
      </c>
      <c r="C6" s="1586"/>
      <c r="D6" s="370">
        <v>4741427</v>
      </c>
      <c r="E6" s="371">
        <f>IF(D6=0,"",ROUND(D6/D$28*100,1))</f>
        <v>93.6</v>
      </c>
      <c r="F6" s="370">
        <v>31515494</v>
      </c>
      <c r="G6" s="371">
        <v>14.5</v>
      </c>
      <c r="H6" s="370">
        <v>8708999</v>
      </c>
      <c r="I6" s="371">
        <v>3.7</v>
      </c>
      <c r="J6" s="370">
        <v>6136876</v>
      </c>
      <c r="K6" s="371">
        <f>IF(J6=0,"",ROUND(J6/J$28*100,1))</f>
        <v>9</v>
      </c>
      <c r="L6" s="370">
        <v>163743</v>
      </c>
      <c r="M6" s="371">
        <f aca="true" t="shared" si="0" ref="M6:M32">IF(L6=0,"",ROUND(L6/L$28*100,1))</f>
        <v>31.9</v>
      </c>
      <c r="N6" s="370">
        <v>5214065</v>
      </c>
      <c r="O6" s="371">
        <f>IF(N6=0,"",ROUND(N6/N$28*100,1))</f>
        <v>18.2</v>
      </c>
      <c r="P6" s="370">
        <v>2769940</v>
      </c>
      <c r="Q6" s="372">
        <f>IF(P6=0,"",ROUND(P6/P$28*100,1))</f>
        <v>11</v>
      </c>
      <c r="R6" s="373">
        <v>5483541</v>
      </c>
      <c r="S6" s="371">
        <f aca="true" t="shared" si="1" ref="S6:S39">IF(R6=0,"",ROUND(R6/R$28*100,1))</f>
        <v>7.2</v>
      </c>
      <c r="T6" s="370">
        <v>2181654</v>
      </c>
      <c r="U6" s="371">
        <f>IF(T6=0,"",ROUND(T6/T$28*100,1)+0.1)</f>
        <v>6.5</v>
      </c>
      <c r="V6" s="370">
        <v>14830889</v>
      </c>
      <c r="W6" s="371">
        <f aca="true" t="shared" si="2" ref="W6:W39">IF(V6=0,"",ROUND(V6/V$28*100,1))</f>
        <v>17.5</v>
      </c>
      <c r="X6" s="370"/>
      <c r="Y6" s="371">
        <f aca="true" t="shared" si="3" ref="Y6:Y39">IF(X6=0,"",ROUND(X6/X$28*100,1))</f>
      </c>
      <c r="Z6" s="370">
        <v>0</v>
      </c>
      <c r="AA6" s="371">
        <f aca="true" t="shared" si="4" ref="AA6:AA39">IF(Z6=0,"",ROUND(Z6/Z$28*100,1))</f>
      </c>
      <c r="AB6" s="370"/>
      <c r="AC6" s="371">
        <f aca="true" t="shared" si="5" ref="AC6:AC39">IF(AB6=0,"",ROUND(AB6/AB$28*100,1))</f>
      </c>
      <c r="AD6" s="370">
        <v>0</v>
      </c>
      <c r="AE6" s="371">
        <f aca="true" t="shared" si="6" ref="AE6:AE39">IF(AD6=0,"",ROUND(AD6/AD$28*100,1))</f>
      </c>
      <c r="AF6" s="370">
        <f>D6+F6+H6+J6+L6+N6+P6+R6+T6+V6+X6+Z6+AB6+AD6</f>
        <v>81746628</v>
      </c>
      <c r="AG6" s="374">
        <f>IF(AF6=0,"",ROUND(AF6/AF$28*100,1))</f>
        <v>9.6</v>
      </c>
    </row>
    <row r="7" spans="1:33" s="362" customFormat="1" ht="24.75" customHeight="1">
      <c r="A7" s="375"/>
      <c r="B7" s="1587" t="s">
        <v>375</v>
      </c>
      <c r="C7" s="1588"/>
      <c r="D7" s="370">
        <v>912152</v>
      </c>
      <c r="E7" s="371">
        <f aca="true" t="shared" si="7" ref="E7:E39">IF(D7=0,"",ROUND(D7/D$28*100,1))</f>
        <v>18</v>
      </c>
      <c r="F7" s="370">
        <v>17967806</v>
      </c>
      <c r="G7" s="371">
        <f aca="true" t="shared" si="8" ref="G7:G39">IF(F7=0,"",ROUND(F7/F$28*100,1))</f>
        <v>8.3</v>
      </c>
      <c r="H7" s="370">
        <v>6004784</v>
      </c>
      <c r="I7" s="371">
        <f>IF(H7=0,"",ROUND(H7/H$28*100,1))</f>
        <v>2.5</v>
      </c>
      <c r="J7" s="370">
        <v>4602823</v>
      </c>
      <c r="K7" s="371">
        <f aca="true" t="shared" si="9" ref="K7:K39">IF(J7=0,"",ROUND(J7/J$28*100,1))</f>
        <v>6.7</v>
      </c>
      <c r="L7" s="370">
        <v>100466</v>
      </c>
      <c r="M7" s="371">
        <f t="shared" si="0"/>
        <v>19.6</v>
      </c>
      <c r="N7" s="370">
        <v>3750581</v>
      </c>
      <c r="O7" s="371">
        <f aca="true" t="shared" si="10" ref="O7:O39">IF(N7=0,"",ROUND(N7/N$28*100,1))</f>
        <v>13.1</v>
      </c>
      <c r="P7" s="370">
        <v>2132657</v>
      </c>
      <c r="Q7" s="372">
        <f aca="true" t="shared" si="11" ref="Q7:Q39">IF(P7=0,"",ROUND(P7/P$28*100,1))</f>
        <v>8.4</v>
      </c>
      <c r="R7" s="373">
        <v>4354199</v>
      </c>
      <c r="S7" s="371">
        <f t="shared" si="1"/>
        <v>5.7</v>
      </c>
      <c r="T7" s="370">
        <v>1421909</v>
      </c>
      <c r="U7" s="371">
        <f aca="true" t="shared" si="12" ref="U7:U39">IF(T7=0,"",ROUND(T7/T$28*100,1))</f>
        <v>4.2</v>
      </c>
      <c r="V7" s="370">
        <v>8773270</v>
      </c>
      <c r="W7" s="371">
        <f t="shared" si="2"/>
        <v>10.3</v>
      </c>
      <c r="X7" s="370"/>
      <c r="Y7" s="371">
        <f t="shared" si="3"/>
      </c>
      <c r="Z7" s="370">
        <v>0</v>
      </c>
      <c r="AA7" s="371">
        <f t="shared" si="4"/>
      </c>
      <c r="AB7" s="370"/>
      <c r="AC7" s="371">
        <f t="shared" si="5"/>
      </c>
      <c r="AD7" s="370">
        <v>0</v>
      </c>
      <c r="AE7" s="371">
        <f t="shared" si="6"/>
      </c>
      <c r="AF7" s="370">
        <f aca="true" t="shared" si="13" ref="AF7:AF39">D7+F7+H7+J7+L7+N7+P7+R7+T7+V7+X7+Z7+AB7+AD7</f>
        <v>50020647</v>
      </c>
      <c r="AG7" s="372">
        <f aca="true" t="shared" si="14" ref="AG7:AG39">IF(AF7=0,"",ROUND(AF7/AF$28*100,1))</f>
        <v>5.9</v>
      </c>
    </row>
    <row r="8" spans="1:33" s="362" customFormat="1" ht="24.75" customHeight="1">
      <c r="A8" s="376" t="s">
        <v>376</v>
      </c>
      <c r="B8" s="1589" t="s">
        <v>377</v>
      </c>
      <c r="C8" s="1590"/>
      <c r="D8" s="370">
        <v>232832</v>
      </c>
      <c r="E8" s="371">
        <f>IF(D8=0,"",ROUND(D8/D$28*100,1))</f>
        <v>4.6</v>
      </c>
      <c r="F8" s="370">
        <v>22504489</v>
      </c>
      <c r="G8" s="371">
        <f t="shared" si="8"/>
        <v>10.4</v>
      </c>
      <c r="H8" s="370">
        <v>7332620</v>
      </c>
      <c r="I8" s="371">
        <f>IF(H8=0,"",ROUND(H8/H$28*100,1))</f>
        <v>3.1</v>
      </c>
      <c r="J8" s="370">
        <v>15501163</v>
      </c>
      <c r="K8" s="371">
        <f>IF(J8=0,"",ROUND(J8/J$28*100,1))</f>
        <v>22.7</v>
      </c>
      <c r="L8" s="370">
        <v>145381</v>
      </c>
      <c r="M8" s="371">
        <v>28.4</v>
      </c>
      <c r="N8" s="370">
        <v>2302481</v>
      </c>
      <c r="O8" s="371">
        <f t="shared" si="10"/>
        <v>8</v>
      </c>
      <c r="P8" s="370">
        <v>4501733</v>
      </c>
      <c r="Q8" s="372">
        <f>IF(P8=0,"",ROUND(P8/P$28*100,1))</f>
        <v>17.8</v>
      </c>
      <c r="R8" s="373">
        <v>4240694</v>
      </c>
      <c r="S8" s="371">
        <f t="shared" si="1"/>
        <v>5.6</v>
      </c>
      <c r="T8" s="370">
        <v>1736516</v>
      </c>
      <c r="U8" s="371">
        <f t="shared" si="12"/>
        <v>5.1</v>
      </c>
      <c r="V8" s="370">
        <v>32331198</v>
      </c>
      <c r="W8" s="371">
        <f t="shared" si="2"/>
        <v>38.1</v>
      </c>
      <c r="X8" s="370"/>
      <c r="Y8" s="371">
        <f t="shared" si="3"/>
      </c>
      <c r="Z8" s="370">
        <v>0</v>
      </c>
      <c r="AA8" s="371">
        <f t="shared" si="4"/>
      </c>
      <c r="AB8" s="370"/>
      <c r="AC8" s="371">
        <f t="shared" si="5"/>
      </c>
      <c r="AD8" s="370">
        <v>0</v>
      </c>
      <c r="AE8" s="371">
        <f t="shared" si="6"/>
      </c>
      <c r="AF8" s="370">
        <f t="shared" si="13"/>
        <v>90829107</v>
      </c>
      <c r="AG8" s="372">
        <v>10.6</v>
      </c>
    </row>
    <row r="9" spans="1:33" s="362" customFormat="1" ht="24.75" customHeight="1">
      <c r="A9" s="376" t="s">
        <v>378</v>
      </c>
      <c r="B9" s="1589" t="s">
        <v>379</v>
      </c>
      <c r="C9" s="1590"/>
      <c r="D9" s="370">
        <v>151</v>
      </c>
      <c r="E9" s="371">
        <f t="shared" si="7"/>
        <v>0</v>
      </c>
      <c r="F9" s="370">
        <v>285945</v>
      </c>
      <c r="G9" s="371">
        <f t="shared" si="8"/>
        <v>0.1</v>
      </c>
      <c r="H9" s="370">
        <v>113555</v>
      </c>
      <c r="I9" s="371">
        <f>IF(H9=0,"",ROUND(H9/H$28*100,1))</f>
        <v>0</v>
      </c>
      <c r="J9" s="370">
        <v>92020</v>
      </c>
      <c r="K9" s="371">
        <f>IF(J9=0,"",ROUND(J9/J$28*100,1))</f>
        <v>0.1</v>
      </c>
      <c r="L9" s="370">
        <v>11428</v>
      </c>
      <c r="M9" s="371">
        <f t="shared" si="0"/>
        <v>2.2</v>
      </c>
      <c r="N9" s="370">
        <v>256036</v>
      </c>
      <c r="O9" s="371">
        <f>IF(N9=0,"",ROUND(N9/N$28*100,1))</f>
        <v>0.9</v>
      </c>
      <c r="P9" s="370">
        <v>176113</v>
      </c>
      <c r="Q9" s="372">
        <f>IF(P9=0,"",ROUND(P9/P$28*100,1))</f>
        <v>0.7</v>
      </c>
      <c r="R9" s="373">
        <v>15909792</v>
      </c>
      <c r="S9" s="371">
        <v>20.9</v>
      </c>
      <c r="T9" s="370">
        <v>37484</v>
      </c>
      <c r="U9" s="371">
        <f>IF(T9=0,"",ROUND(T9/T$28*100,1))</f>
        <v>0.1</v>
      </c>
      <c r="V9" s="370">
        <v>729400</v>
      </c>
      <c r="W9" s="371">
        <f t="shared" si="2"/>
        <v>0.9</v>
      </c>
      <c r="X9" s="370"/>
      <c r="Y9" s="371">
        <f t="shared" si="3"/>
      </c>
      <c r="Z9" s="370"/>
      <c r="AA9" s="371">
        <f t="shared" si="4"/>
      </c>
      <c r="AB9" s="370"/>
      <c r="AC9" s="371">
        <f t="shared" si="5"/>
      </c>
      <c r="AD9" s="370">
        <v>0</v>
      </c>
      <c r="AE9" s="371">
        <f t="shared" si="6"/>
      </c>
      <c r="AF9" s="370">
        <f t="shared" si="13"/>
        <v>17611924</v>
      </c>
      <c r="AG9" s="372">
        <v>2</v>
      </c>
    </row>
    <row r="10" spans="1:33" s="362" customFormat="1" ht="24.75" customHeight="1">
      <c r="A10" s="376" t="s">
        <v>380</v>
      </c>
      <c r="B10" s="1589" t="s">
        <v>381</v>
      </c>
      <c r="C10" s="1590"/>
      <c r="D10" s="370">
        <v>0</v>
      </c>
      <c r="E10" s="371">
        <f t="shared" si="7"/>
      </c>
      <c r="F10" s="370">
        <v>0</v>
      </c>
      <c r="G10" s="371">
        <f t="shared" si="8"/>
      </c>
      <c r="H10" s="370">
        <v>151829457</v>
      </c>
      <c r="I10" s="371">
        <f>IF(H10=0,"",ROUND(H10/H$28*100,1))+0.1</f>
        <v>63.800000000000004</v>
      </c>
      <c r="J10" s="370">
        <v>1099890</v>
      </c>
      <c r="K10" s="371">
        <f t="shared" si="9"/>
        <v>1.6</v>
      </c>
      <c r="L10" s="370">
        <v>0</v>
      </c>
      <c r="M10" s="371">
        <f t="shared" si="0"/>
      </c>
      <c r="N10" s="370">
        <v>0</v>
      </c>
      <c r="O10" s="371">
        <f t="shared" si="10"/>
      </c>
      <c r="P10" s="370">
        <v>0</v>
      </c>
      <c r="Q10" s="372">
        <f t="shared" si="11"/>
      </c>
      <c r="R10" s="373">
        <v>0</v>
      </c>
      <c r="S10" s="371">
        <f t="shared" si="1"/>
      </c>
      <c r="T10" s="370">
        <v>0</v>
      </c>
      <c r="U10" s="371">
        <f t="shared" si="12"/>
      </c>
      <c r="V10" s="370">
        <v>7394846</v>
      </c>
      <c r="W10" s="371">
        <f t="shared" si="2"/>
        <v>8.7</v>
      </c>
      <c r="X10" s="370"/>
      <c r="Y10" s="371">
        <f t="shared" si="3"/>
      </c>
      <c r="Z10" s="370"/>
      <c r="AA10" s="371">
        <f t="shared" si="4"/>
      </c>
      <c r="AB10" s="370"/>
      <c r="AC10" s="371">
        <f t="shared" si="5"/>
      </c>
      <c r="AD10" s="370">
        <v>0</v>
      </c>
      <c r="AE10" s="371">
        <f t="shared" si="6"/>
      </c>
      <c r="AF10" s="370">
        <f t="shared" si="13"/>
        <v>160324193</v>
      </c>
      <c r="AG10" s="372">
        <f>IF(AF10=0,"",ROUND(AF10/AF$28*100,1))</f>
        <v>18.8</v>
      </c>
    </row>
    <row r="11" spans="1:33" s="362" customFormat="1" ht="24.75" customHeight="1">
      <c r="A11" s="376" t="s">
        <v>382</v>
      </c>
      <c r="B11" s="1591" t="s">
        <v>383</v>
      </c>
      <c r="C11" s="1592"/>
      <c r="D11" s="377">
        <v>90446</v>
      </c>
      <c r="E11" s="371">
        <v>1.8</v>
      </c>
      <c r="F11" s="377">
        <v>133820641</v>
      </c>
      <c r="G11" s="371">
        <f>IF(F11=0,"",ROUND(F11/F$28*100,1))</f>
        <v>61.6</v>
      </c>
      <c r="H11" s="377">
        <v>9337562</v>
      </c>
      <c r="I11" s="371">
        <v>3.8</v>
      </c>
      <c r="J11" s="377">
        <v>32934892</v>
      </c>
      <c r="K11" s="371">
        <f>IF(J11=0,"",ROUND(J11/J$28*100,1))+0.1</f>
        <v>48.300000000000004</v>
      </c>
      <c r="L11" s="377">
        <v>145316</v>
      </c>
      <c r="M11" s="371">
        <v>28.4</v>
      </c>
      <c r="N11" s="377">
        <v>8051035</v>
      </c>
      <c r="O11" s="371">
        <f>IF(N11=0,"",ROUND(N11/N$28*100,1))</f>
        <v>28</v>
      </c>
      <c r="P11" s="377">
        <v>10640851</v>
      </c>
      <c r="Q11" s="372">
        <f t="shared" si="11"/>
        <v>42.2</v>
      </c>
      <c r="R11" s="378">
        <v>11090341</v>
      </c>
      <c r="S11" s="371">
        <v>14.6</v>
      </c>
      <c r="T11" s="377">
        <v>23912349</v>
      </c>
      <c r="U11" s="371">
        <v>70.5</v>
      </c>
      <c r="V11" s="377">
        <v>3073518</v>
      </c>
      <c r="W11" s="371">
        <f>IF(V11=0,"",ROUND(V11/V$28*100,1))</f>
        <v>3.6</v>
      </c>
      <c r="X11" s="377"/>
      <c r="Y11" s="371">
        <f t="shared" si="3"/>
      </c>
      <c r="Z11" s="377"/>
      <c r="AA11" s="371">
        <f t="shared" si="4"/>
      </c>
      <c r="AB11" s="377">
        <v>1293305</v>
      </c>
      <c r="AC11" s="371">
        <f t="shared" si="5"/>
        <v>98.5</v>
      </c>
      <c r="AD11" s="377">
        <v>0</v>
      </c>
      <c r="AE11" s="371">
        <f t="shared" si="6"/>
      </c>
      <c r="AF11" s="377">
        <f t="shared" si="13"/>
        <v>234390256</v>
      </c>
      <c r="AG11" s="372">
        <v>27.6</v>
      </c>
    </row>
    <row r="12" spans="1:33" s="362" customFormat="1" ht="24.75" customHeight="1">
      <c r="A12" s="375"/>
      <c r="B12" s="379" t="s">
        <v>384</v>
      </c>
      <c r="C12" s="380" t="s">
        <v>385</v>
      </c>
      <c r="D12" s="370">
        <v>193</v>
      </c>
      <c r="E12" s="371">
        <f t="shared" si="7"/>
        <v>0</v>
      </c>
      <c r="F12" s="370">
        <v>27828</v>
      </c>
      <c r="G12" s="371">
        <f>IF(F12=0,"",ROUND(F12/F$28*100,1))</f>
        <v>0</v>
      </c>
      <c r="H12" s="370">
        <v>1466573</v>
      </c>
      <c r="I12" s="371">
        <f>IF(H12=0,"",ROUND(H12/H$28*100,1))</f>
        <v>0.6</v>
      </c>
      <c r="J12" s="370">
        <v>31791</v>
      </c>
      <c r="K12" s="371">
        <f>IF(J12=0,"",ROUND(J12/J$28*100,1))</f>
        <v>0</v>
      </c>
      <c r="L12" s="370">
        <v>0</v>
      </c>
      <c r="M12" s="371">
        <f t="shared" si="0"/>
      </c>
      <c r="N12" s="370">
        <v>40381</v>
      </c>
      <c r="O12" s="371">
        <f t="shared" si="10"/>
        <v>0.1</v>
      </c>
      <c r="P12" s="370">
        <v>3695</v>
      </c>
      <c r="Q12" s="372">
        <f>IF(P12=0,"",ROUND(P12/P$28*100,1))</f>
        <v>0</v>
      </c>
      <c r="R12" s="373">
        <v>32266</v>
      </c>
      <c r="S12" s="371">
        <f t="shared" si="1"/>
        <v>0</v>
      </c>
      <c r="T12" s="370">
        <v>29756</v>
      </c>
      <c r="U12" s="371">
        <f t="shared" si="12"/>
        <v>0.1</v>
      </c>
      <c r="V12" s="370">
        <v>9462</v>
      </c>
      <c r="W12" s="371">
        <f>IF(V12=0,"",ROUND(V12/V$28*100,1))</f>
        <v>0</v>
      </c>
      <c r="X12" s="370"/>
      <c r="Y12" s="371">
        <f t="shared" si="3"/>
      </c>
      <c r="Z12" s="370"/>
      <c r="AA12" s="371">
        <f t="shared" si="4"/>
      </c>
      <c r="AB12" s="370">
        <v>0</v>
      </c>
      <c r="AC12" s="371">
        <f t="shared" si="5"/>
      </c>
      <c r="AD12" s="370">
        <v>0</v>
      </c>
      <c r="AE12" s="371">
        <f t="shared" si="6"/>
      </c>
      <c r="AF12" s="370">
        <f t="shared" si="13"/>
        <v>1641945</v>
      </c>
      <c r="AG12" s="372">
        <f t="shared" si="14"/>
        <v>0.2</v>
      </c>
    </row>
    <row r="13" spans="1:33" s="362" customFormat="1" ht="24.75" customHeight="1">
      <c r="A13" s="375"/>
      <c r="B13" s="379" t="s">
        <v>386</v>
      </c>
      <c r="C13" s="380" t="s">
        <v>387</v>
      </c>
      <c r="D13" s="381">
        <v>0</v>
      </c>
      <c r="E13" s="382">
        <f t="shared" si="7"/>
      </c>
      <c r="F13" s="381">
        <v>83666</v>
      </c>
      <c r="G13" s="382">
        <f t="shared" si="8"/>
        <v>0</v>
      </c>
      <c r="H13" s="381">
        <v>117761</v>
      </c>
      <c r="I13" s="382">
        <v>0</v>
      </c>
      <c r="J13" s="381">
        <v>1127</v>
      </c>
      <c r="K13" s="382">
        <f t="shared" si="9"/>
        <v>0</v>
      </c>
      <c r="L13" s="381">
        <v>0</v>
      </c>
      <c r="M13" s="382">
        <f>IF(L13=0,"",ROUND(L13/L$28*100,1))</f>
      </c>
      <c r="N13" s="381">
        <v>135874</v>
      </c>
      <c r="O13" s="382">
        <f>IF(N13=0,"",ROUND(N13/N$28*100,1))</f>
        <v>0.5</v>
      </c>
      <c r="P13" s="381">
        <v>5911</v>
      </c>
      <c r="Q13" s="382">
        <f t="shared" si="11"/>
        <v>0</v>
      </c>
      <c r="R13" s="381">
        <v>279009</v>
      </c>
      <c r="S13" s="382">
        <f>IF(R13=0,"",ROUND(R13/R$28*100,1))</f>
        <v>0.4</v>
      </c>
      <c r="T13" s="381">
        <v>15737</v>
      </c>
      <c r="U13" s="382">
        <v>0.1</v>
      </c>
      <c r="V13" s="381">
        <v>2171</v>
      </c>
      <c r="W13" s="382">
        <f t="shared" si="2"/>
        <v>0</v>
      </c>
      <c r="X13" s="381"/>
      <c r="Y13" s="382">
        <f t="shared" si="3"/>
      </c>
      <c r="Z13" s="381">
        <v>0</v>
      </c>
      <c r="AA13" s="382">
        <f t="shared" si="4"/>
      </c>
      <c r="AB13" s="381">
        <v>0</v>
      </c>
      <c r="AC13" s="382">
        <f t="shared" si="5"/>
      </c>
      <c r="AD13" s="381">
        <v>0</v>
      </c>
      <c r="AE13" s="382">
        <f t="shared" si="6"/>
      </c>
      <c r="AF13" s="381">
        <f t="shared" si="13"/>
        <v>641256</v>
      </c>
      <c r="AG13" s="383">
        <f>IF(AF13=0,"",ROUND(AF13/AF$28*100,1))</f>
        <v>0.1</v>
      </c>
    </row>
    <row r="14" spans="1:33" s="362" customFormat="1" ht="24.75" customHeight="1">
      <c r="A14" s="375"/>
      <c r="B14" s="379" t="s">
        <v>388</v>
      </c>
      <c r="C14" s="380" t="s">
        <v>389</v>
      </c>
      <c r="D14" s="384">
        <v>561</v>
      </c>
      <c r="E14" s="385">
        <f t="shared" si="7"/>
        <v>0</v>
      </c>
      <c r="F14" s="384">
        <v>10312</v>
      </c>
      <c r="G14" s="385">
        <f>IF(F14=0,"",ROUND(F14/F$28*100,1))</f>
        <v>0</v>
      </c>
      <c r="H14" s="384">
        <v>337973</v>
      </c>
      <c r="I14" s="385">
        <v>0.1</v>
      </c>
      <c r="J14" s="384">
        <v>39142</v>
      </c>
      <c r="K14" s="385">
        <f t="shared" si="9"/>
        <v>0.1</v>
      </c>
      <c r="L14" s="384">
        <v>10</v>
      </c>
      <c r="M14" s="385">
        <f t="shared" si="0"/>
        <v>0</v>
      </c>
      <c r="N14" s="384">
        <v>2842</v>
      </c>
      <c r="O14" s="385">
        <f t="shared" si="10"/>
        <v>0</v>
      </c>
      <c r="P14" s="384">
        <v>6429</v>
      </c>
      <c r="Q14" s="386">
        <f t="shared" si="11"/>
        <v>0</v>
      </c>
      <c r="R14" s="387">
        <v>117</v>
      </c>
      <c r="S14" s="385">
        <f t="shared" si="1"/>
        <v>0</v>
      </c>
      <c r="T14" s="384">
        <v>7728</v>
      </c>
      <c r="U14" s="385">
        <f>IF(T14=0,"",ROUND(T14/T$28*100,1))</f>
        <v>0</v>
      </c>
      <c r="V14" s="384">
        <v>53789</v>
      </c>
      <c r="W14" s="385">
        <f>IF(V14=0,"",ROUND(V14/V$28*100,1))</f>
        <v>0.1</v>
      </c>
      <c r="X14" s="384"/>
      <c r="Y14" s="385">
        <f t="shared" si="3"/>
      </c>
      <c r="Z14" s="384">
        <v>0</v>
      </c>
      <c r="AA14" s="385">
        <f t="shared" si="4"/>
      </c>
      <c r="AB14" s="384">
        <v>0</v>
      </c>
      <c r="AC14" s="385">
        <f t="shared" si="5"/>
      </c>
      <c r="AD14" s="384">
        <v>0</v>
      </c>
      <c r="AE14" s="385">
        <f t="shared" si="6"/>
      </c>
      <c r="AF14" s="384">
        <f>D14+F14+H14+J14+L14+N14+P14+R14+T14+V14+X14+Z14+AB14+AD14</f>
        <v>458903</v>
      </c>
      <c r="AG14" s="372">
        <f>IF(AF14=0,"",ROUND(AF14/AF$28*100,1))</f>
        <v>0.1</v>
      </c>
    </row>
    <row r="15" spans="1:33" s="362" customFormat="1" ht="24.75" customHeight="1">
      <c r="A15" s="375"/>
      <c r="B15" s="379" t="s">
        <v>390</v>
      </c>
      <c r="C15" s="380" t="s">
        <v>391</v>
      </c>
      <c r="D15" s="370">
        <v>353</v>
      </c>
      <c r="E15" s="371">
        <f t="shared" si="7"/>
        <v>0</v>
      </c>
      <c r="F15" s="370">
        <v>454103</v>
      </c>
      <c r="G15" s="371">
        <f>IF(F15=0,"",ROUND(F15/F$28*100,1))+0.1</f>
        <v>0.30000000000000004</v>
      </c>
      <c r="H15" s="370">
        <v>576111</v>
      </c>
      <c r="I15" s="371">
        <v>0.2</v>
      </c>
      <c r="J15" s="370">
        <v>12878724</v>
      </c>
      <c r="K15" s="371">
        <f t="shared" si="9"/>
        <v>18.9</v>
      </c>
      <c r="L15" s="370">
        <v>5</v>
      </c>
      <c r="M15" s="371">
        <f t="shared" si="0"/>
        <v>0</v>
      </c>
      <c r="N15" s="370">
        <v>11860</v>
      </c>
      <c r="O15" s="371">
        <f>IF(N15=0,"",ROUND(N15/N$28*100,1))</f>
        <v>0</v>
      </c>
      <c r="P15" s="370">
        <v>21</v>
      </c>
      <c r="Q15" s="372">
        <f t="shared" si="11"/>
        <v>0</v>
      </c>
      <c r="R15" s="373">
        <v>94</v>
      </c>
      <c r="S15" s="371">
        <f t="shared" si="1"/>
        <v>0</v>
      </c>
      <c r="T15" s="370">
        <v>23508263</v>
      </c>
      <c r="U15" s="371">
        <f t="shared" si="12"/>
        <v>69.3</v>
      </c>
      <c r="V15" s="370">
        <v>658104</v>
      </c>
      <c r="W15" s="371">
        <f>IF(V15=0,"",ROUND(V15/V$28*100,1))</f>
        <v>0.8</v>
      </c>
      <c r="X15" s="370"/>
      <c r="Y15" s="371">
        <f t="shared" si="3"/>
      </c>
      <c r="Z15" s="370">
        <v>0</v>
      </c>
      <c r="AA15" s="371">
        <f t="shared" si="4"/>
      </c>
      <c r="AB15" s="370">
        <v>0</v>
      </c>
      <c r="AC15" s="371">
        <f t="shared" si="5"/>
      </c>
      <c r="AD15" s="370">
        <v>0</v>
      </c>
      <c r="AE15" s="371">
        <f t="shared" si="6"/>
      </c>
      <c r="AF15" s="370">
        <f t="shared" si="13"/>
        <v>38087638</v>
      </c>
      <c r="AG15" s="372">
        <f t="shared" si="14"/>
        <v>4.5</v>
      </c>
    </row>
    <row r="16" spans="1:33" s="362" customFormat="1" ht="24.75" customHeight="1">
      <c r="A16" s="375"/>
      <c r="B16" s="379" t="s">
        <v>392</v>
      </c>
      <c r="C16" s="380" t="s">
        <v>393</v>
      </c>
      <c r="D16" s="370">
        <v>89339</v>
      </c>
      <c r="E16" s="371">
        <v>1.8</v>
      </c>
      <c r="F16" s="370">
        <v>133244732</v>
      </c>
      <c r="G16" s="371">
        <v>61.3</v>
      </c>
      <c r="H16" s="370">
        <v>6839144</v>
      </c>
      <c r="I16" s="371">
        <f>IF(H16=0,"",ROUND(H16/H$28*100,1))</f>
        <v>2.9</v>
      </c>
      <c r="J16" s="370">
        <v>19984108</v>
      </c>
      <c r="K16" s="371">
        <v>29.3</v>
      </c>
      <c r="L16" s="370">
        <v>145301</v>
      </c>
      <c r="M16" s="371">
        <v>28.4</v>
      </c>
      <c r="N16" s="370">
        <v>7860078</v>
      </c>
      <c r="O16" s="371">
        <f t="shared" si="10"/>
        <v>27.4</v>
      </c>
      <c r="P16" s="370">
        <v>10624795</v>
      </c>
      <c r="Q16" s="372">
        <f>IF(P16=0,"",ROUND(P16/P$28*100,1)+0.1)</f>
        <v>42.2</v>
      </c>
      <c r="R16" s="373">
        <v>10778855</v>
      </c>
      <c r="S16" s="371">
        <f t="shared" si="1"/>
        <v>14.2</v>
      </c>
      <c r="T16" s="370">
        <v>350865</v>
      </c>
      <c r="U16" s="371">
        <f t="shared" si="12"/>
        <v>1</v>
      </c>
      <c r="V16" s="370">
        <v>2349992</v>
      </c>
      <c r="W16" s="371">
        <f>IF(V16=0,"",ROUND(V16/V$28*100,1)-0.1)</f>
        <v>2.6999999999999997</v>
      </c>
      <c r="X16" s="370"/>
      <c r="Y16" s="371">
        <f t="shared" si="3"/>
      </c>
      <c r="Z16" s="370"/>
      <c r="AA16" s="371">
        <f t="shared" si="4"/>
      </c>
      <c r="AB16" s="370">
        <v>1293305</v>
      </c>
      <c r="AC16" s="371">
        <f t="shared" si="5"/>
        <v>98.5</v>
      </c>
      <c r="AD16" s="370">
        <v>0</v>
      </c>
      <c r="AE16" s="371">
        <f t="shared" si="6"/>
      </c>
      <c r="AF16" s="370">
        <f t="shared" si="13"/>
        <v>193560514</v>
      </c>
      <c r="AG16" s="372">
        <f t="shared" si="14"/>
        <v>22.7</v>
      </c>
    </row>
    <row r="17" spans="1:33" s="362" customFormat="1" ht="24.75" customHeight="1">
      <c r="A17" s="376" t="s">
        <v>394</v>
      </c>
      <c r="B17" s="1585" t="s">
        <v>330</v>
      </c>
      <c r="C17" s="1586"/>
      <c r="D17" s="370">
        <v>0</v>
      </c>
      <c r="E17" s="371">
        <f t="shared" si="7"/>
      </c>
      <c r="F17" s="370">
        <v>13315829</v>
      </c>
      <c r="G17" s="371">
        <f t="shared" si="8"/>
        <v>6.1</v>
      </c>
      <c r="H17" s="370">
        <v>4106820</v>
      </c>
      <c r="I17" s="371">
        <f>IF(H17=0,"",ROUND(H17/H$28*100,1))</f>
        <v>1.7</v>
      </c>
      <c r="J17" s="370">
        <v>5919475</v>
      </c>
      <c r="K17" s="371">
        <v>8.6</v>
      </c>
      <c r="L17" s="370">
        <v>10229</v>
      </c>
      <c r="M17" s="371">
        <f>IF(L17=0,"",ROUND(L17/L$28*100,1))</f>
        <v>2</v>
      </c>
      <c r="N17" s="370">
        <v>10367128</v>
      </c>
      <c r="O17" s="371">
        <v>36.1</v>
      </c>
      <c r="P17" s="370">
        <v>2141055</v>
      </c>
      <c r="Q17" s="372">
        <f t="shared" si="11"/>
        <v>8.5</v>
      </c>
      <c r="R17" s="373">
        <v>33851795</v>
      </c>
      <c r="S17" s="371">
        <f t="shared" si="1"/>
        <v>44.5</v>
      </c>
      <c r="T17" s="370">
        <v>6033385</v>
      </c>
      <c r="U17" s="371">
        <f t="shared" si="12"/>
        <v>17.8</v>
      </c>
      <c r="V17" s="370">
        <v>25886550</v>
      </c>
      <c r="W17" s="371">
        <f>IF(V17=0,"",ROUND(V17/V$28*100,1))</f>
        <v>30.5</v>
      </c>
      <c r="X17" s="370"/>
      <c r="Y17" s="371">
        <f t="shared" si="3"/>
      </c>
      <c r="Z17" s="370"/>
      <c r="AA17" s="371">
        <f t="shared" si="4"/>
      </c>
      <c r="AB17" s="370"/>
      <c r="AC17" s="371">
        <f t="shared" si="5"/>
      </c>
      <c r="AD17" s="370">
        <v>0</v>
      </c>
      <c r="AE17" s="371">
        <f t="shared" si="6"/>
      </c>
      <c r="AF17" s="370">
        <f t="shared" si="13"/>
        <v>101632266</v>
      </c>
      <c r="AG17" s="372">
        <v>12</v>
      </c>
    </row>
    <row r="18" spans="1:33" s="362" customFormat="1" ht="24.75" customHeight="1">
      <c r="A18" s="375"/>
      <c r="B18" s="379" t="s">
        <v>384</v>
      </c>
      <c r="C18" s="388" t="s">
        <v>395</v>
      </c>
      <c r="D18" s="370" t="e">
        <f>#REF!</f>
        <v>#REF!</v>
      </c>
      <c r="E18" s="371" t="e">
        <f t="shared" si="7"/>
        <v>#REF!</v>
      </c>
      <c r="F18" s="370">
        <v>499871</v>
      </c>
      <c r="G18" s="371">
        <f>IF(F18=0,"",ROUND(F18/F$28*100,1))</f>
        <v>0.2</v>
      </c>
      <c r="H18" s="370">
        <v>2198926</v>
      </c>
      <c r="I18" s="371">
        <f>IF(H18=0,"",ROUND(H18/H$28*100,1))</f>
        <v>0.9</v>
      </c>
      <c r="J18" s="370">
        <v>2002409</v>
      </c>
      <c r="K18" s="371">
        <f>IF(J18=0,"",ROUND(J18/J$28*100,1))</f>
        <v>2.9</v>
      </c>
      <c r="L18" s="370" t="e">
        <f>#REF!</f>
        <v>#REF!</v>
      </c>
      <c r="M18" s="371" t="e">
        <f t="shared" si="0"/>
        <v>#REF!</v>
      </c>
      <c r="N18" s="370">
        <v>4968824</v>
      </c>
      <c r="O18" s="371">
        <f t="shared" si="10"/>
        <v>17.3</v>
      </c>
      <c r="P18" s="370">
        <v>446548</v>
      </c>
      <c r="Q18" s="372">
        <f>IF(P18=0,"",ROUND(P18/P$28*100,1))</f>
        <v>1.8</v>
      </c>
      <c r="R18" s="370">
        <v>22341743</v>
      </c>
      <c r="S18" s="371">
        <f>IF(R18=0,"",ROUND(R18/R$28*100,1))</f>
        <v>29.4</v>
      </c>
      <c r="T18" s="370">
        <v>430069</v>
      </c>
      <c r="U18" s="371">
        <f>IF(T18=0,"",ROUND(T18/T$28*100,1))</f>
        <v>1.3</v>
      </c>
      <c r="V18" s="370">
        <v>9443793</v>
      </c>
      <c r="W18" s="371">
        <f t="shared" si="2"/>
        <v>11.1</v>
      </c>
      <c r="X18" s="370" t="e">
        <f>#REF!</f>
        <v>#REF!</v>
      </c>
      <c r="Y18" s="371" t="e">
        <f t="shared" si="3"/>
        <v>#REF!</v>
      </c>
      <c r="Z18" s="370" t="e">
        <f>#REF!</f>
        <v>#REF!</v>
      </c>
      <c r="AA18" s="371" t="e">
        <f t="shared" si="4"/>
        <v>#REF!</v>
      </c>
      <c r="AB18" s="370" t="e">
        <f>#REF!</f>
        <v>#REF!</v>
      </c>
      <c r="AC18" s="371" t="e">
        <f t="shared" si="5"/>
        <v>#REF!</v>
      </c>
      <c r="AD18" s="370" t="e">
        <f>#REF!</f>
        <v>#REF!</v>
      </c>
      <c r="AE18" s="371" t="e">
        <f t="shared" si="6"/>
        <v>#REF!</v>
      </c>
      <c r="AF18" s="370" t="e">
        <f t="shared" si="13"/>
        <v>#REF!</v>
      </c>
      <c r="AG18" s="372" t="e">
        <f>IF(AF18=0,"",ROUND(AF18/AF$28*100,1))</f>
        <v>#REF!</v>
      </c>
    </row>
    <row r="19" spans="1:33" s="362" customFormat="1" ht="24.75" customHeight="1">
      <c r="A19" s="375"/>
      <c r="B19" s="379" t="s">
        <v>386</v>
      </c>
      <c r="C19" s="388" t="s">
        <v>396</v>
      </c>
      <c r="D19" s="389" t="e">
        <f>D17-D18</f>
        <v>#REF!</v>
      </c>
      <c r="E19" s="390" t="e">
        <f t="shared" si="7"/>
        <v>#REF!</v>
      </c>
      <c r="F19" s="389">
        <v>12815958</v>
      </c>
      <c r="G19" s="390">
        <f t="shared" si="8"/>
        <v>5.9</v>
      </c>
      <c r="H19" s="389">
        <v>1907894</v>
      </c>
      <c r="I19" s="390">
        <f aca="true" t="shared" si="15" ref="I19:I24">IF(H19=0,"",ROUND(H19/H$28*100,1))</f>
        <v>0.8</v>
      </c>
      <c r="J19" s="389">
        <v>3917066</v>
      </c>
      <c r="K19" s="390">
        <f>IF(J19=0,"",ROUND(J19/J$28*100,1))</f>
        <v>5.7</v>
      </c>
      <c r="L19" s="389">
        <v>10229</v>
      </c>
      <c r="M19" s="390">
        <f t="shared" si="0"/>
        <v>2</v>
      </c>
      <c r="N19" s="389">
        <v>5398304</v>
      </c>
      <c r="O19" s="390">
        <f t="shared" si="10"/>
        <v>18.8</v>
      </c>
      <c r="P19" s="389">
        <v>1694507</v>
      </c>
      <c r="Q19" s="391">
        <f>IF(P19=0,"",ROUND(P19/P$28*100,1))</f>
        <v>6.7</v>
      </c>
      <c r="R19" s="389">
        <v>11510052</v>
      </c>
      <c r="S19" s="390">
        <f t="shared" si="1"/>
        <v>15.1</v>
      </c>
      <c r="T19" s="389">
        <v>5603316</v>
      </c>
      <c r="U19" s="390">
        <f>IF(T19=0,"",ROUND(T19/T$28*100,1))</f>
        <v>16.5</v>
      </c>
      <c r="V19" s="389">
        <v>16442757</v>
      </c>
      <c r="W19" s="390">
        <v>19.4</v>
      </c>
      <c r="X19" s="389" t="e">
        <f>X17-X18</f>
        <v>#REF!</v>
      </c>
      <c r="Y19" s="390" t="e">
        <f t="shared" si="3"/>
        <v>#REF!</v>
      </c>
      <c r="Z19" s="389" t="e">
        <f>Z17-Z18</f>
        <v>#REF!</v>
      </c>
      <c r="AA19" s="390" t="e">
        <f t="shared" si="4"/>
        <v>#REF!</v>
      </c>
      <c r="AB19" s="389" t="e">
        <f>AB17-AB18</f>
        <v>#REF!</v>
      </c>
      <c r="AC19" s="390" t="e">
        <f t="shared" si="5"/>
        <v>#REF!</v>
      </c>
      <c r="AD19" s="389" t="e">
        <f>AD17-AD18</f>
        <v>#REF!</v>
      </c>
      <c r="AE19" s="391" t="e">
        <f t="shared" si="6"/>
        <v>#REF!</v>
      </c>
      <c r="AF19" s="381" t="e">
        <f t="shared" si="13"/>
        <v>#REF!</v>
      </c>
      <c r="AG19" s="382" t="e">
        <f t="shared" si="14"/>
        <v>#REF!</v>
      </c>
    </row>
    <row r="20" spans="1:33" s="362" customFormat="1" ht="24.75" customHeight="1">
      <c r="A20" s="376" t="s">
        <v>397</v>
      </c>
      <c r="B20" s="1593" t="s">
        <v>333</v>
      </c>
      <c r="C20" s="1588"/>
      <c r="D20" s="392"/>
      <c r="E20" s="385">
        <f t="shared" si="7"/>
      </c>
      <c r="F20" s="392"/>
      <c r="G20" s="385">
        <f t="shared" si="8"/>
      </c>
      <c r="H20" s="392"/>
      <c r="I20" s="385">
        <f t="shared" si="15"/>
      </c>
      <c r="J20" s="392"/>
      <c r="K20" s="385">
        <f t="shared" si="9"/>
      </c>
      <c r="L20" s="392">
        <v>0</v>
      </c>
      <c r="M20" s="385">
        <f t="shared" si="0"/>
      </c>
      <c r="N20" s="392">
        <v>0</v>
      </c>
      <c r="O20" s="385">
        <f t="shared" si="10"/>
      </c>
      <c r="P20" s="392"/>
      <c r="Q20" s="386">
        <f t="shared" si="11"/>
      </c>
      <c r="R20" s="393"/>
      <c r="S20" s="385">
        <f t="shared" si="1"/>
      </c>
      <c r="T20" s="392"/>
      <c r="U20" s="385">
        <f t="shared" si="12"/>
      </c>
      <c r="V20" s="392"/>
      <c r="W20" s="385">
        <f t="shared" si="2"/>
      </c>
      <c r="X20" s="392">
        <v>354570</v>
      </c>
      <c r="Y20" s="385">
        <f t="shared" si="3"/>
        <v>100</v>
      </c>
      <c r="Z20" s="392"/>
      <c r="AA20" s="385">
        <f t="shared" si="4"/>
      </c>
      <c r="AB20" s="392"/>
      <c r="AC20" s="385">
        <f t="shared" si="5"/>
      </c>
      <c r="AD20" s="392">
        <v>0</v>
      </c>
      <c r="AE20" s="385">
        <f t="shared" si="6"/>
      </c>
      <c r="AF20" s="392">
        <f t="shared" si="13"/>
        <v>354570</v>
      </c>
      <c r="AG20" s="386">
        <v>0</v>
      </c>
    </row>
    <row r="21" spans="1:33" s="362" customFormat="1" ht="24.75" customHeight="1">
      <c r="A21" s="376" t="s">
        <v>398</v>
      </c>
      <c r="B21" s="1589" t="s">
        <v>334</v>
      </c>
      <c r="C21" s="1590"/>
      <c r="D21" s="377"/>
      <c r="E21" s="371">
        <f t="shared" si="7"/>
      </c>
      <c r="F21" s="377"/>
      <c r="G21" s="371">
        <f t="shared" si="8"/>
      </c>
      <c r="H21" s="377"/>
      <c r="I21" s="371">
        <f t="shared" si="15"/>
      </c>
      <c r="J21" s="377"/>
      <c r="K21" s="371">
        <f t="shared" si="9"/>
      </c>
      <c r="L21" s="377">
        <v>8173</v>
      </c>
      <c r="M21" s="371">
        <f t="shared" si="0"/>
        <v>1.6</v>
      </c>
      <c r="N21" s="377">
        <v>0</v>
      </c>
      <c r="O21" s="371">
        <f t="shared" si="10"/>
      </c>
      <c r="P21" s="377"/>
      <c r="Q21" s="372">
        <f t="shared" si="11"/>
      </c>
      <c r="R21" s="378"/>
      <c r="S21" s="371">
        <f t="shared" si="1"/>
      </c>
      <c r="T21" s="377"/>
      <c r="U21" s="371">
        <f t="shared" si="12"/>
      </c>
      <c r="V21" s="377"/>
      <c r="W21" s="371">
        <f t="shared" si="2"/>
      </c>
      <c r="X21" s="377"/>
      <c r="Y21" s="371">
        <f t="shared" si="3"/>
      </c>
      <c r="Z21" s="377"/>
      <c r="AA21" s="371">
        <f t="shared" si="4"/>
      </c>
      <c r="AB21" s="377"/>
      <c r="AC21" s="371">
        <f t="shared" si="5"/>
      </c>
      <c r="AD21" s="377">
        <v>0</v>
      </c>
      <c r="AE21" s="371">
        <f t="shared" si="6"/>
      </c>
      <c r="AF21" s="377">
        <f t="shared" si="13"/>
        <v>8173</v>
      </c>
      <c r="AG21" s="372">
        <f t="shared" si="14"/>
        <v>0</v>
      </c>
    </row>
    <row r="22" spans="1:33" s="362" customFormat="1" ht="24.75" customHeight="1">
      <c r="A22" s="376" t="s">
        <v>399</v>
      </c>
      <c r="B22" s="1589" t="s">
        <v>400</v>
      </c>
      <c r="C22" s="1590"/>
      <c r="D22" s="377"/>
      <c r="E22" s="371">
        <f t="shared" si="7"/>
      </c>
      <c r="F22" s="377"/>
      <c r="G22" s="371">
        <f t="shared" si="8"/>
      </c>
      <c r="H22" s="377"/>
      <c r="I22" s="371">
        <f t="shared" si="15"/>
      </c>
      <c r="J22" s="377"/>
      <c r="K22" s="371">
        <f t="shared" si="9"/>
      </c>
      <c r="L22" s="377">
        <v>0</v>
      </c>
      <c r="M22" s="371">
        <f t="shared" si="0"/>
      </c>
      <c r="N22" s="377">
        <v>0</v>
      </c>
      <c r="O22" s="371">
        <f t="shared" si="10"/>
      </c>
      <c r="P22" s="377"/>
      <c r="Q22" s="372">
        <f t="shared" si="11"/>
      </c>
      <c r="R22" s="378"/>
      <c r="S22" s="371">
        <f t="shared" si="1"/>
      </c>
      <c r="T22" s="377"/>
      <c r="U22" s="371">
        <f t="shared" si="12"/>
      </c>
      <c r="V22" s="377"/>
      <c r="W22" s="371">
        <f t="shared" si="2"/>
      </c>
      <c r="X22" s="377"/>
      <c r="Y22" s="371">
        <f t="shared" si="3"/>
      </c>
      <c r="Z22" s="377">
        <v>72183001</v>
      </c>
      <c r="AA22" s="371">
        <f t="shared" si="4"/>
        <v>100</v>
      </c>
      <c r="AB22" s="377"/>
      <c r="AC22" s="371">
        <f t="shared" si="5"/>
      </c>
      <c r="AD22" s="377">
        <v>0</v>
      </c>
      <c r="AE22" s="371">
        <f t="shared" si="6"/>
      </c>
      <c r="AF22" s="377">
        <f t="shared" si="13"/>
        <v>72183001</v>
      </c>
      <c r="AG22" s="372">
        <f>IF(AF22=0,"",ROUND(AF22/AF$28*100,1))</f>
        <v>8.5</v>
      </c>
    </row>
    <row r="23" spans="1:33" s="362" customFormat="1" ht="24.75" customHeight="1">
      <c r="A23" s="376" t="s">
        <v>401</v>
      </c>
      <c r="B23" s="1589" t="s">
        <v>402</v>
      </c>
      <c r="C23" s="1590"/>
      <c r="D23" s="370"/>
      <c r="E23" s="371">
        <f t="shared" si="7"/>
      </c>
      <c r="F23" s="370">
        <v>15682911</v>
      </c>
      <c r="G23" s="371">
        <v>7.3</v>
      </c>
      <c r="H23" s="370">
        <v>873972</v>
      </c>
      <c r="I23" s="371">
        <f t="shared" si="15"/>
        <v>0.4</v>
      </c>
      <c r="J23" s="370">
        <v>274810</v>
      </c>
      <c r="K23" s="371">
        <f>IF(J23=0,"",ROUND(J23/J$28*100,1))</f>
        <v>0.4</v>
      </c>
      <c r="L23" s="370">
        <v>2</v>
      </c>
      <c r="M23" s="371">
        <f t="shared" si="0"/>
        <v>0</v>
      </c>
      <c r="N23" s="370">
        <v>598952</v>
      </c>
      <c r="O23" s="371">
        <f t="shared" si="10"/>
        <v>2.1</v>
      </c>
      <c r="P23" s="370">
        <v>203409</v>
      </c>
      <c r="Q23" s="372">
        <f>IF(P23=0,"",ROUND(P23/P$28*100,1))</f>
        <v>0.8</v>
      </c>
      <c r="R23" s="373">
        <v>442246</v>
      </c>
      <c r="S23" s="371">
        <f t="shared" si="1"/>
        <v>0.6</v>
      </c>
      <c r="T23" s="370">
        <v>5058</v>
      </c>
      <c r="U23" s="371">
        <f>IF(T23=0,"",ROUND(T23/T$28*100,1))</f>
        <v>0</v>
      </c>
      <c r="V23" s="370">
        <v>370358</v>
      </c>
      <c r="W23" s="371">
        <f t="shared" si="2"/>
        <v>0.4</v>
      </c>
      <c r="X23" s="370"/>
      <c r="Y23" s="371">
        <f t="shared" si="3"/>
      </c>
      <c r="Z23" s="370"/>
      <c r="AA23" s="371">
        <f t="shared" si="4"/>
      </c>
      <c r="AB23" s="370"/>
      <c r="AC23" s="371">
        <f t="shared" si="5"/>
      </c>
      <c r="AD23" s="370">
        <v>0</v>
      </c>
      <c r="AE23" s="371">
        <f t="shared" si="6"/>
      </c>
      <c r="AF23" s="370">
        <f t="shared" si="13"/>
        <v>18451718</v>
      </c>
      <c r="AG23" s="372">
        <f t="shared" si="14"/>
        <v>2.2</v>
      </c>
    </row>
    <row r="24" spans="1:33" s="362" customFormat="1" ht="24.75" customHeight="1">
      <c r="A24" s="394" t="s">
        <v>403</v>
      </c>
      <c r="B24" s="1589" t="s">
        <v>404</v>
      </c>
      <c r="C24" s="1590"/>
      <c r="D24" s="370"/>
      <c r="E24" s="371">
        <f t="shared" si="7"/>
      </c>
      <c r="F24" s="370">
        <v>900</v>
      </c>
      <c r="G24" s="371">
        <f t="shared" si="8"/>
        <v>0</v>
      </c>
      <c r="H24" s="370">
        <v>0</v>
      </c>
      <c r="I24" s="371">
        <f t="shared" si="15"/>
      </c>
      <c r="J24" s="370">
        <v>3188561</v>
      </c>
      <c r="K24" s="371">
        <f t="shared" si="9"/>
        <v>4.7</v>
      </c>
      <c r="L24" s="370">
        <v>0</v>
      </c>
      <c r="M24" s="371">
        <f t="shared" si="0"/>
      </c>
      <c r="N24" s="370">
        <v>294093</v>
      </c>
      <c r="O24" s="371">
        <f t="shared" si="10"/>
        <v>1</v>
      </c>
      <c r="P24" s="370">
        <v>27816</v>
      </c>
      <c r="Q24" s="372">
        <f t="shared" si="11"/>
        <v>0.1</v>
      </c>
      <c r="R24" s="373">
        <v>1663742</v>
      </c>
      <c r="S24" s="371">
        <f>IF(R24=0,"",ROUND(R24/R$28*100,1))</f>
        <v>2.2</v>
      </c>
      <c r="T24" s="370">
        <v>0</v>
      </c>
      <c r="U24" s="371">
        <f t="shared" si="12"/>
      </c>
      <c r="V24" s="370">
        <v>0</v>
      </c>
      <c r="W24" s="371">
        <f t="shared" si="2"/>
      </c>
      <c r="X24" s="370"/>
      <c r="Y24" s="371">
        <f t="shared" si="3"/>
      </c>
      <c r="Z24" s="370"/>
      <c r="AA24" s="371">
        <f t="shared" si="4"/>
      </c>
      <c r="AB24" s="370">
        <v>20274</v>
      </c>
      <c r="AC24" s="371">
        <f>IF(AB24=0,"",ROUND(AB24/AB$28*100,1))</f>
        <v>1.5</v>
      </c>
      <c r="AD24" s="370">
        <v>0</v>
      </c>
      <c r="AE24" s="371">
        <f t="shared" si="6"/>
      </c>
      <c r="AF24" s="370">
        <f t="shared" si="13"/>
        <v>5195386</v>
      </c>
      <c r="AG24" s="372">
        <f>IF(AF24=0,"",ROUND(AF24/AF$28*100,1))</f>
        <v>0.6</v>
      </c>
    </row>
    <row r="25" spans="1:33" s="362" customFormat="1" ht="24.75" customHeight="1">
      <c r="A25" s="394" t="s">
        <v>405</v>
      </c>
      <c r="B25" s="1589" t="s">
        <v>406</v>
      </c>
      <c r="C25" s="1590"/>
      <c r="D25" s="377"/>
      <c r="E25" s="371">
        <f t="shared" si="7"/>
      </c>
      <c r="F25" s="377">
        <v>3150</v>
      </c>
      <c r="G25" s="371">
        <f t="shared" si="8"/>
        <v>0</v>
      </c>
      <c r="H25" s="377">
        <v>68676</v>
      </c>
      <c r="I25" s="371">
        <v>0.1</v>
      </c>
      <c r="J25" s="377">
        <v>2078754</v>
      </c>
      <c r="K25" s="371">
        <f t="shared" si="9"/>
        <v>3</v>
      </c>
      <c r="L25" s="377">
        <v>28584</v>
      </c>
      <c r="M25" s="371">
        <f>IF(L25=0,"",ROUND(L25/L$28*100,1))-0.1</f>
        <v>5.5</v>
      </c>
      <c r="N25" s="377">
        <v>76197</v>
      </c>
      <c r="O25" s="371">
        <f>IF(N25=0,"",ROUND(N25/N$28*100,1))</f>
        <v>0.3</v>
      </c>
      <c r="P25" s="377">
        <v>4384550</v>
      </c>
      <c r="Q25" s="372">
        <v>17.3</v>
      </c>
      <c r="R25" s="378">
        <v>0</v>
      </c>
      <c r="S25" s="371">
        <f t="shared" si="1"/>
      </c>
      <c r="T25" s="377">
        <v>0</v>
      </c>
      <c r="U25" s="371">
        <f t="shared" si="12"/>
      </c>
      <c r="V25" s="377">
        <v>237321</v>
      </c>
      <c r="W25" s="371">
        <f>IF(V25=0,"",ROUND(V25/V$28*100,1))</f>
        <v>0.3</v>
      </c>
      <c r="X25" s="377"/>
      <c r="Y25" s="371">
        <f t="shared" si="3"/>
      </c>
      <c r="Z25" s="377"/>
      <c r="AA25" s="371">
        <f t="shared" si="4"/>
      </c>
      <c r="AB25" s="377"/>
      <c r="AC25" s="371">
        <f t="shared" si="5"/>
      </c>
      <c r="AD25" s="377">
        <v>0</v>
      </c>
      <c r="AE25" s="371">
        <f t="shared" si="6"/>
      </c>
      <c r="AF25" s="377">
        <f t="shared" si="13"/>
        <v>6877232</v>
      </c>
      <c r="AG25" s="372">
        <f>IF(AF25=0,"",ROUND(AF25/AF$28*100,1))</f>
        <v>0.8</v>
      </c>
    </row>
    <row r="26" spans="1:33" s="362" customFormat="1" ht="24.75" customHeight="1">
      <c r="A26" s="394" t="s">
        <v>407</v>
      </c>
      <c r="B26" s="1589" t="s">
        <v>408</v>
      </c>
      <c r="C26" s="1590"/>
      <c r="D26" s="377"/>
      <c r="E26" s="371">
        <f t="shared" si="7"/>
      </c>
      <c r="F26" s="377">
        <v>401</v>
      </c>
      <c r="G26" s="371">
        <f t="shared" si="8"/>
        <v>0</v>
      </c>
      <c r="H26" s="377">
        <v>55940146</v>
      </c>
      <c r="I26" s="371">
        <v>23.4</v>
      </c>
      <c r="J26" s="377">
        <v>1092967</v>
      </c>
      <c r="K26" s="371">
        <f>IF(J26=0,"",ROUND(J26/J$28*100,1))</f>
        <v>1.6</v>
      </c>
      <c r="L26" s="377">
        <v>0</v>
      </c>
      <c r="M26" s="371">
        <f t="shared" si="0"/>
      </c>
      <c r="N26" s="377">
        <v>1545505</v>
      </c>
      <c r="O26" s="371">
        <f>IF(N26=0,"",ROUND(N26/N$28*100,1))</f>
        <v>5.4</v>
      </c>
      <c r="P26" s="377">
        <v>396505</v>
      </c>
      <c r="Q26" s="372">
        <f t="shared" si="11"/>
        <v>1.6</v>
      </c>
      <c r="R26" s="378">
        <v>3354612</v>
      </c>
      <c r="S26" s="371">
        <f t="shared" si="1"/>
        <v>4.4</v>
      </c>
      <c r="T26" s="377">
        <v>0</v>
      </c>
      <c r="U26" s="371">
        <f t="shared" si="12"/>
      </c>
      <c r="V26" s="377">
        <v>4946</v>
      </c>
      <c r="W26" s="371">
        <f t="shared" si="2"/>
        <v>0</v>
      </c>
      <c r="X26" s="377"/>
      <c r="Y26" s="371">
        <f t="shared" si="3"/>
      </c>
      <c r="Z26" s="377"/>
      <c r="AA26" s="371">
        <f t="shared" si="4"/>
      </c>
      <c r="AB26" s="377"/>
      <c r="AC26" s="371">
        <f t="shared" si="5"/>
      </c>
      <c r="AD26" s="377">
        <v>0</v>
      </c>
      <c r="AE26" s="371">
        <f t="shared" si="6"/>
      </c>
      <c r="AF26" s="377">
        <f t="shared" si="13"/>
        <v>62335082</v>
      </c>
      <c r="AG26" s="372">
        <f t="shared" si="14"/>
        <v>7.3</v>
      </c>
    </row>
    <row r="27" spans="1:33" s="362" customFormat="1" ht="24.75" customHeight="1" thickBot="1">
      <c r="A27" s="394" t="s">
        <v>409</v>
      </c>
      <c r="B27" s="1596" t="s">
        <v>321</v>
      </c>
      <c r="C27" s="1597"/>
      <c r="D27" s="377"/>
      <c r="E27" s="371">
        <f t="shared" si="7"/>
      </c>
      <c r="F27" s="377">
        <v>0</v>
      </c>
      <c r="G27" s="371">
        <f t="shared" si="8"/>
      </c>
      <c r="H27" s="377"/>
      <c r="I27" s="371">
        <f aca="true" t="shared" si="16" ref="I27:I39">IF(H27=0,"",ROUND(H27/H$28*100,1))</f>
      </c>
      <c r="J27" s="377"/>
      <c r="K27" s="371">
        <f t="shared" si="9"/>
      </c>
      <c r="L27" s="377"/>
      <c r="M27" s="371">
        <f t="shared" si="0"/>
      </c>
      <c r="N27" s="377"/>
      <c r="O27" s="371">
        <f t="shared" si="10"/>
      </c>
      <c r="P27" s="377"/>
      <c r="Q27" s="372">
        <f t="shared" si="11"/>
      </c>
      <c r="R27" s="378"/>
      <c r="S27" s="371">
        <f t="shared" si="1"/>
      </c>
      <c r="T27" s="377"/>
      <c r="U27" s="371">
        <f t="shared" si="12"/>
      </c>
      <c r="V27" s="377"/>
      <c r="W27" s="371">
        <f t="shared" si="2"/>
      </c>
      <c r="X27" s="377"/>
      <c r="Y27" s="371">
        <f t="shared" si="3"/>
      </c>
      <c r="Z27" s="377"/>
      <c r="AA27" s="371">
        <f t="shared" si="4"/>
      </c>
      <c r="AB27" s="377"/>
      <c r="AC27" s="371">
        <f t="shared" si="5"/>
      </c>
      <c r="AD27" s="377">
        <v>0</v>
      </c>
      <c r="AE27" s="371">
        <f t="shared" si="6"/>
      </c>
      <c r="AF27" s="377">
        <f t="shared" si="13"/>
        <v>0</v>
      </c>
      <c r="AG27" s="372">
        <f t="shared" si="14"/>
      </c>
    </row>
    <row r="28" spans="1:33" s="362" customFormat="1" ht="24.75" customHeight="1" thickBot="1" thickTop="1">
      <c r="A28" s="1598" t="s">
        <v>368</v>
      </c>
      <c r="B28" s="1599"/>
      <c r="C28" s="1600"/>
      <c r="D28" s="395">
        <v>5064856</v>
      </c>
      <c r="E28" s="396">
        <f t="shared" si="7"/>
        <v>100</v>
      </c>
      <c r="F28" s="395">
        <v>217129760</v>
      </c>
      <c r="G28" s="396">
        <f>IF(F28=0,"",ROUND(F28/F$28*100,1))</f>
        <v>100</v>
      </c>
      <c r="H28" s="395">
        <v>238311807</v>
      </c>
      <c r="I28" s="396">
        <f t="shared" si="16"/>
        <v>100</v>
      </c>
      <c r="J28" s="395">
        <v>68319408</v>
      </c>
      <c r="K28" s="396">
        <f t="shared" si="9"/>
        <v>100</v>
      </c>
      <c r="L28" s="395">
        <v>512856</v>
      </c>
      <c r="M28" s="396">
        <f t="shared" si="0"/>
        <v>100</v>
      </c>
      <c r="N28" s="395">
        <v>28705492</v>
      </c>
      <c r="O28" s="396">
        <f t="shared" si="10"/>
        <v>100</v>
      </c>
      <c r="P28" s="395">
        <v>25241972</v>
      </c>
      <c r="Q28" s="397">
        <f t="shared" si="11"/>
        <v>100</v>
      </c>
      <c r="R28" s="398">
        <v>76036763</v>
      </c>
      <c r="S28" s="396">
        <f t="shared" si="1"/>
        <v>100</v>
      </c>
      <c r="T28" s="395">
        <v>33906446</v>
      </c>
      <c r="U28" s="396">
        <f t="shared" si="12"/>
        <v>100</v>
      </c>
      <c r="V28" s="395">
        <v>84859026</v>
      </c>
      <c r="W28" s="396">
        <f t="shared" si="2"/>
        <v>100</v>
      </c>
      <c r="X28" s="395">
        <v>354570</v>
      </c>
      <c r="Y28" s="396">
        <f t="shared" si="3"/>
        <v>100</v>
      </c>
      <c r="Z28" s="395">
        <v>72183001</v>
      </c>
      <c r="AA28" s="396">
        <f t="shared" si="4"/>
        <v>100</v>
      </c>
      <c r="AB28" s="395">
        <v>1313579</v>
      </c>
      <c r="AC28" s="396">
        <f t="shared" si="5"/>
        <v>100</v>
      </c>
      <c r="AD28" s="395">
        <v>0</v>
      </c>
      <c r="AE28" s="396">
        <f t="shared" si="6"/>
      </c>
      <c r="AF28" s="395">
        <f>D28+F28+H28+J28+L28+N28+P28+R28+T28+V28+X28+Z28+AB28+AD28</f>
        <v>851939536</v>
      </c>
      <c r="AG28" s="397">
        <f t="shared" si="14"/>
        <v>100</v>
      </c>
    </row>
    <row r="29" spans="1:33" s="362" customFormat="1" ht="24.75" customHeight="1" thickTop="1">
      <c r="A29" s="375"/>
      <c r="B29" s="1601" t="s">
        <v>410</v>
      </c>
      <c r="C29" s="1602"/>
      <c r="D29" s="370">
        <v>0</v>
      </c>
      <c r="E29" s="399">
        <f t="shared" si="7"/>
      </c>
      <c r="F29" s="370">
        <v>129283320</v>
      </c>
      <c r="G29" s="399">
        <f t="shared" si="8"/>
        <v>59.5</v>
      </c>
      <c r="H29" s="370">
        <v>92311024</v>
      </c>
      <c r="I29" s="399">
        <f t="shared" si="16"/>
        <v>38.7</v>
      </c>
      <c r="J29" s="370">
        <v>1570970</v>
      </c>
      <c r="K29" s="399">
        <f>IF(J29=0,"",ROUND(J29/J$28*100,1))</f>
        <v>2.3</v>
      </c>
      <c r="L29" s="370">
        <v>493</v>
      </c>
      <c r="M29" s="399">
        <f t="shared" si="0"/>
        <v>0.1</v>
      </c>
      <c r="N29" s="370">
        <v>1962905</v>
      </c>
      <c r="O29" s="399">
        <f t="shared" si="10"/>
        <v>6.8</v>
      </c>
      <c r="P29" s="370">
        <v>560790</v>
      </c>
      <c r="Q29" s="400">
        <f>IF(P29=0,"",ROUND(P29/P$28*100,1))</f>
        <v>2.2</v>
      </c>
      <c r="R29" s="373">
        <v>14487901</v>
      </c>
      <c r="S29" s="399">
        <f>IF(R29=0,"",ROUND(R29/R$28*100,1))</f>
        <v>19.1</v>
      </c>
      <c r="T29" s="370">
        <v>344200</v>
      </c>
      <c r="U29" s="399">
        <f>IF(T29=0,"",ROUND(T29/T$28*100,1))</f>
        <v>1</v>
      </c>
      <c r="V29" s="370">
        <v>10615651</v>
      </c>
      <c r="W29" s="399">
        <f t="shared" si="2"/>
        <v>12.5</v>
      </c>
      <c r="X29" s="370">
        <v>62645</v>
      </c>
      <c r="Y29" s="399">
        <f t="shared" si="3"/>
        <v>17.7</v>
      </c>
      <c r="Z29" s="370">
        <v>24590</v>
      </c>
      <c r="AA29" s="399">
        <f>IF(Z29=0,"",ROUND(Z29/Z$28*100,1))</f>
        <v>0</v>
      </c>
      <c r="AB29" s="370">
        <v>0</v>
      </c>
      <c r="AC29" s="399">
        <f t="shared" si="5"/>
      </c>
      <c r="AD29" s="370">
        <v>0</v>
      </c>
      <c r="AE29" s="399">
        <f>IF(AD29=0,"",ROUND(AD29/AD$28*100,1))</f>
      </c>
      <c r="AF29" s="370">
        <f t="shared" si="13"/>
        <v>251224489</v>
      </c>
      <c r="AG29" s="400">
        <f>IF(AF29=0,"",ROUND(AF29/AF$28*100,1))</f>
        <v>29.5</v>
      </c>
    </row>
    <row r="30" spans="1:33" s="362" customFormat="1" ht="24.75" customHeight="1">
      <c r="A30" s="375"/>
      <c r="B30" s="1594" t="s">
        <v>216</v>
      </c>
      <c r="C30" s="1595"/>
      <c r="D30" s="370">
        <v>0</v>
      </c>
      <c r="E30" s="401">
        <f t="shared" si="7"/>
      </c>
      <c r="F30" s="370">
        <v>3223829</v>
      </c>
      <c r="G30" s="401">
        <f t="shared" si="8"/>
        <v>1.5</v>
      </c>
      <c r="H30" s="370">
        <v>35370674</v>
      </c>
      <c r="I30" s="401">
        <f t="shared" si="16"/>
        <v>14.8</v>
      </c>
      <c r="J30" s="370">
        <v>1293833</v>
      </c>
      <c r="K30" s="401">
        <f>IF(J30=0,"",ROUND(J30/J$28*100,1))</f>
        <v>1.9</v>
      </c>
      <c r="L30" s="370">
        <v>26112</v>
      </c>
      <c r="M30" s="401">
        <f t="shared" si="0"/>
        <v>5.1</v>
      </c>
      <c r="N30" s="370">
        <v>6239586</v>
      </c>
      <c r="O30" s="401">
        <f t="shared" si="10"/>
        <v>21.7</v>
      </c>
      <c r="P30" s="370">
        <v>1383762</v>
      </c>
      <c r="Q30" s="402">
        <f t="shared" si="11"/>
        <v>5.5</v>
      </c>
      <c r="R30" s="373">
        <v>277205</v>
      </c>
      <c r="S30" s="401">
        <f t="shared" si="1"/>
        <v>0.4</v>
      </c>
      <c r="T30" s="370">
        <v>441805</v>
      </c>
      <c r="U30" s="401">
        <f>IF(T30=0,"",ROUND(T30/T$28*100,1)+0.1)</f>
        <v>1.4000000000000001</v>
      </c>
      <c r="V30" s="370">
        <v>2007424</v>
      </c>
      <c r="W30" s="401">
        <f>IF(V30=0,"",ROUND(V30/V$28*100,1))</f>
        <v>2.4</v>
      </c>
      <c r="X30" s="370">
        <v>44996</v>
      </c>
      <c r="Y30" s="401">
        <f t="shared" si="3"/>
        <v>12.7</v>
      </c>
      <c r="Z30" s="370">
        <v>213</v>
      </c>
      <c r="AA30" s="401">
        <f>IF(Z30=0,"",ROUND(Z30/Z$28*100,1))</f>
        <v>0</v>
      </c>
      <c r="AB30" s="370">
        <v>0</v>
      </c>
      <c r="AC30" s="401">
        <f t="shared" si="5"/>
      </c>
      <c r="AD30" s="370">
        <v>0</v>
      </c>
      <c r="AE30" s="401">
        <f t="shared" si="6"/>
      </c>
      <c r="AF30" s="370">
        <f t="shared" si="13"/>
        <v>50309439</v>
      </c>
      <c r="AG30" s="402">
        <f t="shared" si="14"/>
        <v>5.9</v>
      </c>
    </row>
    <row r="31" spans="1:33" s="362" customFormat="1" ht="24.75" customHeight="1">
      <c r="A31" s="375" t="s">
        <v>411</v>
      </c>
      <c r="B31" s="1594" t="s">
        <v>412</v>
      </c>
      <c r="C31" s="1595"/>
      <c r="D31" s="370">
        <v>0</v>
      </c>
      <c r="E31" s="401">
        <f t="shared" si="7"/>
      </c>
      <c r="F31" s="370">
        <v>810103</v>
      </c>
      <c r="G31" s="401">
        <f>IF(F31=0,"",ROUND(F31/F$28*100,1))</f>
        <v>0.4</v>
      </c>
      <c r="H31" s="370">
        <v>191534</v>
      </c>
      <c r="I31" s="401">
        <f t="shared" si="16"/>
        <v>0.1</v>
      </c>
      <c r="J31" s="370">
        <v>1665250</v>
      </c>
      <c r="K31" s="401">
        <f>IF(J31=0,"",ROUND(J31/J$28*100,1))</f>
        <v>2.4</v>
      </c>
      <c r="L31" s="370">
        <v>3910</v>
      </c>
      <c r="M31" s="401">
        <f>IF(L31=0,"",ROUND(L31/L$28*100,1))</f>
        <v>0.8</v>
      </c>
      <c r="N31" s="370">
        <v>100586</v>
      </c>
      <c r="O31" s="401">
        <f t="shared" si="10"/>
        <v>0.4</v>
      </c>
      <c r="P31" s="370">
        <v>250528</v>
      </c>
      <c r="Q31" s="402">
        <f t="shared" si="11"/>
        <v>1</v>
      </c>
      <c r="R31" s="373">
        <v>1543252</v>
      </c>
      <c r="S31" s="401">
        <f t="shared" si="1"/>
        <v>2</v>
      </c>
      <c r="T31" s="370">
        <v>4086</v>
      </c>
      <c r="U31" s="401">
        <f t="shared" si="12"/>
        <v>0</v>
      </c>
      <c r="V31" s="370">
        <v>289551</v>
      </c>
      <c r="W31" s="401">
        <v>0.4</v>
      </c>
      <c r="X31" s="370">
        <v>0</v>
      </c>
      <c r="Y31" s="401">
        <f t="shared" si="3"/>
      </c>
      <c r="Z31" s="370">
        <v>1551757</v>
      </c>
      <c r="AA31" s="401">
        <f t="shared" si="4"/>
        <v>2.1</v>
      </c>
      <c r="AB31" s="370">
        <v>0</v>
      </c>
      <c r="AC31" s="401">
        <f t="shared" si="5"/>
      </c>
      <c r="AD31" s="370">
        <v>0</v>
      </c>
      <c r="AE31" s="401">
        <f t="shared" si="6"/>
      </c>
      <c r="AF31" s="370">
        <f t="shared" si="13"/>
        <v>6410557</v>
      </c>
      <c r="AG31" s="402">
        <f t="shared" si="14"/>
        <v>0.8</v>
      </c>
    </row>
    <row r="32" spans="1:33" s="362" customFormat="1" ht="24.75" customHeight="1">
      <c r="A32" s="375"/>
      <c r="B32" s="1606" t="s">
        <v>413</v>
      </c>
      <c r="C32" s="1607"/>
      <c r="D32" s="370">
        <v>0</v>
      </c>
      <c r="E32" s="401">
        <f t="shared" si="7"/>
      </c>
      <c r="F32" s="370">
        <v>2938695</v>
      </c>
      <c r="G32" s="401">
        <f t="shared" si="8"/>
        <v>1.4</v>
      </c>
      <c r="H32" s="370">
        <v>1900745</v>
      </c>
      <c r="I32" s="401">
        <f t="shared" si="16"/>
        <v>0.8</v>
      </c>
      <c r="J32" s="370">
        <v>171556</v>
      </c>
      <c r="K32" s="401">
        <v>0.2</v>
      </c>
      <c r="L32" s="370">
        <v>0</v>
      </c>
      <c r="M32" s="401">
        <f t="shared" si="0"/>
      </c>
      <c r="N32" s="370">
        <v>223269</v>
      </c>
      <c r="O32" s="401">
        <f>IF(N32=0,"",ROUND(N32/N$28*100,1))</f>
        <v>0.8</v>
      </c>
      <c r="P32" s="370">
        <v>210174</v>
      </c>
      <c r="Q32" s="402">
        <f t="shared" si="11"/>
        <v>0.8</v>
      </c>
      <c r="R32" s="373">
        <v>264985</v>
      </c>
      <c r="S32" s="401">
        <f>IF(R32=0,"",ROUND(R32/R$28*100,1))</f>
        <v>0.3</v>
      </c>
      <c r="T32" s="370">
        <v>7258</v>
      </c>
      <c r="U32" s="401">
        <f t="shared" si="12"/>
        <v>0</v>
      </c>
      <c r="V32" s="370">
        <v>571143</v>
      </c>
      <c r="W32" s="401">
        <f t="shared" si="2"/>
        <v>0.7</v>
      </c>
      <c r="X32" s="370">
        <v>4081</v>
      </c>
      <c r="Y32" s="401">
        <v>1.1</v>
      </c>
      <c r="Z32" s="370">
        <v>4277</v>
      </c>
      <c r="AA32" s="401">
        <f t="shared" si="4"/>
        <v>0</v>
      </c>
      <c r="AB32" s="370">
        <v>0</v>
      </c>
      <c r="AC32" s="401">
        <f t="shared" si="5"/>
      </c>
      <c r="AD32" s="370">
        <v>0</v>
      </c>
      <c r="AE32" s="401">
        <f t="shared" si="6"/>
      </c>
      <c r="AF32" s="370">
        <f t="shared" si="13"/>
        <v>6296183</v>
      </c>
      <c r="AG32" s="402">
        <f t="shared" si="14"/>
        <v>0.7</v>
      </c>
    </row>
    <row r="33" spans="1:33" s="362" customFormat="1" ht="24.75" customHeight="1">
      <c r="A33" s="375" t="s">
        <v>414</v>
      </c>
      <c r="B33" s="1594" t="s">
        <v>220</v>
      </c>
      <c r="C33" s="1595"/>
      <c r="D33" s="370">
        <v>0</v>
      </c>
      <c r="E33" s="401">
        <f t="shared" si="7"/>
      </c>
      <c r="F33" s="370">
        <v>335084</v>
      </c>
      <c r="G33" s="401">
        <v>0.1</v>
      </c>
      <c r="H33" s="370">
        <v>2718</v>
      </c>
      <c r="I33" s="401">
        <f t="shared" si="16"/>
        <v>0</v>
      </c>
      <c r="J33" s="370">
        <v>7515</v>
      </c>
      <c r="K33" s="401">
        <f t="shared" si="9"/>
        <v>0</v>
      </c>
      <c r="L33" s="370">
        <v>6</v>
      </c>
      <c r="M33" s="401">
        <f>IF(L33=0,"",ROUND(L33/L$28*100,1))</f>
        <v>0</v>
      </c>
      <c r="N33" s="370">
        <v>124284</v>
      </c>
      <c r="O33" s="401">
        <f>IF(N33=0,"",ROUND(N33/N$28*100,1))</f>
        <v>0.4</v>
      </c>
      <c r="P33" s="370">
        <v>19824</v>
      </c>
      <c r="Q33" s="402">
        <f>IF(P33=0,"",ROUND(P33/P$28*100,1))</f>
        <v>0.1</v>
      </c>
      <c r="R33" s="373">
        <v>47339</v>
      </c>
      <c r="S33" s="401">
        <f t="shared" si="1"/>
        <v>0.1</v>
      </c>
      <c r="T33" s="370">
        <v>129</v>
      </c>
      <c r="U33" s="401">
        <f t="shared" si="12"/>
        <v>0</v>
      </c>
      <c r="V33" s="370">
        <v>18235</v>
      </c>
      <c r="W33" s="401">
        <f>IF(V33=0,"",ROUND(V33/V$28*100,1))</f>
        <v>0</v>
      </c>
      <c r="X33" s="370">
        <v>0</v>
      </c>
      <c r="Y33" s="401">
        <f t="shared" si="3"/>
      </c>
      <c r="Z33" s="370">
        <v>17694</v>
      </c>
      <c r="AA33" s="401">
        <f t="shared" si="4"/>
        <v>0</v>
      </c>
      <c r="AB33" s="370">
        <v>0</v>
      </c>
      <c r="AC33" s="401">
        <f t="shared" si="5"/>
      </c>
      <c r="AD33" s="370">
        <v>0</v>
      </c>
      <c r="AE33" s="401">
        <f t="shared" si="6"/>
      </c>
      <c r="AF33" s="370">
        <f t="shared" si="13"/>
        <v>572828</v>
      </c>
      <c r="AG33" s="402">
        <f t="shared" si="14"/>
        <v>0.1</v>
      </c>
    </row>
    <row r="34" spans="1:33" s="362" customFormat="1" ht="24.75" customHeight="1">
      <c r="A34" s="375"/>
      <c r="B34" s="1594" t="s">
        <v>415</v>
      </c>
      <c r="C34" s="1595"/>
      <c r="D34" s="370">
        <v>5200</v>
      </c>
      <c r="E34" s="401">
        <f>IF(D34=0,"",ROUND(D34/D$28*100,1))</f>
        <v>0.1</v>
      </c>
      <c r="F34" s="370">
        <v>2069356</v>
      </c>
      <c r="G34" s="401">
        <f t="shared" si="8"/>
        <v>1</v>
      </c>
      <c r="H34" s="370">
        <v>604285</v>
      </c>
      <c r="I34" s="401">
        <f t="shared" si="16"/>
        <v>0.3</v>
      </c>
      <c r="J34" s="370">
        <v>1071915</v>
      </c>
      <c r="K34" s="401">
        <f>IF(J34=0,"",ROUND(J34/J$28*100,1))</f>
        <v>1.6</v>
      </c>
      <c r="L34" s="370">
        <v>603</v>
      </c>
      <c r="M34" s="401">
        <f aca="true" t="shared" si="17" ref="M34:M39">IF(L34=0,"",ROUND(L34/L$28*100,1))</f>
        <v>0.1</v>
      </c>
      <c r="N34" s="370">
        <v>525214</v>
      </c>
      <c r="O34" s="401">
        <f>IF(N34=0,"",ROUND(N34/N$28*100,1))</f>
        <v>1.8</v>
      </c>
      <c r="P34" s="370">
        <v>374580</v>
      </c>
      <c r="Q34" s="402">
        <f t="shared" si="11"/>
        <v>1.5</v>
      </c>
      <c r="R34" s="373">
        <v>458296</v>
      </c>
      <c r="S34" s="401">
        <f>IF(R34=0,"",ROUND(R34/R$28*100,1))</f>
        <v>0.6</v>
      </c>
      <c r="T34" s="370">
        <v>1137697</v>
      </c>
      <c r="U34" s="401">
        <f t="shared" si="12"/>
        <v>3.4</v>
      </c>
      <c r="V34" s="370">
        <v>2524379</v>
      </c>
      <c r="W34" s="401">
        <f t="shared" si="2"/>
        <v>3</v>
      </c>
      <c r="X34" s="370">
        <v>0</v>
      </c>
      <c r="Y34" s="401">
        <f>IF(X34=0,"",ROUND(X34/X$28*100,1))</f>
      </c>
      <c r="Z34" s="370">
        <v>12231</v>
      </c>
      <c r="AA34" s="401">
        <f t="shared" si="4"/>
        <v>0</v>
      </c>
      <c r="AB34" s="370">
        <v>73341</v>
      </c>
      <c r="AC34" s="401">
        <f t="shared" si="5"/>
        <v>5.6</v>
      </c>
      <c r="AD34" s="370">
        <v>0</v>
      </c>
      <c r="AE34" s="401">
        <f t="shared" si="6"/>
      </c>
      <c r="AF34" s="370">
        <f t="shared" si="13"/>
        <v>8857097</v>
      </c>
      <c r="AG34" s="402">
        <f>IF(AF34=0,"",ROUND(AF34/AF$28*100,1))</f>
        <v>1</v>
      </c>
    </row>
    <row r="35" spans="1:33" s="362" customFormat="1" ht="24.75" customHeight="1">
      <c r="A35" s="375" t="s">
        <v>416</v>
      </c>
      <c r="B35" s="1594" t="s">
        <v>417</v>
      </c>
      <c r="C35" s="1595"/>
      <c r="D35" s="370">
        <v>1335</v>
      </c>
      <c r="E35" s="401">
        <f t="shared" si="7"/>
        <v>0</v>
      </c>
      <c r="F35" s="370">
        <v>985906</v>
      </c>
      <c r="G35" s="401">
        <f t="shared" si="8"/>
        <v>0.5</v>
      </c>
      <c r="H35" s="370">
        <v>1210480</v>
      </c>
      <c r="I35" s="401">
        <f t="shared" si="16"/>
        <v>0.5</v>
      </c>
      <c r="J35" s="370">
        <v>2704383</v>
      </c>
      <c r="K35" s="401">
        <f t="shared" si="9"/>
        <v>4</v>
      </c>
      <c r="L35" s="370">
        <v>33976</v>
      </c>
      <c r="M35" s="401">
        <f t="shared" si="17"/>
        <v>6.6</v>
      </c>
      <c r="N35" s="370">
        <v>1429482</v>
      </c>
      <c r="O35" s="401">
        <f t="shared" si="10"/>
        <v>5</v>
      </c>
      <c r="P35" s="370">
        <v>4499031</v>
      </c>
      <c r="Q35" s="402">
        <f t="shared" si="11"/>
        <v>17.8</v>
      </c>
      <c r="R35" s="373">
        <v>177942</v>
      </c>
      <c r="S35" s="401">
        <f>IF(R35=0,"",ROUND(R35/R$28*100,1))</f>
        <v>0.2</v>
      </c>
      <c r="T35" s="370">
        <v>146581</v>
      </c>
      <c r="U35" s="401">
        <f>IF(T35=0,"",ROUND(T35/T$28*100,1))</f>
        <v>0.4</v>
      </c>
      <c r="V35" s="370">
        <v>4033803</v>
      </c>
      <c r="W35" s="401">
        <f>IF(V35=0,"",ROUND(V35/V$28*100,1))</f>
        <v>4.8</v>
      </c>
      <c r="X35" s="370">
        <v>86</v>
      </c>
      <c r="Y35" s="401">
        <f>IF(X35=0,"",ROUND(X35/X$28*100,1))</f>
        <v>0</v>
      </c>
      <c r="Z35" s="370">
        <v>831934</v>
      </c>
      <c r="AA35" s="401">
        <f>IF(Z35=0,"",ROUND(Z35/Z$28*100,1)+0.1)</f>
        <v>1.3</v>
      </c>
      <c r="AB35" s="370">
        <v>0</v>
      </c>
      <c r="AC35" s="401">
        <f t="shared" si="5"/>
      </c>
      <c r="AD35" s="370">
        <v>0</v>
      </c>
      <c r="AE35" s="401">
        <f t="shared" si="6"/>
      </c>
      <c r="AF35" s="370">
        <f t="shared" si="13"/>
        <v>16054939</v>
      </c>
      <c r="AG35" s="402">
        <f t="shared" si="14"/>
        <v>1.9</v>
      </c>
    </row>
    <row r="36" spans="1:33" s="362" customFormat="1" ht="24.75" customHeight="1">
      <c r="A36" s="375"/>
      <c r="B36" s="1594" t="s">
        <v>418</v>
      </c>
      <c r="C36" s="1595"/>
      <c r="D36" s="370">
        <v>0</v>
      </c>
      <c r="E36" s="401">
        <f t="shared" si="7"/>
      </c>
      <c r="F36" s="370">
        <v>331992</v>
      </c>
      <c r="G36" s="401">
        <f t="shared" si="8"/>
        <v>0.2</v>
      </c>
      <c r="H36" s="370">
        <v>277271</v>
      </c>
      <c r="I36" s="401">
        <f t="shared" si="16"/>
        <v>0.1</v>
      </c>
      <c r="J36" s="370">
        <v>185647</v>
      </c>
      <c r="K36" s="401">
        <v>0.3</v>
      </c>
      <c r="L36" s="370">
        <v>0</v>
      </c>
      <c r="M36" s="401">
        <f t="shared" si="17"/>
      </c>
      <c r="N36" s="370">
        <v>440038</v>
      </c>
      <c r="O36" s="401">
        <f>IF(N36=0,"",ROUND(N36/N$28*100,1))</f>
        <v>1.5</v>
      </c>
      <c r="P36" s="370">
        <v>57804</v>
      </c>
      <c r="Q36" s="402">
        <f t="shared" si="11"/>
        <v>0.2</v>
      </c>
      <c r="R36" s="373">
        <v>1704820</v>
      </c>
      <c r="S36" s="401">
        <f t="shared" si="1"/>
        <v>2.2</v>
      </c>
      <c r="T36" s="370">
        <v>159835</v>
      </c>
      <c r="U36" s="401">
        <f t="shared" si="12"/>
        <v>0.5</v>
      </c>
      <c r="V36" s="370">
        <v>538332</v>
      </c>
      <c r="W36" s="401">
        <f t="shared" si="2"/>
        <v>0.6</v>
      </c>
      <c r="X36" s="370">
        <v>8018</v>
      </c>
      <c r="Y36" s="401">
        <f>IF(X36=0,"",ROUND(X36/X$28*100,1))</f>
        <v>2.3</v>
      </c>
      <c r="Z36" s="370">
        <v>697</v>
      </c>
      <c r="AA36" s="401">
        <f t="shared" si="4"/>
        <v>0</v>
      </c>
      <c r="AB36" s="370">
        <v>0</v>
      </c>
      <c r="AC36" s="401">
        <f t="shared" si="5"/>
      </c>
      <c r="AD36" s="370">
        <v>0</v>
      </c>
      <c r="AE36" s="401">
        <f t="shared" si="6"/>
      </c>
      <c r="AF36" s="370">
        <f t="shared" si="13"/>
        <v>3704454</v>
      </c>
      <c r="AG36" s="402">
        <f t="shared" si="14"/>
        <v>0.4</v>
      </c>
    </row>
    <row r="37" spans="1:33" s="362" customFormat="1" ht="24.75" customHeight="1">
      <c r="A37" s="375" t="s">
        <v>419</v>
      </c>
      <c r="B37" s="1594" t="s">
        <v>420</v>
      </c>
      <c r="C37" s="1595"/>
      <c r="D37" s="370">
        <v>0</v>
      </c>
      <c r="E37" s="401">
        <f t="shared" si="7"/>
      </c>
      <c r="F37" s="370">
        <v>10237600</v>
      </c>
      <c r="G37" s="401">
        <f>IF(F37=0,"",ROUND(F37/F$28*100,1))</f>
        <v>4.7</v>
      </c>
      <c r="H37" s="370">
        <v>1372750</v>
      </c>
      <c r="I37" s="401">
        <f t="shared" si="16"/>
        <v>0.6</v>
      </c>
      <c r="J37" s="370">
        <v>7771100</v>
      </c>
      <c r="K37" s="401">
        <f t="shared" si="9"/>
        <v>11.4</v>
      </c>
      <c r="L37" s="370">
        <v>0</v>
      </c>
      <c r="M37" s="401">
        <f t="shared" si="17"/>
      </c>
      <c r="N37" s="370">
        <v>3458800</v>
      </c>
      <c r="O37" s="401">
        <v>12.1</v>
      </c>
      <c r="P37" s="370">
        <v>1047600</v>
      </c>
      <c r="Q37" s="402">
        <f>IF(P37=0,"",ROUND(P37/P$28*100,1))</f>
        <v>4.2</v>
      </c>
      <c r="R37" s="373">
        <v>13330125</v>
      </c>
      <c r="S37" s="401">
        <f>IF(R37=0,"",ROUND(R37/R$28*100,1))</f>
        <v>17.5</v>
      </c>
      <c r="T37" s="370">
        <v>5068300</v>
      </c>
      <c r="U37" s="401">
        <f t="shared" si="12"/>
        <v>14.9</v>
      </c>
      <c r="V37" s="370">
        <v>15476150</v>
      </c>
      <c r="W37" s="401">
        <f>IF(V37=0,"",ROUND(V37/V$28*100,1)-0.1)</f>
        <v>18.099999999999998</v>
      </c>
      <c r="X37" s="370">
        <v>99100</v>
      </c>
      <c r="Y37" s="401">
        <f t="shared" si="3"/>
        <v>27.9</v>
      </c>
      <c r="Z37" s="370">
        <v>0</v>
      </c>
      <c r="AA37" s="401">
        <f t="shared" si="4"/>
      </c>
      <c r="AB37" s="370">
        <v>0</v>
      </c>
      <c r="AC37" s="401">
        <f t="shared" si="5"/>
      </c>
      <c r="AD37" s="370">
        <v>0</v>
      </c>
      <c r="AE37" s="401">
        <f t="shared" si="6"/>
      </c>
      <c r="AF37" s="370">
        <f t="shared" si="13"/>
        <v>57861525</v>
      </c>
      <c r="AG37" s="402">
        <f t="shared" si="14"/>
        <v>6.8</v>
      </c>
    </row>
    <row r="38" spans="1:33" s="362" customFormat="1" ht="24.75" customHeight="1">
      <c r="A38" s="375"/>
      <c r="B38" s="1603" t="s">
        <v>271</v>
      </c>
      <c r="C38" s="1604"/>
      <c r="D38" s="370">
        <v>5058321</v>
      </c>
      <c r="E38" s="401">
        <f t="shared" si="7"/>
        <v>99.9</v>
      </c>
      <c r="F38" s="370">
        <v>66913875</v>
      </c>
      <c r="G38" s="401">
        <f>IF(F38=0,"",ROUND(F38/F$28*100,1))-0.1</f>
        <v>30.7</v>
      </c>
      <c r="H38" s="370">
        <v>105070326</v>
      </c>
      <c r="I38" s="401">
        <f t="shared" si="16"/>
        <v>44.1</v>
      </c>
      <c r="J38" s="370">
        <v>51877239</v>
      </c>
      <c r="K38" s="401">
        <f t="shared" si="9"/>
        <v>75.9</v>
      </c>
      <c r="L38" s="370">
        <v>447756</v>
      </c>
      <c r="M38" s="401">
        <f t="shared" si="17"/>
        <v>87.3</v>
      </c>
      <c r="N38" s="370">
        <v>14201328</v>
      </c>
      <c r="O38" s="401">
        <f t="shared" si="10"/>
        <v>49.5</v>
      </c>
      <c r="P38" s="370">
        <v>16837879</v>
      </c>
      <c r="Q38" s="402">
        <f t="shared" si="11"/>
        <v>66.7</v>
      </c>
      <c r="R38" s="373">
        <v>43744898</v>
      </c>
      <c r="S38" s="401">
        <f>IF(R38=0,"",ROUND(R38/R$28*100,1)+0.1)</f>
        <v>57.6</v>
      </c>
      <c r="T38" s="370">
        <v>26596555</v>
      </c>
      <c r="U38" s="401">
        <v>78.4</v>
      </c>
      <c r="V38" s="370">
        <v>48784358</v>
      </c>
      <c r="W38" s="401">
        <f t="shared" si="2"/>
        <v>57.5</v>
      </c>
      <c r="X38" s="370">
        <v>135644</v>
      </c>
      <c r="Y38" s="401">
        <f t="shared" si="3"/>
        <v>38.3</v>
      </c>
      <c r="Z38" s="370">
        <v>69739608</v>
      </c>
      <c r="AA38" s="401">
        <f>IF(Z38=0,"",ROUND(Z38/Z$28*100,1))</f>
        <v>96.6</v>
      </c>
      <c r="AB38" s="370">
        <v>1240238</v>
      </c>
      <c r="AC38" s="401">
        <f t="shared" si="5"/>
        <v>94.4</v>
      </c>
      <c r="AD38" s="370">
        <v>0</v>
      </c>
      <c r="AE38" s="401">
        <f t="shared" si="6"/>
      </c>
      <c r="AF38" s="370">
        <f t="shared" si="13"/>
        <v>450648025</v>
      </c>
      <c r="AG38" s="402">
        <f>IF(AF38=0,"",ROUND(AF38/AF$28*100,1))</f>
        <v>52.9</v>
      </c>
    </row>
    <row r="39" spans="1:33" s="362" customFormat="1" ht="24.75" customHeight="1">
      <c r="A39" s="403"/>
      <c r="B39" s="1605" t="s">
        <v>421</v>
      </c>
      <c r="C39" s="1605"/>
      <c r="D39" s="381">
        <v>0</v>
      </c>
      <c r="E39" s="404">
        <f t="shared" si="7"/>
      </c>
      <c r="F39" s="381">
        <v>2275944</v>
      </c>
      <c r="G39" s="404">
        <f t="shared" si="8"/>
        <v>1</v>
      </c>
      <c r="H39" s="381">
        <v>838754</v>
      </c>
      <c r="I39" s="404">
        <f t="shared" si="16"/>
        <v>0.4</v>
      </c>
      <c r="J39" s="381">
        <v>848249</v>
      </c>
      <c r="K39" s="404">
        <f t="shared" si="9"/>
        <v>1.2</v>
      </c>
      <c r="L39" s="381">
        <v>18402</v>
      </c>
      <c r="M39" s="404">
        <f t="shared" si="17"/>
        <v>3.6</v>
      </c>
      <c r="N39" s="381">
        <v>1470155</v>
      </c>
      <c r="O39" s="404">
        <f t="shared" si="10"/>
        <v>5.1</v>
      </c>
      <c r="P39" s="381">
        <v>775443</v>
      </c>
      <c r="Q39" s="404">
        <f t="shared" si="11"/>
        <v>3.1</v>
      </c>
      <c r="R39" s="381">
        <v>6857472</v>
      </c>
      <c r="S39" s="404">
        <f t="shared" si="1"/>
        <v>9</v>
      </c>
      <c r="T39" s="381">
        <v>650485</v>
      </c>
      <c r="U39" s="404">
        <f t="shared" si="12"/>
        <v>1.9</v>
      </c>
      <c r="V39" s="381">
        <v>4804607</v>
      </c>
      <c r="W39" s="404">
        <f t="shared" si="2"/>
        <v>5.7</v>
      </c>
      <c r="X39" s="381">
        <v>135644</v>
      </c>
      <c r="Y39" s="404">
        <f t="shared" si="3"/>
        <v>38.3</v>
      </c>
      <c r="Z39" s="381">
        <v>0</v>
      </c>
      <c r="AA39" s="404">
        <f t="shared" si="4"/>
      </c>
      <c r="AB39" s="381">
        <v>0</v>
      </c>
      <c r="AC39" s="404">
        <f t="shared" si="5"/>
      </c>
      <c r="AD39" s="381">
        <v>0</v>
      </c>
      <c r="AE39" s="404">
        <f t="shared" si="6"/>
      </c>
      <c r="AF39" s="381">
        <f t="shared" si="13"/>
        <v>18675155</v>
      </c>
      <c r="AG39" s="404">
        <f t="shared" si="14"/>
        <v>2.2</v>
      </c>
    </row>
  </sheetData>
  <sheetProtection/>
  <mergeCells count="44"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A28:C28"/>
    <mergeCell ref="B29:C29"/>
    <mergeCell ref="B11:C11"/>
    <mergeCell ref="B17:C17"/>
    <mergeCell ref="B20:C20"/>
    <mergeCell ref="B21:C21"/>
    <mergeCell ref="B22:C22"/>
    <mergeCell ref="B23:C23"/>
    <mergeCell ref="B9:C9"/>
    <mergeCell ref="B10:C10"/>
    <mergeCell ref="U3:U5"/>
    <mergeCell ref="W3:W5"/>
    <mergeCell ref="Y3:Y5"/>
    <mergeCell ref="AA3:AA5"/>
    <mergeCell ref="M3:M5"/>
    <mergeCell ref="O3:O5"/>
    <mergeCell ref="AG3:AG5"/>
    <mergeCell ref="B6:C6"/>
    <mergeCell ref="B7:C7"/>
    <mergeCell ref="B8:C8"/>
    <mergeCell ref="Q3:Q5"/>
    <mergeCell ref="S3:S5"/>
    <mergeCell ref="AC3:AC5"/>
    <mergeCell ref="AE3:AE5"/>
    <mergeCell ref="AF2:AG2"/>
    <mergeCell ref="A3:C5"/>
    <mergeCell ref="E3:E5"/>
    <mergeCell ref="G3:G5"/>
    <mergeCell ref="I3:I5"/>
    <mergeCell ref="K3:K5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r:id="rId2"/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showZeros="0" view="pageBreakPreview" zoomScaleSheetLayoutView="100" zoomScalePageLayoutView="0" workbookViewId="0" topLeftCell="A1">
      <selection activeCell="D47" sqref="D47"/>
    </sheetView>
  </sheetViews>
  <sheetFormatPr defaultColWidth="9.25390625" defaultRowHeight="15.75" customHeight="1"/>
  <cols>
    <col min="1" max="1" width="2.375" style="428" customWidth="1"/>
    <col min="2" max="2" width="2.375" style="410" customWidth="1"/>
    <col min="3" max="3" width="3.00390625" style="410" customWidth="1"/>
    <col min="4" max="4" width="25.125" style="410" customWidth="1"/>
    <col min="5" max="14" width="11.875" style="410" customWidth="1"/>
    <col min="15" max="15" width="13.125" style="410" customWidth="1"/>
    <col min="16" max="16384" width="9.25390625" style="410" customWidth="1"/>
  </cols>
  <sheetData>
    <row r="1" spans="1:15" ht="15" customHeight="1">
      <c r="A1" s="407" t="s">
        <v>427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9"/>
    </row>
    <row r="2" spans="1:15" ht="15" customHeight="1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9" t="s">
        <v>144</v>
      </c>
    </row>
    <row r="3" spans="1:15" s="412" customFormat="1" ht="16.5" customHeight="1">
      <c r="A3" s="1608" t="s">
        <v>428</v>
      </c>
      <c r="B3" s="1609"/>
      <c r="C3" s="1609"/>
      <c r="D3" s="1610"/>
      <c r="E3" s="1617" t="s">
        <v>426</v>
      </c>
      <c r="F3" s="1617" t="s">
        <v>410</v>
      </c>
      <c r="G3" s="1620" t="s">
        <v>429</v>
      </c>
      <c r="H3" s="1621" t="s">
        <v>430</v>
      </c>
      <c r="I3" s="1620" t="s">
        <v>431</v>
      </c>
      <c r="J3" s="1617" t="s">
        <v>220</v>
      </c>
      <c r="K3" s="1617" t="s">
        <v>222</v>
      </c>
      <c r="L3" s="1617" t="s">
        <v>224</v>
      </c>
      <c r="M3" s="1617" t="s">
        <v>223</v>
      </c>
      <c r="N3" s="1617" t="s">
        <v>225</v>
      </c>
      <c r="O3" s="1617" t="s">
        <v>271</v>
      </c>
    </row>
    <row r="4" spans="1:15" s="412" customFormat="1" ht="16.5" customHeight="1">
      <c r="A4" s="1611"/>
      <c r="B4" s="1612"/>
      <c r="C4" s="1612"/>
      <c r="D4" s="1613"/>
      <c r="E4" s="1618"/>
      <c r="F4" s="1618"/>
      <c r="G4" s="1618"/>
      <c r="H4" s="1621"/>
      <c r="I4" s="1618"/>
      <c r="J4" s="1618"/>
      <c r="K4" s="1618"/>
      <c r="L4" s="1618"/>
      <c r="M4" s="1618"/>
      <c r="N4" s="1618"/>
      <c r="O4" s="1618"/>
    </row>
    <row r="5" spans="1:15" s="412" customFormat="1" ht="16.5" customHeight="1">
      <c r="A5" s="1614"/>
      <c r="B5" s="1615"/>
      <c r="C5" s="1615"/>
      <c r="D5" s="1616"/>
      <c r="E5" s="1619"/>
      <c r="F5" s="1619"/>
      <c r="G5" s="1619"/>
      <c r="H5" s="1621"/>
      <c r="I5" s="1619"/>
      <c r="J5" s="1619"/>
      <c r="K5" s="1619"/>
      <c r="L5" s="1619"/>
      <c r="M5" s="1619"/>
      <c r="N5" s="1619"/>
      <c r="O5" s="1619"/>
    </row>
    <row r="6" spans="1:15" s="412" customFormat="1" ht="21.75" customHeight="1">
      <c r="A6" s="411" t="s">
        <v>432</v>
      </c>
      <c r="B6" s="414" t="s">
        <v>433</v>
      </c>
      <c r="C6" s="1622" t="s">
        <v>326</v>
      </c>
      <c r="D6" s="1623"/>
      <c r="E6" s="415">
        <v>81746628</v>
      </c>
      <c r="F6" s="415">
        <v>1148668</v>
      </c>
      <c r="G6" s="415">
        <v>2358187</v>
      </c>
      <c r="H6" s="415">
        <v>654770</v>
      </c>
      <c r="I6" s="415">
        <v>154263</v>
      </c>
      <c r="J6" s="415">
        <v>8891</v>
      </c>
      <c r="K6" s="415">
        <v>189842</v>
      </c>
      <c r="L6" s="415">
        <v>477943</v>
      </c>
      <c r="M6" s="415">
        <v>10</v>
      </c>
      <c r="N6" s="415">
        <v>143381</v>
      </c>
      <c r="O6" s="415">
        <v>76610673</v>
      </c>
    </row>
    <row r="7" spans="1:15" s="412" customFormat="1" ht="21.75" customHeight="1">
      <c r="A7" s="413"/>
      <c r="B7" s="416"/>
      <c r="C7" s="1624" t="s">
        <v>434</v>
      </c>
      <c r="D7" s="1625"/>
      <c r="E7" s="415">
        <v>50020647</v>
      </c>
      <c r="F7" s="415">
        <v>558889</v>
      </c>
      <c r="G7" s="415">
        <v>1416239</v>
      </c>
      <c r="H7" s="415">
        <v>497797</v>
      </c>
      <c r="I7" s="415">
        <v>107104</v>
      </c>
      <c r="J7" s="415">
        <v>1778</v>
      </c>
      <c r="K7" s="415">
        <v>123879</v>
      </c>
      <c r="L7" s="415">
        <v>141770</v>
      </c>
      <c r="M7" s="415">
        <v>10</v>
      </c>
      <c r="N7" s="415">
        <v>19115</v>
      </c>
      <c r="O7" s="415">
        <v>47154066</v>
      </c>
    </row>
    <row r="8" spans="1:15" s="412" customFormat="1" ht="21.75" customHeight="1">
      <c r="A8" s="417" t="s">
        <v>435</v>
      </c>
      <c r="B8" s="418" t="s">
        <v>433</v>
      </c>
      <c r="C8" s="1624" t="s">
        <v>337</v>
      </c>
      <c r="D8" s="1625"/>
      <c r="E8" s="415">
        <v>90829107</v>
      </c>
      <c r="F8" s="415">
        <v>7616231</v>
      </c>
      <c r="G8" s="415">
        <v>2379135</v>
      </c>
      <c r="H8" s="415">
        <v>3362161</v>
      </c>
      <c r="I8" s="415">
        <v>1436452</v>
      </c>
      <c r="J8" s="415">
        <v>231619</v>
      </c>
      <c r="K8" s="415">
        <v>1817752</v>
      </c>
      <c r="L8" s="415">
        <v>4592538</v>
      </c>
      <c r="M8" s="415">
        <v>73449</v>
      </c>
      <c r="N8" s="415">
        <v>2158766</v>
      </c>
      <c r="O8" s="415">
        <v>67161004</v>
      </c>
    </row>
    <row r="9" spans="1:15" s="412" customFormat="1" ht="21.75" customHeight="1">
      <c r="A9" s="417" t="s">
        <v>436</v>
      </c>
      <c r="B9" s="418" t="s">
        <v>433</v>
      </c>
      <c r="C9" s="1624" t="s">
        <v>338</v>
      </c>
      <c r="D9" s="1625"/>
      <c r="E9" s="415">
        <v>17611924</v>
      </c>
      <c r="F9" s="415">
        <v>2216492</v>
      </c>
      <c r="G9" s="415">
        <v>102401</v>
      </c>
      <c r="H9" s="415">
        <v>337334</v>
      </c>
      <c r="I9" s="415">
        <v>3096</v>
      </c>
      <c r="J9" s="415">
        <v>8945</v>
      </c>
      <c r="K9" s="415">
        <v>246617</v>
      </c>
      <c r="L9" s="415">
        <v>42988</v>
      </c>
      <c r="M9" s="415">
        <v>37541</v>
      </c>
      <c r="N9" s="415">
        <v>38996</v>
      </c>
      <c r="O9" s="415">
        <v>14577514</v>
      </c>
    </row>
    <row r="10" spans="1:15" s="412" customFormat="1" ht="21.75" customHeight="1">
      <c r="A10" s="417" t="s">
        <v>437</v>
      </c>
      <c r="B10" s="418" t="s">
        <v>433</v>
      </c>
      <c r="C10" s="1624" t="s">
        <v>327</v>
      </c>
      <c r="D10" s="1625"/>
      <c r="E10" s="415">
        <v>160324193</v>
      </c>
      <c r="F10" s="415">
        <v>87416497</v>
      </c>
      <c r="G10" s="415">
        <v>25905952</v>
      </c>
      <c r="H10" s="415">
        <v>20210</v>
      </c>
      <c r="I10" s="415">
        <v>1473067</v>
      </c>
      <c r="J10" s="415">
        <v>1448</v>
      </c>
      <c r="K10" s="415">
        <v>336575</v>
      </c>
      <c r="L10" s="415">
        <v>678436</v>
      </c>
      <c r="M10" s="415">
        <v>6350</v>
      </c>
      <c r="N10" s="415">
        <v>122500</v>
      </c>
      <c r="O10" s="415">
        <v>44363158</v>
      </c>
    </row>
    <row r="11" spans="1:15" s="412" customFormat="1" ht="21.75" customHeight="1">
      <c r="A11" s="417" t="s">
        <v>438</v>
      </c>
      <c r="B11" s="418" t="s">
        <v>433</v>
      </c>
      <c r="C11" s="1624" t="s">
        <v>439</v>
      </c>
      <c r="D11" s="1625"/>
      <c r="E11" s="415">
        <v>234390256</v>
      </c>
      <c r="F11" s="415">
        <v>129619380</v>
      </c>
      <c r="G11" s="415">
        <v>6980489</v>
      </c>
      <c r="H11" s="415">
        <v>313521</v>
      </c>
      <c r="I11" s="415">
        <v>254556</v>
      </c>
      <c r="J11" s="415">
        <v>23850</v>
      </c>
      <c r="K11" s="415">
        <v>2393028</v>
      </c>
      <c r="L11" s="415">
        <v>942750</v>
      </c>
      <c r="M11" s="415">
        <v>48955</v>
      </c>
      <c r="N11" s="415">
        <v>2981100</v>
      </c>
      <c r="O11" s="415">
        <v>90832627</v>
      </c>
    </row>
    <row r="12" spans="1:15" s="412" customFormat="1" ht="21.75" customHeight="1">
      <c r="A12" s="413"/>
      <c r="B12" s="419" t="s">
        <v>384</v>
      </c>
      <c r="C12" s="1624" t="s">
        <v>440</v>
      </c>
      <c r="D12" s="1625"/>
      <c r="E12" s="415">
        <v>1641945</v>
      </c>
      <c r="F12" s="415">
        <v>0</v>
      </c>
      <c r="G12" s="415">
        <v>48</v>
      </c>
      <c r="H12" s="415">
        <v>805</v>
      </c>
      <c r="I12" s="415">
        <v>0</v>
      </c>
      <c r="J12" s="415">
        <v>0</v>
      </c>
      <c r="K12" s="415">
        <v>1800</v>
      </c>
      <c r="L12" s="415">
        <v>32884</v>
      </c>
      <c r="M12" s="415">
        <v>0</v>
      </c>
      <c r="N12" s="415">
        <v>0</v>
      </c>
      <c r="O12" s="415">
        <v>1606408</v>
      </c>
    </row>
    <row r="13" spans="1:15" s="412" customFormat="1" ht="21.75" customHeight="1">
      <c r="A13" s="413"/>
      <c r="B13" s="419" t="s">
        <v>386</v>
      </c>
      <c r="C13" s="1624" t="s">
        <v>441</v>
      </c>
      <c r="D13" s="1625"/>
      <c r="E13" s="415">
        <v>641256</v>
      </c>
      <c r="F13" s="415">
        <v>733</v>
      </c>
      <c r="G13" s="415">
        <v>448</v>
      </c>
      <c r="H13" s="415">
        <v>106</v>
      </c>
      <c r="I13" s="415">
        <v>1230</v>
      </c>
      <c r="J13" s="415">
        <v>0</v>
      </c>
      <c r="K13" s="415">
        <v>0</v>
      </c>
      <c r="L13" s="415">
        <v>47002</v>
      </c>
      <c r="M13" s="415">
        <v>0</v>
      </c>
      <c r="N13" s="415">
        <v>79400</v>
      </c>
      <c r="O13" s="415">
        <v>512337</v>
      </c>
    </row>
    <row r="14" spans="1:15" s="412" customFormat="1" ht="21.75" customHeight="1">
      <c r="A14" s="413"/>
      <c r="B14" s="419" t="s">
        <v>388</v>
      </c>
      <c r="C14" s="1624" t="s">
        <v>442</v>
      </c>
      <c r="D14" s="1625"/>
      <c r="E14" s="415">
        <v>458903</v>
      </c>
      <c r="F14" s="415">
        <v>89484</v>
      </c>
      <c r="G14" s="415">
        <v>38972</v>
      </c>
      <c r="H14" s="415">
        <v>0</v>
      </c>
      <c r="I14" s="415">
        <v>3964</v>
      </c>
      <c r="J14" s="415">
        <v>0</v>
      </c>
      <c r="K14" s="415">
        <v>0</v>
      </c>
      <c r="L14" s="415">
        <v>127934</v>
      </c>
      <c r="M14" s="415">
        <v>0</v>
      </c>
      <c r="N14" s="415">
        <v>1300</v>
      </c>
      <c r="O14" s="415">
        <v>197249</v>
      </c>
    </row>
    <row r="15" spans="1:15" s="412" customFormat="1" ht="21.75" customHeight="1">
      <c r="A15" s="413"/>
      <c r="B15" s="419" t="s">
        <v>390</v>
      </c>
      <c r="C15" s="1624" t="s">
        <v>443</v>
      </c>
      <c r="D15" s="1625"/>
      <c r="E15" s="415">
        <v>38087638</v>
      </c>
      <c r="F15" s="415">
        <v>975</v>
      </c>
      <c r="G15" s="415">
        <v>828182</v>
      </c>
      <c r="H15" s="415">
        <v>158113</v>
      </c>
      <c r="I15" s="415">
        <v>47256</v>
      </c>
      <c r="J15" s="415">
        <v>0</v>
      </c>
      <c r="K15" s="415">
        <v>1072219</v>
      </c>
      <c r="L15" s="415">
        <v>147964</v>
      </c>
      <c r="M15" s="415">
        <v>205</v>
      </c>
      <c r="N15" s="415">
        <v>2364000</v>
      </c>
      <c r="O15" s="415">
        <v>33468724</v>
      </c>
    </row>
    <row r="16" spans="1:15" s="412" customFormat="1" ht="21.75" customHeight="1">
      <c r="A16" s="413"/>
      <c r="B16" s="419" t="s">
        <v>392</v>
      </c>
      <c r="C16" s="1624" t="s">
        <v>444</v>
      </c>
      <c r="D16" s="1625"/>
      <c r="E16" s="415">
        <v>193560514</v>
      </c>
      <c r="F16" s="415">
        <v>129528188</v>
      </c>
      <c r="G16" s="415">
        <v>6112839</v>
      </c>
      <c r="H16" s="415">
        <v>154497</v>
      </c>
      <c r="I16" s="415">
        <v>202106</v>
      </c>
      <c r="J16" s="415">
        <v>23850</v>
      </c>
      <c r="K16" s="415">
        <v>1319009</v>
      </c>
      <c r="L16" s="415">
        <v>586966</v>
      </c>
      <c r="M16" s="415">
        <v>48750</v>
      </c>
      <c r="N16" s="415">
        <v>536400</v>
      </c>
      <c r="O16" s="415">
        <v>55047909</v>
      </c>
    </row>
    <row r="17" spans="1:15" s="412" customFormat="1" ht="21.75" customHeight="1">
      <c r="A17" s="417" t="s">
        <v>445</v>
      </c>
      <c r="B17" s="420" t="s">
        <v>433</v>
      </c>
      <c r="C17" s="1624" t="s">
        <v>422</v>
      </c>
      <c r="D17" s="1625"/>
      <c r="E17" s="415">
        <v>101632266</v>
      </c>
      <c r="F17" s="415">
        <v>20420808</v>
      </c>
      <c r="G17" s="415">
        <v>3297336</v>
      </c>
      <c r="H17" s="415">
        <v>131950</v>
      </c>
      <c r="I17" s="415">
        <v>101603</v>
      </c>
      <c r="J17" s="415">
        <v>62605</v>
      </c>
      <c r="K17" s="415">
        <v>3264096</v>
      </c>
      <c r="L17" s="415">
        <v>1654420</v>
      </c>
      <c r="M17" s="415">
        <v>3529428</v>
      </c>
      <c r="N17" s="415">
        <v>50638682</v>
      </c>
      <c r="O17" s="415">
        <v>18531338</v>
      </c>
    </row>
    <row r="18" spans="1:15" s="412" customFormat="1" ht="21.75" customHeight="1">
      <c r="A18" s="413"/>
      <c r="B18" s="419" t="s">
        <v>384</v>
      </c>
      <c r="C18" s="1624" t="s">
        <v>446</v>
      </c>
      <c r="D18" s="1625"/>
      <c r="E18" s="415">
        <v>42332183</v>
      </c>
      <c r="F18" s="415">
        <v>20411773</v>
      </c>
      <c r="G18" s="415">
        <v>2778761</v>
      </c>
      <c r="H18" s="415">
        <v>26178</v>
      </c>
      <c r="I18" s="415">
        <v>3213</v>
      </c>
      <c r="J18" s="415">
        <v>7137</v>
      </c>
      <c r="K18" s="415">
        <v>181819</v>
      </c>
      <c r="L18" s="415">
        <v>145654</v>
      </c>
      <c r="M18" s="415">
        <v>2022923</v>
      </c>
      <c r="N18" s="415">
        <v>14508053</v>
      </c>
      <c r="O18" s="415">
        <v>2246672</v>
      </c>
    </row>
    <row r="19" spans="1:15" s="412" customFormat="1" ht="21.75" customHeight="1">
      <c r="A19" s="413"/>
      <c r="B19" s="419" t="s">
        <v>386</v>
      </c>
      <c r="C19" s="1624" t="s">
        <v>447</v>
      </c>
      <c r="D19" s="1625"/>
      <c r="E19" s="415">
        <v>56097019</v>
      </c>
      <c r="F19" s="415">
        <v>0</v>
      </c>
      <c r="G19" s="415">
        <v>383808</v>
      </c>
      <c r="H19" s="415">
        <v>105772</v>
      </c>
      <c r="I19" s="415">
        <v>46638</v>
      </c>
      <c r="J19" s="415">
        <v>55468</v>
      </c>
      <c r="K19" s="415">
        <v>3079477</v>
      </c>
      <c r="L19" s="415">
        <v>1408568</v>
      </c>
      <c r="M19" s="415">
        <v>1492868</v>
      </c>
      <c r="N19" s="415">
        <v>33558229</v>
      </c>
      <c r="O19" s="415">
        <v>15966191</v>
      </c>
    </row>
    <row r="20" spans="1:15" s="412" customFormat="1" ht="21.75" customHeight="1">
      <c r="A20" s="413"/>
      <c r="B20" s="419" t="s">
        <v>388</v>
      </c>
      <c r="C20" s="1624" t="s">
        <v>448</v>
      </c>
      <c r="D20" s="1625"/>
      <c r="E20" s="415">
        <v>0</v>
      </c>
      <c r="F20" s="415">
        <v>0</v>
      </c>
      <c r="G20" s="415">
        <v>0</v>
      </c>
      <c r="H20" s="415">
        <v>0</v>
      </c>
      <c r="I20" s="415">
        <v>0</v>
      </c>
      <c r="J20" s="415">
        <v>0</v>
      </c>
      <c r="K20" s="415">
        <v>0</v>
      </c>
      <c r="L20" s="415">
        <v>0</v>
      </c>
      <c r="M20" s="415">
        <v>0</v>
      </c>
      <c r="N20" s="415">
        <v>0</v>
      </c>
      <c r="O20" s="415">
        <v>0</v>
      </c>
    </row>
    <row r="21" spans="1:15" s="412" customFormat="1" ht="21.75" customHeight="1">
      <c r="A21" s="413"/>
      <c r="B21" s="419" t="s">
        <v>390</v>
      </c>
      <c r="C21" s="1624" t="s">
        <v>449</v>
      </c>
      <c r="D21" s="1625"/>
      <c r="E21" s="415">
        <v>3003037</v>
      </c>
      <c r="F21" s="415">
        <v>0</v>
      </c>
      <c r="G21" s="415">
        <v>0</v>
      </c>
      <c r="H21" s="415">
        <v>0</v>
      </c>
      <c r="I21" s="415">
        <v>51752</v>
      </c>
      <c r="J21" s="415">
        <v>0</v>
      </c>
      <c r="K21" s="415">
        <v>2800</v>
      </c>
      <c r="L21" s="415">
        <v>48532</v>
      </c>
      <c r="M21" s="415">
        <v>13637</v>
      </c>
      <c r="N21" s="415">
        <v>2572400</v>
      </c>
      <c r="O21" s="415">
        <v>313916</v>
      </c>
    </row>
    <row r="22" spans="1:15" s="412" customFormat="1" ht="21.75" customHeight="1">
      <c r="A22" s="413"/>
      <c r="B22" s="419" t="s">
        <v>392</v>
      </c>
      <c r="C22" s="1624" t="s">
        <v>450</v>
      </c>
      <c r="D22" s="1625"/>
      <c r="E22" s="415">
        <v>10913</v>
      </c>
      <c r="F22" s="415">
        <v>0</v>
      </c>
      <c r="G22" s="415">
        <v>0</v>
      </c>
      <c r="H22" s="415">
        <v>0</v>
      </c>
      <c r="I22" s="415">
        <v>0</v>
      </c>
      <c r="J22" s="415">
        <v>0</v>
      </c>
      <c r="K22" s="415">
        <v>0</v>
      </c>
      <c r="L22" s="415">
        <v>9608</v>
      </c>
      <c r="M22" s="415">
        <v>0</v>
      </c>
      <c r="N22" s="415">
        <v>0</v>
      </c>
      <c r="O22" s="415">
        <v>1305</v>
      </c>
    </row>
    <row r="23" spans="1:15" s="412" customFormat="1" ht="21.75" customHeight="1">
      <c r="A23" s="413"/>
      <c r="B23" s="419" t="s">
        <v>451</v>
      </c>
      <c r="C23" s="1624" t="s">
        <v>452</v>
      </c>
      <c r="D23" s="1625"/>
      <c r="E23" s="415">
        <v>189114</v>
      </c>
      <c r="F23" s="415">
        <v>9035</v>
      </c>
      <c r="G23" s="415">
        <v>134767</v>
      </c>
      <c r="H23" s="415">
        <v>0</v>
      </c>
      <c r="I23" s="415">
        <v>0</v>
      </c>
      <c r="J23" s="415">
        <v>0</v>
      </c>
      <c r="K23" s="415">
        <v>0</v>
      </c>
      <c r="L23" s="415">
        <v>42058</v>
      </c>
      <c r="M23" s="415">
        <v>0</v>
      </c>
      <c r="N23" s="415">
        <v>0</v>
      </c>
      <c r="O23" s="415">
        <v>3254</v>
      </c>
    </row>
    <row r="24" spans="1:15" s="412" customFormat="1" ht="21.75" customHeight="1">
      <c r="A24" s="413"/>
      <c r="B24" s="421"/>
      <c r="C24" s="422" t="s">
        <v>189</v>
      </c>
      <c r="D24" s="423" t="s">
        <v>446</v>
      </c>
      <c r="E24" s="415">
        <v>138041</v>
      </c>
      <c r="F24" s="415">
        <v>9035</v>
      </c>
      <c r="G24" s="415">
        <v>128836</v>
      </c>
      <c r="H24" s="415">
        <v>0</v>
      </c>
      <c r="I24" s="415">
        <v>0</v>
      </c>
      <c r="J24" s="415">
        <v>0</v>
      </c>
      <c r="K24" s="415">
        <v>0</v>
      </c>
      <c r="L24" s="415">
        <v>0</v>
      </c>
      <c r="M24" s="415">
        <v>0</v>
      </c>
      <c r="N24" s="415">
        <v>0</v>
      </c>
      <c r="O24" s="415">
        <v>170</v>
      </c>
    </row>
    <row r="25" spans="1:15" s="412" customFormat="1" ht="21.75" customHeight="1">
      <c r="A25" s="413"/>
      <c r="B25" s="421"/>
      <c r="C25" s="422" t="s">
        <v>190</v>
      </c>
      <c r="D25" s="423" t="s">
        <v>447</v>
      </c>
      <c r="E25" s="415">
        <v>51073</v>
      </c>
      <c r="F25" s="415">
        <v>0</v>
      </c>
      <c r="G25" s="415">
        <v>5931</v>
      </c>
      <c r="H25" s="415">
        <v>0</v>
      </c>
      <c r="I25" s="415">
        <v>0</v>
      </c>
      <c r="J25" s="415">
        <v>0</v>
      </c>
      <c r="K25" s="415">
        <v>0</v>
      </c>
      <c r="L25" s="415">
        <v>42058</v>
      </c>
      <c r="M25" s="415">
        <v>0</v>
      </c>
      <c r="N25" s="415">
        <v>0</v>
      </c>
      <c r="O25" s="415">
        <v>3084</v>
      </c>
    </row>
    <row r="26" spans="1:15" s="412" customFormat="1" ht="21.75" customHeight="1">
      <c r="A26" s="417" t="s">
        <v>453</v>
      </c>
      <c r="B26" s="418" t="s">
        <v>433</v>
      </c>
      <c r="C26" s="1624" t="s">
        <v>454</v>
      </c>
      <c r="D26" s="1625"/>
      <c r="E26" s="415">
        <v>354570</v>
      </c>
      <c r="F26" s="415">
        <v>62645</v>
      </c>
      <c r="G26" s="415">
        <v>44996</v>
      </c>
      <c r="H26" s="415">
        <v>0</v>
      </c>
      <c r="I26" s="415">
        <v>4081</v>
      </c>
      <c r="J26" s="415">
        <v>0</v>
      </c>
      <c r="K26" s="415">
        <v>0</v>
      </c>
      <c r="L26" s="415">
        <v>86</v>
      </c>
      <c r="M26" s="415">
        <v>8018</v>
      </c>
      <c r="N26" s="415">
        <v>99100</v>
      </c>
      <c r="O26" s="415">
        <v>135644</v>
      </c>
    </row>
    <row r="27" spans="1:15" s="412" customFormat="1" ht="21.75" customHeight="1">
      <c r="A27" s="413"/>
      <c r="B27" s="419" t="s">
        <v>384</v>
      </c>
      <c r="C27" s="1624" t="s">
        <v>446</v>
      </c>
      <c r="D27" s="1625"/>
      <c r="E27" s="415">
        <v>162584</v>
      </c>
      <c r="F27" s="415">
        <v>62645</v>
      </c>
      <c r="G27" s="415">
        <v>43826</v>
      </c>
      <c r="H27" s="415">
        <v>0</v>
      </c>
      <c r="I27" s="415">
        <v>1255</v>
      </c>
      <c r="J27" s="415">
        <v>0</v>
      </c>
      <c r="K27" s="415">
        <v>0</v>
      </c>
      <c r="L27" s="415">
        <v>6</v>
      </c>
      <c r="M27" s="415">
        <v>3585</v>
      </c>
      <c r="N27" s="415">
        <v>35000</v>
      </c>
      <c r="O27" s="415">
        <v>16267</v>
      </c>
    </row>
    <row r="28" spans="1:15" s="412" customFormat="1" ht="21.75" customHeight="1">
      <c r="A28" s="413"/>
      <c r="B28" s="419" t="s">
        <v>386</v>
      </c>
      <c r="C28" s="1624" t="s">
        <v>447</v>
      </c>
      <c r="D28" s="1625"/>
      <c r="E28" s="415">
        <v>191986</v>
      </c>
      <c r="F28" s="415">
        <v>0</v>
      </c>
      <c r="G28" s="415">
        <v>1170</v>
      </c>
      <c r="H28" s="415">
        <v>0</v>
      </c>
      <c r="I28" s="415">
        <v>2826</v>
      </c>
      <c r="J28" s="415">
        <v>0</v>
      </c>
      <c r="K28" s="415">
        <v>0</v>
      </c>
      <c r="L28" s="415">
        <v>80</v>
      </c>
      <c r="M28" s="415">
        <v>4433</v>
      </c>
      <c r="N28" s="415">
        <v>64100</v>
      </c>
      <c r="O28" s="415">
        <v>119377</v>
      </c>
    </row>
    <row r="29" spans="1:15" s="412" customFormat="1" ht="21.75" customHeight="1">
      <c r="A29" s="413"/>
      <c r="B29" s="419" t="s">
        <v>388</v>
      </c>
      <c r="C29" s="1624" t="s">
        <v>449</v>
      </c>
      <c r="D29" s="1625"/>
      <c r="E29" s="415">
        <v>0</v>
      </c>
      <c r="F29" s="415">
        <v>0</v>
      </c>
      <c r="G29" s="415">
        <v>0</v>
      </c>
      <c r="H29" s="415">
        <v>0</v>
      </c>
      <c r="I29" s="415">
        <v>0</v>
      </c>
      <c r="J29" s="415">
        <v>0</v>
      </c>
      <c r="K29" s="415">
        <v>0</v>
      </c>
      <c r="L29" s="415">
        <v>0</v>
      </c>
      <c r="M29" s="415">
        <v>0</v>
      </c>
      <c r="N29" s="415">
        <v>0</v>
      </c>
      <c r="O29" s="415">
        <v>0</v>
      </c>
    </row>
    <row r="30" spans="1:15" s="412" customFormat="1" ht="21.75" customHeight="1">
      <c r="A30" s="413"/>
      <c r="B30" s="419" t="s">
        <v>390</v>
      </c>
      <c r="C30" s="1624" t="s">
        <v>450</v>
      </c>
      <c r="D30" s="1625"/>
      <c r="E30" s="415">
        <v>0</v>
      </c>
      <c r="F30" s="415">
        <v>0</v>
      </c>
      <c r="G30" s="415">
        <v>0</v>
      </c>
      <c r="H30" s="415">
        <v>0</v>
      </c>
      <c r="I30" s="415">
        <v>0</v>
      </c>
      <c r="J30" s="415">
        <v>0</v>
      </c>
      <c r="K30" s="415">
        <v>0</v>
      </c>
      <c r="L30" s="415">
        <v>0</v>
      </c>
      <c r="M30" s="415">
        <v>0</v>
      </c>
      <c r="N30" s="415">
        <v>0</v>
      </c>
      <c r="O30" s="415">
        <v>0</v>
      </c>
    </row>
    <row r="31" spans="1:15" s="412" customFormat="1" ht="21.75" customHeight="1">
      <c r="A31" s="424"/>
      <c r="B31" s="419" t="s">
        <v>392</v>
      </c>
      <c r="C31" s="1624" t="s">
        <v>452</v>
      </c>
      <c r="D31" s="1625"/>
      <c r="E31" s="415">
        <v>0</v>
      </c>
      <c r="F31" s="415">
        <v>0</v>
      </c>
      <c r="G31" s="415">
        <v>0</v>
      </c>
      <c r="H31" s="415">
        <v>0</v>
      </c>
      <c r="I31" s="415">
        <v>0</v>
      </c>
      <c r="J31" s="415">
        <v>0</v>
      </c>
      <c r="K31" s="415">
        <v>0</v>
      </c>
      <c r="L31" s="415">
        <v>0</v>
      </c>
      <c r="M31" s="415">
        <v>0</v>
      </c>
      <c r="N31" s="415">
        <v>0</v>
      </c>
      <c r="O31" s="415">
        <v>0</v>
      </c>
    </row>
    <row r="32" spans="1:15" s="412" customFormat="1" ht="21.75" customHeight="1">
      <c r="A32" s="417" t="s">
        <v>455</v>
      </c>
      <c r="B32" s="418" t="s">
        <v>433</v>
      </c>
      <c r="C32" s="1624" t="s">
        <v>456</v>
      </c>
      <c r="D32" s="1625"/>
      <c r="E32" s="415">
        <v>8173</v>
      </c>
      <c r="F32" s="415">
        <v>0</v>
      </c>
      <c r="G32" s="415">
        <v>0</v>
      </c>
      <c r="H32" s="415">
        <v>0</v>
      </c>
      <c r="I32" s="415">
        <v>0</v>
      </c>
      <c r="J32" s="415">
        <v>0</v>
      </c>
      <c r="K32" s="415">
        <v>0</v>
      </c>
      <c r="L32" s="415">
        <v>0</v>
      </c>
      <c r="M32" s="415">
        <v>0</v>
      </c>
      <c r="N32" s="415">
        <v>0</v>
      </c>
      <c r="O32" s="415">
        <v>8173</v>
      </c>
    </row>
    <row r="33" spans="1:15" s="412" customFormat="1" ht="21.75" customHeight="1">
      <c r="A33" s="413"/>
      <c r="B33" s="419" t="s">
        <v>384</v>
      </c>
      <c r="C33" s="1624" t="s">
        <v>446</v>
      </c>
      <c r="D33" s="1625"/>
      <c r="E33" s="415">
        <v>0</v>
      </c>
      <c r="F33" s="415">
        <v>0</v>
      </c>
      <c r="G33" s="415">
        <v>0</v>
      </c>
      <c r="H33" s="415">
        <v>0</v>
      </c>
      <c r="I33" s="415">
        <v>0</v>
      </c>
      <c r="J33" s="415">
        <v>0</v>
      </c>
      <c r="K33" s="415">
        <v>0</v>
      </c>
      <c r="L33" s="415">
        <v>0</v>
      </c>
      <c r="M33" s="415">
        <v>0</v>
      </c>
      <c r="N33" s="415">
        <v>0</v>
      </c>
      <c r="O33" s="415">
        <v>0</v>
      </c>
    </row>
    <row r="34" spans="1:15" s="412" customFormat="1" ht="21.75" customHeight="1">
      <c r="A34" s="413"/>
      <c r="B34" s="419" t="s">
        <v>386</v>
      </c>
      <c r="C34" s="1624" t="s">
        <v>447</v>
      </c>
      <c r="D34" s="1625"/>
      <c r="E34" s="415">
        <v>8173</v>
      </c>
      <c r="F34" s="415">
        <v>0</v>
      </c>
      <c r="G34" s="415">
        <v>0</v>
      </c>
      <c r="H34" s="415">
        <v>0</v>
      </c>
      <c r="I34" s="415">
        <v>0</v>
      </c>
      <c r="J34" s="415">
        <v>0</v>
      </c>
      <c r="K34" s="415">
        <v>0</v>
      </c>
      <c r="L34" s="415">
        <v>0</v>
      </c>
      <c r="M34" s="415">
        <v>0</v>
      </c>
      <c r="N34" s="415">
        <v>0</v>
      </c>
      <c r="O34" s="415">
        <v>8173</v>
      </c>
    </row>
    <row r="35" spans="1:15" s="412" customFormat="1" ht="21.75" customHeight="1">
      <c r="A35" s="417" t="s">
        <v>457</v>
      </c>
      <c r="B35" s="418" t="s">
        <v>433</v>
      </c>
      <c r="C35" s="1624" t="s">
        <v>319</v>
      </c>
      <c r="D35" s="1625"/>
      <c r="E35" s="415">
        <v>72183001</v>
      </c>
      <c r="F35" s="415">
        <v>24590</v>
      </c>
      <c r="G35" s="415">
        <v>213</v>
      </c>
      <c r="H35" s="415">
        <v>1551757</v>
      </c>
      <c r="I35" s="415">
        <v>4277</v>
      </c>
      <c r="J35" s="415">
        <v>17694</v>
      </c>
      <c r="K35" s="415">
        <v>12231</v>
      </c>
      <c r="L35" s="415">
        <v>831934</v>
      </c>
      <c r="M35" s="415">
        <v>697</v>
      </c>
      <c r="N35" s="415">
        <v>0</v>
      </c>
      <c r="O35" s="415">
        <v>69739608</v>
      </c>
    </row>
    <row r="36" spans="1:15" s="412" customFormat="1" ht="21.75" customHeight="1">
      <c r="A36" s="417" t="s">
        <v>458</v>
      </c>
      <c r="B36" s="418" t="s">
        <v>433</v>
      </c>
      <c r="C36" s="1624" t="s">
        <v>340</v>
      </c>
      <c r="D36" s="1625"/>
      <c r="E36" s="415">
        <v>18451718</v>
      </c>
      <c r="F36" s="415">
        <v>8577</v>
      </c>
      <c r="G36" s="415">
        <v>385522</v>
      </c>
      <c r="H36" s="415">
        <v>38854</v>
      </c>
      <c r="I36" s="415">
        <v>2860588</v>
      </c>
      <c r="J36" s="415">
        <v>211474</v>
      </c>
      <c r="K36" s="415">
        <v>168804</v>
      </c>
      <c r="L36" s="415">
        <v>245538</v>
      </c>
      <c r="M36" s="415">
        <v>6</v>
      </c>
      <c r="N36" s="415">
        <v>220800</v>
      </c>
      <c r="O36" s="415">
        <v>14311555</v>
      </c>
    </row>
    <row r="37" spans="1:15" s="412" customFormat="1" ht="21.75" customHeight="1">
      <c r="A37" s="425" t="s">
        <v>403</v>
      </c>
      <c r="B37" s="418" t="s">
        <v>433</v>
      </c>
      <c r="C37" s="1624" t="s">
        <v>459</v>
      </c>
      <c r="D37" s="1625"/>
      <c r="E37" s="415">
        <v>5195386</v>
      </c>
      <c r="F37" s="415">
        <v>761</v>
      </c>
      <c r="G37" s="415">
        <v>0</v>
      </c>
      <c r="H37" s="415">
        <v>0</v>
      </c>
      <c r="I37" s="415">
        <v>0</v>
      </c>
      <c r="J37" s="415">
        <v>250</v>
      </c>
      <c r="K37" s="415">
        <v>145205</v>
      </c>
      <c r="L37" s="415">
        <v>12000</v>
      </c>
      <c r="M37" s="415">
        <v>0</v>
      </c>
      <c r="N37" s="415">
        <v>1446200</v>
      </c>
      <c r="O37" s="415">
        <v>3590970</v>
      </c>
    </row>
    <row r="38" spans="1:15" s="412" customFormat="1" ht="21.75" customHeight="1">
      <c r="A38" s="425" t="s">
        <v>405</v>
      </c>
      <c r="B38" s="418" t="s">
        <v>433</v>
      </c>
      <c r="C38" s="1624" t="s">
        <v>460</v>
      </c>
      <c r="D38" s="1625"/>
      <c r="E38" s="415">
        <v>6877232</v>
      </c>
      <c r="F38" s="415">
        <v>0</v>
      </c>
      <c r="G38" s="415">
        <v>0</v>
      </c>
      <c r="H38" s="415">
        <v>0</v>
      </c>
      <c r="I38" s="415">
        <v>0</v>
      </c>
      <c r="J38" s="415">
        <v>0</v>
      </c>
      <c r="K38" s="415">
        <v>119676</v>
      </c>
      <c r="L38" s="415">
        <v>6494090</v>
      </c>
      <c r="M38" s="415">
        <v>0</v>
      </c>
      <c r="N38" s="415">
        <v>0</v>
      </c>
      <c r="O38" s="415">
        <v>263466</v>
      </c>
    </row>
    <row r="39" spans="1:15" s="412" customFormat="1" ht="21.75" customHeight="1">
      <c r="A39" s="425" t="s">
        <v>407</v>
      </c>
      <c r="B39" s="418" t="s">
        <v>433</v>
      </c>
      <c r="C39" s="1624" t="s">
        <v>461</v>
      </c>
      <c r="D39" s="1625"/>
      <c r="E39" s="415">
        <v>62335082</v>
      </c>
      <c r="F39" s="415">
        <v>2689840</v>
      </c>
      <c r="G39" s="415">
        <v>8855208</v>
      </c>
      <c r="H39" s="415">
        <v>0</v>
      </c>
      <c r="I39" s="415">
        <v>4200</v>
      </c>
      <c r="J39" s="415">
        <v>6052</v>
      </c>
      <c r="K39" s="415">
        <v>163271</v>
      </c>
      <c r="L39" s="415">
        <v>82216</v>
      </c>
      <c r="M39" s="415">
        <v>0</v>
      </c>
      <c r="N39" s="415">
        <v>12000</v>
      </c>
      <c r="O39" s="415">
        <v>50522295</v>
      </c>
    </row>
    <row r="40" spans="1:15" s="412" customFormat="1" ht="21.75" customHeight="1">
      <c r="A40" s="425" t="s">
        <v>409</v>
      </c>
      <c r="B40" s="418" t="s">
        <v>433</v>
      </c>
      <c r="C40" s="1624" t="s">
        <v>343</v>
      </c>
      <c r="D40" s="1625"/>
      <c r="E40" s="415">
        <v>0</v>
      </c>
      <c r="F40" s="415">
        <v>0</v>
      </c>
      <c r="G40" s="415">
        <v>0</v>
      </c>
      <c r="H40" s="415">
        <v>0</v>
      </c>
      <c r="I40" s="415">
        <v>0</v>
      </c>
      <c r="J40" s="415">
        <v>0</v>
      </c>
      <c r="K40" s="415">
        <v>0</v>
      </c>
      <c r="L40" s="415">
        <v>0</v>
      </c>
      <c r="M40" s="415">
        <v>0</v>
      </c>
      <c r="N40" s="415">
        <v>0</v>
      </c>
      <c r="O40" s="415">
        <v>0</v>
      </c>
    </row>
    <row r="41" spans="1:15" s="412" customFormat="1" ht="21.75" customHeight="1">
      <c r="A41" s="1629" t="s">
        <v>323</v>
      </c>
      <c r="B41" s="1624"/>
      <c r="C41" s="1624"/>
      <c r="D41" s="1625"/>
      <c r="E41" s="415">
        <v>851939536</v>
      </c>
      <c r="F41" s="415">
        <v>251224489</v>
      </c>
      <c r="G41" s="415">
        <v>50309439</v>
      </c>
      <c r="H41" s="415">
        <v>6410557</v>
      </c>
      <c r="I41" s="415">
        <v>6296183</v>
      </c>
      <c r="J41" s="415">
        <v>572828</v>
      </c>
      <c r="K41" s="415">
        <v>8857097</v>
      </c>
      <c r="L41" s="415">
        <v>16054939</v>
      </c>
      <c r="M41" s="415">
        <v>3704454</v>
      </c>
      <c r="N41" s="415">
        <v>57861525</v>
      </c>
      <c r="O41" s="415">
        <v>450648025</v>
      </c>
    </row>
    <row r="42" spans="1:15" s="412" customFormat="1" ht="21.75" customHeight="1">
      <c r="A42" s="1629" t="s">
        <v>462</v>
      </c>
      <c r="B42" s="1624"/>
      <c r="C42" s="1624"/>
      <c r="D42" s="1625"/>
      <c r="E42" s="415">
        <v>0</v>
      </c>
      <c r="F42" s="426">
        <v>25869263</v>
      </c>
      <c r="G42" s="426">
        <v>4542833</v>
      </c>
      <c r="H42" s="426">
        <v>740520</v>
      </c>
      <c r="I42" s="426">
        <v>2395740</v>
      </c>
      <c r="J42" s="426">
        <v>1491611</v>
      </c>
      <c r="K42" s="426">
        <v>15865092</v>
      </c>
      <c r="L42" s="426">
        <v>3319061</v>
      </c>
      <c r="M42" s="426">
        <v>7894154</v>
      </c>
      <c r="N42" s="426">
        <v>17471383</v>
      </c>
      <c r="O42" s="426">
        <v>-79589657</v>
      </c>
    </row>
    <row r="43" spans="1:15" s="412" customFormat="1" ht="21.75" customHeight="1">
      <c r="A43" s="1629" t="s">
        <v>463</v>
      </c>
      <c r="B43" s="1624"/>
      <c r="C43" s="1624"/>
      <c r="D43" s="1625"/>
      <c r="E43" s="415">
        <v>22216691</v>
      </c>
      <c r="F43" s="426">
        <v>0</v>
      </c>
      <c r="G43" s="426">
        <v>0</v>
      </c>
      <c r="H43" s="426">
        <v>0</v>
      </c>
      <c r="I43" s="426">
        <v>0</v>
      </c>
      <c r="J43" s="426">
        <v>0</v>
      </c>
      <c r="K43" s="426">
        <v>4238</v>
      </c>
      <c r="L43" s="426">
        <v>0</v>
      </c>
      <c r="M43" s="426">
        <v>0</v>
      </c>
      <c r="N43" s="426">
        <v>0</v>
      </c>
      <c r="O43" s="426">
        <v>22212453</v>
      </c>
    </row>
    <row r="44" spans="1:15" s="412" customFormat="1" ht="21.75" customHeight="1">
      <c r="A44" s="1626" t="s">
        <v>464</v>
      </c>
      <c r="B44" s="1627"/>
      <c r="C44" s="1627"/>
      <c r="D44" s="1628"/>
      <c r="E44" s="427">
        <v>874156227</v>
      </c>
      <c r="F44" s="427">
        <v>277093752</v>
      </c>
      <c r="G44" s="427">
        <v>54852272</v>
      </c>
      <c r="H44" s="427">
        <v>7151077</v>
      </c>
      <c r="I44" s="427">
        <v>8691923</v>
      </c>
      <c r="J44" s="427">
        <v>2064439</v>
      </c>
      <c r="K44" s="427">
        <v>24726427</v>
      </c>
      <c r="L44" s="427">
        <v>19374000</v>
      </c>
      <c r="M44" s="427">
        <v>11598608</v>
      </c>
      <c r="N44" s="427">
        <v>75332908</v>
      </c>
      <c r="O44" s="427">
        <v>393270821</v>
      </c>
    </row>
  </sheetData>
  <sheetProtection/>
  <mergeCells count="49">
    <mergeCell ref="A44:D44"/>
    <mergeCell ref="C38:D38"/>
    <mergeCell ref="C39:D39"/>
    <mergeCell ref="C40:D40"/>
    <mergeCell ref="A41:D41"/>
    <mergeCell ref="A42:D42"/>
    <mergeCell ref="A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J3:J5"/>
    <mergeCell ref="K3:K5"/>
    <mergeCell ref="L3:L5"/>
    <mergeCell ref="M3:M5"/>
    <mergeCell ref="N3:N5"/>
    <mergeCell ref="O3:O5"/>
    <mergeCell ref="A3:D5"/>
    <mergeCell ref="E3:E5"/>
    <mergeCell ref="F3:F5"/>
    <mergeCell ref="G3:G5"/>
    <mergeCell ref="H3:H5"/>
    <mergeCell ref="I3:I5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3" sqref="Y13"/>
    </sheetView>
  </sheetViews>
  <sheetFormatPr defaultColWidth="8.00390625" defaultRowHeight="11.25" customHeight="1"/>
  <cols>
    <col min="1" max="1" width="2.50390625" style="429" customWidth="1"/>
    <col min="2" max="2" width="8.125" style="429" customWidth="1"/>
    <col min="3" max="10" width="6.125" style="429" customWidth="1"/>
    <col min="11" max="13" width="6.50390625" style="431" customWidth="1"/>
    <col min="14" max="14" width="7.625" style="517" customWidth="1"/>
    <col min="15" max="20" width="7.625" style="431" customWidth="1"/>
    <col min="21" max="21" width="2.875" style="429" customWidth="1"/>
    <col min="22" max="46" width="9.50390625" style="433" customWidth="1"/>
    <col min="47" max="16384" width="8.00390625" style="433" customWidth="1"/>
  </cols>
  <sheetData>
    <row r="1" spans="1:21" ht="16.5" customHeight="1">
      <c r="A1" s="429" t="s">
        <v>465</v>
      </c>
      <c r="C1" s="430"/>
      <c r="D1" s="430"/>
      <c r="E1" s="430"/>
      <c r="F1" s="430"/>
      <c r="G1" s="430"/>
      <c r="H1" s="430"/>
      <c r="I1" s="430"/>
      <c r="J1" s="430"/>
      <c r="N1" s="432"/>
      <c r="U1" s="430"/>
    </row>
    <row r="2" spans="1:21" s="438" customFormat="1" ht="16.5" customHeight="1">
      <c r="A2" s="434"/>
      <c r="B2" s="435" t="s">
        <v>466</v>
      </c>
      <c r="C2" s="1639" t="s">
        <v>467</v>
      </c>
      <c r="D2" s="1639"/>
      <c r="E2" s="1639"/>
      <c r="F2" s="1639"/>
      <c r="G2" s="1639"/>
      <c r="H2" s="1639"/>
      <c r="I2" s="1639"/>
      <c r="J2" s="1639"/>
      <c r="K2" s="1639"/>
      <c r="L2" s="1639"/>
      <c r="M2" s="1639"/>
      <c r="N2" s="436" t="s">
        <v>468</v>
      </c>
      <c r="O2" s="1639" t="s">
        <v>469</v>
      </c>
      <c r="P2" s="1639"/>
      <c r="Q2" s="1640"/>
      <c r="R2" s="1641" t="s">
        <v>470</v>
      </c>
      <c r="S2" s="1642"/>
      <c r="T2" s="1643"/>
      <c r="U2" s="437"/>
    </row>
    <row r="3" spans="1:21" s="443" customFormat="1" ht="16.5" customHeight="1">
      <c r="A3" s="440" t="s">
        <v>145</v>
      </c>
      <c r="B3" s="441"/>
      <c r="C3" s="1644" t="s">
        <v>374</v>
      </c>
      <c r="D3" s="1644" t="s">
        <v>425</v>
      </c>
      <c r="E3" s="1644" t="s">
        <v>400</v>
      </c>
      <c r="F3" s="1644" t="s">
        <v>423</v>
      </c>
      <c r="G3" s="1630" t="s">
        <v>471</v>
      </c>
      <c r="H3" s="1630" t="s">
        <v>472</v>
      </c>
      <c r="I3" s="1633" t="s">
        <v>473</v>
      </c>
      <c r="J3" s="1644" t="s">
        <v>408</v>
      </c>
      <c r="K3" s="1636" t="s">
        <v>474</v>
      </c>
      <c r="L3" s="1636" t="s">
        <v>475</v>
      </c>
      <c r="M3" s="1636" t="s">
        <v>476</v>
      </c>
      <c r="N3" s="442" t="s">
        <v>477</v>
      </c>
      <c r="O3" s="1636" t="s">
        <v>474</v>
      </c>
      <c r="P3" s="1636" t="s">
        <v>475</v>
      </c>
      <c r="Q3" s="1636" t="s">
        <v>476</v>
      </c>
      <c r="R3" s="1636" t="s">
        <v>474</v>
      </c>
      <c r="S3" s="1636" t="s">
        <v>475</v>
      </c>
      <c r="T3" s="1647" t="s">
        <v>476</v>
      </c>
      <c r="U3" s="442" t="s">
        <v>145</v>
      </c>
    </row>
    <row r="4" spans="1:21" s="443" customFormat="1" ht="16.5" customHeight="1">
      <c r="A4" s="440"/>
      <c r="B4" s="441"/>
      <c r="C4" s="1631"/>
      <c r="D4" s="1631"/>
      <c r="E4" s="1631"/>
      <c r="F4" s="1631"/>
      <c r="G4" s="1631"/>
      <c r="H4" s="1631"/>
      <c r="I4" s="1634"/>
      <c r="J4" s="1631"/>
      <c r="K4" s="1637"/>
      <c r="L4" s="1637"/>
      <c r="M4" s="1637"/>
      <c r="N4" s="442" t="s">
        <v>478</v>
      </c>
      <c r="O4" s="1637"/>
      <c r="P4" s="1637"/>
      <c r="Q4" s="1637"/>
      <c r="R4" s="1637"/>
      <c r="S4" s="1637"/>
      <c r="T4" s="1648"/>
      <c r="U4" s="444"/>
    </row>
    <row r="5" spans="1:21" s="443" customFormat="1" ht="16.5" customHeight="1">
      <c r="A5" s="440" t="s">
        <v>273</v>
      </c>
      <c r="B5" s="441"/>
      <c r="C5" s="1631"/>
      <c r="D5" s="1631"/>
      <c r="E5" s="1631"/>
      <c r="F5" s="1631"/>
      <c r="G5" s="1631"/>
      <c r="H5" s="1631"/>
      <c r="I5" s="1634"/>
      <c r="J5" s="1631"/>
      <c r="K5" s="1637"/>
      <c r="L5" s="1637"/>
      <c r="M5" s="1637"/>
      <c r="N5" s="442" t="s">
        <v>482</v>
      </c>
      <c r="O5" s="1637"/>
      <c r="P5" s="1637"/>
      <c r="Q5" s="1637"/>
      <c r="R5" s="1637"/>
      <c r="S5" s="1637"/>
      <c r="T5" s="1648"/>
      <c r="U5" s="445" t="s">
        <v>273</v>
      </c>
    </row>
    <row r="6" spans="1:21" s="443" customFormat="1" ht="16.5" customHeight="1">
      <c r="A6" s="447"/>
      <c r="B6" s="448" t="s">
        <v>3</v>
      </c>
      <c r="C6" s="1632"/>
      <c r="D6" s="1632"/>
      <c r="E6" s="1632"/>
      <c r="F6" s="1632"/>
      <c r="G6" s="1632"/>
      <c r="H6" s="1632"/>
      <c r="I6" s="1635"/>
      <c r="J6" s="1632"/>
      <c r="K6" s="1638"/>
      <c r="L6" s="1638"/>
      <c r="M6" s="1638"/>
      <c r="N6" s="449" t="s">
        <v>483</v>
      </c>
      <c r="O6" s="1638"/>
      <c r="P6" s="1638"/>
      <c r="Q6" s="1638"/>
      <c r="R6" s="1638"/>
      <c r="S6" s="1638"/>
      <c r="T6" s="1649"/>
      <c r="U6" s="446"/>
    </row>
    <row r="7" spans="1:21" s="438" customFormat="1" ht="16.5" customHeight="1">
      <c r="A7" s="1650" t="s">
        <v>286</v>
      </c>
      <c r="B7" s="1651"/>
      <c r="C7" s="450">
        <v>19.2</v>
      </c>
      <c r="D7" s="451">
        <v>11.1</v>
      </c>
      <c r="E7" s="451">
        <v>18</v>
      </c>
      <c r="F7" s="451">
        <v>13.5</v>
      </c>
      <c r="G7" s="451">
        <v>2.6</v>
      </c>
      <c r="H7" s="451">
        <v>15.9</v>
      </c>
      <c r="I7" s="452">
        <v>0.2</v>
      </c>
      <c r="J7" s="451">
        <v>11.9</v>
      </c>
      <c r="K7" s="453">
        <v>92.4</v>
      </c>
      <c r="L7" s="454">
        <v>92.7</v>
      </c>
      <c r="M7" s="455">
        <v>92.7</v>
      </c>
      <c r="N7" s="456">
        <v>0.451</v>
      </c>
      <c r="O7" s="457">
        <v>4.7</v>
      </c>
      <c r="P7" s="457">
        <v>3.8</v>
      </c>
      <c r="Q7" s="458">
        <v>3.6</v>
      </c>
      <c r="R7" s="453">
        <v>10.6</v>
      </c>
      <c r="S7" s="453">
        <v>11.1</v>
      </c>
      <c r="T7" s="454">
        <v>11.3</v>
      </c>
      <c r="U7" s="459"/>
    </row>
    <row r="8" spans="1:21" s="438" customFormat="1" ht="16.5" customHeight="1">
      <c r="A8" s="1645" t="s">
        <v>287</v>
      </c>
      <c r="B8" s="1646"/>
      <c r="C8" s="461">
        <v>18.5</v>
      </c>
      <c r="D8" s="462">
        <v>13.8</v>
      </c>
      <c r="E8" s="462">
        <v>18.6</v>
      </c>
      <c r="F8" s="462">
        <v>13.3</v>
      </c>
      <c r="G8" s="462">
        <v>2.5</v>
      </c>
      <c r="H8" s="462">
        <v>15</v>
      </c>
      <c r="I8" s="463">
        <v>0.2</v>
      </c>
      <c r="J8" s="462">
        <v>11.4</v>
      </c>
      <c r="K8" s="464">
        <v>93.5</v>
      </c>
      <c r="L8" s="465">
        <v>93.6</v>
      </c>
      <c r="M8" s="466">
        <v>94.1</v>
      </c>
      <c r="N8" s="467">
        <v>0.497</v>
      </c>
      <c r="O8" s="468">
        <v>4.4</v>
      </c>
      <c r="P8" s="468">
        <v>3.6</v>
      </c>
      <c r="Q8" s="469">
        <v>3.2</v>
      </c>
      <c r="R8" s="464">
        <v>11</v>
      </c>
      <c r="S8" s="464">
        <v>11.6</v>
      </c>
      <c r="T8" s="465">
        <v>11.3</v>
      </c>
      <c r="U8" s="470"/>
    </row>
    <row r="9" spans="1:21" s="438" customFormat="1" ht="16.5" customHeight="1">
      <c r="A9" s="1645" t="s">
        <v>288</v>
      </c>
      <c r="B9" s="1646"/>
      <c r="C9" s="461">
        <v>20.9</v>
      </c>
      <c r="D9" s="462">
        <v>5.3</v>
      </c>
      <c r="E9" s="462">
        <v>16.6</v>
      </c>
      <c r="F9" s="462">
        <v>13.7</v>
      </c>
      <c r="G9" s="462">
        <v>2.6</v>
      </c>
      <c r="H9" s="462">
        <v>17.8</v>
      </c>
      <c r="I9" s="463">
        <v>0.1</v>
      </c>
      <c r="J9" s="462">
        <v>13.1</v>
      </c>
      <c r="K9" s="464">
        <v>90.1</v>
      </c>
      <c r="L9" s="465">
        <v>90.7</v>
      </c>
      <c r="M9" s="466">
        <v>89.5</v>
      </c>
      <c r="N9" s="467">
        <v>0.348</v>
      </c>
      <c r="O9" s="468">
        <v>5.5</v>
      </c>
      <c r="P9" s="468">
        <v>4.2</v>
      </c>
      <c r="Q9" s="469">
        <v>4.5</v>
      </c>
      <c r="R9" s="472">
        <v>9.7</v>
      </c>
      <c r="S9" s="472">
        <v>10.1</v>
      </c>
      <c r="T9" s="465">
        <v>10.2</v>
      </c>
      <c r="U9" s="470"/>
    </row>
    <row r="10" spans="1:21" s="438" customFormat="1" ht="16.5" customHeight="1">
      <c r="A10" s="473" t="s">
        <v>484</v>
      </c>
      <c r="B10" s="474" t="s">
        <v>31</v>
      </c>
      <c r="C10" s="450">
        <v>15.5</v>
      </c>
      <c r="D10" s="451">
        <v>17.9</v>
      </c>
      <c r="E10" s="451">
        <v>20.1</v>
      </c>
      <c r="F10" s="451">
        <v>12.6</v>
      </c>
      <c r="G10" s="451">
        <v>3.8</v>
      </c>
      <c r="H10" s="451">
        <v>10</v>
      </c>
      <c r="I10" s="452"/>
      <c r="J10" s="451">
        <v>12.3</v>
      </c>
      <c r="K10" s="453">
        <v>92.2</v>
      </c>
      <c r="L10" s="454">
        <v>92.2</v>
      </c>
      <c r="M10" s="455">
        <v>94.6</v>
      </c>
      <c r="N10" s="456">
        <v>0.565</v>
      </c>
      <c r="O10" s="457">
        <v>3.5</v>
      </c>
      <c r="P10" s="457">
        <v>4</v>
      </c>
      <c r="Q10" s="458">
        <v>1.8</v>
      </c>
      <c r="R10" s="454">
        <v>14.2</v>
      </c>
      <c r="S10" s="454">
        <v>15</v>
      </c>
      <c r="T10" s="454">
        <v>15.2</v>
      </c>
      <c r="U10" s="475" t="s">
        <v>484</v>
      </c>
    </row>
    <row r="11" spans="1:21" s="438" customFormat="1" ht="16.5" customHeight="1">
      <c r="A11" s="476" t="s">
        <v>485</v>
      </c>
      <c r="B11" s="477" t="s">
        <v>32</v>
      </c>
      <c r="C11" s="478">
        <v>19.4</v>
      </c>
      <c r="D11" s="464">
        <v>13.6</v>
      </c>
      <c r="E11" s="464">
        <v>18.2</v>
      </c>
      <c r="F11" s="464">
        <v>16.8</v>
      </c>
      <c r="G11" s="464">
        <v>1.7</v>
      </c>
      <c r="H11" s="464">
        <v>14.2</v>
      </c>
      <c r="I11" s="465">
        <v>0.4</v>
      </c>
      <c r="J11" s="464">
        <v>12.2</v>
      </c>
      <c r="K11" s="464">
        <v>96.6</v>
      </c>
      <c r="L11" s="465">
        <v>97.1</v>
      </c>
      <c r="M11" s="466">
        <v>96.5</v>
      </c>
      <c r="N11" s="467">
        <v>0.498</v>
      </c>
      <c r="O11" s="468">
        <v>1</v>
      </c>
      <c r="P11" s="468">
        <v>1.3</v>
      </c>
      <c r="Q11" s="469">
        <v>1.3</v>
      </c>
      <c r="R11" s="465">
        <v>6.4</v>
      </c>
      <c r="S11" s="465">
        <v>7</v>
      </c>
      <c r="T11" s="465">
        <v>7.7</v>
      </c>
      <c r="U11" s="479" t="s">
        <v>485</v>
      </c>
    </row>
    <row r="12" spans="1:21" s="438" customFormat="1" ht="16.5" customHeight="1">
      <c r="A12" s="476" t="s">
        <v>486</v>
      </c>
      <c r="B12" s="477" t="s">
        <v>33</v>
      </c>
      <c r="C12" s="478">
        <v>17</v>
      </c>
      <c r="D12" s="464">
        <v>13.7</v>
      </c>
      <c r="E12" s="464">
        <v>16.5</v>
      </c>
      <c r="F12" s="464">
        <v>15.1</v>
      </c>
      <c r="G12" s="464">
        <v>1.4</v>
      </c>
      <c r="H12" s="464">
        <v>16.6</v>
      </c>
      <c r="I12" s="465" t="s">
        <v>984</v>
      </c>
      <c r="J12" s="464">
        <v>11.7</v>
      </c>
      <c r="K12" s="464">
        <v>91.9</v>
      </c>
      <c r="L12" s="465">
        <v>92.1</v>
      </c>
      <c r="M12" s="466">
        <v>91.9</v>
      </c>
      <c r="N12" s="467">
        <v>0.671</v>
      </c>
      <c r="O12" s="468">
        <v>4.8</v>
      </c>
      <c r="P12" s="468">
        <v>3.9</v>
      </c>
      <c r="Q12" s="469">
        <v>4.3</v>
      </c>
      <c r="R12" s="465">
        <v>9.5</v>
      </c>
      <c r="S12" s="465">
        <v>9.8</v>
      </c>
      <c r="T12" s="465">
        <v>9.3</v>
      </c>
      <c r="U12" s="479" t="s">
        <v>486</v>
      </c>
    </row>
    <row r="13" spans="1:21" s="438" customFormat="1" ht="16.5" customHeight="1">
      <c r="A13" s="476" t="s">
        <v>487</v>
      </c>
      <c r="B13" s="477" t="s">
        <v>34</v>
      </c>
      <c r="C13" s="478">
        <v>19.9</v>
      </c>
      <c r="D13" s="464">
        <v>11.2</v>
      </c>
      <c r="E13" s="464">
        <v>16.3</v>
      </c>
      <c r="F13" s="464">
        <v>12</v>
      </c>
      <c r="G13" s="464">
        <v>3.6</v>
      </c>
      <c r="H13" s="464">
        <v>15.2</v>
      </c>
      <c r="I13" s="465" t="s">
        <v>984</v>
      </c>
      <c r="J13" s="464">
        <v>12.1</v>
      </c>
      <c r="K13" s="464">
        <v>90.4</v>
      </c>
      <c r="L13" s="465">
        <v>94.5</v>
      </c>
      <c r="M13" s="466">
        <v>96.6</v>
      </c>
      <c r="N13" s="467">
        <v>0.366</v>
      </c>
      <c r="O13" s="468">
        <v>9.2</v>
      </c>
      <c r="P13" s="468">
        <v>5.1</v>
      </c>
      <c r="Q13" s="469">
        <v>3.7</v>
      </c>
      <c r="R13" s="465">
        <v>15.6</v>
      </c>
      <c r="S13" s="465">
        <v>17.1</v>
      </c>
      <c r="T13" s="465">
        <v>18.4</v>
      </c>
      <c r="U13" s="481" t="s">
        <v>487</v>
      </c>
    </row>
    <row r="14" spans="1:21" s="438" customFormat="1" ht="16.5" customHeight="1">
      <c r="A14" s="476" t="s">
        <v>488</v>
      </c>
      <c r="B14" s="477" t="s">
        <v>14</v>
      </c>
      <c r="C14" s="478">
        <v>19.4</v>
      </c>
      <c r="D14" s="464">
        <v>12</v>
      </c>
      <c r="E14" s="464">
        <v>25.9</v>
      </c>
      <c r="F14" s="464">
        <v>10.5</v>
      </c>
      <c r="G14" s="464">
        <v>2</v>
      </c>
      <c r="H14" s="464">
        <v>16.5</v>
      </c>
      <c r="I14" s="465"/>
      <c r="J14" s="464">
        <v>10.8</v>
      </c>
      <c r="K14" s="464">
        <v>97.2</v>
      </c>
      <c r="L14" s="465">
        <v>98.4</v>
      </c>
      <c r="M14" s="466">
        <v>98.3</v>
      </c>
      <c r="N14" s="467">
        <v>0.331</v>
      </c>
      <c r="O14" s="468">
        <v>5</v>
      </c>
      <c r="P14" s="468">
        <v>3.5</v>
      </c>
      <c r="Q14" s="469">
        <v>3.9</v>
      </c>
      <c r="R14" s="465">
        <v>10.5</v>
      </c>
      <c r="S14" s="465">
        <v>11.1</v>
      </c>
      <c r="T14" s="465">
        <v>11.5</v>
      </c>
      <c r="U14" s="481" t="s">
        <v>488</v>
      </c>
    </row>
    <row r="15" spans="1:21" s="438" customFormat="1" ht="16.5" customHeight="1">
      <c r="A15" s="476" t="s">
        <v>489</v>
      </c>
      <c r="B15" s="477" t="s">
        <v>35</v>
      </c>
      <c r="C15" s="478">
        <v>16.6</v>
      </c>
      <c r="D15" s="464">
        <v>9.7</v>
      </c>
      <c r="E15" s="464">
        <v>14.9</v>
      </c>
      <c r="F15" s="464">
        <v>9.4</v>
      </c>
      <c r="G15" s="464">
        <v>4.6</v>
      </c>
      <c r="H15" s="464">
        <v>24.5</v>
      </c>
      <c r="I15" s="465" t="s">
        <v>984</v>
      </c>
      <c r="J15" s="464">
        <v>10.6</v>
      </c>
      <c r="K15" s="464">
        <v>90.3</v>
      </c>
      <c r="L15" s="465">
        <v>89.4</v>
      </c>
      <c r="M15" s="466">
        <v>89.9</v>
      </c>
      <c r="N15" s="467">
        <v>0.439</v>
      </c>
      <c r="O15" s="468">
        <v>11.8</v>
      </c>
      <c r="P15" s="468">
        <v>7.5</v>
      </c>
      <c r="Q15" s="469">
        <v>7.6</v>
      </c>
      <c r="R15" s="465">
        <v>8.2</v>
      </c>
      <c r="S15" s="465">
        <v>8.7</v>
      </c>
      <c r="T15" s="465">
        <v>9.3</v>
      </c>
      <c r="U15" s="481" t="s">
        <v>489</v>
      </c>
    </row>
    <row r="16" spans="1:21" s="438" customFormat="1" ht="16.5" customHeight="1">
      <c r="A16" s="476" t="s">
        <v>490</v>
      </c>
      <c r="B16" s="477" t="s">
        <v>36</v>
      </c>
      <c r="C16" s="478">
        <v>27.5</v>
      </c>
      <c r="D16" s="464">
        <v>11</v>
      </c>
      <c r="E16" s="464">
        <v>11.1</v>
      </c>
      <c r="F16" s="464">
        <v>18.1</v>
      </c>
      <c r="G16" s="464">
        <v>1</v>
      </c>
      <c r="H16" s="464">
        <v>13.2</v>
      </c>
      <c r="I16" s="465">
        <v>1.2</v>
      </c>
      <c r="J16" s="464">
        <v>8</v>
      </c>
      <c r="K16" s="464">
        <v>91</v>
      </c>
      <c r="L16" s="465">
        <v>92.3</v>
      </c>
      <c r="M16" s="466">
        <v>91.2</v>
      </c>
      <c r="N16" s="467">
        <v>0.519</v>
      </c>
      <c r="O16" s="468">
        <v>6.3</v>
      </c>
      <c r="P16" s="468">
        <v>5.9</v>
      </c>
      <c r="Q16" s="469">
        <v>5.3</v>
      </c>
      <c r="R16" s="465">
        <v>10</v>
      </c>
      <c r="S16" s="465">
        <v>10.1</v>
      </c>
      <c r="T16" s="465">
        <v>10.3</v>
      </c>
      <c r="U16" s="481" t="s">
        <v>490</v>
      </c>
    </row>
    <row r="17" spans="1:21" s="438" customFormat="1" ht="16.5" customHeight="1">
      <c r="A17" s="476" t="s">
        <v>491</v>
      </c>
      <c r="B17" s="477" t="s">
        <v>37</v>
      </c>
      <c r="C17" s="478">
        <v>20.6</v>
      </c>
      <c r="D17" s="464">
        <v>11.6</v>
      </c>
      <c r="E17" s="464">
        <v>18.6</v>
      </c>
      <c r="F17" s="464">
        <v>9</v>
      </c>
      <c r="G17" s="464">
        <v>1.8</v>
      </c>
      <c r="H17" s="464">
        <v>26.3</v>
      </c>
      <c r="I17" s="465" t="s">
        <v>984</v>
      </c>
      <c r="J17" s="464">
        <v>10.1</v>
      </c>
      <c r="K17" s="464">
        <v>98.1</v>
      </c>
      <c r="L17" s="465">
        <v>97.4</v>
      </c>
      <c r="M17" s="466">
        <v>95.8</v>
      </c>
      <c r="N17" s="467">
        <v>0.38</v>
      </c>
      <c r="O17" s="468">
        <v>2</v>
      </c>
      <c r="P17" s="468">
        <v>1.1</v>
      </c>
      <c r="Q17" s="469">
        <v>2.5</v>
      </c>
      <c r="R17" s="465">
        <v>15.4</v>
      </c>
      <c r="S17" s="465">
        <v>16.1</v>
      </c>
      <c r="T17" s="465">
        <v>16.6</v>
      </c>
      <c r="U17" s="479" t="s">
        <v>491</v>
      </c>
    </row>
    <row r="18" spans="1:21" s="438" customFormat="1" ht="16.5" customHeight="1">
      <c r="A18" s="476" t="s">
        <v>492</v>
      </c>
      <c r="B18" s="477" t="s">
        <v>38</v>
      </c>
      <c r="C18" s="478">
        <v>24.7</v>
      </c>
      <c r="D18" s="464">
        <v>10.1</v>
      </c>
      <c r="E18" s="464">
        <v>25.4</v>
      </c>
      <c r="F18" s="464">
        <v>8.8</v>
      </c>
      <c r="G18" s="464">
        <v>2.8</v>
      </c>
      <c r="H18" s="464">
        <v>11.3</v>
      </c>
      <c r="I18" s="465" t="s">
        <v>984</v>
      </c>
      <c r="J18" s="464">
        <v>10.3</v>
      </c>
      <c r="K18" s="464">
        <v>93.5</v>
      </c>
      <c r="L18" s="465">
        <v>92.5</v>
      </c>
      <c r="M18" s="466">
        <v>90.4</v>
      </c>
      <c r="N18" s="467">
        <v>0.237</v>
      </c>
      <c r="O18" s="468">
        <v>4.6</v>
      </c>
      <c r="P18" s="468">
        <v>2.3</v>
      </c>
      <c r="Q18" s="469">
        <v>2.8</v>
      </c>
      <c r="R18" s="465">
        <v>12.4</v>
      </c>
      <c r="S18" s="465">
        <v>12.2</v>
      </c>
      <c r="T18" s="465">
        <v>12</v>
      </c>
      <c r="U18" s="479" t="s">
        <v>492</v>
      </c>
    </row>
    <row r="19" spans="1:21" s="438" customFormat="1" ht="16.5" customHeight="1">
      <c r="A19" s="482">
        <v>10</v>
      </c>
      <c r="B19" s="483" t="s">
        <v>493</v>
      </c>
      <c r="C19" s="484">
        <v>21.4</v>
      </c>
      <c r="D19" s="485">
        <v>10.5</v>
      </c>
      <c r="E19" s="485">
        <v>18.6</v>
      </c>
      <c r="F19" s="485">
        <v>14.4</v>
      </c>
      <c r="G19" s="485">
        <v>2.4</v>
      </c>
      <c r="H19" s="485">
        <v>13.3</v>
      </c>
      <c r="I19" s="486">
        <v>2.6</v>
      </c>
      <c r="J19" s="485">
        <v>10.5</v>
      </c>
      <c r="K19" s="485">
        <v>93.8</v>
      </c>
      <c r="L19" s="486">
        <v>91.6</v>
      </c>
      <c r="M19" s="487">
        <v>94.9</v>
      </c>
      <c r="N19" s="488">
        <v>0.293</v>
      </c>
      <c r="O19" s="489">
        <v>5.4</v>
      </c>
      <c r="P19" s="489">
        <v>5.3</v>
      </c>
      <c r="Q19" s="490">
        <v>4.2</v>
      </c>
      <c r="R19" s="486">
        <v>8.9</v>
      </c>
      <c r="S19" s="486">
        <v>10.2</v>
      </c>
      <c r="T19" s="486">
        <v>11.7</v>
      </c>
      <c r="U19" s="491">
        <v>10</v>
      </c>
    </row>
    <row r="20" spans="1:21" s="438" customFormat="1" ht="16.5" customHeight="1">
      <c r="A20" s="473">
        <v>11</v>
      </c>
      <c r="B20" s="493" t="s">
        <v>39</v>
      </c>
      <c r="C20" s="494">
        <v>19.6</v>
      </c>
      <c r="D20" s="453">
        <v>5.4</v>
      </c>
      <c r="E20" s="453">
        <v>11.6</v>
      </c>
      <c r="F20" s="453">
        <v>6.4</v>
      </c>
      <c r="G20" s="453">
        <v>3.2</v>
      </c>
      <c r="H20" s="453">
        <v>20.1</v>
      </c>
      <c r="I20" s="454" t="s">
        <v>984</v>
      </c>
      <c r="J20" s="453">
        <v>16</v>
      </c>
      <c r="K20" s="453">
        <v>82.2</v>
      </c>
      <c r="L20" s="454">
        <v>82.6</v>
      </c>
      <c r="M20" s="455">
        <v>82.1</v>
      </c>
      <c r="N20" s="456">
        <v>0.269</v>
      </c>
      <c r="O20" s="457">
        <v>3.6</v>
      </c>
      <c r="P20" s="457">
        <v>3.9</v>
      </c>
      <c r="Q20" s="458">
        <v>3</v>
      </c>
      <c r="R20" s="454">
        <v>9.8</v>
      </c>
      <c r="S20" s="454">
        <v>10.4</v>
      </c>
      <c r="T20" s="454">
        <v>10.5</v>
      </c>
      <c r="U20" s="475">
        <v>11</v>
      </c>
    </row>
    <row r="21" spans="1:21" s="438" customFormat="1" ht="16.5" customHeight="1">
      <c r="A21" s="476">
        <v>12</v>
      </c>
      <c r="B21" s="477" t="s">
        <v>40</v>
      </c>
      <c r="C21" s="478">
        <v>21.9</v>
      </c>
      <c r="D21" s="464">
        <v>2.3</v>
      </c>
      <c r="E21" s="464">
        <v>15.2</v>
      </c>
      <c r="F21" s="464">
        <v>13.3</v>
      </c>
      <c r="G21" s="464">
        <v>1.8</v>
      </c>
      <c r="H21" s="464">
        <v>10.5</v>
      </c>
      <c r="I21" s="465" t="s">
        <v>984</v>
      </c>
      <c r="J21" s="464">
        <v>13.8</v>
      </c>
      <c r="K21" s="464">
        <v>78.8</v>
      </c>
      <c r="L21" s="465">
        <v>89.8</v>
      </c>
      <c r="M21" s="466">
        <v>86.8</v>
      </c>
      <c r="N21" s="467">
        <v>0.215</v>
      </c>
      <c r="O21" s="468">
        <v>9.9</v>
      </c>
      <c r="P21" s="468">
        <v>10</v>
      </c>
      <c r="Q21" s="469">
        <v>8.8</v>
      </c>
      <c r="R21" s="465">
        <v>3.9</v>
      </c>
      <c r="S21" s="465">
        <v>5.5</v>
      </c>
      <c r="T21" s="465">
        <v>6.2</v>
      </c>
      <c r="U21" s="479">
        <v>12</v>
      </c>
    </row>
    <row r="22" spans="1:21" s="438" customFormat="1" ht="16.5" customHeight="1">
      <c r="A22" s="476">
        <v>13</v>
      </c>
      <c r="B22" s="496" t="s">
        <v>494</v>
      </c>
      <c r="C22" s="478">
        <v>28.3</v>
      </c>
      <c r="D22" s="464">
        <v>3.5</v>
      </c>
      <c r="E22" s="464">
        <v>11.2</v>
      </c>
      <c r="F22" s="464">
        <v>13.4</v>
      </c>
      <c r="G22" s="464">
        <v>2.6</v>
      </c>
      <c r="H22" s="464">
        <v>10.7</v>
      </c>
      <c r="I22" s="465" t="s">
        <v>984</v>
      </c>
      <c r="J22" s="464">
        <v>14</v>
      </c>
      <c r="K22" s="464">
        <v>83.6</v>
      </c>
      <c r="L22" s="465">
        <v>84.8</v>
      </c>
      <c r="M22" s="466">
        <v>84.2</v>
      </c>
      <c r="N22" s="467">
        <v>0.203</v>
      </c>
      <c r="O22" s="468">
        <v>4.8</v>
      </c>
      <c r="P22" s="468">
        <v>2.6</v>
      </c>
      <c r="Q22" s="469">
        <v>2.3</v>
      </c>
      <c r="R22" s="465">
        <v>2.7</v>
      </c>
      <c r="S22" s="465">
        <v>2.2</v>
      </c>
      <c r="T22" s="465">
        <v>1.9</v>
      </c>
      <c r="U22" s="479">
        <v>13</v>
      </c>
    </row>
    <row r="23" spans="1:21" s="438" customFormat="1" ht="16.5" customHeight="1">
      <c r="A23" s="492">
        <v>14</v>
      </c>
      <c r="B23" s="497" t="s">
        <v>42</v>
      </c>
      <c r="C23" s="484">
        <v>20.5</v>
      </c>
      <c r="D23" s="485">
        <v>1.8</v>
      </c>
      <c r="E23" s="485">
        <v>22.2</v>
      </c>
      <c r="F23" s="485">
        <v>17.1</v>
      </c>
      <c r="G23" s="485">
        <v>4.8</v>
      </c>
      <c r="H23" s="485">
        <v>16.5</v>
      </c>
      <c r="I23" s="486" t="s">
        <v>984</v>
      </c>
      <c r="J23" s="485">
        <v>13.9</v>
      </c>
      <c r="K23" s="485">
        <v>96.9</v>
      </c>
      <c r="L23" s="486">
        <v>97.1</v>
      </c>
      <c r="M23" s="487">
        <v>99.1</v>
      </c>
      <c r="N23" s="488">
        <v>0.19</v>
      </c>
      <c r="O23" s="489">
        <v>2.3</v>
      </c>
      <c r="P23" s="489">
        <v>3.8</v>
      </c>
      <c r="Q23" s="490">
        <v>2.7</v>
      </c>
      <c r="R23" s="486">
        <v>10.9</v>
      </c>
      <c r="S23" s="486">
        <v>10.7</v>
      </c>
      <c r="T23" s="486">
        <v>10.5</v>
      </c>
      <c r="U23" s="491">
        <v>14</v>
      </c>
    </row>
    <row r="24" spans="1:21" s="438" customFormat="1" ht="16.5" customHeight="1">
      <c r="A24" s="473">
        <v>15</v>
      </c>
      <c r="B24" s="498" t="s">
        <v>495</v>
      </c>
      <c r="C24" s="494">
        <v>26.6</v>
      </c>
      <c r="D24" s="453">
        <v>5.6</v>
      </c>
      <c r="E24" s="453">
        <v>19.2</v>
      </c>
      <c r="F24" s="453">
        <v>7.8</v>
      </c>
      <c r="G24" s="453">
        <v>2.4</v>
      </c>
      <c r="H24" s="453">
        <v>23.7</v>
      </c>
      <c r="I24" s="454" t="s">
        <v>984</v>
      </c>
      <c r="J24" s="453">
        <v>13.2</v>
      </c>
      <c r="K24" s="453">
        <v>98.6</v>
      </c>
      <c r="L24" s="454">
        <v>96.7</v>
      </c>
      <c r="M24" s="455">
        <v>96.3</v>
      </c>
      <c r="N24" s="456">
        <v>0.224</v>
      </c>
      <c r="O24" s="457">
        <v>3.6</v>
      </c>
      <c r="P24" s="457">
        <v>2.3</v>
      </c>
      <c r="Q24" s="458">
        <v>1.8</v>
      </c>
      <c r="R24" s="454">
        <v>14.5</v>
      </c>
      <c r="S24" s="454">
        <v>14.6</v>
      </c>
      <c r="T24" s="454">
        <v>14.6</v>
      </c>
      <c r="U24" s="475">
        <v>15</v>
      </c>
    </row>
    <row r="25" spans="1:21" s="438" customFormat="1" ht="16.5" customHeight="1">
      <c r="A25" s="492">
        <v>16</v>
      </c>
      <c r="B25" s="497" t="s">
        <v>43</v>
      </c>
      <c r="C25" s="484">
        <v>20.1</v>
      </c>
      <c r="D25" s="485">
        <v>4.1</v>
      </c>
      <c r="E25" s="485">
        <v>20.6</v>
      </c>
      <c r="F25" s="485">
        <v>12</v>
      </c>
      <c r="G25" s="485">
        <v>3.5</v>
      </c>
      <c r="H25" s="485">
        <v>23</v>
      </c>
      <c r="I25" s="486" t="s">
        <v>984</v>
      </c>
      <c r="J25" s="485">
        <v>13.4</v>
      </c>
      <c r="K25" s="485">
        <v>96.7</v>
      </c>
      <c r="L25" s="486">
        <v>99.1</v>
      </c>
      <c r="M25" s="487">
        <v>98</v>
      </c>
      <c r="N25" s="488">
        <v>0.173</v>
      </c>
      <c r="O25" s="489">
        <v>2</v>
      </c>
      <c r="P25" s="489">
        <v>2.4</v>
      </c>
      <c r="Q25" s="490">
        <v>2</v>
      </c>
      <c r="R25" s="486">
        <v>10.8</v>
      </c>
      <c r="S25" s="486">
        <v>11.9</v>
      </c>
      <c r="T25" s="486">
        <v>12.7</v>
      </c>
      <c r="U25" s="491">
        <v>16</v>
      </c>
    </row>
    <row r="26" spans="1:21" s="438" customFormat="1" ht="16.5" customHeight="1">
      <c r="A26" s="499">
        <v>17</v>
      </c>
      <c r="B26" s="500" t="s">
        <v>44</v>
      </c>
      <c r="C26" s="501">
        <v>26.2</v>
      </c>
      <c r="D26" s="502">
        <v>4.1</v>
      </c>
      <c r="E26" s="502">
        <v>15.1</v>
      </c>
      <c r="F26" s="502">
        <v>19.1</v>
      </c>
      <c r="G26" s="502">
        <v>3.1</v>
      </c>
      <c r="H26" s="502">
        <v>10</v>
      </c>
      <c r="I26" s="503" t="s">
        <v>984</v>
      </c>
      <c r="J26" s="502">
        <v>15</v>
      </c>
      <c r="K26" s="504">
        <v>92.7</v>
      </c>
      <c r="L26" s="503">
        <v>99.9</v>
      </c>
      <c r="M26" s="505">
        <v>94.7</v>
      </c>
      <c r="N26" s="506">
        <v>0.148</v>
      </c>
      <c r="O26" s="507">
        <v>9</v>
      </c>
      <c r="P26" s="507">
        <v>6.6</v>
      </c>
      <c r="Q26" s="508">
        <v>6.8</v>
      </c>
      <c r="R26" s="503">
        <v>11.6</v>
      </c>
      <c r="S26" s="503">
        <v>11.9</v>
      </c>
      <c r="T26" s="503">
        <v>12.1</v>
      </c>
      <c r="U26" s="509">
        <v>17</v>
      </c>
    </row>
    <row r="27" spans="1:21" s="438" customFormat="1" ht="16.5" customHeight="1">
      <c r="A27" s="473">
        <v>18</v>
      </c>
      <c r="B27" s="493" t="s">
        <v>45</v>
      </c>
      <c r="C27" s="494">
        <v>21.4</v>
      </c>
      <c r="D27" s="453">
        <v>4.3</v>
      </c>
      <c r="E27" s="453">
        <v>26.4</v>
      </c>
      <c r="F27" s="453">
        <v>9.6</v>
      </c>
      <c r="G27" s="453">
        <v>1.4</v>
      </c>
      <c r="H27" s="453">
        <v>12.3</v>
      </c>
      <c r="I27" s="454" t="s">
        <v>984</v>
      </c>
      <c r="J27" s="453">
        <v>11.9</v>
      </c>
      <c r="K27" s="453">
        <v>87.4</v>
      </c>
      <c r="L27" s="454">
        <v>88.6</v>
      </c>
      <c r="M27" s="455">
        <v>87</v>
      </c>
      <c r="N27" s="456">
        <v>0.289</v>
      </c>
      <c r="O27" s="457">
        <v>5.7</v>
      </c>
      <c r="P27" s="457">
        <v>4.6</v>
      </c>
      <c r="Q27" s="458">
        <v>2.9</v>
      </c>
      <c r="R27" s="454">
        <v>13.2</v>
      </c>
      <c r="S27" s="454">
        <v>13.6</v>
      </c>
      <c r="T27" s="454">
        <v>13.7</v>
      </c>
      <c r="U27" s="475">
        <v>18</v>
      </c>
    </row>
    <row r="28" spans="1:21" s="438" customFormat="1" ht="16.5" customHeight="1">
      <c r="A28" s="476">
        <v>19</v>
      </c>
      <c r="B28" s="477" t="s">
        <v>46</v>
      </c>
      <c r="C28" s="478">
        <v>19.5</v>
      </c>
      <c r="D28" s="464">
        <v>5.1</v>
      </c>
      <c r="E28" s="464">
        <v>16.2</v>
      </c>
      <c r="F28" s="464">
        <v>11.7</v>
      </c>
      <c r="G28" s="464">
        <v>3.5</v>
      </c>
      <c r="H28" s="464">
        <v>21.3</v>
      </c>
      <c r="I28" s="465"/>
      <c r="J28" s="464">
        <v>17.3</v>
      </c>
      <c r="K28" s="464">
        <v>94.6</v>
      </c>
      <c r="L28" s="465">
        <v>94.7</v>
      </c>
      <c r="M28" s="466">
        <v>95.5</v>
      </c>
      <c r="N28" s="467">
        <v>0.226</v>
      </c>
      <c r="O28" s="468">
        <v>6.9</v>
      </c>
      <c r="P28" s="468">
        <v>8</v>
      </c>
      <c r="Q28" s="469">
        <v>7.2</v>
      </c>
      <c r="R28" s="465">
        <v>15.1</v>
      </c>
      <c r="S28" s="465">
        <v>16.5</v>
      </c>
      <c r="T28" s="465">
        <v>17.7</v>
      </c>
      <c r="U28" s="479">
        <v>19</v>
      </c>
    </row>
    <row r="29" spans="1:21" s="438" customFormat="1" ht="16.5" customHeight="1">
      <c r="A29" s="492">
        <v>20</v>
      </c>
      <c r="B29" s="483" t="s">
        <v>47</v>
      </c>
      <c r="C29" s="484">
        <v>23.5</v>
      </c>
      <c r="D29" s="485">
        <v>7.2</v>
      </c>
      <c r="E29" s="485">
        <v>12.4</v>
      </c>
      <c r="F29" s="485">
        <v>16.4</v>
      </c>
      <c r="G29" s="485">
        <v>0.6</v>
      </c>
      <c r="H29" s="485">
        <v>15.2</v>
      </c>
      <c r="I29" s="486" t="s">
        <v>984</v>
      </c>
      <c r="J29" s="485">
        <v>10.5</v>
      </c>
      <c r="K29" s="511">
        <v>85.9</v>
      </c>
      <c r="L29" s="486">
        <v>88.2</v>
      </c>
      <c r="M29" s="487">
        <v>88.4</v>
      </c>
      <c r="N29" s="488">
        <v>0.288</v>
      </c>
      <c r="O29" s="489">
        <v>20.4</v>
      </c>
      <c r="P29" s="489">
        <v>12.5</v>
      </c>
      <c r="Q29" s="490">
        <v>9.3</v>
      </c>
      <c r="R29" s="486">
        <v>6.4</v>
      </c>
      <c r="S29" s="486">
        <v>7</v>
      </c>
      <c r="T29" s="486">
        <v>7.6</v>
      </c>
      <c r="U29" s="491">
        <v>20</v>
      </c>
    </row>
    <row r="30" spans="1:21" s="438" customFormat="1" ht="16.5" customHeight="1">
      <c r="A30" s="473">
        <v>21</v>
      </c>
      <c r="B30" s="493" t="s">
        <v>48</v>
      </c>
      <c r="C30" s="494">
        <v>20.3</v>
      </c>
      <c r="D30" s="453">
        <v>7</v>
      </c>
      <c r="E30" s="453">
        <v>11.3</v>
      </c>
      <c r="F30" s="453">
        <v>12.9</v>
      </c>
      <c r="G30" s="453">
        <v>0.9</v>
      </c>
      <c r="H30" s="453">
        <v>22.5</v>
      </c>
      <c r="I30" s="454" t="s">
        <v>984</v>
      </c>
      <c r="J30" s="453">
        <v>15.9</v>
      </c>
      <c r="K30" s="453">
        <v>90.7</v>
      </c>
      <c r="L30" s="454">
        <v>92.6</v>
      </c>
      <c r="M30" s="455">
        <v>93.7</v>
      </c>
      <c r="N30" s="456">
        <v>0.28</v>
      </c>
      <c r="O30" s="457">
        <v>12.9</v>
      </c>
      <c r="P30" s="457">
        <v>9.5</v>
      </c>
      <c r="Q30" s="458">
        <v>7.4</v>
      </c>
      <c r="R30" s="454">
        <v>9.2</v>
      </c>
      <c r="S30" s="454">
        <v>9.3</v>
      </c>
      <c r="T30" s="454">
        <v>9.5</v>
      </c>
      <c r="U30" s="475">
        <v>21</v>
      </c>
    </row>
    <row r="31" spans="1:21" s="438" customFormat="1" ht="16.5" customHeight="1">
      <c r="A31" s="476">
        <v>22</v>
      </c>
      <c r="B31" s="477" t="s">
        <v>49</v>
      </c>
      <c r="C31" s="478">
        <v>19.6</v>
      </c>
      <c r="D31" s="464">
        <v>8.1</v>
      </c>
      <c r="E31" s="464">
        <v>12</v>
      </c>
      <c r="F31" s="464">
        <v>10.3</v>
      </c>
      <c r="G31" s="464">
        <v>0.9</v>
      </c>
      <c r="H31" s="464">
        <v>26.9</v>
      </c>
      <c r="I31" s="465" t="s">
        <v>984</v>
      </c>
      <c r="J31" s="464">
        <v>12.8</v>
      </c>
      <c r="K31" s="464">
        <v>90.6</v>
      </c>
      <c r="L31" s="465">
        <v>91.4</v>
      </c>
      <c r="M31" s="466">
        <v>91.8</v>
      </c>
      <c r="N31" s="467">
        <v>0.276</v>
      </c>
      <c r="O31" s="468">
        <v>9.9</v>
      </c>
      <c r="P31" s="468">
        <v>6.1</v>
      </c>
      <c r="Q31" s="469">
        <v>6.7</v>
      </c>
      <c r="R31" s="465">
        <v>12.5</v>
      </c>
      <c r="S31" s="465">
        <v>12.8</v>
      </c>
      <c r="T31" s="465">
        <v>12.5</v>
      </c>
      <c r="U31" s="479">
        <v>22</v>
      </c>
    </row>
    <row r="32" spans="1:21" s="438" customFormat="1" ht="16.5" customHeight="1">
      <c r="A32" s="492">
        <v>23</v>
      </c>
      <c r="B32" s="483" t="s">
        <v>50</v>
      </c>
      <c r="C32" s="484">
        <v>21.6</v>
      </c>
      <c r="D32" s="485">
        <v>5</v>
      </c>
      <c r="E32" s="485">
        <v>24.5</v>
      </c>
      <c r="F32" s="485">
        <v>11.7</v>
      </c>
      <c r="G32" s="485">
        <v>3.9</v>
      </c>
      <c r="H32" s="485">
        <v>15.7</v>
      </c>
      <c r="I32" s="486" t="s">
        <v>984</v>
      </c>
      <c r="J32" s="485">
        <v>10.8</v>
      </c>
      <c r="K32" s="485">
        <v>93.2</v>
      </c>
      <c r="L32" s="486">
        <v>94.7</v>
      </c>
      <c r="M32" s="487">
        <v>93.9</v>
      </c>
      <c r="N32" s="488">
        <v>0.216</v>
      </c>
      <c r="O32" s="489">
        <v>2.6</v>
      </c>
      <c r="P32" s="489">
        <v>3.9</v>
      </c>
      <c r="Q32" s="490">
        <v>3.5</v>
      </c>
      <c r="R32" s="486">
        <v>11.1</v>
      </c>
      <c r="S32" s="486">
        <v>10.5</v>
      </c>
      <c r="T32" s="486">
        <v>9.3</v>
      </c>
      <c r="U32" s="491">
        <v>23</v>
      </c>
    </row>
    <row r="33" spans="1:21" s="438" customFormat="1" ht="16.5" customHeight="1">
      <c r="A33" s="473">
        <v>24</v>
      </c>
      <c r="B33" s="493" t="s">
        <v>51</v>
      </c>
      <c r="C33" s="494">
        <v>24.2</v>
      </c>
      <c r="D33" s="453">
        <v>7</v>
      </c>
      <c r="E33" s="453">
        <v>16.2</v>
      </c>
      <c r="F33" s="453">
        <v>10.5</v>
      </c>
      <c r="G33" s="453">
        <v>1.6</v>
      </c>
      <c r="H33" s="453">
        <v>25.5</v>
      </c>
      <c r="I33" s="454">
        <v>1.8</v>
      </c>
      <c r="J33" s="453">
        <v>13.1</v>
      </c>
      <c r="K33" s="453">
        <v>99.9</v>
      </c>
      <c r="L33" s="454">
        <v>102.9</v>
      </c>
      <c r="M33" s="455">
        <v>99.7</v>
      </c>
      <c r="N33" s="456">
        <v>0.394</v>
      </c>
      <c r="O33" s="457">
        <v>3.6</v>
      </c>
      <c r="P33" s="457">
        <v>0.2</v>
      </c>
      <c r="Q33" s="458">
        <v>3.9</v>
      </c>
      <c r="R33" s="454">
        <v>7.6</v>
      </c>
      <c r="S33" s="454">
        <v>7.5</v>
      </c>
      <c r="T33" s="454">
        <v>6.9</v>
      </c>
      <c r="U33" s="475">
        <v>24</v>
      </c>
    </row>
    <row r="34" spans="1:21" s="438" customFormat="1" ht="16.5" customHeight="1">
      <c r="A34" s="476">
        <v>25</v>
      </c>
      <c r="B34" s="477" t="s">
        <v>52</v>
      </c>
      <c r="C34" s="478">
        <v>18.2</v>
      </c>
      <c r="D34" s="464">
        <v>6</v>
      </c>
      <c r="E34" s="464">
        <v>14.2</v>
      </c>
      <c r="F34" s="464">
        <v>10.7</v>
      </c>
      <c r="G34" s="464">
        <v>2.5</v>
      </c>
      <c r="H34" s="464">
        <v>22.1</v>
      </c>
      <c r="I34" s="465" t="s">
        <v>984</v>
      </c>
      <c r="J34" s="464">
        <v>13.1</v>
      </c>
      <c r="K34" s="464">
        <v>86.7</v>
      </c>
      <c r="L34" s="465">
        <v>86.6</v>
      </c>
      <c r="M34" s="466">
        <v>90.4</v>
      </c>
      <c r="N34" s="467">
        <v>0.379</v>
      </c>
      <c r="O34" s="468">
        <v>2.5</v>
      </c>
      <c r="P34" s="468">
        <v>2.6</v>
      </c>
      <c r="Q34" s="469">
        <v>1.9</v>
      </c>
      <c r="R34" s="465">
        <v>4.8</v>
      </c>
      <c r="S34" s="465">
        <v>5.7</v>
      </c>
      <c r="T34" s="465">
        <v>5.9</v>
      </c>
      <c r="U34" s="479">
        <v>25</v>
      </c>
    </row>
    <row r="35" spans="1:21" s="438" customFormat="1" ht="16.5" customHeight="1">
      <c r="A35" s="476">
        <v>26</v>
      </c>
      <c r="B35" s="477" t="s">
        <v>53</v>
      </c>
      <c r="C35" s="478">
        <v>19.5</v>
      </c>
      <c r="D35" s="464">
        <v>7.8</v>
      </c>
      <c r="E35" s="464">
        <v>11.6</v>
      </c>
      <c r="F35" s="464">
        <v>15</v>
      </c>
      <c r="G35" s="464">
        <v>1.7</v>
      </c>
      <c r="H35" s="464">
        <v>13.3</v>
      </c>
      <c r="I35" s="465" t="s">
        <v>984</v>
      </c>
      <c r="J35" s="464">
        <v>19.1</v>
      </c>
      <c r="K35" s="464">
        <v>88</v>
      </c>
      <c r="L35" s="465">
        <v>88.4</v>
      </c>
      <c r="M35" s="466">
        <v>89.5</v>
      </c>
      <c r="N35" s="467">
        <v>0.427</v>
      </c>
      <c r="O35" s="468">
        <v>2.3</v>
      </c>
      <c r="P35" s="468">
        <v>4.6</v>
      </c>
      <c r="Q35" s="469">
        <v>7.7</v>
      </c>
      <c r="R35" s="465">
        <v>8.6</v>
      </c>
      <c r="S35" s="465">
        <v>9.1</v>
      </c>
      <c r="T35" s="465">
        <v>9.5</v>
      </c>
      <c r="U35" s="479">
        <v>26</v>
      </c>
    </row>
    <row r="36" spans="1:21" s="438" customFormat="1" ht="16.5" customHeight="1">
      <c r="A36" s="476">
        <v>27</v>
      </c>
      <c r="B36" s="477" t="s">
        <v>54</v>
      </c>
      <c r="C36" s="478">
        <v>26.9</v>
      </c>
      <c r="D36" s="464">
        <v>5.5</v>
      </c>
      <c r="E36" s="464">
        <v>15</v>
      </c>
      <c r="F36" s="464">
        <v>9.4</v>
      </c>
      <c r="G36" s="464">
        <v>2.8</v>
      </c>
      <c r="H36" s="464">
        <v>20.8</v>
      </c>
      <c r="I36" s="465">
        <v>0.6</v>
      </c>
      <c r="J36" s="464">
        <v>12.1</v>
      </c>
      <c r="K36" s="464">
        <v>93</v>
      </c>
      <c r="L36" s="465">
        <v>94</v>
      </c>
      <c r="M36" s="466">
        <v>91.9</v>
      </c>
      <c r="N36" s="467">
        <v>0.323</v>
      </c>
      <c r="O36" s="468">
        <v>4.2</v>
      </c>
      <c r="P36" s="468">
        <v>2.9</v>
      </c>
      <c r="Q36" s="469">
        <v>3.1</v>
      </c>
      <c r="R36" s="465">
        <v>6.1</v>
      </c>
      <c r="S36" s="465">
        <v>5.9</v>
      </c>
      <c r="T36" s="465">
        <v>5.8</v>
      </c>
      <c r="U36" s="479">
        <v>27</v>
      </c>
    </row>
    <row r="37" spans="1:21" s="438" customFormat="1" ht="16.5" customHeight="1">
      <c r="A37" s="476">
        <v>28</v>
      </c>
      <c r="B37" s="477" t="s">
        <v>55</v>
      </c>
      <c r="C37" s="478">
        <v>18.5</v>
      </c>
      <c r="D37" s="464">
        <v>7</v>
      </c>
      <c r="E37" s="464">
        <v>19.6</v>
      </c>
      <c r="F37" s="464">
        <v>13.4</v>
      </c>
      <c r="G37" s="464">
        <v>3.2</v>
      </c>
      <c r="H37" s="464">
        <v>13.3</v>
      </c>
      <c r="I37" s="465" t="s">
        <v>984</v>
      </c>
      <c r="J37" s="464">
        <v>14.5</v>
      </c>
      <c r="K37" s="464">
        <v>89.5</v>
      </c>
      <c r="L37" s="465">
        <v>88.3</v>
      </c>
      <c r="M37" s="466">
        <v>89.9</v>
      </c>
      <c r="N37" s="467">
        <v>0.307</v>
      </c>
      <c r="O37" s="468">
        <v>5.5</v>
      </c>
      <c r="P37" s="468">
        <v>4.5</v>
      </c>
      <c r="Q37" s="469">
        <v>3.8</v>
      </c>
      <c r="R37" s="464">
        <v>11.7</v>
      </c>
      <c r="S37" s="464">
        <v>11.7</v>
      </c>
      <c r="T37" s="464">
        <v>10.9</v>
      </c>
      <c r="U37" s="479">
        <v>28</v>
      </c>
    </row>
    <row r="38" spans="1:21" s="438" customFormat="1" ht="16.5" customHeight="1">
      <c r="A38" s="476">
        <v>29</v>
      </c>
      <c r="B38" s="477" t="s">
        <v>496</v>
      </c>
      <c r="C38" s="478">
        <v>22.2</v>
      </c>
      <c r="D38" s="464">
        <v>2.3</v>
      </c>
      <c r="E38" s="464">
        <v>5.4</v>
      </c>
      <c r="F38" s="464">
        <v>26.5</v>
      </c>
      <c r="G38" s="464">
        <v>6.7</v>
      </c>
      <c r="H38" s="464">
        <v>21</v>
      </c>
      <c r="I38" s="465"/>
      <c r="J38" s="464">
        <v>5.2</v>
      </c>
      <c r="K38" s="464">
        <v>89.1</v>
      </c>
      <c r="L38" s="465">
        <v>83.8</v>
      </c>
      <c r="M38" s="466">
        <v>75.7</v>
      </c>
      <c r="N38" s="467">
        <v>1.785</v>
      </c>
      <c r="O38" s="468">
        <v>1.2</v>
      </c>
      <c r="P38" s="468">
        <v>1.9</v>
      </c>
      <c r="Q38" s="469">
        <v>3.2</v>
      </c>
      <c r="R38" s="464">
        <v>4.8</v>
      </c>
      <c r="S38" s="464">
        <v>5.1</v>
      </c>
      <c r="T38" s="464">
        <v>5.4</v>
      </c>
      <c r="U38" s="479">
        <v>29</v>
      </c>
    </row>
    <row r="39" spans="1:21" s="438" customFormat="1" ht="16.5" customHeight="1">
      <c r="A39" s="492">
        <v>30</v>
      </c>
      <c r="B39" s="483" t="s">
        <v>497</v>
      </c>
      <c r="C39" s="484">
        <v>16.4</v>
      </c>
      <c r="D39" s="485">
        <v>10</v>
      </c>
      <c r="E39" s="485">
        <v>16.2</v>
      </c>
      <c r="F39" s="485">
        <v>17.8</v>
      </c>
      <c r="G39" s="485">
        <v>2.6</v>
      </c>
      <c r="H39" s="485">
        <v>14.2</v>
      </c>
      <c r="I39" s="486">
        <v>0.3</v>
      </c>
      <c r="J39" s="485">
        <v>17.9</v>
      </c>
      <c r="K39" s="485">
        <v>95.3</v>
      </c>
      <c r="L39" s="486">
        <v>94.4</v>
      </c>
      <c r="M39" s="487">
        <v>95.1</v>
      </c>
      <c r="N39" s="488">
        <v>0.47</v>
      </c>
      <c r="O39" s="489">
        <v>4.3</v>
      </c>
      <c r="P39" s="489">
        <v>3.2</v>
      </c>
      <c r="Q39" s="490">
        <v>2.8</v>
      </c>
      <c r="R39" s="485">
        <v>11.1</v>
      </c>
      <c r="S39" s="485">
        <v>11</v>
      </c>
      <c r="T39" s="485">
        <v>11.1</v>
      </c>
      <c r="U39" s="491">
        <v>30</v>
      </c>
    </row>
    <row r="40" spans="1:21" s="438" customFormat="1" ht="16.5" customHeight="1">
      <c r="A40" s="513">
        <v>31</v>
      </c>
      <c r="B40" s="493" t="s">
        <v>56</v>
      </c>
      <c r="C40" s="494">
        <v>19.7</v>
      </c>
      <c r="D40" s="453">
        <v>4</v>
      </c>
      <c r="E40" s="453">
        <v>19.8</v>
      </c>
      <c r="F40" s="453">
        <v>12.6</v>
      </c>
      <c r="G40" s="453">
        <v>2.1</v>
      </c>
      <c r="H40" s="453">
        <v>24.9</v>
      </c>
      <c r="I40" s="454" t="s">
        <v>984</v>
      </c>
      <c r="J40" s="453">
        <v>2.6</v>
      </c>
      <c r="K40" s="453">
        <v>85.7</v>
      </c>
      <c r="L40" s="454">
        <v>86</v>
      </c>
      <c r="M40" s="455">
        <v>77.8</v>
      </c>
      <c r="N40" s="456">
        <v>0.281</v>
      </c>
      <c r="O40" s="457">
        <v>8.3</v>
      </c>
      <c r="P40" s="457">
        <v>4.1</v>
      </c>
      <c r="Q40" s="458">
        <v>8.2</v>
      </c>
      <c r="R40" s="453">
        <v>14.8</v>
      </c>
      <c r="S40" s="453">
        <v>15.7</v>
      </c>
      <c r="T40" s="453">
        <v>16.6</v>
      </c>
      <c r="U40" s="475">
        <v>31</v>
      </c>
    </row>
    <row r="41" spans="1:21" s="438" customFormat="1" ht="16.5" customHeight="1">
      <c r="A41" s="476">
        <v>32</v>
      </c>
      <c r="B41" s="477" t="s">
        <v>57</v>
      </c>
      <c r="C41" s="478">
        <v>18.7</v>
      </c>
      <c r="D41" s="464">
        <v>3.7</v>
      </c>
      <c r="E41" s="464">
        <v>20.3</v>
      </c>
      <c r="F41" s="464">
        <v>8.1</v>
      </c>
      <c r="G41" s="464">
        <v>3.9</v>
      </c>
      <c r="H41" s="464">
        <v>16.7</v>
      </c>
      <c r="I41" s="465" t="s">
        <v>984</v>
      </c>
      <c r="J41" s="464">
        <v>10.4</v>
      </c>
      <c r="K41" s="464">
        <v>81.7</v>
      </c>
      <c r="L41" s="465">
        <v>89.6</v>
      </c>
      <c r="M41" s="466">
        <v>81</v>
      </c>
      <c r="N41" s="467">
        <v>0.707</v>
      </c>
      <c r="O41" s="468">
        <v>8.1</v>
      </c>
      <c r="P41" s="468">
        <v>5.4</v>
      </c>
      <c r="Q41" s="469">
        <v>4.2</v>
      </c>
      <c r="R41" s="464">
        <v>16.5</v>
      </c>
      <c r="S41" s="464">
        <v>18.5</v>
      </c>
      <c r="T41" s="464">
        <v>20.3</v>
      </c>
      <c r="U41" s="479">
        <v>32</v>
      </c>
    </row>
    <row r="42" spans="1:21" s="438" customFormat="1" ht="16.5" customHeight="1">
      <c r="A42" s="476">
        <v>33</v>
      </c>
      <c r="B42" s="477" t="s">
        <v>58</v>
      </c>
      <c r="C42" s="478">
        <v>23.7</v>
      </c>
      <c r="D42" s="464">
        <v>1.8</v>
      </c>
      <c r="E42" s="464">
        <v>25.5</v>
      </c>
      <c r="F42" s="464">
        <v>14</v>
      </c>
      <c r="G42" s="464">
        <v>0.6</v>
      </c>
      <c r="H42" s="464">
        <v>16.8</v>
      </c>
      <c r="I42" s="465"/>
      <c r="J42" s="464">
        <v>9.8</v>
      </c>
      <c r="K42" s="464">
        <v>92.2</v>
      </c>
      <c r="L42" s="465">
        <v>90.7</v>
      </c>
      <c r="M42" s="466">
        <v>84.7</v>
      </c>
      <c r="N42" s="467">
        <v>0.099</v>
      </c>
      <c r="O42" s="468">
        <v>4.8</v>
      </c>
      <c r="P42" s="468">
        <v>5.5</v>
      </c>
      <c r="Q42" s="469">
        <v>4.5</v>
      </c>
      <c r="R42" s="464">
        <v>13.4</v>
      </c>
      <c r="S42" s="464">
        <v>13.2</v>
      </c>
      <c r="T42" s="464">
        <v>12.2</v>
      </c>
      <c r="U42" s="479">
        <v>33</v>
      </c>
    </row>
    <row r="43" spans="1:21" s="438" customFormat="1" ht="16.5" customHeight="1">
      <c r="A43" s="482">
        <v>34</v>
      </c>
      <c r="B43" s="483" t="s">
        <v>59</v>
      </c>
      <c r="C43" s="484">
        <v>21.2</v>
      </c>
      <c r="D43" s="485">
        <v>2.1</v>
      </c>
      <c r="E43" s="485">
        <v>10.5</v>
      </c>
      <c r="F43" s="485">
        <v>18.1</v>
      </c>
      <c r="G43" s="485">
        <v>0.3</v>
      </c>
      <c r="H43" s="485">
        <v>21.5</v>
      </c>
      <c r="I43" s="486" t="s">
        <v>984</v>
      </c>
      <c r="J43" s="485">
        <v>10.3</v>
      </c>
      <c r="K43" s="511">
        <v>84.1</v>
      </c>
      <c r="L43" s="486">
        <v>84.7</v>
      </c>
      <c r="M43" s="487">
        <v>85.1</v>
      </c>
      <c r="N43" s="488">
        <v>0.126</v>
      </c>
      <c r="O43" s="489">
        <v>3.4</v>
      </c>
      <c r="P43" s="489">
        <v>3.4</v>
      </c>
      <c r="Q43" s="490">
        <v>4</v>
      </c>
      <c r="R43" s="485">
        <v>6.4</v>
      </c>
      <c r="S43" s="485">
        <v>7.8</v>
      </c>
      <c r="T43" s="485">
        <v>8.9</v>
      </c>
      <c r="U43" s="491">
        <v>34</v>
      </c>
    </row>
    <row r="44" spans="1:21" s="438" customFormat="1" ht="16.5" customHeight="1">
      <c r="A44" s="473">
        <v>35</v>
      </c>
      <c r="B44" s="493" t="s">
        <v>60</v>
      </c>
      <c r="C44" s="494">
        <v>20.4</v>
      </c>
      <c r="D44" s="453">
        <v>4.8</v>
      </c>
      <c r="E44" s="453">
        <v>19.2</v>
      </c>
      <c r="F44" s="453">
        <v>11.1</v>
      </c>
      <c r="G44" s="453">
        <v>1.2</v>
      </c>
      <c r="H44" s="453">
        <v>23.6</v>
      </c>
      <c r="I44" s="454" t="s">
        <v>984</v>
      </c>
      <c r="J44" s="453">
        <v>14.1</v>
      </c>
      <c r="K44" s="453">
        <v>94.3</v>
      </c>
      <c r="L44" s="454">
        <v>94.8</v>
      </c>
      <c r="M44" s="455">
        <v>94.8</v>
      </c>
      <c r="N44" s="456">
        <v>0.26</v>
      </c>
      <c r="O44" s="457">
        <v>6.5</v>
      </c>
      <c r="P44" s="457">
        <v>3.5</v>
      </c>
      <c r="Q44" s="458">
        <v>5.3</v>
      </c>
      <c r="R44" s="453">
        <v>11.5</v>
      </c>
      <c r="S44" s="453">
        <v>11.3</v>
      </c>
      <c r="T44" s="453">
        <v>10.3</v>
      </c>
      <c r="U44" s="475">
        <v>35</v>
      </c>
    </row>
    <row r="45" spans="1:21" s="438" customFormat="1" ht="16.5" customHeight="1">
      <c r="A45" s="476">
        <v>36</v>
      </c>
      <c r="B45" s="477" t="s">
        <v>61</v>
      </c>
      <c r="C45" s="478">
        <v>17.8</v>
      </c>
      <c r="D45" s="464">
        <v>6.3</v>
      </c>
      <c r="E45" s="464">
        <v>16</v>
      </c>
      <c r="F45" s="464">
        <v>16.8</v>
      </c>
      <c r="G45" s="464">
        <v>2.4</v>
      </c>
      <c r="H45" s="464">
        <v>16.3</v>
      </c>
      <c r="I45" s="465" t="s">
        <v>984</v>
      </c>
      <c r="J45" s="464">
        <v>12.2</v>
      </c>
      <c r="K45" s="464">
        <v>88</v>
      </c>
      <c r="L45" s="465">
        <v>89.3</v>
      </c>
      <c r="M45" s="466">
        <v>88.3</v>
      </c>
      <c r="N45" s="467">
        <v>0.291</v>
      </c>
      <c r="O45" s="468">
        <v>3.6</v>
      </c>
      <c r="P45" s="468">
        <v>2.7</v>
      </c>
      <c r="Q45" s="469">
        <v>3.7</v>
      </c>
      <c r="R45" s="464">
        <v>9.4</v>
      </c>
      <c r="S45" s="464">
        <v>9.7</v>
      </c>
      <c r="T45" s="464">
        <v>10</v>
      </c>
      <c r="U45" s="479">
        <v>36</v>
      </c>
    </row>
    <row r="46" spans="1:21" s="438" customFormat="1" ht="16.5" customHeight="1">
      <c r="A46" s="476">
        <v>37</v>
      </c>
      <c r="B46" s="477" t="s">
        <v>62</v>
      </c>
      <c r="C46" s="478">
        <v>25.2</v>
      </c>
      <c r="D46" s="464">
        <v>3.9</v>
      </c>
      <c r="E46" s="464">
        <v>20.4</v>
      </c>
      <c r="F46" s="464">
        <v>12.4</v>
      </c>
      <c r="G46" s="464">
        <v>2.4</v>
      </c>
      <c r="H46" s="464">
        <v>9.3</v>
      </c>
      <c r="I46" s="465" t="s">
        <v>984</v>
      </c>
      <c r="J46" s="464">
        <v>15.9</v>
      </c>
      <c r="K46" s="464">
        <v>89.6</v>
      </c>
      <c r="L46" s="465">
        <v>93</v>
      </c>
      <c r="M46" s="466">
        <v>93.8</v>
      </c>
      <c r="N46" s="467">
        <v>0.22</v>
      </c>
      <c r="O46" s="468">
        <v>4.4</v>
      </c>
      <c r="P46" s="468">
        <v>2.9</v>
      </c>
      <c r="Q46" s="469">
        <v>3.9</v>
      </c>
      <c r="R46" s="464">
        <v>8.4</v>
      </c>
      <c r="S46" s="464">
        <v>9.1</v>
      </c>
      <c r="T46" s="464">
        <v>9.1</v>
      </c>
      <c r="U46" s="479">
        <v>37</v>
      </c>
    </row>
    <row r="47" spans="1:21" s="438" customFormat="1" ht="16.5" customHeight="1">
      <c r="A47" s="476">
        <v>38</v>
      </c>
      <c r="B47" s="477" t="s">
        <v>498</v>
      </c>
      <c r="C47" s="478">
        <v>20.6</v>
      </c>
      <c r="D47" s="464">
        <v>2.5</v>
      </c>
      <c r="E47" s="464">
        <v>19</v>
      </c>
      <c r="F47" s="464">
        <v>13.7</v>
      </c>
      <c r="G47" s="464">
        <v>1</v>
      </c>
      <c r="H47" s="464">
        <v>14.1</v>
      </c>
      <c r="I47" s="465" t="s">
        <v>984</v>
      </c>
      <c r="J47" s="464">
        <v>15.7</v>
      </c>
      <c r="K47" s="464">
        <v>86.6</v>
      </c>
      <c r="L47" s="465">
        <v>84.9</v>
      </c>
      <c r="M47" s="466">
        <v>84.7</v>
      </c>
      <c r="N47" s="467">
        <v>0.28</v>
      </c>
      <c r="O47" s="468">
        <v>10</v>
      </c>
      <c r="P47" s="468">
        <v>2.6</v>
      </c>
      <c r="Q47" s="469">
        <v>5.1</v>
      </c>
      <c r="R47" s="464">
        <v>7.5</v>
      </c>
      <c r="S47" s="464">
        <v>7.8</v>
      </c>
      <c r="T47" s="464">
        <v>8.2</v>
      </c>
      <c r="U47" s="479">
        <v>38</v>
      </c>
    </row>
    <row r="48" spans="1:21" s="438" customFormat="1" ht="16.5" customHeight="1">
      <c r="A48" s="476">
        <v>39</v>
      </c>
      <c r="B48" s="477" t="s">
        <v>64</v>
      </c>
      <c r="C48" s="478">
        <v>20.3</v>
      </c>
      <c r="D48" s="464">
        <v>7.9</v>
      </c>
      <c r="E48" s="464">
        <v>19.6</v>
      </c>
      <c r="F48" s="464">
        <v>16.8</v>
      </c>
      <c r="G48" s="464">
        <v>2.7</v>
      </c>
      <c r="H48" s="464">
        <v>10</v>
      </c>
      <c r="I48" s="465" t="s">
        <v>984</v>
      </c>
      <c r="J48" s="464">
        <v>14</v>
      </c>
      <c r="K48" s="464">
        <v>91.3</v>
      </c>
      <c r="L48" s="465">
        <v>94.8</v>
      </c>
      <c r="M48" s="466">
        <v>92.5</v>
      </c>
      <c r="N48" s="467">
        <v>0.37</v>
      </c>
      <c r="O48" s="468">
        <v>6.2</v>
      </c>
      <c r="P48" s="468">
        <v>9</v>
      </c>
      <c r="Q48" s="469">
        <v>9</v>
      </c>
      <c r="R48" s="464">
        <v>11.3</v>
      </c>
      <c r="S48" s="464">
        <v>11.4</v>
      </c>
      <c r="T48" s="464">
        <v>11.1</v>
      </c>
      <c r="U48" s="479">
        <v>39</v>
      </c>
    </row>
    <row r="49" spans="1:21" s="438" customFormat="1" ht="16.5" customHeight="1">
      <c r="A49" s="492">
        <v>40</v>
      </c>
      <c r="B49" s="497" t="s">
        <v>65</v>
      </c>
      <c r="C49" s="484">
        <v>28.3</v>
      </c>
      <c r="D49" s="485">
        <v>2.1</v>
      </c>
      <c r="E49" s="485">
        <v>13.7</v>
      </c>
      <c r="F49" s="485">
        <v>16.6</v>
      </c>
      <c r="G49" s="485">
        <v>2.9</v>
      </c>
      <c r="H49" s="485">
        <v>8.8</v>
      </c>
      <c r="I49" s="486">
        <v>0.2</v>
      </c>
      <c r="J49" s="485">
        <v>10.1</v>
      </c>
      <c r="K49" s="485">
        <v>82.7</v>
      </c>
      <c r="L49" s="486">
        <v>85.2</v>
      </c>
      <c r="M49" s="487">
        <v>83</v>
      </c>
      <c r="N49" s="488">
        <v>0.155</v>
      </c>
      <c r="O49" s="489">
        <v>8.5</v>
      </c>
      <c r="P49" s="489">
        <v>6.6</v>
      </c>
      <c r="Q49" s="490">
        <v>10.8</v>
      </c>
      <c r="R49" s="511">
        <v>7.1</v>
      </c>
      <c r="S49" s="511">
        <v>7.6</v>
      </c>
      <c r="T49" s="485">
        <v>8</v>
      </c>
      <c r="U49" s="491">
        <v>40</v>
      </c>
    </row>
    <row r="50" spans="14:18" ht="11.25">
      <c r="N50" s="515"/>
      <c r="R50" s="516"/>
    </row>
    <row r="51" spans="14:18" ht="11.25">
      <c r="N51" s="515"/>
      <c r="R51" s="516"/>
    </row>
    <row r="52" ht="11.25"/>
    <row r="53" ht="11.25"/>
    <row r="54" ht="11.25"/>
  </sheetData>
  <sheetProtection/>
  <mergeCells count="23">
    <mergeCell ref="A9:B9"/>
    <mergeCell ref="Q3:Q6"/>
    <mergeCell ref="R3:R6"/>
    <mergeCell ref="S3:S6"/>
    <mergeCell ref="T3:T6"/>
    <mergeCell ref="A7:B7"/>
    <mergeCell ref="A8:B8"/>
    <mergeCell ref="J3:J6"/>
    <mergeCell ref="K3:K6"/>
    <mergeCell ref="L3:L6"/>
    <mergeCell ref="C2:M2"/>
    <mergeCell ref="O2:Q2"/>
    <mergeCell ref="R2:T2"/>
    <mergeCell ref="C3:C6"/>
    <mergeCell ref="D3:D6"/>
    <mergeCell ref="E3:E6"/>
    <mergeCell ref="F3:F6"/>
    <mergeCell ref="G3:G6"/>
    <mergeCell ref="H3:H6"/>
    <mergeCell ref="I3:I6"/>
    <mergeCell ref="M3:M6"/>
    <mergeCell ref="O3:O6"/>
    <mergeCell ref="P3:P6"/>
  </mergeCells>
  <printOptions/>
  <pageMargins left="0.7874015748031497" right="0.7874015748031497" top="0.48" bottom="0.23" header="0" footer="0"/>
  <pageSetup horizontalDpi="600" verticalDpi="600" orientation="portrait" paperSize="9" r:id="rId2"/>
  <colBreaks count="1" manualBreakCount="1">
    <brk id="13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A:\個表01.JAC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決算収支の状況（市町村別）</dc:title>
  <dc:subject/>
  <dc:creator>KOKUSAIKOURYUU</dc:creator>
  <cp:keywords/>
  <dc:description/>
  <cp:lastModifiedBy> </cp:lastModifiedBy>
  <cp:lastPrinted>2020-02-10T08:52:26Z</cp:lastPrinted>
  <dcterms:created xsi:type="dcterms:W3CDTF">1998-11-12T12:12:34Z</dcterms:created>
  <dcterms:modified xsi:type="dcterms:W3CDTF">2022-03-22T02:11:56Z</dcterms:modified>
  <cp:category/>
  <cp:version/>
  <cp:contentType/>
  <cp:contentStatus/>
  <cp:revision>7</cp:revision>
</cp:coreProperties>
</file>