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30.9\上下水道課１\000 総務係\02_県からの照会等\01_県市町村課_理財Ｇ\08_公営企業に係る経営比較分析表の分析等について\R5年度\02_回答\"/>
    </mc:Choice>
  </mc:AlternateContent>
  <workbookProtection workbookAlgorithmName="SHA-512" workbookHashValue="H9pHVd3eM3F/3M9hzyaM9zyAxLVr77nwLluyAVKA19mKQ3oYHJHH948kGplDRz4YqocpJv+Ez0TyzAEWD6aNOw==" workbookSaltValue="AeRoC6ujseFf13N4Wi4Tbw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AD10" i="4" s="1"/>
  <c r="Q6" i="5"/>
  <c r="P6" i="5"/>
  <c r="O6" i="5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W10" i="4"/>
  <c r="P10" i="4"/>
  <c r="I10" i="4"/>
  <c r="BB8" i="4"/>
  <c r="AT8" i="4"/>
  <c r="AL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<sst xmlns="http://schemas.openxmlformats.org/spreadsheetml/2006/main" count="231" uniqueCount="117">
  <si>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</si>
  <si>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</si>
  <si>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</si>
  <si>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</si>
  <si>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</si>
  <si>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</si>
  <si>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</si>
  <si>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</si>
  <si>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</si>
  <si>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</si>
  <si>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</si>
  <si>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</si>
  <si>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</si>
  <si>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</si>
  <si>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</si>
  <si>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</si>
  <si>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</si>
  <si>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</si>
  <si>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</si>
  <si>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</si>
  <si>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</si>
  <si>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</si>
  <si>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</si>
  <si>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</si>
  <si>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</si>
  <si>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</si>
  <si>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</si>
  <si>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</si>
  <si>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</si>
  <si>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</si>
  <si>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</si>
  <si>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</si>
  <si>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</si>
  <si>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</si>
  <si>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</si>
  <si>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</si>
  <si>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</si>
  <si>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</si>
  <si>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</si>
  <si>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</si>
  <si>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</si>
  <si>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</si>
  <si>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</si>
  <si>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</si>
  <si>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</si>
  <si>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</si>
  <si>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</si>
  <si>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</si>
  <si>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</si>
  <si>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</si>
  <si>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</si>
  <si>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</si>
  <si>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</si>
  <si>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</si>
  <si>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</si>
  <si>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</si>
  <si>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</si>
  <si>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</si>
  <si>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</si>
  <si>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</si>
  <si>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</si>
  <si>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</si>
  <si>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</si>
  <si>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</si>
  <si>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</si>
  <si>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</si>
  <si>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</si>
  <si>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</si>
  <si>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</si>
  <si>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</si>
  <si>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</si>
  <si>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</si>
  <si>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</si>
  <si>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</si>
  <si>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</si>
  <si>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</si>
  <si>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</si>
  <si>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</si>
  <si>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</si>
  <si>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</si>
  <si>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</si>
  <si>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</si>
  <si>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</si>
  <si>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</si>
  <si>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</si>
  <si>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</si>
  <si>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</si>
  <si>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</si>
  <si>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</si>
  <si>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</si>
  <si>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</si>
  <si>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</si>
  <si>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</si>
  <si>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</si>
  <si>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</si>
  <si>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</si>
  <si>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平川市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</si>
  <si>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</si>
  <si>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</si>
  <si>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</si>
  <si>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</si>
  <si>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</si>
  <si>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</si>
  <si>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</si>
  <si>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</si>
  <si>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</si>
  <si>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</si>
  <si>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</si>
  <si>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</si>
  <si>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</si>
  <si>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</si>
  <si>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</si>
  <si>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</si>
  <si>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</si>
  <si>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有形固定資産減価償却率は、類似団体よりも高く、右肩上がりの状況である。資産の償却は進んでいるものの、耐用年数に達している資産は少ない。
　管渠老朽化率は類似団体と比較しても低く、老朽化等による管渠の破損等も発生していない。
　管渠改善率は依然低く、法定耐用年数を経過した管渠は少ない。</t>
    <phoneticPr fontId="4"/>
  </si>
  <si>
    <t>　経常収支比率は依然100％を下回っており、主な収入源である使用料収入が減少傾向にあるが、一般会計からの繰入金の増額により、収支が概ね改善されている。
　経費回収率も100％を下回っており、使用料収入で維持管理費も賄えておらず、一般会計に依存せざるを得ない状況が続いている。
　汚水処理原価については類似団体よりも高くなっているため、より一層の適正な使用料収入の確保や
汚水処理費削減策が必要である。
　企業債残高対事業規模比率については、企業債残高はR1より一般会計において負担することと定めているため、皆減した。
　施設利用率は計画処理能力の3分の1以下と過大なスペックとなっており、施設の見直しも検討しなければならない。</t>
    <rPh sb="56" eb="58">
      <t>ゾウガク</t>
    </rPh>
    <rPh sb="62" eb="64">
      <t>シュウシ</t>
    </rPh>
    <rPh sb="65" eb="66">
      <t>オオム</t>
    </rPh>
    <rPh sb="67" eb="69">
      <t>カイゼン</t>
    </rPh>
    <phoneticPr fontId="4"/>
  </si>
  <si>
    <t>　人口減少により、使用料の減収は今後も避けられないため、厳しい経営状況が続くと考えられる。
　よって、料金収入を確保するため、料金改定の検討や汚水処理費の削減など、経営改善を実施する。
　また、計画的な点検により早期修繕を行うことで長寿命化を図り、突発的な経費が発生しないよう維持修繕、改築更新に努める。施設利用率も低く推移していることから、有効な施設利用やダウンサイジングを検討する必要がある。</t>
    <rPh sb="63" eb="65">
      <t>リョウキン</t>
    </rPh>
    <rPh sb="71" eb="73">
      <t>オスイ</t>
    </rPh>
    <rPh sb="73" eb="75">
      <t>ショリ</t>
    </rPh>
    <rPh sb="75" eb="76">
      <t>ヒ</t>
    </rPh>
    <rPh sb="77" eb="79">
      <t>サクゲン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</si>
</sst>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D8-4068-B0ED-1CF5A9907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0.36</c:v>
                </c:pt>
                <c:pt idx="2">
                  <c:v>0.39</c:v>
                </c:pt>
                <c:pt idx="3">
                  <c:v>0.1</c:v>
                </c:pt>
                <c:pt idx="4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D8-4068-B0ED-1CF5A9907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27.93</c:v>
                </c:pt>
                <c:pt idx="1">
                  <c:v>25.8</c:v>
                </c:pt>
                <c:pt idx="2">
                  <c:v>25.67</c:v>
                </c:pt>
                <c:pt idx="3">
                  <c:v>25.6</c:v>
                </c:pt>
                <c:pt idx="4">
                  <c:v>25.4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9-4AB8-8639-3379998B8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42.56</c:v>
                </c:pt>
                <c:pt idx="1">
                  <c:v>42.47</c:v>
                </c:pt>
                <c:pt idx="2">
                  <c:v>42.4</c:v>
                </c:pt>
                <c:pt idx="3">
                  <c:v>42.28</c:v>
                </c:pt>
                <c:pt idx="4">
                  <c:v>41.06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89-4AB8-8639-3379998B8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61.8</c:v>
                </c:pt>
                <c:pt idx="1">
                  <c:v>62.88</c:v>
                </c:pt>
                <c:pt idx="2">
                  <c:v>64.52</c:v>
                </c:pt>
                <c:pt idx="3">
                  <c:v>65.45</c:v>
                </c:pt>
                <c:pt idx="4">
                  <c:v>67.83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C9-4F27-8A81-5515DAA79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83.32</c:v>
                </c:pt>
                <c:pt idx="1">
                  <c:v>83.75</c:v>
                </c:pt>
                <c:pt idx="2">
                  <c:v>84.19</c:v>
                </c:pt>
                <c:pt idx="3">
                  <c:v>84.34</c:v>
                </c:pt>
                <c:pt idx="4">
                  <c:v>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C9-4F27-8A81-5515DAA79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98.35</c:v>
                </c:pt>
                <c:pt idx="1">
                  <c:v>97.81</c:v>
                </c:pt>
                <c:pt idx="2">
                  <c:v>97.35</c:v>
                </c:pt>
                <c:pt idx="3">
                  <c:v>72.94</c:v>
                </c:pt>
                <c:pt idx="4">
                  <c:v>99.58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1-43AC-AD4E-57695240E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101.72</c:v>
                </c:pt>
                <c:pt idx="1">
                  <c:v>102.73</c:v>
                </c:pt>
                <c:pt idx="2">
                  <c:v>105.78</c:v>
                </c:pt>
                <c:pt idx="3">
                  <c:v>106.09</c:v>
                </c:pt>
                <c:pt idx="4">
                  <c:v>106.44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21-43AC-AD4E-57695240E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38.880000000000003</c:v>
                </c:pt>
                <c:pt idx="1">
                  <c:v>40.93</c:v>
                </c:pt>
                <c:pt idx="2">
                  <c:v>42.93</c:v>
                </c:pt>
                <c:pt idx="3">
                  <c:v>44.89</c:v>
                </c:pt>
                <c:pt idx="4">
                  <c:v>46.51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9D-4FC3-AD6C-24CB6EB68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24.68</c:v>
                </c:pt>
                <c:pt idx="1">
                  <c:v>24.68</c:v>
                </c:pt>
                <c:pt idx="2">
                  <c:v>21.36</c:v>
                </c:pt>
                <c:pt idx="3">
                  <c:v>22.79</c:v>
                </c:pt>
                <c:pt idx="4">
                  <c:v>24.8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9D-4FC3-AD6C-24CB6EB68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FD-4E8F-A8D2-ECB7D174D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8.6199999999999992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FD-4E8F-A8D2-ECB7D174D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1037.6500000000001</c:v>
                </c:pt>
                <c:pt idx="1">
                  <c:v>1036.23</c:v>
                </c:pt>
                <c:pt idx="2">
                  <c:v>1111.04</c:v>
                </c:pt>
                <c:pt idx="3">
                  <c:v>1326.41</c:v>
                </c:pt>
                <c:pt idx="4">
                  <c:v>1387.7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C1-4811-9362-9315C3682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112.88</c:v>
                </c:pt>
                <c:pt idx="1">
                  <c:v>94.97</c:v>
                </c:pt>
                <c:pt idx="2">
                  <c:v>63.96</c:v>
                </c:pt>
                <c:pt idx="3">
                  <c:v>69.42</c:v>
                </c:pt>
                <c:pt idx="4">
                  <c:v>72.86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C1-4811-9362-9315C3682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22.02</c:v>
                </c:pt>
                <c:pt idx="1">
                  <c:v>25.55</c:v>
                </c:pt>
                <c:pt idx="2">
                  <c:v>35</c:v>
                </c:pt>
                <c:pt idx="3">
                  <c:v>31.85</c:v>
                </c:pt>
                <c:pt idx="4">
                  <c:v>33.1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7-4A6A-9B5B-9288C2623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49.18</c:v>
                </c:pt>
                <c:pt idx="1">
                  <c:v>47.72</c:v>
                </c:pt>
                <c:pt idx="2">
                  <c:v>44.24</c:v>
                </c:pt>
                <c:pt idx="3">
                  <c:v>43.07</c:v>
                </c:pt>
                <c:pt idx="4">
                  <c:v>45.42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B7-4A6A-9B5B-9288C2623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1819.19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B-484A-98C2-A627072F9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1194.1500000000001</c:v>
                </c:pt>
                <c:pt idx="1">
                  <c:v>1206.79</c:v>
                </c:pt>
                <c:pt idx="2">
                  <c:v>1258.43</c:v>
                </c:pt>
                <c:pt idx="3">
                  <c:v>1163.75</c:v>
                </c:pt>
                <c:pt idx="4">
                  <c:v>1195.47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AB-484A-98C2-A627072F9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36.32</c:v>
                </c:pt>
                <c:pt idx="1">
                  <c:v>38.549999999999997</c:v>
                </c:pt>
                <c:pt idx="2">
                  <c:v>38.51</c:v>
                </c:pt>
                <c:pt idx="3">
                  <c:v>35.9</c:v>
                </c:pt>
                <c:pt idx="4">
                  <c:v>37.56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F6-489F-A824-F978756DB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72.260000000000005</c:v>
                </c:pt>
                <c:pt idx="1">
                  <c:v>71.84</c:v>
                </c:pt>
                <c:pt idx="2">
                  <c:v>73.36</c:v>
                </c:pt>
                <c:pt idx="3">
                  <c:v>72.599999999999994</c:v>
                </c:pt>
                <c:pt idx="4">
                  <c:v>69.430000000000007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F6-489F-A824-F978756DB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478.66</c:v>
                </c:pt>
                <c:pt idx="1">
                  <c:v>451.77</c:v>
                </c:pt>
                <c:pt idx="2">
                  <c:v>447.57</c:v>
                </c:pt>
                <c:pt idx="3">
                  <c:v>483.01</c:v>
                </c:pt>
                <c:pt idx="4">
                  <c:v>461.02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74-4AFE-9407-9D58A6061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230.02</c:v>
                </c:pt>
                <c:pt idx="1">
                  <c:v>228.47</c:v>
                </c:pt>
                <c:pt idx="2">
                  <c:v>224.88</c:v>
                </c:pt>
                <c:pt idx="3">
                  <c:v>228.64</c:v>
                </c:pt>
                <c:pt idx="4">
                  <c:v>239.46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4-4AFE-9407-9D58A6061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【1,182.11】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【220.62】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青森県　平川市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特定環境保全公共下水道</v>
      </c>
      <c r="Q8" s="65"/>
      <c r="R8" s="65"/>
      <c r="S8" s="65"/>
      <c r="T8" s="65"/>
      <c r="U8" s="65"/>
      <c r="V8" s="65"/>
      <c r="W8" s="65" t="str">
        <f>データ!L6</f>
        <v>D2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5">
        <f>データ!S6</f>
        <v>30126</v>
      </c>
      <c r="AM8" s="45"/>
      <c r="AN8" s="45"/>
      <c r="AO8" s="45"/>
      <c r="AP8" s="45"/>
      <c r="AQ8" s="45"/>
      <c r="AR8" s="45"/>
      <c r="AS8" s="45"/>
      <c r="AT8" s="46">
        <f>データ!T6</f>
        <v>346.01</v>
      </c>
      <c r="AU8" s="46"/>
      <c r="AV8" s="46"/>
      <c r="AW8" s="46"/>
      <c r="AX8" s="46"/>
      <c r="AY8" s="46"/>
      <c r="AZ8" s="46"/>
      <c r="BA8" s="46"/>
      <c r="BB8" s="46">
        <f>データ!U6</f>
        <v>87.07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81.180000000000007</v>
      </c>
      <c r="J10" s="46"/>
      <c r="K10" s="46"/>
      <c r="L10" s="46"/>
      <c r="M10" s="46"/>
      <c r="N10" s="46"/>
      <c r="O10" s="46"/>
      <c r="P10" s="46">
        <f>データ!P6</f>
        <v>4.88</v>
      </c>
      <c r="Q10" s="46"/>
      <c r="R10" s="46"/>
      <c r="S10" s="46"/>
      <c r="T10" s="46"/>
      <c r="U10" s="46"/>
      <c r="V10" s="46"/>
      <c r="W10" s="46">
        <f>データ!Q6</f>
        <v>73.349999999999994</v>
      </c>
      <c r="X10" s="46"/>
      <c r="Y10" s="46"/>
      <c r="Z10" s="46"/>
      <c r="AA10" s="46"/>
      <c r="AB10" s="46"/>
      <c r="AC10" s="46"/>
      <c r="AD10" s="45">
        <f>データ!R6</f>
        <v>3124</v>
      </c>
      <c r="AE10" s="45"/>
      <c r="AF10" s="45"/>
      <c r="AG10" s="45"/>
      <c r="AH10" s="45"/>
      <c r="AI10" s="45"/>
      <c r="AJ10" s="45"/>
      <c r="AK10" s="2"/>
      <c r="AL10" s="45">
        <f>データ!V6</f>
        <v>1461</v>
      </c>
      <c r="AM10" s="45"/>
      <c r="AN10" s="45"/>
      <c r="AO10" s="45"/>
      <c r="AP10" s="45"/>
      <c r="AQ10" s="45"/>
      <c r="AR10" s="45"/>
      <c r="AS10" s="45"/>
      <c r="AT10" s="46">
        <f>データ!W6</f>
        <v>0.74</v>
      </c>
      <c r="AU10" s="46"/>
      <c r="AV10" s="46"/>
      <c r="AW10" s="46"/>
      <c r="AX10" s="46"/>
      <c r="AY10" s="46"/>
      <c r="AZ10" s="46"/>
      <c r="BA10" s="46"/>
      <c r="BB10" s="46">
        <f>データ!X6</f>
        <v>1974.32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115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114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116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【104.54】</v>
      </c>
      <c r="F85" s="12" t="str">
        <f>データ!AT6</f>
        <v>【65.93】</v>
      </c>
      <c r="G85" s="12" t="str">
        <f>データ!BE6</f>
        <v>【44.25】</v>
      </c>
      <c r="H85" s="12" t="str">
        <f>データ!BP6</f>
        <v>【1,182.11】</v>
      </c>
      <c r="I85" s="12" t="str">
        <f>データ!CA6</f>
        <v>【73.78】</v>
      </c>
      <c r="J85" s="12" t="str">
        <f>データ!CL6</f>
        <v>【220.62】</v>
      </c>
      <c r="K85" s="12" t="str">
        <f>データ!CW6</f>
        <v>【42.22】</v>
      </c>
      <c r="L85" s="12" t="str">
        <f>データ!DH6</f>
        <v>【85.67】</v>
      </c>
      <c r="M85" s="12" t="str">
        <f>データ!DS6</f>
        <v>【28.00】</v>
      </c>
      <c r="N85" s="12" t="str">
        <f>データ!ED6</f>
        <v>【0.03】</v>
      </c>
      <c r="O85" s="12" t="str">
        <f>データ!EO6</f>
        <v>【0.13】</v>
      </c>
    </row>
  </sheetData>
  <sheetProtection algorithmName="SHA-512" hashValue="86PmZASn/xqV5YCmhbx02J0yYRivp1zMJa7/xfhihtRcV3vhdvxCSSpaAbZsZaGRW7z8MLa2mMeQjBVV5P8uKg==" saltValue="BkyE6YkoprPs/acpFA9RkQ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22101</v>
      </c>
      <c r="D6" s="19">
        <f t="shared" si="3"/>
        <v>46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青森県　平川市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D2</v>
      </c>
      <c r="M6" s="19" t="str">
        <f t="shared" si="3"/>
        <v>非設置</v>
      </c>
      <c r="N6" s="20" t="str">
        <f t="shared" si="3"/>
        <v>-</v>
      </c>
      <c r="O6" s="20">
        <f t="shared" si="3"/>
        <v>81.180000000000007</v>
      </c>
      <c r="P6" s="20">
        <f t="shared" si="3"/>
        <v>4.88</v>
      </c>
      <c r="Q6" s="20">
        <f t="shared" si="3"/>
        <v>73.349999999999994</v>
      </c>
      <c r="R6" s="20">
        <f t="shared" si="3"/>
        <v>3124</v>
      </c>
      <c r="S6" s="20">
        <f t="shared" si="3"/>
        <v>30126</v>
      </c>
      <c r="T6" s="20">
        <f t="shared" si="3"/>
        <v>346.01</v>
      </c>
      <c r="U6" s="20">
        <f t="shared" si="3"/>
        <v>87.07</v>
      </c>
      <c r="V6" s="20">
        <f t="shared" si="3"/>
        <v>1461</v>
      </c>
      <c r="W6" s="20">
        <f t="shared" si="3"/>
        <v>0.74</v>
      </c>
      <c r="X6" s="20">
        <f t="shared" si="3"/>
        <v>1974.32</v>
      </c>
      <c r="Y6" s="21">
        <f>IF(Y7="",NA(),Y7)</f>
        <v>98.35</v>
      </c>
      <c r="Z6" s="21">
        <f t="shared" ref="Z6:AH6" si="4">IF(Z7="",NA(),Z7)</f>
        <v>97.81</v>
      </c>
      <c r="AA6" s="21">
        <f t="shared" si="4"/>
        <v>97.35</v>
      </c>
      <c r="AB6" s="21">
        <f t="shared" si="4"/>
        <v>72.94</v>
      </c>
      <c r="AC6" s="21">
        <f t="shared" si="4"/>
        <v>99.58</v>
      </c>
      <c r="AD6" s="21">
        <f t="shared" si="4"/>
        <v>101.72</v>
      </c>
      <c r="AE6" s="21">
        <f t="shared" si="4"/>
        <v>102.73</v>
      </c>
      <c r="AF6" s="21">
        <f t="shared" si="4"/>
        <v>105.78</v>
      </c>
      <c r="AG6" s="21">
        <f t="shared" si="4"/>
        <v>106.09</v>
      </c>
      <c r="AH6" s="21">
        <f t="shared" si="4"/>
        <v>106.44</v>
      </c>
      <c r="AI6" s="20" t="str">
        <f>IF(AI7="","",IF(AI7="-","【-】","【"&amp;SUBSTITUTE(TEXT(AI7,"#,##0.00"),"-","△")&amp;"】"))</f>
        <v>【104.54】</v>
      </c>
      <c r="AJ6" s="21">
        <f>IF(AJ7="",NA(),AJ7)</f>
        <v>1037.6500000000001</v>
      </c>
      <c r="AK6" s="21">
        <f t="shared" ref="AK6:AS6" si="5">IF(AK7="",NA(),AK7)</f>
        <v>1036.23</v>
      </c>
      <c r="AL6" s="21">
        <f t="shared" si="5"/>
        <v>1111.04</v>
      </c>
      <c r="AM6" s="21">
        <f t="shared" si="5"/>
        <v>1326.41</v>
      </c>
      <c r="AN6" s="21">
        <f t="shared" si="5"/>
        <v>1387.7</v>
      </c>
      <c r="AO6" s="21">
        <f t="shared" si="5"/>
        <v>112.88</v>
      </c>
      <c r="AP6" s="21">
        <f t="shared" si="5"/>
        <v>94.97</v>
      </c>
      <c r="AQ6" s="21">
        <f t="shared" si="5"/>
        <v>63.96</v>
      </c>
      <c r="AR6" s="21">
        <f t="shared" si="5"/>
        <v>69.42</v>
      </c>
      <c r="AS6" s="21">
        <f t="shared" si="5"/>
        <v>72.86</v>
      </c>
      <c r="AT6" s="20" t="str">
        <f>IF(AT7="","",IF(AT7="-","【-】","【"&amp;SUBSTITUTE(TEXT(AT7,"#,##0.00"),"-","△")&amp;"】"))</f>
        <v>【65.93】</v>
      </c>
      <c r="AU6" s="21">
        <f>IF(AU7="",NA(),AU7)</f>
        <v>22.02</v>
      </c>
      <c r="AV6" s="21">
        <f t="shared" ref="AV6:BD6" si="6">IF(AV7="",NA(),AV7)</f>
        <v>25.55</v>
      </c>
      <c r="AW6" s="21">
        <f t="shared" si="6"/>
        <v>35</v>
      </c>
      <c r="AX6" s="21">
        <f t="shared" si="6"/>
        <v>31.85</v>
      </c>
      <c r="AY6" s="21">
        <f t="shared" si="6"/>
        <v>33.1</v>
      </c>
      <c r="AZ6" s="21">
        <f t="shared" si="6"/>
        <v>49.18</v>
      </c>
      <c r="BA6" s="21">
        <f t="shared" si="6"/>
        <v>47.72</v>
      </c>
      <c r="BB6" s="21">
        <f t="shared" si="6"/>
        <v>44.24</v>
      </c>
      <c r="BC6" s="21">
        <f t="shared" si="6"/>
        <v>43.07</v>
      </c>
      <c r="BD6" s="21">
        <f t="shared" si="6"/>
        <v>45.42</v>
      </c>
      <c r="BE6" s="20" t="str">
        <f>IF(BE7="","",IF(BE7="-","【-】","【"&amp;SUBSTITUTE(TEXT(BE7,"#,##0.00"),"-","△")&amp;"】"))</f>
        <v>【44.25】</v>
      </c>
      <c r="BF6" s="21">
        <f>IF(BF7="",NA(),BF7)</f>
        <v>1819.19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1194.1500000000001</v>
      </c>
      <c r="BL6" s="21">
        <f t="shared" si="7"/>
        <v>1206.79</v>
      </c>
      <c r="BM6" s="21">
        <f t="shared" si="7"/>
        <v>1258.43</v>
      </c>
      <c r="BN6" s="21">
        <f t="shared" si="7"/>
        <v>1163.75</v>
      </c>
      <c r="BO6" s="21">
        <f t="shared" si="7"/>
        <v>1195.47</v>
      </c>
      <c r="BP6" s="20" t="str">
        <f>IF(BP7="","",IF(BP7="-","【-】","【"&amp;SUBSTITUTE(TEXT(BP7,"#,##0.00"),"-","△")&amp;"】"))</f>
        <v>【1,182.11】</v>
      </c>
      <c r="BQ6" s="21">
        <f>IF(BQ7="",NA(),BQ7)</f>
        <v>36.32</v>
      </c>
      <c r="BR6" s="21">
        <f t="shared" ref="BR6:BZ6" si="8">IF(BR7="",NA(),BR7)</f>
        <v>38.549999999999997</v>
      </c>
      <c r="BS6" s="21">
        <f t="shared" si="8"/>
        <v>38.51</v>
      </c>
      <c r="BT6" s="21">
        <f t="shared" si="8"/>
        <v>35.9</v>
      </c>
      <c r="BU6" s="21">
        <f t="shared" si="8"/>
        <v>37.56</v>
      </c>
      <c r="BV6" s="21">
        <f t="shared" si="8"/>
        <v>72.260000000000005</v>
      </c>
      <c r="BW6" s="21">
        <f t="shared" si="8"/>
        <v>71.84</v>
      </c>
      <c r="BX6" s="21">
        <f t="shared" si="8"/>
        <v>73.36</v>
      </c>
      <c r="BY6" s="21">
        <f t="shared" si="8"/>
        <v>72.599999999999994</v>
      </c>
      <c r="BZ6" s="21">
        <f t="shared" si="8"/>
        <v>69.430000000000007</v>
      </c>
      <c r="CA6" s="20" t="str">
        <f>IF(CA7="","",IF(CA7="-","【-】","【"&amp;SUBSTITUTE(TEXT(CA7,"#,##0.00"),"-","△")&amp;"】"))</f>
        <v>【73.78】</v>
      </c>
      <c r="CB6" s="21">
        <f>IF(CB7="",NA(),CB7)</f>
        <v>478.66</v>
      </c>
      <c r="CC6" s="21">
        <f t="shared" ref="CC6:CK6" si="9">IF(CC7="",NA(),CC7)</f>
        <v>451.77</v>
      </c>
      <c r="CD6" s="21">
        <f t="shared" si="9"/>
        <v>447.57</v>
      </c>
      <c r="CE6" s="21">
        <f t="shared" si="9"/>
        <v>483.01</v>
      </c>
      <c r="CF6" s="21">
        <f t="shared" si="9"/>
        <v>461.02</v>
      </c>
      <c r="CG6" s="21">
        <f t="shared" si="9"/>
        <v>230.02</v>
      </c>
      <c r="CH6" s="21">
        <f t="shared" si="9"/>
        <v>228.47</v>
      </c>
      <c r="CI6" s="21">
        <f t="shared" si="9"/>
        <v>224.88</v>
      </c>
      <c r="CJ6" s="21">
        <f t="shared" si="9"/>
        <v>228.64</v>
      </c>
      <c r="CK6" s="21">
        <f t="shared" si="9"/>
        <v>239.46</v>
      </c>
      <c r="CL6" s="20" t="str">
        <f>IF(CL7="","",IF(CL7="-","【-】","【"&amp;SUBSTITUTE(TEXT(CL7,"#,##0.00"),"-","△")&amp;"】"))</f>
        <v>【220.62】</v>
      </c>
      <c r="CM6" s="21">
        <f>IF(CM7="",NA(),CM7)</f>
        <v>27.93</v>
      </c>
      <c r="CN6" s="21">
        <f t="shared" ref="CN6:CV6" si="10">IF(CN7="",NA(),CN7)</f>
        <v>25.8</v>
      </c>
      <c r="CO6" s="21">
        <f t="shared" si="10"/>
        <v>25.67</v>
      </c>
      <c r="CP6" s="21">
        <f t="shared" si="10"/>
        <v>25.6</v>
      </c>
      <c r="CQ6" s="21">
        <f t="shared" si="10"/>
        <v>25.4</v>
      </c>
      <c r="CR6" s="21">
        <f t="shared" si="10"/>
        <v>42.56</v>
      </c>
      <c r="CS6" s="21">
        <f t="shared" si="10"/>
        <v>42.47</v>
      </c>
      <c r="CT6" s="21">
        <f t="shared" si="10"/>
        <v>42.4</v>
      </c>
      <c r="CU6" s="21">
        <f t="shared" si="10"/>
        <v>42.28</v>
      </c>
      <c r="CV6" s="21">
        <f t="shared" si="10"/>
        <v>41.06</v>
      </c>
      <c r="CW6" s="20" t="str">
        <f>IF(CW7="","",IF(CW7="-","【-】","【"&amp;SUBSTITUTE(TEXT(CW7,"#,##0.00"),"-","△")&amp;"】"))</f>
        <v>【42.22】</v>
      </c>
      <c r="CX6" s="21">
        <f>IF(CX7="",NA(),CX7)</f>
        <v>61.8</v>
      </c>
      <c r="CY6" s="21">
        <f t="shared" ref="CY6:DG6" si="11">IF(CY7="",NA(),CY7)</f>
        <v>62.88</v>
      </c>
      <c r="CZ6" s="21">
        <f t="shared" si="11"/>
        <v>64.52</v>
      </c>
      <c r="DA6" s="21">
        <f t="shared" si="11"/>
        <v>65.45</v>
      </c>
      <c r="DB6" s="21">
        <f t="shared" si="11"/>
        <v>67.83</v>
      </c>
      <c r="DC6" s="21">
        <f t="shared" si="11"/>
        <v>83.32</v>
      </c>
      <c r="DD6" s="21">
        <f t="shared" si="11"/>
        <v>83.75</v>
      </c>
      <c r="DE6" s="21">
        <f t="shared" si="11"/>
        <v>84.19</v>
      </c>
      <c r="DF6" s="21">
        <f t="shared" si="11"/>
        <v>84.34</v>
      </c>
      <c r="DG6" s="21">
        <f t="shared" si="11"/>
        <v>84.34</v>
      </c>
      <c r="DH6" s="20" t="str">
        <f>IF(DH7="","",IF(DH7="-","【-】","【"&amp;SUBSTITUTE(TEXT(DH7,"#,##0.00"),"-","△")&amp;"】"))</f>
        <v>【85.67】</v>
      </c>
      <c r="DI6" s="21">
        <f>IF(DI7="",NA(),DI7)</f>
        <v>38.880000000000003</v>
      </c>
      <c r="DJ6" s="21">
        <f t="shared" ref="DJ6:DR6" si="12">IF(DJ7="",NA(),DJ7)</f>
        <v>40.93</v>
      </c>
      <c r="DK6" s="21">
        <f t="shared" si="12"/>
        <v>42.93</v>
      </c>
      <c r="DL6" s="21">
        <f t="shared" si="12"/>
        <v>44.89</v>
      </c>
      <c r="DM6" s="21">
        <f t="shared" si="12"/>
        <v>46.51</v>
      </c>
      <c r="DN6" s="21">
        <f t="shared" si="12"/>
        <v>24.68</v>
      </c>
      <c r="DO6" s="21">
        <f t="shared" si="12"/>
        <v>24.68</v>
      </c>
      <c r="DP6" s="21">
        <f t="shared" si="12"/>
        <v>21.36</v>
      </c>
      <c r="DQ6" s="21">
        <f t="shared" si="12"/>
        <v>22.79</v>
      </c>
      <c r="DR6" s="21">
        <f t="shared" si="12"/>
        <v>24.8</v>
      </c>
      <c r="DS6" s="20" t="str">
        <f>IF(DS7="","",IF(DS7="-","【-】","【"&amp;SUBSTITUTE(TEXT(DS7,"#,##0.00"),"-","△")&amp;"】"))</f>
        <v>【28.00】</v>
      </c>
      <c r="DT6" s="20">
        <f>IF(DT7="",NA(),DT7)</f>
        <v>0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>
        <f t="shared" si="13"/>
        <v>0.01</v>
      </c>
      <c r="DZ6" s="21">
        <f t="shared" si="13"/>
        <v>8.6199999999999992</v>
      </c>
      <c r="EA6" s="21">
        <f t="shared" si="13"/>
        <v>0.01</v>
      </c>
      <c r="EB6" s="21">
        <f t="shared" si="13"/>
        <v>0.01</v>
      </c>
      <c r="EC6" s="21">
        <f t="shared" si="13"/>
        <v>0.02</v>
      </c>
      <c r="ED6" s="20" t="str">
        <f>IF(ED7="","",IF(ED7="-","【-】","【"&amp;SUBSTITUTE(TEXT(ED7,"#,##0.00"),"-","△")&amp;"】"))</f>
        <v>【0.03】</v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0.13</v>
      </c>
      <c r="EK6" s="21">
        <f t="shared" si="14"/>
        <v>0.36</v>
      </c>
      <c r="EL6" s="21">
        <f t="shared" si="14"/>
        <v>0.39</v>
      </c>
      <c r="EM6" s="21">
        <f t="shared" si="14"/>
        <v>0.1</v>
      </c>
      <c r="EN6" s="21">
        <f t="shared" si="14"/>
        <v>0.08</v>
      </c>
      <c r="EO6" s="20" t="str">
        <f>IF(EO7="","",IF(EO7="-","【-】","【"&amp;SUBSTITUTE(TEXT(EO7,"#,##0.00"),"-","△")&amp;"】"))</f>
        <v>【0.13】</v>
      </c>
    </row>
    <row r="7" spans="1:148" s="22" customFormat="1" x14ac:dyDescent="0.15">
      <c r="A7" s="14"/>
      <c r="B7" s="23">
        <v>2022</v>
      </c>
      <c r="C7" s="23">
        <v>22101</v>
      </c>
      <c r="D7" s="23">
        <v>46</v>
      </c>
      <c r="E7" s="23">
        <v>17</v>
      </c>
      <c r="F7" s="23">
        <v>4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81.180000000000007</v>
      </c>
      <c r="P7" s="24">
        <v>4.88</v>
      </c>
      <c r="Q7" s="24">
        <v>73.349999999999994</v>
      </c>
      <c r="R7" s="24">
        <v>3124</v>
      </c>
      <c r="S7" s="24">
        <v>30126</v>
      </c>
      <c r="T7" s="24">
        <v>346.01</v>
      </c>
      <c r="U7" s="24">
        <v>87.07</v>
      </c>
      <c r="V7" s="24">
        <v>1461</v>
      </c>
      <c r="W7" s="24">
        <v>0.74</v>
      </c>
      <c r="X7" s="24">
        <v>1974.32</v>
      </c>
      <c r="Y7" s="24">
        <v>98.35</v>
      </c>
      <c r="Z7" s="24">
        <v>97.81</v>
      </c>
      <c r="AA7" s="24">
        <v>97.35</v>
      </c>
      <c r="AB7" s="24">
        <v>72.94</v>
      </c>
      <c r="AC7" s="24">
        <v>99.58</v>
      </c>
      <c r="AD7" s="24">
        <v>101.72</v>
      </c>
      <c r="AE7" s="24">
        <v>102.73</v>
      </c>
      <c r="AF7" s="24">
        <v>105.78</v>
      </c>
      <c r="AG7" s="24">
        <v>106.09</v>
      </c>
      <c r="AH7" s="24">
        <v>106.44</v>
      </c>
      <c r="AI7" s="24">
        <v>104.54</v>
      </c>
      <c r="AJ7" s="24">
        <v>1037.6500000000001</v>
      </c>
      <c r="AK7" s="24">
        <v>1036.23</v>
      </c>
      <c r="AL7" s="24">
        <v>1111.04</v>
      </c>
      <c r="AM7" s="24">
        <v>1326.41</v>
      </c>
      <c r="AN7" s="24">
        <v>1387.7</v>
      </c>
      <c r="AO7" s="24">
        <v>112.88</v>
      </c>
      <c r="AP7" s="24">
        <v>94.97</v>
      </c>
      <c r="AQ7" s="24">
        <v>63.96</v>
      </c>
      <c r="AR7" s="24">
        <v>69.42</v>
      </c>
      <c r="AS7" s="24">
        <v>72.86</v>
      </c>
      <c r="AT7" s="24">
        <v>65.930000000000007</v>
      </c>
      <c r="AU7" s="24">
        <v>22.02</v>
      </c>
      <c r="AV7" s="24">
        <v>25.55</v>
      </c>
      <c r="AW7" s="24">
        <v>35</v>
      </c>
      <c r="AX7" s="24">
        <v>31.85</v>
      </c>
      <c r="AY7" s="24">
        <v>33.1</v>
      </c>
      <c r="AZ7" s="24">
        <v>49.18</v>
      </c>
      <c r="BA7" s="24">
        <v>47.72</v>
      </c>
      <c r="BB7" s="24">
        <v>44.24</v>
      </c>
      <c r="BC7" s="24">
        <v>43.07</v>
      </c>
      <c r="BD7" s="24">
        <v>45.42</v>
      </c>
      <c r="BE7" s="24">
        <v>44.25</v>
      </c>
      <c r="BF7" s="24">
        <v>1819.19</v>
      </c>
      <c r="BG7" s="24">
        <v>0</v>
      </c>
      <c r="BH7" s="24">
        <v>0</v>
      </c>
      <c r="BI7" s="24">
        <v>0</v>
      </c>
      <c r="BJ7" s="24">
        <v>0</v>
      </c>
      <c r="BK7" s="24">
        <v>1194.1500000000001</v>
      </c>
      <c r="BL7" s="24">
        <v>1206.79</v>
      </c>
      <c r="BM7" s="24">
        <v>1258.43</v>
      </c>
      <c r="BN7" s="24">
        <v>1163.75</v>
      </c>
      <c r="BO7" s="24">
        <v>1195.47</v>
      </c>
      <c r="BP7" s="24">
        <v>1182.1099999999999</v>
      </c>
      <c r="BQ7" s="24">
        <v>36.32</v>
      </c>
      <c r="BR7" s="24">
        <v>38.549999999999997</v>
      </c>
      <c r="BS7" s="24">
        <v>38.51</v>
      </c>
      <c r="BT7" s="24">
        <v>35.9</v>
      </c>
      <c r="BU7" s="24">
        <v>37.56</v>
      </c>
      <c r="BV7" s="24">
        <v>72.260000000000005</v>
      </c>
      <c r="BW7" s="24">
        <v>71.84</v>
      </c>
      <c r="BX7" s="24">
        <v>73.36</v>
      </c>
      <c r="BY7" s="24">
        <v>72.599999999999994</v>
      </c>
      <c r="BZ7" s="24">
        <v>69.430000000000007</v>
      </c>
      <c r="CA7" s="24">
        <v>73.78</v>
      </c>
      <c r="CB7" s="24">
        <v>478.66</v>
      </c>
      <c r="CC7" s="24">
        <v>451.77</v>
      </c>
      <c r="CD7" s="24">
        <v>447.57</v>
      </c>
      <c r="CE7" s="24">
        <v>483.01</v>
      </c>
      <c r="CF7" s="24">
        <v>461.02</v>
      </c>
      <c r="CG7" s="24">
        <v>230.02</v>
      </c>
      <c r="CH7" s="24">
        <v>228.47</v>
      </c>
      <c r="CI7" s="24">
        <v>224.88</v>
      </c>
      <c r="CJ7" s="24">
        <v>228.64</v>
      </c>
      <c r="CK7" s="24">
        <v>239.46</v>
      </c>
      <c r="CL7" s="24">
        <v>220.62</v>
      </c>
      <c r="CM7" s="24">
        <v>27.93</v>
      </c>
      <c r="CN7" s="24">
        <v>25.8</v>
      </c>
      <c r="CO7" s="24">
        <v>25.67</v>
      </c>
      <c r="CP7" s="24">
        <v>25.6</v>
      </c>
      <c r="CQ7" s="24">
        <v>25.4</v>
      </c>
      <c r="CR7" s="24">
        <v>42.56</v>
      </c>
      <c r="CS7" s="24">
        <v>42.47</v>
      </c>
      <c r="CT7" s="24">
        <v>42.4</v>
      </c>
      <c r="CU7" s="24">
        <v>42.28</v>
      </c>
      <c r="CV7" s="24">
        <v>41.06</v>
      </c>
      <c r="CW7" s="24">
        <v>42.22</v>
      </c>
      <c r="CX7" s="24">
        <v>61.8</v>
      </c>
      <c r="CY7" s="24">
        <v>62.88</v>
      </c>
      <c r="CZ7" s="24">
        <v>64.52</v>
      </c>
      <c r="DA7" s="24">
        <v>65.45</v>
      </c>
      <c r="DB7" s="24">
        <v>67.83</v>
      </c>
      <c r="DC7" s="24">
        <v>83.32</v>
      </c>
      <c r="DD7" s="24">
        <v>83.75</v>
      </c>
      <c r="DE7" s="24">
        <v>84.19</v>
      </c>
      <c r="DF7" s="24">
        <v>84.34</v>
      </c>
      <c r="DG7" s="24">
        <v>84.34</v>
      </c>
      <c r="DH7" s="24">
        <v>85.67</v>
      </c>
      <c r="DI7" s="24">
        <v>38.880000000000003</v>
      </c>
      <c r="DJ7" s="24">
        <v>40.93</v>
      </c>
      <c r="DK7" s="24">
        <v>42.93</v>
      </c>
      <c r="DL7" s="24">
        <v>44.89</v>
      </c>
      <c r="DM7" s="24">
        <v>46.51</v>
      </c>
      <c r="DN7" s="24">
        <v>24.68</v>
      </c>
      <c r="DO7" s="24">
        <v>24.68</v>
      </c>
      <c r="DP7" s="24">
        <v>21.36</v>
      </c>
      <c r="DQ7" s="24">
        <v>22.79</v>
      </c>
      <c r="DR7" s="24">
        <v>24.8</v>
      </c>
      <c r="DS7" s="24">
        <v>28</v>
      </c>
      <c r="DT7" s="24">
        <v>0</v>
      </c>
      <c r="DU7" s="24">
        <v>0</v>
      </c>
      <c r="DV7" s="24">
        <v>0</v>
      </c>
      <c r="DW7" s="24">
        <v>0</v>
      </c>
      <c r="DX7" s="24">
        <v>0</v>
      </c>
      <c r="DY7" s="24">
        <v>0.01</v>
      </c>
      <c r="DZ7" s="24">
        <v>8.6199999999999992</v>
      </c>
      <c r="EA7" s="24">
        <v>0.01</v>
      </c>
      <c r="EB7" s="24">
        <v>0.01</v>
      </c>
      <c r="EC7" s="24">
        <v>0.02</v>
      </c>
      <c r="ED7" s="24">
        <v>0.03</v>
      </c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0.13</v>
      </c>
      <c r="EK7" s="24">
        <v>0.36</v>
      </c>
      <c r="EL7" s="24">
        <v>0.39</v>
      </c>
      <c r="EM7" s="24">
        <v>0.1</v>
      </c>
      <c r="EN7" s="24">
        <v>0.08</v>
      </c>
      <c r="EO7" s="24">
        <v>0.13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>DATEVALUE($B7+12-B11&amp;"/1/"&amp;B12)</f>
        <v>47484</v>
      </c>
      <c r="C10" s="28">
        <f>DATEVALUE($B7+12-C11&amp;"/1/"&amp;C12)</f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112</v>
      </c>
      <c r="F13" t="s">
        <v>111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2024-01-26T08:34:15Z</cp:lastPrinted>
  <dcterms:created xsi:type="dcterms:W3CDTF">2023-12-12T00:53:42Z</dcterms:created>
  <dcterms:modified xsi:type="dcterms:W3CDTF">2024-01-26T08:45:17Z</dcterms:modified>
  <cp:category/>
</cp:coreProperties>
</file>