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川原大輝(KAWAHARADaiki)\Desktop\"/>
    </mc:Choice>
  </mc:AlternateContent>
  <xr:revisionPtr revIDLastSave="0" documentId="13_ncr:1_{E958DCFE-D94D-44CC-887A-3145610E0433}" xr6:coauthVersionLast="47" xr6:coauthVersionMax="47" xr10:uidLastSave="{00000000-0000-0000-0000-000000000000}"/>
  <bookViews>
    <workbookView xWindow="-28920" yWindow="-90" windowWidth="29040" windowHeight="15840" xr2:uid="{00000000-000D-0000-FFFF-FFFF00000000}"/>
  </bookViews>
  <sheets>
    <sheet name="1.1農林漁業向上" sheetId="4" r:id="rId1"/>
    <sheet name="1.2食品等製造向上効果 " sheetId="15" r:id="rId2"/>
    <sheet name="1.3地域間交流効果" sheetId="14" r:id="rId3"/>
    <sheet name="1.４地域活性化" sheetId="7" r:id="rId4"/>
    <sheet name="1.５維持管理費節減" sheetId="10" r:id="rId5"/>
    <sheet name="2.1年効果額総括" sheetId="11" r:id="rId6"/>
    <sheet name="2.2投資効率" sheetId="12" r:id="rId7"/>
  </sheets>
  <definedNames>
    <definedName name="_xlnm.Print_Area" localSheetId="0">'1.1農林漁業向上'!$A$1:$T$153</definedName>
    <definedName name="_xlnm.Print_Area" localSheetId="1">'1.2食品等製造向上効果 '!$A$1:$S$27</definedName>
    <definedName name="_xlnm.Print_Area" localSheetId="2">'1.3地域間交流効果'!$A$1:$R$60</definedName>
    <definedName name="_xlnm.Print_Area" localSheetId="3">'1.４地域活性化'!$A$1:$R$54</definedName>
    <definedName name="_xlnm.Print_Area" localSheetId="4">'1.５維持管理費節減'!$A$1:$R$15</definedName>
    <definedName name="_xlnm.Print_Area" localSheetId="6">'2.2投資効率'!$A$1:$R$43</definedName>
    <definedName name="_xlnm.Print_Titles" localSheetId="0">'1.1農林漁業向上'!$1:$4</definedName>
    <definedName name="_xlnm.Print_Titles" localSheetId="1">'1.2食品等製造向上効果 '!$1:$4</definedName>
    <definedName name="_xlnm.Print_Titles" localSheetId="2">'1.3地域間交流効果'!$1:$4</definedName>
    <definedName name="_xlnm.Print_Titles" localSheetId="3">'1.４地域活性化'!$1:$4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2" l="1"/>
  <c r="H22" i="12"/>
  <c r="J7" i="12"/>
  <c r="J21" i="12" s="1"/>
  <c r="L7" i="10"/>
  <c r="K51" i="7"/>
  <c r="K39" i="7"/>
  <c r="L32" i="7"/>
  <c r="L29" i="7"/>
  <c r="L30" i="7"/>
  <c r="L31" i="7"/>
  <c r="L28" i="7"/>
  <c r="J21" i="7"/>
  <c r="K8" i="7"/>
  <c r="L57" i="14"/>
  <c r="L54" i="14"/>
  <c r="L55" i="14"/>
  <c r="L56" i="14"/>
  <c r="L53" i="14"/>
  <c r="O42" i="14"/>
  <c r="O31" i="14"/>
  <c r="K19" i="14"/>
  <c r="K8" i="14"/>
  <c r="N20" i="15"/>
  <c r="K20" i="15"/>
  <c r="N9" i="15"/>
  <c r="K9" i="15"/>
  <c r="J150" i="4"/>
  <c r="J143" i="4"/>
  <c r="R132" i="4"/>
  <c r="Q132" i="4"/>
  <c r="O132" i="4"/>
  <c r="L132" i="4"/>
  <c r="J132" i="4"/>
  <c r="J118" i="4"/>
  <c r="J107" i="4"/>
  <c r="M88" i="4"/>
  <c r="K96" i="4"/>
  <c r="M76" i="4"/>
  <c r="M65" i="4"/>
  <c r="O52" i="4"/>
  <c r="M52" i="4"/>
  <c r="J52" i="4"/>
  <c r="J45" i="4"/>
  <c r="N34" i="4"/>
  <c r="L34" i="4"/>
  <c r="I34" i="4"/>
  <c r="N22" i="4"/>
  <c r="N10" i="4"/>
  <c r="G41" i="12"/>
  <c r="G36" i="12"/>
  <c r="H31" i="12"/>
  <c r="I27" i="11"/>
  <c r="I28" i="11"/>
  <c r="I40" i="11"/>
  <c r="I32" i="11"/>
  <c r="R136" i="4"/>
  <c r="I18" i="11"/>
  <c r="I15" i="11"/>
  <c r="I8" i="11"/>
  <c r="L11" i="10"/>
  <c r="I43" i="11"/>
  <c r="I37" i="11"/>
  <c r="I34" i="11" s="1"/>
  <c r="I31" i="11" s="1"/>
  <c r="G38" i="12" l="1"/>
  <c r="G39" i="12" s="1"/>
  <c r="G40" i="12" s="1"/>
  <c r="L22" i="12"/>
  <c r="O46" i="14"/>
  <c r="K31" i="14"/>
  <c r="M11" i="14"/>
  <c r="M8" i="14"/>
  <c r="M9" i="14"/>
  <c r="M10" i="14"/>
  <c r="M12" i="14"/>
  <c r="N13" i="15"/>
  <c r="M13" i="14" l="1"/>
  <c r="I22" i="4"/>
  <c r="N15" i="4"/>
  <c r="K12" i="14"/>
  <c r="K11" i="14"/>
  <c r="K10" i="14"/>
  <c r="K9" i="14"/>
  <c r="I30" i="11"/>
  <c r="I29" i="11"/>
  <c r="I36" i="11" l="1"/>
  <c r="I33" i="11"/>
  <c r="K22" i="14"/>
  <c r="K21" i="14"/>
  <c r="K23" i="14" s="1"/>
  <c r="K20" i="14"/>
  <c r="K42" i="7" l="1"/>
  <c r="K41" i="7"/>
  <c r="K40" i="7"/>
  <c r="K43" i="7"/>
  <c r="I42" i="11" s="1"/>
  <c r="K11" i="7"/>
  <c r="K10" i="7"/>
  <c r="K9" i="7"/>
  <c r="O45" i="14"/>
  <c r="O44" i="14"/>
  <c r="O43" i="14"/>
  <c r="K34" i="14"/>
  <c r="O34" i="14" s="1"/>
  <c r="K33" i="14"/>
  <c r="O33" i="14" s="1"/>
  <c r="K32" i="14"/>
  <c r="O32" i="14" s="1"/>
  <c r="K12" i="7" l="1"/>
  <c r="I39" i="11" s="1"/>
  <c r="I41" i="11"/>
  <c r="O35" i="14"/>
  <c r="I35" i="11" s="1"/>
  <c r="I38" i="11" l="1"/>
  <c r="K23" i="15"/>
  <c r="N23" i="15" s="1"/>
  <c r="K22" i="15"/>
  <c r="N22" i="15" s="1"/>
  <c r="N21" i="15"/>
  <c r="K21" i="15"/>
  <c r="K12" i="15"/>
  <c r="N12" i="15" s="1"/>
  <c r="N11" i="15"/>
  <c r="K11" i="15"/>
  <c r="K10" i="15"/>
  <c r="N10" i="15" s="1"/>
  <c r="B1" i="15"/>
  <c r="I9" i="11"/>
  <c r="B1" i="14"/>
  <c r="I44" i="11"/>
  <c r="I26" i="11"/>
  <c r="I25" i="11"/>
  <c r="I24" i="11"/>
  <c r="I23" i="11" s="1"/>
  <c r="I22" i="11" s="1"/>
  <c r="I21" i="11"/>
  <c r="I20" i="11"/>
  <c r="I19" i="11"/>
  <c r="I17" i="11"/>
  <c r="I14" i="11" s="1"/>
  <c r="I7" i="11" s="1"/>
  <c r="I6" i="11" s="1"/>
  <c r="I16" i="11"/>
  <c r="I13" i="11"/>
  <c r="I12" i="11"/>
  <c r="I47" i="11" l="1"/>
  <c r="G37" i="12" s="1"/>
  <c r="N24" i="15"/>
  <c r="B1" i="12" l="1"/>
  <c r="B1" i="11"/>
  <c r="B1" i="10"/>
  <c r="B1" i="7"/>
  <c r="J12" i="12" l="1"/>
  <c r="J9" i="12"/>
  <c r="J18" i="12"/>
  <c r="J16" i="12"/>
  <c r="J15" i="12"/>
  <c r="J14" i="12"/>
  <c r="J13" i="12"/>
  <c r="J10" i="12"/>
  <c r="I21" i="12"/>
  <c r="J11" i="12"/>
  <c r="J17" i="12"/>
  <c r="J19" i="12"/>
  <c r="J8" i="12"/>
  <c r="G15" i="4"/>
  <c r="I10" i="4"/>
  <c r="I11" i="4"/>
  <c r="N11" i="4" s="1"/>
  <c r="I12" i="4"/>
  <c r="N12" i="4" s="1"/>
  <c r="I13" i="4"/>
  <c r="N13" i="4" s="1"/>
  <c r="I14" i="4"/>
  <c r="N14" i="4" s="1"/>
  <c r="I23" i="4"/>
  <c r="N23" i="4" s="1"/>
  <c r="I24" i="4"/>
  <c r="N24" i="4" s="1"/>
  <c r="I25" i="4"/>
  <c r="N25" i="4" s="1"/>
  <c r="I35" i="4"/>
  <c r="L35" i="4"/>
  <c r="I36" i="4"/>
  <c r="L36" i="4"/>
  <c r="I37" i="4"/>
  <c r="L37" i="4"/>
  <c r="J53" i="4"/>
  <c r="M53" i="4"/>
  <c r="J54" i="4"/>
  <c r="M54" i="4"/>
  <c r="J55" i="4"/>
  <c r="M55" i="4"/>
  <c r="M66" i="4"/>
  <c r="M67" i="4"/>
  <c r="M68" i="4"/>
  <c r="M77" i="4"/>
  <c r="M78" i="4"/>
  <c r="M79" i="4"/>
  <c r="K97" i="4"/>
  <c r="K98" i="4"/>
  <c r="K99" i="4"/>
  <c r="J108" i="4"/>
  <c r="J109" i="4"/>
  <c r="J110" i="4"/>
  <c r="J119" i="4"/>
  <c r="J120" i="4"/>
  <c r="J121" i="4"/>
  <c r="J133" i="4"/>
  <c r="L133" i="4" s="1"/>
  <c r="O133" i="4"/>
  <c r="Q133" i="4" s="1"/>
  <c r="J134" i="4"/>
  <c r="L134" i="4" s="1"/>
  <c r="O134" i="4"/>
  <c r="Q134" i="4" s="1"/>
  <c r="J135" i="4"/>
  <c r="L135" i="4" s="1"/>
  <c r="O135" i="4"/>
  <c r="Q135" i="4" s="1"/>
  <c r="J15" i="4"/>
  <c r="K15" i="4"/>
  <c r="H15" i="4"/>
  <c r="J20" i="12"/>
  <c r="L8" i="10"/>
  <c r="L9" i="10"/>
  <c r="L10" i="10"/>
  <c r="N35" i="4" l="1"/>
  <c r="N26" i="4"/>
  <c r="I10" i="11" s="1"/>
  <c r="O54" i="4"/>
  <c r="N36" i="4"/>
  <c r="N37" i="4"/>
  <c r="M80" i="4"/>
  <c r="J122" i="4"/>
  <c r="K100" i="4"/>
  <c r="O55" i="4"/>
  <c r="J111" i="4"/>
  <c r="M69" i="4"/>
  <c r="O53" i="4"/>
  <c r="R134" i="4"/>
  <c r="R135" i="4"/>
  <c r="R133" i="4"/>
  <c r="I15" i="4"/>
  <c r="H39" i="12" l="1"/>
  <c r="N38" i="4"/>
  <c r="I11" i="11" s="1"/>
  <c r="O56" i="4"/>
  <c r="M38" i="7" l="1"/>
  <c r="M7" i="7"/>
  <c r="M7" i="14"/>
  <c r="K27" i="12"/>
  <c r="N27" i="7"/>
  <c r="L18" i="7"/>
  <c r="M49" i="7"/>
  <c r="Q41" i="14"/>
  <c r="Q30" i="14"/>
  <c r="P8" i="15"/>
  <c r="M18" i="14"/>
  <c r="N52" i="14"/>
  <c r="P19" i="15"/>
  <c r="M95" i="4"/>
  <c r="O64" i="4"/>
  <c r="T130" i="4"/>
  <c r="P32" i="4"/>
  <c r="Q51" i="4"/>
  <c r="L6" i="12"/>
  <c r="L142" i="4"/>
  <c r="L117" i="4"/>
  <c r="L149" i="4"/>
  <c r="O75" i="4"/>
  <c r="P21" i="4"/>
  <c r="O86" i="4"/>
  <c r="P9" i="4"/>
  <c r="L106" i="4"/>
  <c r="L44" i="4"/>
  <c r="N6" i="10"/>
  <c r="M6" i="11"/>
</calcChain>
</file>

<file path=xl/sharedStrings.xml><?xml version="1.0" encoding="utf-8"?>
<sst xmlns="http://schemas.openxmlformats.org/spreadsheetml/2006/main" count="532" uniqueCount="225">
  <si>
    <t>農山漁村振興交付金（地域資源活用価値創出対策）費用対効果算定フォーム（産業支援型）</t>
    <rPh sb="0" eb="9">
      <t>ノウサンギョソンシンコウコウフキン</t>
    </rPh>
    <rPh sb="20" eb="22">
      <t>タイサク</t>
    </rPh>
    <rPh sb="23" eb="25">
      <t>ヒヨウ</t>
    </rPh>
    <rPh sb="25" eb="28">
      <t>タイコウカ</t>
    </rPh>
    <rPh sb="28" eb="30">
      <t>サンテイ</t>
    </rPh>
    <rPh sb="35" eb="37">
      <t>サンギョウ</t>
    </rPh>
    <rPh sb="37" eb="40">
      <t>シエンガタ</t>
    </rPh>
    <phoneticPr fontId="2"/>
  </si>
  <si>
    <t>Ⅰ　年効果額</t>
    <rPh sb="2" eb="6">
      <t>ネンコウカガク</t>
    </rPh>
    <phoneticPr fontId="2"/>
  </si>
  <si>
    <t>１　農林漁業生産向上に係る効果</t>
    <rPh sb="2" eb="4">
      <t>ノウリン</t>
    </rPh>
    <rPh sb="4" eb="6">
      <t>ギョギョウ</t>
    </rPh>
    <rPh sb="6" eb="8">
      <t>セイサン</t>
    </rPh>
    <rPh sb="8" eb="10">
      <t>コウジョウ</t>
    </rPh>
    <rPh sb="11" eb="12">
      <t>カカ</t>
    </rPh>
    <rPh sb="13" eb="15">
      <t>コウカ</t>
    </rPh>
    <phoneticPr fontId="2"/>
  </si>
  <si>
    <t>（１）生産向上効果</t>
    <rPh sb="3" eb="5">
      <t>セイサン</t>
    </rPh>
    <rPh sb="5" eb="7">
      <t>コウジョウ</t>
    </rPh>
    <rPh sb="7" eb="9">
      <t>コウカ</t>
    </rPh>
    <phoneticPr fontId="2"/>
  </si>
  <si>
    <t>ア　農業生産向上等効果</t>
    <rPh sb="2" eb="4">
      <t>ノウギョウ</t>
    </rPh>
    <rPh sb="4" eb="6">
      <t>セイサン</t>
    </rPh>
    <rPh sb="6" eb="8">
      <t>コウジョウ</t>
    </rPh>
    <rPh sb="8" eb="11">
      <t>トウコウカ</t>
    </rPh>
    <phoneticPr fontId="2"/>
  </si>
  <si>
    <t>ａ　作付増加効果</t>
    <rPh sb="2" eb="4">
      <t>サクツケ</t>
    </rPh>
    <rPh sb="4" eb="6">
      <t>ゾウカ</t>
    </rPh>
    <rPh sb="6" eb="8">
      <t>コウカ</t>
    </rPh>
    <phoneticPr fontId="2"/>
  </si>
  <si>
    <t>作物名</t>
    <rPh sb="0" eb="2">
      <t>サクモツ</t>
    </rPh>
    <rPh sb="2" eb="3">
      <t>メイ</t>
    </rPh>
    <phoneticPr fontId="2"/>
  </si>
  <si>
    <t>現在作付面積</t>
    <rPh sb="0" eb="2">
      <t>ゲンザイ</t>
    </rPh>
    <rPh sb="2" eb="4">
      <t>サクツケ</t>
    </rPh>
    <rPh sb="4" eb="6">
      <t>メンセキ</t>
    </rPh>
    <phoneticPr fontId="2"/>
  </si>
  <si>
    <t>計画作付面積</t>
    <rPh sb="0" eb="2">
      <t>ケイカク</t>
    </rPh>
    <rPh sb="2" eb="4">
      <t>サクツケ</t>
    </rPh>
    <rPh sb="4" eb="6">
      <t>メンセキ</t>
    </rPh>
    <phoneticPr fontId="2"/>
  </si>
  <si>
    <t>作付面積増減</t>
    <rPh sb="0" eb="2">
      <t>サクツケ</t>
    </rPh>
    <rPh sb="2" eb="4">
      <t>メンセキ</t>
    </rPh>
    <rPh sb="4" eb="6">
      <t>ゾウゲン</t>
    </rPh>
    <phoneticPr fontId="2"/>
  </si>
  <si>
    <t>現在単収</t>
    <rPh sb="0" eb="2">
      <t>ゲンザイ</t>
    </rPh>
    <rPh sb="2" eb="4">
      <t>タンシュウ</t>
    </rPh>
    <phoneticPr fontId="2"/>
  </si>
  <si>
    <t>現在生産物単価</t>
    <rPh sb="0" eb="2">
      <t>ゲンザイ</t>
    </rPh>
    <rPh sb="2" eb="5">
      <t>セイサンブツ</t>
    </rPh>
    <rPh sb="5" eb="7">
      <t>タンカ</t>
    </rPh>
    <phoneticPr fontId="2"/>
  </si>
  <si>
    <t>純益率</t>
    <rPh sb="0" eb="3">
      <t>ジュンエキリツ</t>
    </rPh>
    <phoneticPr fontId="2"/>
  </si>
  <si>
    <t>按分率</t>
    <rPh sb="0" eb="2">
      <t>アンブン</t>
    </rPh>
    <rPh sb="2" eb="3">
      <t>リツ</t>
    </rPh>
    <phoneticPr fontId="2"/>
  </si>
  <si>
    <t>年効果額</t>
    <rPh sb="0" eb="4">
      <t>ネンコウカガク</t>
    </rPh>
    <phoneticPr fontId="2"/>
  </si>
  <si>
    <t>(参考)</t>
    <rPh sb="1" eb="3">
      <t>サンコウ</t>
    </rPh>
    <phoneticPr fontId="2"/>
  </si>
  <si>
    <t>(ha)</t>
    <phoneticPr fontId="2"/>
  </si>
  <si>
    <t>(t/ha)</t>
    <phoneticPr fontId="2"/>
  </si>
  <si>
    <t>(千円/t)</t>
    <rPh sb="1" eb="3">
      <t>センエン</t>
    </rPh>
    <phoneticPr fontId="2"/>
  </si>
  <si>
    <t>(%)</t>
    <phoneticPr fontId="2"/>
  </si>
  <si>
    <t>(千円)</t>
    <rPh sb="1" eb="3">
      <t>センエン</t>
    </rPh>
    <phoneticPr fontId="2"/>
  </si>
  <si>
    <t>投資効率</t>
    <rPh sb="0" eb="2">
      <t>トウシ</t>
    </rPh>
    <rPh sb="2" eb="4">
      <t>コウリツ</t>
    </rPh>
    <phoneticPr fontId="2"/>
  </si>
  <si>
    <t>計</t>
    <rPh sb="0" eb="1">
      <t>ケイ</t>
    </rPh>
    <phoneticPr fontId="2"/>
  </si>
  <si>
    <t>（データの出典）</t>
    <rPh sb="5" eb="7">
      <t>シュッテン</t>
    </rPh>
    <phoneticPr fontId="2"/>
  </si>
  <si>
    <t>ｂ　単収増加効果</t>
    <rPh sb="2" eb="4">
      <t>タンシュウ</t>
    </rPh>
    <rPh sb="4" eb="6">
      <t>ゾウカ</t>
    </rPh>
    <rPh sb="6" eb="8">
      <t>コウカ</t>
    </rPh>
    <phoneticPr fontId="2"/>
  </si>
  <si>
    <t>計画単収</t>
    <rPh sb="0" eb="2">
      <t>ケイカク</t>
    </rPh>
    <rPh sb="2" eb="4">
      <t>タンシュウ</t>
    </rPh>
    <phoneticPr fontId="2"/>
  </si>
  <si>
    <t>単収増加</t>
    <rPh sb="0" eb="2">
      <t>タンシュウ</t>
    </rPh>
    <rPh sb="2" eb="4">
      <t>ゾウカ</t>
    </rPh>
    <phoneticPr fontId="2"/>
  </si>
  <si>
    <t>効果発生面積</t>
    <rPh sb="0" eb="2">
      <t>コウカ</t>
    </rPh>
    <rPh sb="2" eb="4">
      <t>ハッセイ</t>
    </rPh>
    <rPh sb="4" eb="6">
      <t>メンセキ</t>
    </rPh>
    <phoneticPr fontId="2"/>
  </si>
  <si>
    <t>ｃ　品質等向上効果</t>
    <rPh sb="2" eb="4">
      <t>ヒンシツ</t>
    </rPh>
    <rPh sb="4" eb="7">
      <t>トウコウジョウ</t>
    </rPh>
    <rPh sb="7" eb="9">
      <t>コウカ</t>
    </rPh>
    <phoneticPr fontId="2"/>
  </si>
  <si>
    <t>効果発生量</t>
    <rPh sb="0" eb="2">
      <t>コウカ</t>
    </rPh>
    <rPh sb="2" eb="5">
      <t>ハッセイリョウ</t>
    </rPh>
    <phoneticPr fontId="2"/>
  </si>
  <si>
    <t>生産物単価</t>
    <rPh sb="0" eb="3">
      <t>セイサンブツ</t>
    </rPh>
    <rPh sb="3" eb="5">
      <t>タンカ</t>
    </rPh>
    <phoneticPr fontId="2"/>
  </si>
  <si>
    <t>現在</t>
    <rPh sb="0" eb="2">
      <t>ゲンザイ</t>
    </rPh>
    <phoneticPr fontId="2"/>
  </si>
  <si>
    <t>計画</t>
    <rPh sb="0" eb="2">
      <t>ケイカク</t>
    </rPh>
    <phoneticPr fontId="2"/>
  </si>
  <si>
    <t>上昇額</t>
    <rPh sb="0" eb="3">
      <t>ジョウショウガク</t>
    </rPh>
    <phoneticPr fontId="2"/>
  </si>
  <si>
    <t>(t)</t>
    <phoneticPr fontId="2"/>
  </si>
  <si>
    <t>d   畜産関連経営体所得向上効果</t>
    <rPh sb="4" eb="6">
      <t>チクサン</t>
    </rPh>
    <rPh sb="6" eb="8">
      <t>カンレン</t>
    </rPh>
    <rPh sb="8" eb="11">
      <t>ケイエイタイ</t>
    </rPh>
    <rPh sb="11" eb="13">
      <t>ショトク</t>
    </rPh>
    <rPh sb="13" eb="15">
      <t>コウジョウ</t>
    </rPh>
    <rPh sb="15" eb="17">
      <t>コウカ</t>
    </rPh>
    <phoneticPr fontId="2"/>
  </si>
  <si>
    <t>事業実施前年間経営所得額
（千円）</t>
    <rPh sb="0" eb="2">
      <t>ジギョウ</t>
    </rPh>
    <rPh sb="2" eb="4">
      <t>ジッシ</t>
    </rPh>
    <rPh sb="4" eb="5">
      <t>マエ</t>
    </rPh>
    <rPh sb="5" eb="7">
      <t>ネンカン</t>
    </rPh>
    <rPh sb="7" eb="9">
      <t>ケイエイ</t>
    </rPh>
    <rPh sb="9" eb="11">
      <t>ショトク</t>
    </rPh>
    <rPh sb="11" eb="12">
      <t>ガク</t>
    </rPh>
    <rPh sb="14" eb="16">
      <t>センエン</t>
    </rPh>
    <phoneticPr fontId="2"/>
  </si>
  <si>
    <t>事業実施後年間経営所得額
（千円）</t>
    <rPh sb="4" eb="5">
      <t>ゴ</t>
    </rPh>
    <phoneticPr fontId="2"/>
  </si>
  <si>
    <t>年効果額
（千円）</t>
    <rPh sb="0" eb="3">
      <t>ネンコウカ</t>
    </rPh>
    <rPh sb="3" eb="4">
      <t>ガク</t>
    </rPh>
    <rPh sb="6" eb="8">
      <t>センエン</t>
    </rPh>
    <phoneticPr fontId="2"/>
  </si>
  <si>
    <t>（参考）</t>
    <rPh sb="1" eb="3">
      <t>サンコウ</t>
    </rPh>
    <phoneticPr fontId="2"/>
  </si>
  <si>
    <t>投資効率</t>
    <rPh sb="0" eb="4">
      <t>トウシコウリツ</t>
    </rPh>
    <phoneticPr fontId="2"/>
  </si>
  <si>
    <t>e　農畜産物加工効果</t>
    <rPh sb="2" eb="8">
      <t>ノウチクサンブツカコウ</t>
    </rPh>
    <rPh sb="8" eb="10">
      <t>コウカ</t>
    </rPh>
    <phoneticPr fontId="2"/>
  </si>
  <si>
    <t>効果要因</t>
    <rPh sb="0" eb="2">
      <t>コウカ</t>
    </rPh>
    <rPh sb="2" eb="4">
      <t>ヨウイン</t>
    </rPh>
    <phoneticPr fontId="2"/>
  </si>
  <si>
    <t>生産物単価（千円/t）</t>
    <rPh sb="0" eb="3">
      <t>セイサンブツ</t>
    </rPh>
    <rPh sb="3" eb="5">
      <t>タンカ</t>
    </rPh>
    <rPh sb="6" eb="8">
      <t>センエン</t>
    </rPh>
    <phoneticPr fontId="2"/>
  </si>
  <si>
    <t>現況</t>
    <rPh sb="0" eb="2">
      <t>ゲンキョウ</t>
    </rPh>
    <phoneticPr fontId="2"/>
  </si>
  <si>
    <t>イ　林産物生産向上効果</t>
    <rPh sb="2" eb="5">
      <t>リンサンブツ</t>
    </rPh>
    <rPh sb="5" eb="7">
      <t>セイサン</t>
    </rPh>
    <rPh sb="7" eb="9">
      <t>コウジョウ</t>
    </rPh>
    <rPh sb="9" eb="11">
      <t>コウカ</t>
    </rPh>
    <phoneticPr fontId="2"/>
  </si>
  <si>
    <t>ａ　林産物利用増進効果</t>
    <rPh sb="2" eb="5">
      <t>リンサンブツ</t>
    </rPh>
    <rPh sb="5" eb="7">
      <t>リヨウ</t>
    </rPh>
    <rPh sb="7" eb="9">
      <t>ゾウシン</t>
    </rPh>
    <rPh sb="9" eb="11">
      <t>コウカ</t>
    </rPh>
    <phoneticPr fontId="2"/>
  </si>
  <si>
    <t>林産物名</t>
    <rPh sb="0" eb="3">
      <t>リンサンブツ</t>
    </rPh>
    <rPh sb="3" eb="4">
      <t>メイ</t>
    </rPh>
    <phoneticPr fontId="2"/>
  </si>
  <si>
    <t>年平均利用増加見込量</t>
    <rPh sb="0" eb="3">
      <t>ネンヘイキン</t>
    </rPh>
    <rPh sb="3" eb="7">
      <t>リヨウゾウカ</t>
    </rPh>
    <rPh sb="7" eb="9">
      <t>ミコ</t>
    </rPh>
    <rPh sb="9" eb="10">
      <t>リョウ</t>
    </rPh>
    <phoneticPr fontId="2"/>
  </si>
  <si>
    <t>現在の林産物市場価格</t>
    <rPh sb="0" eb="2">
      <t>ゲンザイ</t>
    </rPh>
    <rPh sb="3" eb="6">
      <t>リンサンブツ</t>
    </rPh>
    <rPh sb="6" eb="8">
      <t>シジョウ</t>
    </rPh>
    <rPh sb="8" eb="10">
      <t>カカク</t>
    </rPh>
    <phoneticPr fontId="2"/>
  </si>
  <si>
    <t>現在の伐採、採取・搬出・輸送経費</t>
    <rPh sb="0" eb="2">
      <t>ゲンザイ</t>
    </rPh>
    <rPh sb="3" eb="5">
      <t>バッサイ</t>
    </rPh>
    <rPh sb="6" eb="8">
      <t>サイシュ</t>
    </rPh>
    <rPh sb="9" eb="11">
      <t>ハンシュツ</t>
    </rPh>
    <rPh sb="12" eb="14">
      <t>ユソウ</t>
    </rPh>
    <rPh sb="14" eb="16">
      <t>ケイヒ</t>
    </rPh>
    <phoneticPr fontId="2"/>
  </si>
  <si>
    <t>（㎥、ｔ）</t>
    <phoneticPr fontId="2"/>
  </si>
  <si>
    <t>（千円/㎥、ｔ）</t>
    <rPh sb="1" eb="3">
      <t>センエン</t>
    </rPh>
    <phoneticPr fontId="2"/>
  </si>
  <si>
    <t>（千円）</t>
    <rPh sb="1" eb="3">
      <t>センエン</t>
    </rPh>
    <phoneticPr fontId="2"/>
  </si>
  <si>
    <t>ｂ　林産物生産増進効果</t>
    <rPh sb="2" eb="5">
      <t>リンサンブツ</t>
    </rPh>
    <rPh sb="5" eb="7">
      <t>セイサン</t>
    </rPh>
    <rPh sb="7" eb="9">
      <t>ゾウシン</t>
    </rPh>
    <rPh sb="9" eb="11">
      <t>コウカ</t>
    </rPh>
    <phoneticPr fontId="2"/>
  </si>
  <si>
    <t>ｃ　林産物販売促進効果</t>
    <rPh sb="2" eb="5">
      <t>リンサンブツ</t>
    </rPh>
    <rPh sb="5" eb="7">
      <t>ハンバイ</t>
    </rPh>
    <rPh sb="7" eb="9">
      <t>ソクシン</t>
    </rPh>
    <rPh sb="9" eb="11">
      <t>コウカ</t>
    </rPh>
    <phoneticPr fontId="2"/>
  </si>
  <si>
    <t>計画販売経費</t>
    <rPh sb="0" eb="2">
      <t>ケイカク</t>
    </rPh>
    <rPh sb="2" eb="4">
      <t>ハンバイ</t>
    </rPh>
    <rPh sb="4" eb="6">
      <t>ケイヒ</t>
    </rPh>
    <phoneticPr fontId="2"/>
  </si>
  <si>
    <t>林産物販売量</t>
    <rPh sb="0" eb="3">
      <t>リンサンブツ</t>
    </rPh>
    <rPh sb="3" eb="6">
      <t>ハンバイリョウ</t>
    </rPh>
    <phoneticPr fontId="2"/>
  </si>
  <si>
    <t>林産物市場価格</t>
    <rPh sb="0" eb="3">
      <t>リンサンブツ</t>
    </rPh>
    <rPh sb="3" eb="5">
      <t>シジョウ</t>
    </rPh>
    <rPh sb="5" eb="7">
      <t>カカク</t>
    </rPh>
    <phoneticPr fontId="2"/>
  </si>
  <si>
    <t>ウ　漁業生産向上効果</t>
    <rPh sb="2" eb="4">
      <t>ギョギョウ</t>
    </rPh>
    <rPh sb="4" eb="6">
      <t>セイサン</t>
    </rPh>
    <rPh sb="6" eb="8">
      <t>コウジョウ</t>
    </rPh>
    <rPh sb="8" eb="10">
      <t>コウカ</t>
    </rPh>
    <phoneticPr fontId="2"/>
  </si>
  <si>
    <t>ａ　生産増加効果</t>
    <rPh sb="2" eb="4">
      <t>セイサン</t>
    </rPh>
    <rPh sb="4" eb="6">
      <t>ゾウカ</t>
    </rPh>
    <rPh sb="6" eb="8">
      <t>コウカ</t>
    </rPh>
    <phoneticPr fontId="2"/>
  </si>
  <si>
    <t>魚種名</t>
    <rPh sb="0" eb="2">
      <t>ギョシュ</t>
    </rPh>
    <rPh sb="2" eb="3">
      <t>メイ</t>
    </rPh>
    <phoneticPr fontId="2"/>
  </si>
  <si>
    <t>現在の生産量</t>
    <rPh sb="0" eb="2">
      <t>ゲンザイ</t>
    </rPh>
    <rPh sb="3" eb="6">
      <t>セイサンリョウ</t>
    </rPh>
    <phoneticPr fontId="2"/>
  </si>
  <si>
    <t>計画の生産量</t>
    <rPh sb="0" eb="2">
      <t>ケイカク</t>
    </rPh>
    <rPh sb="3" eb="6">
      <t>セイサンリョウ</t>
    </rPh>
    <phoneticPr fontId="2"/>
  </si>
  <si>
    <t>現在の単価</t>
    <rPh sb="0" eb="2">
      <t>ゲンザイ</t>
    </rPh>
    <rPh sb="3" eb="5">
      <t>タンカ</t>
    </rPh>
    <phoneticPr fontId="2"/>
  </si>
  <si>
    <t>利益率</t>
    <rPh sb="0" eb="3">
      <t>リエキリツ</t>
    </rPh>
    <phoneticPr fontId="2"/>
  </si>
  <si>
    <t>（ｔ）</t>
    <phoneticPr fontId="2"/>
  </si>
  <si>
    <t>（千円/ｔ）</t>
    <rPh sb="1" eb="3">
      <t>センエン</t>
    </rPh>
    <phoneticPr fontId="2"/>
  </si>
  <si>
    <t>ｂ　魚価向上効果</t>
    <rPh sb="2" eb="3">
      <t>ギョ</t>
    </rPh>
    <rPh sb="3" eb="4">
      <t>カ</t>
    </rPh>
    <rPh sb="4" eb="6">
      <t>コウジョウ</t>
    </rPh>
    <rPh sb="6" eb="8">
      <t>コウカ</t>
    </rPh>
    <phoneticPr fontId="2"/>
  </si>
  <si>
    <t>水産物名</t>
    <rPh sb="0" eb="3">
      <t>スイサンブツ</t>
    </rPh>
    <rPh sb="3" eb="4">
      <t>メイ</t>
    </rPh>
    <phoneticPr fontId="2"/>
  </si>
  <si>
    <t>計画の単価</t>
    <rPh sb="0" eb="2">
      <t>ケイカク</t>
    </rPh>
    <rPh sb="3" eb="5">
      <t>タンカ</t>
    </rPh>
    <phoneticPr fontId="2"/>
  </si>
  <si>
    <t>現在の価格</t>
    <rPh sb="0" eb="2">
      <t>ゲンザイ</t>
    </rPh>
    <rPh sb="3" eb="5">
      <t>カカク</t>
    </rPh>
    <phoneticPr fontId="2"/>
  </si>
  <si>
    <t>計画の価格</t>
    <rPh sb="0" eb="2">
      <t>ケイカク</t>
    </rPh>
    <rPh sb="3" eb="5">
      <t>カカク</t>
    </rPh>
    <phoneticPr fontId="2"/>
  </si>
  <si>
    <t>計画の取扱数量</t>
    <rPh sb="0" eb="2">
      <t>ケイカク</t>
    </rPh>
    <rPh sb="3" eb="5">
      <t>トリアツカイ</t>
    </rPh>
    <rPh sb="5" eb="7">
      <t>スウリョウ</t>
    </rPh>
    <phoneticPr fontId="2"/>
  </si>
  <si>
    <t>（２）経費節減効果</t>
    <rPh sb="3" eb="5">
      <t>ケイヒ</t>
    </rPh>
    <rPh sb="5" eb="7">
      <t>セツゲン</t>
    </rPh>
    <rPh sb="7" eb="9">
      <t>コウカ</t>
    </rPh>
    <phoneticPr fontId="2"/>
  </si>
  <si>
    <t>ア　農業生産経費節減効果</t>
    <rPh sb="2" eb="4">
      <t>ノウギョウ</t>
    </rPh>
    <rPh sb="4" eb="8">
      <t>セイサンケイヒ</t>
    </rPh>
    <rPh sb="8" eb="10">
      <t>セツゲン</t>
    </rPh>
    <rPh sb="10" eb="12">
      <t>コウカ</t>
    </rPh>
    <phoneticPr fontId="2"/>
  </si>
  <si>
    <t>ａ　労働経費節減効果</t>
    <rPh sb="2" eb="4">
      <t>ロウドウ</t>
    </rPh>
    <rPh sb="4" eb="6">
      <t>ケイヒ</t>
    </rPh>
    <rPh sb="6" eb="8">
      <t>セツゲン</t>
    </rPh>
    <rPh sb="8" eb="10">
      <t>コウカ</t>
    </rPh>
    <phoneticPr fontId="2"/>
  </si>
  <si>
    <t>作業名</t>
    <rPh sb="0" eb="2">
      <t>サギョウ</t>
    </rPh>
    <rPh sb="2" eb="3">
      <t>メイ</t>
    </rPh>
    <phoneticPr fontId="2"/>
  </si>
  <si>
    <t>現在年間労働費</t>
    <rPh sb="0" eb="2">
      <t>ゲンザイ</t>
    </rPh>
    <rPh sb="2" eb="4">
      <t>ネンカン</t>
    </rPh>
    <rPh sb="4" eb="7">
      <t>ロウドウヒ</t>
    </rPh>
    <phoneticPr fontId="2"/>
  </si>
  <si>
    <t>計画年間労働費</t>
    <rPh sb="0" eb="2">
      <t>ケイカク</t>
    </rPh>
    <rPh sb="2" eb="4">
      <t>ネンカン</t>
    </rPh>
    <rPh sb="4" eb="7">
      <t>ロウドウヒ</t>
    </rPh>
    <phoneticPr fontId="2"/>
  </si>
  <si>
    <t>面積当たり労働時間</t>
    <rPh sb="0" eb="2">
      <t>メンセキ</t>
    </rPh>
    <rPh sb="2" eb="3">
      <t>ア</t>
    </rPh>
    <rPh sb="5" eb="7">
      <t>ロウドウ</t>
    </rPh>
    <rPh sb="7" eb="9">
      <t>ジカン</t>
    </rPh>
    <phoneticPr fontId="2"/>
  </si>
  <si>
    <t>所要時間</t>
    <rPh sb="0" eb="2">
      <t>ショヨウ</t>
    </rPh>
    <rPh sb="2" eb="4">
      <t>ジカン</t>
    </rPh>
    <phoneticPr fontId="2"/>
  </si>
  <si>
    <t>労働単価</t>
    <rPh sb="0" eb="2">
      <t>ロウドウ</t>
    </rPh>
    <rPh sb="2" eb="4">
      <t>タンカ</t>
    </rPh>
    <phoneticPr fontId="2"/>
  </si>
  <si>
    <t>労働費</t>
    <rPh sb="0" eb="3">
      <t>ロウドウヒ</t>
    </rPh>
    <phoneticPr fontId="2"/>
  </si>
  <si>
    <t>労賃単価</t>
    <rPh sb="0" eb="2">
      <t>ロウチン</t>
    </rPh>
    <rPh sb="2" eb="4">
      <t>タンカ</t>
    </rPh>
    <phoneticPr fontId="2"/>
  </si>
  <si>
    <t>（hr/ha）</t>
    <phoneticPr fontId="2"/>
  </si>
  <si>
    <t>(hr)</t>
    <phoneticPr fontId="2"/>
  </si>
  <si>
    <t>(千円/hr）</t>
    <rPh sb="1" eb="3">
      <t>センエン</t>
    </rPh>
    <phoneticPr fontId="2"/>
  </si>
  <si>
    <t>(データの出典)</t>
    <rPh sb="5" eb="7">
      <t>シュッテン</t>
    </rPh>
    <phoneticPr fontId="2"/>
  </si>
  <si>
    <t>ｂ　機械経費節減効果</t>
    <rPh sb="2" eb="6">
      <t>キカイケイヒ</t>
    </rPh>
    <rPh sb="6" eb="8">
      <t>セツゲン</t>
    </rPh>
    <rPh sb="8" eb="10">
      <t>コウカ</t>
    </rPh>
    <phoneticPr fontId="2"/>
  </si>
  <si>
    <t>現在年平均機械経費</t>
    <rPh sb="0" eb="2">
      <t>ゲンザイ</t>
    </rPh>
    <rPh sb="2" eb="5">
      <t>ネンヘイキン</t>
    </rPh>
    <rPh sb="5" eb="9">
      <t>キカイケイヒ</t>
    </rPh>
    <phoneticPr fontId="2"/>
  </si>
  <si>
    <t>計画年平均機械経費</t>
    <rPh sb="0" eb="2">
      <t>ケイカク</t>
    </rPh>
    <rPh sb="2" eb="5">
      <t>ネンヘイキン</t>
    </rPh>
    <rPh sb="5" eb="9">
      <t>キカイケイヒ</t>
    </rPh>
    <phoneticPr fontId="2"/>
  </si>
  <si>
    <t>ｃ　資材経費節減効果</t>
    <rPh sb="2" eb="4">
      <t>シザイ</t>
    </rPh>
    <rPh sb="4" eb="6">
      <t>ケイヒ</t>
    </rPh>
    <rPh sb="6" eb="8">
      <t>セツゲン</t>
    </rPh>
    <rPh sb="8" eb="10">
      <t>コウカ</t>
    </rPh>
    <phoneticPr fontId="2"/>
  </si>
  <si>
    <t>現在年平均資材費</t>
    <rPh sb="0" eb="2">
      <t>ゲンザイ</t>
    </rPh>
    <rPh sb="2" eb="5">
      <t>ネンヘイキン</t>
    </rPh>
    <rPh sb="5" eb="8">
      <t>シザイヒ</t>
    </rPh>
    <phoneticPr fontId="2"/>
  </si>
  <si>
    <t>計画年平均資材費</t>
    <rPh sb="0" eb="2">
      <t>ケイカク</t>
    </rPh>
    <rPh sb="2" eb="5">
      <t>ネンヘイキン</t>
    </rPh>
    <rPh sb="5" eb="8">
      <t>シザイヒ</t>
    </rPh>
    <phoneticPr fontId="2"/>
  </si>
  <si>
    <t>２　食品等製造向上効果</t>
    <rPh sb="2" eb="4">
      <t>ショクヒン</t>
    </rPh>
    <rPh sb="4" eb="5">
      <t>トウ</t>
    </rPh>
    <rPh sb="5" eb="7">
      <t>セイゾウ</t>
    </rPh>
    <rPh sb="7" eb="11">
      <t>コウジョウコウカ</t>
    </rPh>
    <phoneticPr fontId="2"/>
  </si>
  <si>
    <t>（１）食品等製造の向上に係る効果</t>
    <rPh sb="3" eb="5">
      <t>ショクヒン</t>
    </rPh>
    <rPh sb="5" eb="6">
      <t>トウ</t>
    </rPh>
    <rPh sb="6" eb="8">
      <t>セイゾウ</t>
    </rPh>
    <rPh sb="9" eb="11">
      <t>コウジョウ</t>
    </rPh>
    <rPh sb="12" eb="13">
      <t>カカ</t>
    </rPh>
    <rPh sb="14" eb="16">
      <t>コウカ</t>
    </rPh>
    <phoneticPr fontId="2"/>
  </si>
  <si>
    <t>（ア）製造量向上効果</t>
    <rPh sb="3" eb="6">
      <t>セイゾウリョウ</t>
    </rPh>
    <rPh sb="6" eb="8">
      <t>コウジョウ</t>
    </rPh>
    <rPh sb="8" eb="10">
      <t>コウカ</t>
    </rPh>
    <phoneticPr fontId="2"/>
  </si>
  <si>
    <t>施設名</t>
    <rPh sb="0" eb="3">
      <t>シセツメイ</t>
    </rPh>
    <phoneticPr fontId="2"/>
  </si>
  <si>
    <t>取扱品目名</t>
    <rPh sb="0" eb="2">
      <t>トリアツカイ</t>
    </rPh>
    <rPh sb="2" eb="4">
      <t>ヒンモク</t>
    </rPh>
    <rPh sb="4" eb="5">
      <t>メイ</t>
    </rPh>
    <phoneticPr fontId="2"/>
  </si>
  <si>
    <t>取扱数量</t>
    <rPh sb="0" eb="2">
      <t>トリアツカイ</t>
    </rPh>
    <rPh sb="2" eb="4">
      <t>スウリョウ</t>
    </rPh>
    <phoneticPr fontId="2"/>
  </si>
  <si>
    <t>効果発生量（t）</t>
    <rPh sb="0" eb="2">
      <t>コウカ</t>
    </rPh>
    <rPh sb="2" eb="5">
      <t>ハッセイリョウ</t>
    </rPh>
    <phoneticPr fontId="2"/>
  </si>
  <si>
    <t>品目単価
（千円/t）</t>
    <rPh sb="0" eb="2">
      <t>ヒンモク</t>
    </rPh>
    <rPh sb="2" eb="4">
      <t>タンカ</t>
    </rPh>
    <rPh sb="6" eb="8">
      <t>センエン</t>
    </rPh>
    <phoneticPr fontId="2"/>
  </si>
  <si>
    <t>年効果額（千円）</t>
    <rPh sb="0" eb="3">
      <t>ネンコウカ</t>
    </rPh>
    <rPh sb="3" eb="4">
      <t>ガク</t>
    </rPh>
    <rPh sb="5" eb="7">
      <t>センエン</t>
    </rPh>
    <phoneticPr fontId="2"/>
  </si>
  <si>
    <t>現況（t）</t>
    <rPh sb="0" eb="2">
      <t>ゲンキョウ</t>
    </rPh>
    <phoneticPr fontId="2"/>
  </si>
  <si>
    <t>整備後（t）</t>
    <rPh sb="0" eb="3">
      <t>セイビゴ</t>
    </rPh>
    <phoneticPr fontId="2"/>
  </si>
  <si>
    <t>純益率（%）</t>
    <rPh sb="0" eb="2">
      <t>ジュンエキ</t>
    </rPh>
    <rPh sb="2" eb="3">
      <t>リツ</t>
    </rPh>
    <phoneticPr fontId="2"/>
  </si>
  <si>
    <t>（イ）品質向上効果</t>
    <rPh sb="3" eb="5">
      <t>ヒンシツ</t>
    </rPh>
    <rPh sb="5" eb="7">
      <t>コウジョウ</t>
    </rPh>
    <rPh sb="7" eb="9">
      <t>コウカ</t>
    </rPh>
    <phoneticPr fontId="2"/>
  </si>
  <si>
    <t>規格外品による廃棄量</t>
    <rPh sb="0" eb="3">
      <t>キカクガイ</t>
    </rPh>
    <rPh sb="3" eb="4">
      <t>ヒン</t>
    </rPh>
    <rPh sb="7" eb="9">
      <t>ハイキ</t>
    </rPh>
    <rPh sb="9" eb="10">
      <t>リョウ</t>
    </rPh>
    <phoneticPr fontId="2"/>
  </si>
  <si>
    <t>減少量（t）</t>
    <rPh sb="0" eb="2">
      <t>ゲンショウ</t>
    </rPh>
    <rPh sb="2" eb="3">
      <t>リョウ</t>
    </rPh>
    <phoneticPr fontId="2"/>
  </si>
  <si>
    <t>３　地域間交流効果</t>
    <rPh sb="2" eb="5">
      <t>チイキカン</t>
    </rPh>
    <rPh sb="5" eb="9">
      <t>コウリュウコウカ</t>
    </rPh>
    <phoneticPr fontId="2"/>
  </si>
  <si>
    <t>（１）農林水産物販売促進効果</t>
    <rPh sb="3" eb="5">
      <t>ノウリン</t>
    </rPh>
    <rPh sb="5" eb="8">
      <t>スイサンブツ</t>
    </rPh>
    <rPh sb="8" eb="10">
      <t>ハンバイ</t>
    </rPh>
    <rPh sb="10" eb="12">
      <t>ソクシン</t>
    </rPh>
    <rPh sb="12" eb="14">
      <t>コウカ</t>
    </rPh>
    <phoneticPr fontId="2"/>
  </si>
  <si>
    <t>農林水産物名</t>
    <rPh sb="0" eb="2">
      <t>ノウリン</t>
    </rPh>
    <rPh sb="2" eb="5">
      <t>スイサンブツ</t>
    </rPh>
    <rPh sb="5" eb="6">
      <t>メイ</t>
    </rPh>
    <phoneticPr fontId="2"/>
  </si>
  <si>
    <t>現在販売量</t>
    <rPh sb="0" eb="2">
      <t>ゲンザイ</t>
    </rPh>
    <rPh sb="2" eb="5">
      <t>ハンバイリョウ</t>
    </rPh>
    <phoneticPr fontId="2"/>
  </si>
  <si>
    <t>計画販売量</t>
    <rPh sb="0" eb="2">
      <t>ケイカク</t>
    </rPh>
    <rPh sb="2" eb="5">
      <t>ハンバイリョウ</t>
    </rPh>
    <phoneticPr fontId="2"/>
  </si>
  <si>
    <t>計画販売単価</t>
    <rPh sb="0" eb="2">
      <t>ケイカク</t>
    </rPh>
    <rPh sb="2" eb="4">
      <t>ハンバイ</t>
    </rPh>
    <rPh sb="4" eb="6">
      <t>タンカ</t>
    </rPh>
    <phoneticPr fontId="2"/>
  </si>
  <si>
    <t>生産に係る経費</t>
    <rPh sb="0" eb="2">
      <t>セイサン</t>
    </rPh>
    <rPh sb="3" eb="4">
      <t>カカ</t>
    </rPh>
    <rPh sb="5" eb="7">
      <t>ケイヒ</t>
    </rPh>
    <phoneticPr fontId="2"/>
  </si>
  <si>
    <t>（kg）</t>
    <phoneticPr fontId="2"/>
  </si>
  <si>
    <t>（千円/kg）</t>
    <rPh sb="1" eb="3">
      <t>センエン</t>
    </rPh>
    <phoneticPr fontId="2"/>
  </si>
  <si>
    <t>（データの出典）実施事業者による事業計画</t>
    <rPh sb="5" eb="7">
      <t>シュッテン</t>
    </rPh>
    <phoneticPr fontId="2"/>
  </si>
  <si>
    <t>（２）農林水産物流通・販売経費節減効果</t>
    <rPh sb="3" eb="5">
      <t>ノウリン</t>
    </rPh>
    <rPh sb="5" eb="8">
      <t>スイサンブツ</t>
    </rPh>
    <rPh sb="8" eb="10">
      <t>リュウツウ</t>
    </rPh>
    <rPh sb="11" eb="13">
      <t>ハンバイ</t>
    </rPh>
    <rPh sb="13" eb="15">
      <t>ケイヒ</t>
    </rPh>
    <rPh sb="15" eb="17">
      <t>セツゲン</t>
    </rPh>
    <rPh sb="17" eb="19">
      <t>コウカ</t>
    </rPh>
    <phoneticPr fontId="2"/>
  </si>
  <si>
    <t>現在流通・販売経費</t>
    <rPh sb="0" eb="2">
      <t>ゲンザイ</t>
    </rPh>
    <rPh sb="2" eb="4">
      <t>リュウツウ</t>
    </rPh>
    <rPh sb="5" eb="7">
      <t>ハンバイ</t>
    </rPh>
    <rPh sb="7" eb="9">
      <t>ケイヒ</t>
    </rPh>
    <phoneticPr fontId="2"/>
  </si>
  <si>
    <t>計画流通・販売経費</t>
    <rPh sb="0" eb="2">
      <t>ケイカク</t>
    </rPh>
    <rPh sb="2" eb="4">
      <t>リュウツウ</t>
    </rPh>
    <rPh sb="5" eb="7">
      <t>ハンバイ</t>
    </rPh>
    <rPh sb="7" eb="9">
      <t>ケイヒ</t>
    </rPh>
    <phoneticPr fontId="2"/>
  </si>
  <si>
    <t>（データの出典）  ＪＡ年次実績資料・販売額目標値根拠資料</t>
    <rPh sb="5" eb="7">
      <t>シュッテン</t>
    </rPh>
    <phoneticPr fontId="2"/>
  </si>
  <si>
    <t>（３）農林漁業体験等効果</t>
    <rPh sb="3" eb="5">
      <t>ノウリン</t>
    </rPh>
    <rPh sb="5" eb="7">
      <t>ギョギョウ</t>
    </rPh>
    <rPh sb="7" eb="9">
      <t>タイケン</t>
    </rPh>
    <rPh sb="9" eb="12">
      <t>トウコウカ</t>
    </rPh>
    <phoneticPr fontId="2"/>
  </si>
  <si>
    <t>ａ　移動費用</t>
    <rPh sb="2" eb="4">
      <t>イドウ</t>
    </rPh>
    <rPh sb="4" eb="6">
      <t>ヒヨウ</t>
    </rPh>
    <phoneticPr fontId="2"/>
  </si>
  <si>
    <t>移動元エリア区分</t>
    <rPh sb="0" eb="2">
      <t>イドウ</t>
    </rPh>
    <rPh sb="2" eb="3">
      <t>モト</t>
    </rPh>
    <rPh sb="6" eb="8">
      <t>クブン</t>
    </rPh>
    <phoneticPr fontId="2"/>
  </si>
  <si>
    <t>移動方法</t>
    <rPh sb="0" eb="2">
      <t>イドウ</t>
    </rPh>
    <rPh sb="2" eb="4">
      <t>ホウホウ</t>
    </rPh>
    <phoneticPr fontId="2"/>
  </si>
  <si>
    <t>移動人数</t>
    <rPh sb="0" eb="2">
      <t>イドウ</t>
    </rPh>
    <rPh sb="2" eb="4">
      <t>ニンズウ</t>
    </rPh>
    <phoneticPr fontId="2"/>
  </si>
  <si>
    <t>１人当たり交通費</t>
    <rPh sb="0" eb="2">
      <t>ヒトリ</t>
    </rPh>
    <rPh sb="2" eb="3">
      <t>ア</t>
    </rPh>
    <rPh sb="5" eb="8">
      <t>コウツウヒ</t>
    </rPh>
    <phoneticPr fontId="2"/>
  </si>
  <si>
    <t>訪問率</t>
    <rPh sb="0" eb="2">
      <t>ホウモン</t>
    </rPh>
    <rPh sb="2" eb="3">
      <t>リツ</t>
    </rPh>
    <phoneticPr fontId="2"/>
  </si>
  <si>
    <t>他の訪問地</t>
    <rPh sb="0" eb="1">
      <t>タ</t>
    </rPh>
    <rPh sb="2" eb="5">
      <t>ホウモンチ</t>
    </rPh>
    <phoneticPr fontId="2"/>
  </si>
  <si>
    <t>(人)</t>
    <rPh sb="1" eb="2">
      <t>ニン</t>
    </rPh>
    <phoneticPr fontId="2"/>
  </si>
  <si>
    <t>ｂ　交流施設利用・宿泊費用</t>
    <rPh sb="2" eb="4">
      <t>コウリュウ</t>
    </rPh>
    <rPh sb="4" eb="6">
      <t>シセツ</t>
    </rPh>
    <rPh sb="6" eb="8">
      <t>リヨウ</t>
    </rPh>
    <rPh sb="9" eb="11">
      <t>シュクハク</t>
    </rPh>
    <rPh sb="11" eb="13">
      <t>ヒヨウ</t>
    </rPh>
    <phoneticPr fontId="2"/>
  </si>
  <si>
    <t>交流施設利用内容</t>
    <rPh sb="0" eb="2">
      <t>コウリュウ</t>
    </rPh>
    <rPh sb="2" eb="4">
      <t>シセツ</t>
    </rPh>
    <rPh sb="4" eb="6">
      <t>リヨウ</t>
    </rPh>
    <rPh sb="6" eb="8">
      <t>ナイヨウ</t>
    </rPh>
    <phoneticPr fontId="2"/>
  </si>
  <si>
    <t>利用単位</t>
    <rPh sb="0" eb="2">
      <t>リヨウ</t>
    </rPh>
    <rPh sb="2" eb="4">
      <t>タンイ</t>
    </rPh>
    <phoneticPr fontId="2"/>
  </si>
  <si>
    <t>単位</t>
    <rPh sb="0" eb="2">
      <t>タンイ</t>
    </rPh>
    <phoneticPr fontId="2"/>
  </si>
  <si>
    <t>人数</t>
    <rPh sb="0" eb="2">
      <t>ニンズウ</t>
    </rPh>
    <phoneticPr fontId="2"/>
  </si>
  <si>
    <t>利用期間</t>
    <rPh sb="0" eb="2">
      <t>リヨウ</t>
    </rPh>
    <rPh sb="2" eb="4">
      <t>キカン</t>
    </rPh>
    <phoneticPr fontId="2"/>
  </si>
  <si>
    <t>利用単価</t>
    <rPh sb="0" eb="2">
      <t>リヨウ</t>
    </rPh>
    <rPh sb="2" eb="4">
      <t>タンカ</t>
    </rPh>
    <phoneticPr fontId="2"/>
  </si>
  <si>
    <t>（等・区画・室）</t>
    <rPh sb="1" eb="2">
      <t>トウ</t>
    </rPh>
    <rPh sb="3" eb="5">
      <t>クカク</t>
    </rPh>
    <rPh sb="6" eb="7">
      <t>シツ</t>
    </rPh>
    <phoneticPr fontId="2"/>
  </si>
  <si>
    <t>（人）</t>
    <rPh sb="1" eb="2">
      <t>ニン</t>
    </rPh>
    <phoneticPr fontId="2"/>
  </si>
  <si>
    <t>（千円/hr・年・人・日）</t>
    <rPh sb="1" eb="3">
      <t>センエン</t>
    </rPh>
    <rPh sb="7" eb="8">
      <t>ネン</t>
    </rPh>
    <rPh sb="9" eb="10">
      <t>ニン</t>
    </rPh>
    <rPh sb="11" eb="12">
      <t>ニチ</t>
    </rPh>
    <phoneticPr fontId="2"/>
  </si>
  <si>
    <t>ｃ　交流体験機会費用</t>
    <rPh sb="2" eb="4">
      <t>コウリュウ</t>
    </rPh>
    <rPh sb="4" eb="6">
      <t>タイケン</t>
    </rPh>
    <rPh sb="6" eb="8">
      <t>キカイ</t>
    </rPh>
    <rPh sb="8" eb="10">
      <t>ヒヨウ</t>
    </rPh>
    <phoneticPr fontId="2"/>
  </si>
  <si>
    <t>体験内容</t>
    <rPh sb="0" eb="2">
      <t>タイケン</t>
    </rPh>
    <rPh sb="2" eb="4">
      <t>ナイヨウ</t>
    </rPh>
    <phoneticPr fontId="2"/>
  </si>
  <si>
    <t>体験人口</t>
    <rPh sb="0" eb="2">
      <t>タイケン</t>
    </rPh>
    <rPh sb="2" eb="4">
      <t>ジンコウ</t>
    </rPh>
    <phoneticPr fontId="2"/>
  </si>
  <si>
    <t>１人当たり交流時間</t>
    <rPh sb="0" eb="2">
      <t>ヒトリ</t>
    </rPh>
    <rPh sb="2" eb="3">
      <t>ア</t>
    </rPh>
    <rPh sb="5" eb="7">
      <t>コウリュウ</t>
    </rPh>
    <rPh sb="7" eb="9">
      <t>ジカン</t>
    </rPh>
    <phoneticPr fontId="2"/>
  </si>
  <si>
    <t>４　地域活性化効果</t>
    <rPh sb="2" eb="4">
      <t>チイキ</t>
    </rPh>
    <rPh sb="4" eb="7">
      <t>カッセイカ</t>
    </rPh>
    <rPh sb="7" eb="9">
      <t>コウカ</t>
    </rPh>
    <phoneticPr fontId="2"/>
  </si>
  <si>
    <t>（１）コミュニティ活動促進効果</t>
    <rPh sb="9" eb="11">
      <t>カツドウ</t>
    </rPh>
    <rPh sb="11" eb="13">
      <t>ソクシン</t>
    </rPh>
    <rPh sb="13" eb="15">
      <t>コウカ</t>
    </rPh>
    <phoneticPr fontId="2"/>
  </si>
  <si>
    <t>活動内容</t>
    <rPh sb="0" eb="2">
      <t>カツドウ</t>
    </rPh>
    <rPh sb="2" eb="4">
      <t>ナイヨウ</t>
    </rPh>
    <phoneticPr fontId="2"/>
  </si>
  <si>
    <t>活動時間</t>
    <rPh sb="0" eb="2">
      <t>カツドウ</t>
    </rPh>
    <rPh sb="2" eb="4">
      <t>ジカン</t>
    </rPh>
    <phoneticPr fontId="2"/>
  </si>
  <si>
    <t>活動人数</t>
    <rPh sb="0" eb="2">
      <t>カツドウ</t>
    </rPh>
    <rPh sb="2" eb="4">
      <t>ニンズウ</t>
    </rPh>
    <phoneticPr fontId="2"/>
  </si>
  <si>
    <t>（２）地域資源加工効果</t>
    <rPh sb="3" eb="5">
      <t>チイキ</t>
    </rPh>
    <rPh sb="5" eb="7">
      <t>シゲン</t>
    </rPh>
    <rPh sb="7" eb="9">
      <t>カコウ</t>
    </rPh>
    <rPh sb="9" eb="11">
      <t>コウカ</t>
    </rPh>
    <phoneticPr fontId="2"/>
  </si>
  <si>
    <t>加工品等販売額</t>
    <rPh sb="0" eb="3">
      <t>カコウヒン</t>
    </rPh>
    <rPh sb="3" eb="4">
      <t>トウ</t>
    </rPh>
    <rPh sb="4" eb="7">
      <t>ハンバイガク</t>
    </rPh>
    <phoneticPr fontId="2"/>
  </si>
  <si>
    <t>原材料費</t>
    <rPh sb="0" eb="4">
      <t>ゲンザイリョウヒ</t>
    </rPh>
    <phoneticPr fontId="2"/>
  </si>
  <si>
    <t>（３）地域農林漁業等波及効果</t>
    <rPh sb="3" eb="5">
      <t>チイキ</t>
    </rPh>
    <rPh sb="5" eb="7">
      <t>ノウリン</t>
    </rPh>
    <rPh sb="7" eb="9">
      <t>ギョギョウ</t>
    </rPh>
    <rPh sb="9" eb="10">
      <t>トウ</t>
    </rPh>
    <rPh sb="10" eb="14">
      <t>ハキュウコウカ</t>
    </rPh>
    <phoneticPr fontId="2"/>
  </si>
  <si>
    <t>販売品目</t>
    <rPh sb="0" eb="2">
      <t>ハンバイ</t>
    </rPh>
    <rPh sb="2" eb="4">
      <t>ヒンモク</t>
    </rPh>
    <phoneticPr fontId="2"/>
  </si>
  <si>
    <t>現在の販売額</t>
    <rPh sb="0" eb="2">
      <t>ゲンザイ</t>
    </rPh>
    <rPh sb="3" eb="6">
      <t>ハンバイガク</t>
    </rPh>
    <phoneticPr fontId="2"/>
  </si>
  <si>
    <t>計画の販売額</t>
    <rPh sb="0" eb="2">
      <t>ケイカク</t>
    </rPh>
    <rPh sb="3" eb="6">
      <t>ハンバイガク</t>
    </rPh>
    <phoneticPr fontId="2"/>
  </si>
  <si>
    <t>イベントに係る施設効果割合</t>
    <rPh sb="5" eb="6">
      <t>カカ</t>
    </rPh>
    <rPh sb="7" eb="9">
      <t>シセツ</t>
    </rPh>
    <rPh sb="9" eb="11">
      <t>コウカ</t>
    </rPh>
    <rPh sb="11" eb="13">
      <t>ワリアイ</t>
    </rPh>
    <phoneticPr fontId="2"/>
  </si>
  <si>
    <t>（４）地域関連産業波及効果</t>
    <rPh sb="3" eb="5">
      <t>チイキ</t>
    </rPh>
    <rPh sb="5" eb="7">
      <t>カンレン</t>
    </rPh>
    <rPh sb="7" eb="13">
      <t>サンギョウハキュウコウカ</t>
    </rPh>
    <phoneticPr fontId="2"/>
  </si>
  <si>
    <t>地域関連業者名</t>
    <rPh sb="0" eb="2">
      <t>チイキ</t>
    </rPh>
    <rPh sb="2" eb="4">
      <t>カンレン</t>
    </rPh>
    <rPh sb="4" eb="7">
      <t>ギョウシャメイ</t>
    </rPh>
    <phoneticPr fontId="2"/>
  </si>
  <si>
    <t>現在取引額</t>
    <rPh sb="0" eb="2">
      <t>ゲンザイ</t>
    </rPh>
    <rPh sb="2" eb="5">
      <t>トリヒキガク</t>
    </rPh>
    <phoneticPr fontId="2"/>
  </si>
  <si>
    <t>計画取引額</t>
    <rPh sb="0" eb="2">
      <t>ケイカク</t>
    </rPh>
    <rPh sb="2" eb="5">
      <t>トリヒキガク</t>
    </rPh>
    <phoneticPr fontId="2"/>
  </si>
  <si>
    <t>（%）</t>
    <phoneticPr fontId="2"/>
  </si>
  <si>
    <t>（５）就業機会増加効果</t>
    <rPh sb="3" eb="5">
      <t>シュウギョウ</t>
    </rPh>
    <rPh sb="5" eb="7">
      <t>キカイ</t>
    </rPh>
    <rPh sb="7" eb="9">
      <t>ゾウカ</t>
    </rPh>
    <rPh sb="9" eb="11">
      <t>コウカ</t>
    </rPh>
    <phoneticPr fontId="2"/>
  </si>
  <si>
    <t>新規常勤雇用人数</t>
    <rPh sb="0" eb="2">
      <t>シンキ</t>
    </rPh>
    <rPh sb="2" eb="4">
      <t>ジョウキン</t>
    </rPh>
    <rPh sb="4" eb="6">
      <t>コヨウ</t>
    </rPh>
    <rPh sb="6" eb="8">
      <t>ニンズウ</t>
    </rPh>
    <phoneticPr fontId="2"/>
  </si>
  <si>
    <t>常勤雇用賃金</t>
    <rPh sb="0" eb="2">
      <t>ジョウキン</t>
    </rPh>
    <rPh sb="2" eb="4">
      <t>コヨウ</t>
    </rPh>
    <rPh sb="4" eb="6">
      <t>チンギン</t>
    </rPh>
    <phoneticPr fontId="2"/>
  </si>
  <si>
    <t>新規非常勤雇用人数</t>
    <rPh sb="0" eb="2">
      <t>シンキ</t>
    </rPh>
    <rPh sb="2" eb="5">
      <t>ヒジョウキン</t>
    </rPh>
    <rPh sb="5" eb="7">
      <t>コヨウ</t>
    </rPh>
    <rPh sb="7" eb="9">
      <t>ニンズウ</t>
    </rPh>
    <phoneticPr fontId="2"/>
  </si>
  <si>
    <t>営業日数</t>
    <rPh sb="0" eb="2">
      <t>エイギョウ</t>
    </rPh>
    <rPh sb="2" eb="4">
      <t>ニッスウ</t>
    </rPh>
    <phoneticPr fontId="2"/>
  </si>
  <si>
    <t>非常勤雇用賃金</t>
    <rPh sb="0" eb="3">
      <t>ヒジョウキン</t>
    </rPh>
    <rPh sb="3" eb="5">
      <t>コヨウ</t>
    </rPh>
    <rPh sb="5" eb="7">
      <t>チンギン</t>
    </rPh>
    <phoneticPr fontId="2"/>
  </si>
  <si>
    <t>（千円/人）</t>
    <rPh sb="1" eb="3">
      <t>センエン</t>
    </rPh>
    <rPh sb="4" eb="5">
      <t>ニン</t>
    </rPh>
    <phoneticPr fontId="2"/>
  </si>
  <si>
    <t>（日）</t>
    <rPh sb="1" eb="2">
      <t>ニチ</t>
    </rPh>
    <phoneticPr fontId="2"/>
  </si>
  <si>
    <t>（千円/人日）</t>
    <rPh sb="1" eb="3">
      <t>センエン</t>
    </rPh>
    <rPh sb="4" eb="5">
      <t>ニン</t>
    </rPh>
    <rPh sb="5" eb="6">
      <t>ニチ</t>
    </rPh>
    <phoneticPr fontId="2"/>
  </si>
  <si>
    <t>７　維持管理費等節減効果</t>
    <rPh sb="2" eb="4">
      <t>イジ</t>
    </rPh>
    <rPh sb="4" eb="7">
      <t>カンリヒ</t>
    </rPh>
    <rPh sb="7" eb="8">
      <t>トウ</t>
    </rPh>
    <rPh sb="8" eb="10">
      <t>セツゲン</t>
    </rPh>
    <rPh sb="10" eb="12">
      <t>コウカ</t>
    </rPh>
    <phoneticPr fontId="2"/>
  </si>
  <si>
    <t>施設等名</t>
    <rPh sb="0" eb="2">
      <t>シセツ</t>
    </rPh>
    <rPh sb="2" eb="3">
      <t>トウ</t>
    </rPh>
    <rPh sb="3" eb="4">
      <t>メイ</t>
    </rPh>
    <phoneticPr fontId="2"/>
  </si>
  <si>
    <t>現在年平均維持管理費</t>
    <rPh sb="0" eb="2">
      <t>ゲンザイ</t>
    </rPh>
    <rPh sb="2" eb="5">
      <t>ネンヘイキン</t>
    </rPh>
    <rPh sb="5" eb="7">
      <t>イジ</t>
    </rPh>
    <rPh sb="7" eb="10">
      <t>カンリヒ</t>
    </rPh>
    <phoneticPr fontId="2"/>
  </si>
  <si>
    <t>計画年平均維持管理費</t>
    <rPh sb="0" eb="2">
      <t>ケイカク</t>
    </rPh>
    <rPh sb="2" eb="5">
      <t>ネンヘイキン</t>
    </rPh>
    <rPh sb="5" eb="7">
      <t>イジ</t>
    </rPh>
    <rPh sb="7" eb="10">
      <t>カンリヒ</t>
    </rPh>
    <phoneticPr fontId="2"/>
  </si>
  <si>
    <t>Ⅱ　投資効率の算定</t>
    <rPh sb="2" eb="4">
      <t>トウシ</t>
    </rPh>
    <rPh sb="4" eb="6">
      <t>コウリツ</t>
    </rPh>
    <rPh sb="7" eb="9">
      <t>サンテイ</t>
    </rPh>
    <phoneticPr fontId="2"/>
  </si>
  <si>
    <t>１　年総効果額の総括（１）</t>
    <rPh sb="2" eb="3">
      <t>ネン</t>
    </rPh>
    <rPh sb="3" eb="4">
      <t>ソウ</t>
    </rPh>
    <rPh sb="4" eb="7">
      <t>コウカガク</t>
    </rPh>
    <rPh sb="8" eb="10">
      <t>ソウカツ</t>
    </rPh>
    <phoneticPr fontId="2"/>
  </si>
  <si>
    <t>効　　　　　果　　　　　項　　　　　目</t>
    <rPh sb="0" eb="1">
      <t>コウ</t>
    </rPh>
    <rPh sb="6" eb="7">
      <t>ハタシ</t>
    </rPh>
    <rPh sb="12" eb="13">
      <t>コウ</t>
    </rPh>
    <rPh sb="18" eb="19">
      <t>メ</t>
    </rPh>
    <phoneticPr fontId="2"/>
  </si>
  <si>
    <t>年総効果額
　　　　　　（千円）</t>
    <rPh sb="0" eb="1">
      <t>ネン</t>
    </rPh>
    <rPh sb="1" eb="5">
      <t>ソウコウカガク</t>
    </rPh>
    <rPh sb="13" eb="15">
      <t>センエン</t>
    </rPh>
    <phoneticPr fontId="2"/>
  </si>
  <si>
    <t>備　　　　考</t>
    <rPh sb="0" eb="1">
      <t>ソナエ</t>
    </rPh>
    <rPh sb="5" eb="6">
      <t>コウ</t>
    </rPh>
    <phoneticPr fontId="2"/>
  </si>
  <si>
    <t>１　農林漁業生産効果</t>
    <rPh sb="2" eb="4">
      <t>ノウリン</t>
    </rPh>
    <rPh sb="4" eb="6">
      <t>ギョギョウ</t>
    </rPh>
    <rPh sb="6" eb="8">
      <t>セイサン</t>
    </rPh>
    <rPh sb="8" eb="10">
      <t>コウカ</t>
    </rPh>
    <phoneticPr fontId="2"/>
  </si>
  <si>
    <t>（１）生産向上等効果</t>
    <rPh sb="3" eb="5">
      <t>セイサン</t>
    </rPh>
    <rPh sb="5" eb="7">
      <t>コウジョウ</t>
    </rPh>
    <rPh sb="7" eb="10">
      <t>トウコウカ</t>
    </rPh>
    <phoneticPr fontId="2"/>
  </si>
  <si>
    <t>ｄ　畜産関連経営体所得向上効果</t>
    <rPh sb="2" eb="4">
      <t>チクサン</t>
    </rPh>
    <rPh sb="4" eb="6">
      <t>カンレン</t>
    </rPh>
    <rPh sb="6" eb="9">
      <t>ケイエイタイ</t>
    </rPh>
    <rPh sb="9" eb="13">
      <t>ショトクコウジョウ</t>
    </rPh>
    <rPh sb="13" eb="15">
      <t>コウカ</t>
    </rPh>
    <phoneticPr fontId="2"/>
  </si>
  <si>
    <t>ｅ　農畜産物加工効果</t>
    <rPh sb="2" eb="4">
      <t>ノウチク</t>
    </rPh>
    <rPh sb="4" eb="6">
      <t>サンブツ</t>
    </rPh>
    <rPh sb="6" eb="8">
      <t>カコウ</t>
    </rPh>
    <rPh sb="8" eb="10">
      <t>コウカ</t>
    </rPh>
    <phoneticPr fontId="2"/>
  </si>
  <si>
    <t>ｂ　漁価向上効果</t>
    <rPh sb="2" eb="4">
      <t>ギョカ</t>
    </rPh>
    <rPh sb="4" eb="6">
      <t>コウジョウ</t>
    </rPh>
    <rPh sb="6" eb="8">
      <t>コウカ</t>
    </rPh>
    <phoneticPr fontId="2"/>
  </si>
  <si>
    <t>２　食品等製造向上効果</t>
    <rPh sb="2" eb="7">
      <t>ショクヒントウセイゾウ</t>
    </rPh>
    <rPh sb="7" eb="9">
      <t>コウジョウ</t>
    </rPh>
    <rPh sb="9" eb="11">
      <t>コウカ</t>
    </rPh>
    <phoneticPr fontId="2"/>
  </si>
  <si>
    <t>（ア）製造量向上効果</t>
    <rPh sb="3" eb="5">
      <t>セイゾウ</t>
    </rPh>
    <rPh sb="5" eb="6">
      <t>リョウ</t>
    </rPh>
    <rPh sb="6" eb="8">
      <t>コウジョウ</t>
    </rPh>
    <rPh sb="8" eb="10">
      <t>コウカ</t>
    </rPh>
    <phoneticPr fontId="2"/>
  </si>
  <si>
    <t>３　地域間交流効果</t>
    <rPh sb="4" eb="9">
      <t>カンコウリュウコウカ</t>
    </rPh>
    <phoneticPr fontId="2"/>
  </si>
  <si>
    <t>（１）農林水産物販売促進効果</t>
    <rPh sb="3" eb="7">
      <t>ノウリンスイサン</t>
    </rPh>
    <rPh sb="7" eb="8">
      <t>ブツ</t>
    </rPh>
    <rPh sb="8" eb="12">
      <t>ハンバイソクシン</t>
    </rPh>
    <rPh sb="12" eb="14">
      <t>コウカ</t>
    </rPh>
    <phoneticPr fontId="2"/>
  </si>
  <si>
    <t>（２）農林水産物流・販売経費節減効果</t>
    <rPh sb="3" eb="5">
      <t>ノウリン</t>
    </rPh>
    <rPh sb="5" eb="7">
      <t>スイサン</t>
    </rPh>
    <rPh sb="7" eb="9">
      <t>ブツリュウ</t>
    </rPh>
    <rPh sb="10" eb="12">
      <t>ハンバイ</t>
    </rPh>
    <rPh sb="12" eb="14">
      <t>ケイヒ</t>
    </rPh>
    <rPh sb="14" eb="16">
      <t>セツゲン</t>
    </rPh>
    <rPh sb="16" eb="18">
      <t>コウカ</t>
    </rPh>
    <phoneticPr fontId="2"/>
  </si>
  <si>
    <t>（３）農林漁業体験等当課</t>
    <rPh sb="3" eb="7">
      <t>ノウリンギョギョウ</t>
    </rPh>
    <rPh sb="7" eb="9">
      <t>タイケン</t>
    </rPh>
    <rPh sb="9" eb="10">
      <t>トウ</t>
    </rPh>
    <rPh sb="10" eb="12">
      <t>トウカ</t>
    </rPh>
    <phoneticPr fontId="2"/>
  </si>
  <si>
    <t>　</t>
    <phoneticPr fontId="2"/>
  </si>
  <si>
    <t>a　移動費用</t>
    <rPh sb="2" eb="4">
      <t>イドウ</t>
    </rPh>
    <rPh sb="4" eb="6">
      <t>ヒヨウ</t>
    </rPh>
    <phoneticPr fontId="2"/>
  </si>
  <si>
    <t>b　交流施設利用・宿泊費用</t>
    <rPh sb="2" eb="6">
      <t>コウリュウシセツ</t>
    </rPh>
    <rPh sb="6" eb="8">
      <t>リヨウ</t>
    </rPh>
    <rPh sb="9" eb="13">
      <t>シュクハクヒヨウ</t>
    </rPh>
    <phoneticPr fontId="2"/>
  </si>
  <si>
    <t>ｃ　交流体験機会費用</t>
    <rPh sb="2" eb="6">
      <t>コウリュウタイケン</t>
    </rPh>
    <rPh sb="6" eb="8">
      <t>キカイ</t>
    </rPh>
    <rPh sb="8" eb="10">
      <t>ヒヨウ</t>
    </rPh>
    <phoneticPr fontId="2"/>
  </si>
  <si>
    <t>４　地域活性化効果</t>
    <rPh sb="2" eb="7">
      <t>チイキカッセイカ</t>
    </rPh>
    <rPh sb="7" eb="9">
      <t>コウカ</t>
    </rPh>
    <phoneticPr fontId="2"/>
  </si>
  <si>
    <t>（１）コミュニティ活動促進効果</t>
    <rPh sb="9" eb="11">
      <t>カツドウ</t>
    </rPh>
    <rPh sb="11" eb="15">
      <t>ソクシンコウカ</t>
    </rPh>
    <phoneticPr fontId="2"/>
  </si>
  <si>
    <t>（２）地域資源加工効果</t>
    <rPh sb="3" eb="7">
      <t>チイキシゲン</t>
    </rPh>
    <rPh sb="7" eb="9">
      <t>カコウ</t>
    </rPh>
    <rPh sb="9" eb="11">
      <t>コウカ</t>
    </rPh>
    <phoneticPr fontId="2"/>
  </si>
  <si>
    <t>（３）地域農林漁業等波及効果</t>
    <rPh sb="3" eb="9">
      <t>チイキノウリンギョギョウ</t>
    </rPh>
    <rPh sb="9" eb="10">
      <t>トウ</t>
    </rPh>
    <rPh sb="10" eb="14">
      <t>ハキュウコウカ</t>
    </rPh>
    <phoneticPr fontId="2"/>
  </si>
  <si>
    <t>（４）地域関連産業波及効果</t>
    <rPh sb="3" eb="5">
      <t>チイキ</t>
    </rPh>
    <rPh sb="5" eb="9">
      <t>カンレンサンギョウ</t>
    </rPh>
    <rPh sb="9" eb="13">
      <t>ハキュウコウカ</t>
    </rPh>
    <phoneticPr fontId="2"/>
  </si>
  <si>
    <t>（５）就業機会増加効果</t>
  </si>
  <si>
    <t>５　維持管理費等節減効果</t>
    <rPh sb="2" eb="4">
      <t>イジ</t>
    </rPh>
    <rPh sb="4" eb="10">
      <t>カンリヒトウセツゲン</t>
    </rPh>
    <rPh sb="10" eb="12">
      <t>コウカ</t>
    </rPh>
    <phoneticPr fontId="2"/>
  </si>
  <si>
    <t>６　その他の効果</t>
    <rPh sb="4" eb="5">
      <t>タ</t>
    </rPh>
    <rPh sb="6" eb="8">
      <t>コウカ</t>
    </rPh>
    <phoneticPr fontId="2"/>
  </si>
  <si>
    <t>(注)該当しない項目は非表示にすること。</t>
  </si>
  <si>
    <t>２　総合耐用年数の算定</t>
    <rPh sb="2" eb="4">
      <t>ソウゴウ</t>
    </rPh>
    <rPh sb="4" eb="6">
      <t>タイヨウ</t>
    </rPh>
    <rPh sb="6" eb="8">
      <t>ネンスウ</t>
    </rPh>
    <rPh sb="9" eb="11">
      <t>サンテイ</t>
    </rPh>
    <phoneticPr fontId="2"/>
  </si>
  <si>
    <t>耐用年数</t>
    <rPh sb="0" eb="2">
      <t>タイヨウ</t>
    </rPh>
    <rPh sb="2" eb="4">
      <t>ネンスウ</t>
    </rPh>
    <phoneticPr fontId="2"/>
  </si>
  <si>
    <t>事業費</t>
    <rPh sb="0" eb="3">
      <t>ジギョウヒ</t>
    </rPh>
    <phoneticPr fontId="2"/>
  </si>
  <si>
    <t>年事業費</t>
    <rPh sb="0" eb="1">
      <t>ネン</t>
    </rPh>
    <rPh sb="1" eb="4">
      <t>ジギョウヒ</t>
    </rPh>
    <phoneticPr fontId="2"/>
  </si>
  <si>
    <t>(年)</t>
    <rPh sb="1" eb="2">
      <t>ネン</t>
    </rPh>
    <phoneticPr fontId="2"/>
  </si>
  <si>
    <t>総合耐用年数</t>
    <rPh sb="0" eb="2">
      <t>ソウゴウ</t>
    </rPh>
    <rPh sb="2" eb="4">
      <t>タイヨウ</t>
    </rPh>
    <rPh sb="4" eb="6">
      <t>ネンスウ</t>
    </rPh>
    <phoneticPr fontId="2"/>
  </si>
  <si>
    <t>総合耐用実年数</t>
    <rPh sb="0" eb="2">
      <t>ソウゴウ</t>
    </rPh>
    <rPh sb="2" eb="4">
      <t>タイヨウ</t>
    </rPh>
    <rPh sb="4" eb="5">
      <t>ジツ</t>
    </rPh>
    <rPh sb="5" eb="7">
      <t>ネンスウ</t>
    </rPh>
    <phoneticPr fontId="2"/>
  </si>
  <si>
    <t>３　廃用損失額</t>
    <rPh sb="2" eb="4">
      <t>ハイヨウ</t>
    </rPh>
    <rPh sb="4" eb="7">
      <t>ソンシツガク</t>
    </rPh>
    <phoneticPr fontId="2"/>
  </si>
  <si>
    <t>金額</t>
    <rPh sb="0" eb="2">
      <t>キンガク</t>
    </rPh>
    <phoneticPr fontId="2"/>
  </si>
  <si>
    <t>４　投資効率の算定等</t>
    <rPh sb="2" eb="4">
      <t>トウシ</t>
    </rPh>
    <rPh sb="4" eb="6">
      <t>コウリツ</t>
    </rPh>
    <rPh sb="7" eb="9">
      <t>サンテイ</t>
    </rPh>
    <rPh sb="9" eb="10">
      <t>トウ</t>
    </rPh>
    <phoneticPr fontId="2"/>
  </si>
  <si>
    <t>（１）投資効率の算定</t>
    <rPh sb="3" eb="5">
      <t>トウシ</t>
    </rPh>
    <rPh sb="5" eb="7">
      <t>コウリツ</t>
    </rPh>
    <rPh sb="8" eb="10">
      <t>サンテイ</t>
    </rPh>
    <phoneticPr fontId="2"/>
  </si>
  <si>
    <t>区　　分</t>
    <rPh sb="0" eb="1">
      <t>ク</t>
    </rPh>
    <rPh sb="3" eb="4">
      <t>ブン</t>
    </rPh>
    <phoneticPr fontId="2"/>
  </si>
  <si>
    <t>数　　　値</t>
    <rPh sb="0" eb="1">
      <t>カズ</t>
    </rPh>
    <rPh sb="4" eb="5">
      <t>アタイ</t>
    </rPh>
    <phoneticPr fontId="2"/>
  </si>
  <si>
    <t>総事業費</t>
    <rPh sb="0" eb="1">
      <t>ソウ</t>
    </rPh>
    <rPh sb="1" eb="4">
      <t>ジギョウヒ</t>
    </rPh>
    <phoneticPr fontId="2"/>
  </si>
  <si>
    <t>年総効果額</t>
    <rPh sb="0" eb="1">
      <t>ネン</t>
    </rPh>
    <rPh sb="1" eb="5">
      <t>ソウコウカガク</t>
    </rPh>
    <phoneticPr fontId="2"/>
  </si>
  <si>
    <t>還元率</t>
    <rPh sb="0" eb="3">
      <t>カンゲンリツ</t>
    </rPh>
    <phoneticPr fontId="2"/>
  </si>
  <si>
    <t>妥当投資額</t>
    <rPh sb="0" eb="2">
      <t>ダトウ</t>
    </rPh>
    <rPh sb="2" eb="5">
      <t>トウシガク</t>
    </rPh>
    <phoneticPr fontId="2"/>
  </si>
  <si>
    <t>廃用損失額</t>
    <rPh sb="0" eb="2">
      <t>ハイヨウ</t>
    </rPh>
    <rPh sb="2" eb="5">
      <t>ソンシツガク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</si>
</sst>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0;[Red]\-#,##0.000"/>
    <numFmt numFmtId="177" formatCode="#,##0.0000;[Red]\-#,##0.0000"/>
    <numFmt numFmtId="178" formatCode="#,##0_ ;[Red]\-#,##0\ "/>
    <numFmt numFmtId="179" formatCode="\(\ #,##0.00_ \)"/>
    <numFmt numFmtId="180" formatCode="&quot;(総合耐用年数 &quot;\ #,##0.00&quot; )&quot;"/>
    <numFmt numFmtId="181" formatCode="#,##0.0000_ ;[Red]\-#,##0.0000\ "/>
    <numFmt numFmtId="182" formatCode="#,##0.00_ ;[Red]\-#,##0.00\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8">
    <xf numFmtId="0" fontId="0" fillId="0" borderId="0" xfId="0">
      <alignment vertical="center"/>
    </xf>
    <xf numFmtId="38" fontId="4" fillId="0" borderId="0" xfId="1" applyFont="1">
      <alignment vertical="center"/>
    </xf>
    <xf numFmtId="38" fontId="1" fillId="0" borderId="0" xfId="1" applyFont="1">
      <alignment vertical="center"/>
    </xf>
    <xf numFmtId="38" fontId="1" fillId="0" borderId="0" xfId="1">
      <alignment vertical="center"/>
    </xf>
    <xf numFmtId="38" fontId="1" fillId="2" borderId="1" xfId="1" applyFill="1" applyBorder="1" applyAlignment="1">
      <alignment horizontal="center" vertical="center"/>
    </xf>
    <xf numFmtId="38" fontId="1" fillId="0" borderId="0" xfId="1" applyAlignment="1">
      <alignment horizontal="right" vertical="center"/>
    </xf>
    <xf numFmtId="38" fontId="1" fillId="2" borderId="2" xfId="1" applyFill="1" applyBorder="1" applyAlignment="1">
      <alignment horizontal="right" vertical="center"/>
    </xf>
    <xf numFmtId="38" fontId="1" fillId="0" borderId="0" xfId="1" applyFont="1" applyAlignment="1">
      <alignment horizontal="right" vertical="center"/>
    </xf>
    <xf numFmtId="38" fontId="1" fillId="0" borderId="4" xfId="1" applyBorder="1">
      <alignment vertical="center"/>
    </xf>
    <xf numFmtId="9" fontId="1" fillId="0" borderId="4" xfId="1" applyNumberFormat="1" applyBorder="1">
      <alignment vertical="center"/>
    </xf>
    <xf numFmtId="38" fontId="1" fillId="0" borderId="4" xfId="1" applyFont="1" applyBorder="1" applyAlignment="1">
      <alignment horizontal="center" vertical="center"/>
    </xf>
    <xf numFmtId="38" fontId="1" fillId="2" borderId="4" xfId="1" applyFill="1" applyBorder="1" applyAlignment="1">
      <alignment horizontal="center" vertical="center"/>
    </xf>
    <xf numFmtId="38" fontId="1" fillId="2" borderId="1" xfId="1" applyFill="1" applyBorder="1">
      <alignment vertical="center"/>
    </xf>
    <xf numFmtId="38" fontId="1" fillId="2" borderId="4" xfId="1" applyFill="1" applyBorder="1">
      <alignment vertical="center"/>
    </xf>
    <xf numFmtId="38" fontId="1" fillId="2" borderId="7" xfId="1" applyFill="1" applyBorder="1">
      <alignment vertical="center"/>
    </xf>
    <xf numFmtId="38" fontId="1" fillId="2" borderId="10" xfId="1" applyFill="1" applyBorder="1">
      <alignment vertical="center"/>
    </xf>
    <xf numFmtId="38" fontId="1" fillId="2" borderId="10" xfId="1" applyFill="1" applyBorder="1" applyAlignment="1">
      <alignment horizontal="right" vertical="center"/>
    </xf>
    <xf numFmtId="38" fontId="1" fillId="0" borderId="0" xfId="1" applyAlignment="1">
      <alignment horizontal="center" vertical="center"/>
    </xf>
    <xf numFmtId="38" fontId="1" fillId="2" borderId="1" xfId="1" applyFill="1" applyBorder="1" applyAlignment="1">
      <alignment horizontal="center" vertical="center" wrapText="1"/>
    </xf>
    <xf numFmtId="38" fontId="1" fillId="0" borderId="0" xfId="1" applyAlignment="1">
      <alignment vertical="center" wrapText="1"/>
    </xf>
    <xf numFmtId="38" fontId="1" fillId="2" borderId="1" xfId="1" applyFill="1" applyBorder="1" applyAlignment="1">
      <alignment vertical="center" wrapText="1"/>
    </xf>
    <xf numFmtId="38" fontId="1" fillId="2" borderId="2" xfId="1" applyFont="1" applyFill="1" applyBorder="1" applyAlignment="1">
      <alignment horizontal="right" vertical="center"/>
    </xf>
    <xf numFmtId="38" fontId="1" fillId="2" borderId="4" xfId="1" applyFont="1" applyFill="1" applyBorder="1" applyAlignment="1">
      <alignment horizontal="center" vertical="center"/>
    </xf>
    <xf numFmtId="38" fontId="1" fillId="2" borderId="1" xfId="1" applyFont="1" applyFill="1" applyBorder="1" applyAlignment="1">
      <alignment horizontal="center" vertical="center"/>
    </xf>
    <xf numFmtId="38" fontId="1" fillId="2" borderId="11" xfId="1" applyFont="1" applyFill="1" applyBorder="1" applyAlignment="1">
      <alignment horizontal="right" vertical="center"/>
    </xf>
    <xf numFmtId="38" fontId="1" fillId="0" borderId="4" xfId="1" applyFont="1" applyBorder="1">
      <alignment vertical="center"/>
    </xf>
    <xf numFmtId="40" fontId="1" fillId="0" borderId="4" xfId="1" applyNumberFormat="1" applyBorder="1">
      <alignment vertical="center"/>
    </xf>
    <xf numFmtId="38" fontId="1" fillId="0" borderId="12" xfId="1" applyFont="1" applyBorder="1" applyAlignment="1">
      <alignment vertical="center" wrapText="1"/>
    </xf>
    <xf numFmtId="38" fontId="1" fillId="0" borderId="1" xfId="1" applyFont="1" applyFill="1" applyBorder="1">
      <alignment vertical="center"/>
    </xf>
    <xf numFmtId="38" fontId="1" fillId="0" borderId="6" xfId="1" applyFont="1" applyBorder="1">
      <alignment vertical="center"/>
    </xf>
    <xf numFmtId="38" fontId="1" fillId="0" borderId="13" xfId="1" applyBorder="1">
      <alignment vertical="center"/>
    </xf>
    <xf numFmtId="38" fontId="1" fillId="0" borderId="7" xfId="1" applyBorder="1">
      <alignment vertical="center"/>
    </xf>
    <xf numFmtId="38" fontId="1" fillId="0" borderId="5" xfId="1" applyFill="1" applyBorder="1">
      <alignment vertical="center"/>
    </xf>
    <xf numFmtId="38" fontId="1" fillId="0" borderId="1" xfId="1" applyFont="1" applyBorder="1">
      <alignment vertical="center"/>
    </xf>
    <xf numFmtId="38" fontId="1" fillId="0" borderId="5" xfId="1" applyBorder="1">
      <alignment vertical="center"/>
    </xf>
    <xf numFmtId="38" fontId="1" fillId="0" borderId="7" xfId="1" applyFont="1" applyBorder="1">
      <alignment vertical="center"/>
    </xf>
    <xf numFmtId="38" fontId="1" fillId="0" borderId="6" xfId="1" applyBorder="1">
      <alignment vertical="center"/>
    </xf>
    <xf numFmtId="38" fontId="1" fillId="0" borderId="2" xfId="1" applyBorder="1">
      <alignment vertical="center"/>
    </xf>
    <xf numFmtId="38" fontId="1" fillId="0" borderId="5" xfId="1" applyFont="1" applyBorder="1">
      <alignment vertical="center"/>
    </xf>
    <xf numFmtId="38" fontId="1" fillId="0" borderId="2" xfId="1" applyFill="1" applyBorder="1">
      <alignment vertical="center"/>
    </xf>
    <xf numFmtId="38" fontId="1" fillId="0" borderId="1" xfId="1" applyBorder="1">
      <alignment vertical="center"/>
    </xf>
    <xf numFmtId="38" fontId="1" fillId="0" borderId="15" xfId="1" applyBorder="1">
      <alignment vertical="center"/>
    </xf>
    <xf numFmtId="40" fontId="1" fillId="0" borderId="0" xfId="1" applyNumberFormat="1">
      <alignment vertical="center"/>
    </xf>
    <xf numFmtId="177" fontId="1" fillId="0" borderId="0" xfId="1" applyNumberFormat="1" applyBorder="1">
      <alignment vertical="center"/>
    </xf>
    <xf numFmtId="38" fontId="1" fillId="0" borderId="0" xfId="1" applyFont="1" applyBorder="1" applyAlignment="1">
      <alignment horizontal="center" vertical="center"/>
    </xf>
    <xf numFmtId="38" fontId="1" fillId="0" borderId="0" xfId="1" applyBorder="1">
      <alignment vertical="center"/>
    </xf>
    <xf numFmtId="178" fontId="1" fillId="0" borderId="4" xfId="1" applyNumberFormat="1" applyFont="1" applyBorder="1" applyAlignment="1">
      <alignment vertical="center"/>
    </xf>
    <xf numFmtId="178" fontId="1" fillId="0" borderId="4" xfId="1" applyNumberFormat="1" applyBorder="1">
      <alignment vertical="center"/>
    </xf>
    <xf numFmtId="38" fontId="1" fillId="2" borderId="6" xfId="1" applyFont="1" applyFill="1" applyBorder="1">
      <alignment vertical="center"/>
    </xf>
    <xf numFmtId="38" fontId="1" fillId="2" borderId="13" xfId="1" applyFill="1" applyBorder="1">
      <alignment vertical="center"/>
    </xf>
    <xf numFmtId="38" fontId="1" fillId="2" borderId="13" xfId="1" applyFont="1" applyFill="1" applyBorder="1">
      <alignment vertical="center"/>
    </xf>
    <xf numFmtId="178" fontId="1" fillId="0" borderId="16" xfId="1" applyNumberFormat="1" applyBorder="1">
      <alignment vertical="center"/>
    </xf>
    <xf numFmtId="178" fontId="1" fillId="0" borderId="2" xfId="1" applyNumberFormat="1" applyBorder="1">
      <alignment vertical="center"/>
    </xf>
    <xf numFmtId="182" fontId="1" fillId="3" borderId="3" xfId="1" applyNumberFormat="1" applyFill="1" applyBorder="1">
      <alignment vertical="center"/>
    </xf>
    <xf numFmtId="180" fontId="1" fillId="0" borderId="0" xfId="1" applyNumberFormat="1" applyFill="1" applyAlignment="1">
      <alignment vertical="center"/>
    </xf>
    <xf numFmtId="179" fontId="1" fillId="2" borderId="3" xfId="1" applyNumberFormat="1" applyFill="1" applyBorder="1" applyAlignment="1">
      <alignment vertical="center"/>
    </xf>
    <xf numFmtId="38" fontId="5" fillId="0" borderId="0" xfId="1" applyFont="1" applyAlignment="1">
      <alignment horizontal="right" vertical="center"/>
    </xf>
    <xf numFmtId="38" fontId="1" fillId="0" borderId="0" xfId="1" applyFont="1" applyAlignment="1">
      <alignment horizontal="left" vertical="center" indent="1"/>
    </xf>
    <xf numFmtId="38" fontId="6" fillId="0" borderId="0" xfId="1" applyFont="1">
      <alignment vertical="center"/>
    </xf>
    <xf numFmtId="38" fontId="1" fillId="0" borderId="0" xfId="1" applyBorder="1" applyAlignment="1">
      <alignment vertical="center"/>
    </xf>
    <xf numFmtId="38" fontId="1" fillId="0" borderId="14" xfId="1" applyBorder="1" applyAlignment="1">
      <alignment vertical="center"/>
    </xf>
    <xf numFmtId="38" fontId="1" fillId="0" borderId="10" xfId="1" applyBorder="1" applyAlignment="1">
      <alignment vertical="center"/>
    </xf>
    <xf numFmtId="38" fontId="1" fillId="0" borderId="18" xfId="1" applyBorder="1" applyAlignment="1">
      <alignment vertical="center"/>
    </xf>
    <xf numFmtId="38" fontId="1" fillId="0" borderId="11" xfId="1" applyBorder="1" applyAlignment="1">
      <alignment vertical="center"/>
    </xf>
    <xf numFmtId="38" fontId="1" fillId="4" borderId="4" xfId="1" applyFill="1" applyBorder="1">
      <alignment vertical="center"/>
    </xf>
    <xf numFmtId="9" fontId="1" fillId="4" borderId="4" xfId="1" applyNumberFormat="1" applyFill="1" applyBorder="1">
      <alignment vertical="center"/>
    </xf>
    <xf numFmtId="38" fontId="1" fillId="0" borderId="8" xfId="1" applyBorder="1" applyAlignment="1">
      <alignment vertical="center"/>
    </xf>
    <xf numFmtId="40" fontId="1" fillId="2" borderId="4" xfId="1" applyNumberFormat="1" applyFill="1" applyBorder="1">
      <alignment vertical="center"/>
    </xf>
    <xf numFmtId="40" fontId="1" fillId="4" borderId="4" xfId="1" applyNumberFormat="1" applyFill="1" applyBorder="1">
      <alignment vertical="center"/>
    </xf>
    <xf numFmtId="38" fontId="1" fillId="0" borderId="17" xfId="1" applyBorder="1">
      <alignment vertical="center"/>
    </xf>
    <xf numFmtId="182" fontId="1" fillId="0" borderId="4" xfId="1" applyNumberFormat="1" applyBorder="1">
      <alignment vertical="center"/>
    </xf>
    <xf numFmtId="176" fontId="1" fillId="0" borderId="0" xfId="1" applyNumberFormat="1">
      <alignment vertical="center"/>
    </xf>
    <xf numFmtId="178" fontId="1" fillId="0" borderId="4" xfId="1" applyNumberFormat="1" applyFont="1" applyBorder="1">
      <alignment vertical="center"/>
    </xf>
    <xf numFmtId="178" fontId="1" fillId="2" borderId="4" xfId="1" applyNumberFormat="1" applyFont="1" applyFill="1" applyBorder="1">
      <alignment vertical="center"/>
    </xf>
    <xf numFmtId="38" fontId="1" fillId="0" borderId="0" xfId="1" applyFill="1">
      <alignment vertical="center"/>
    </xf>
    <xf numFmtId="178" fontId="1" fillId="0" borderId="4" xfId="1" applyNumberFormat="1" applyFill="1" applyBorder="1">
      <alignment vertical="center"/>
    </xf>
    <xf numFmtId="38" fontId="0" fillId="0" borderId="0" xfId="1" applyFont="1">
      <alignment vertical="center"/>
    </xf>
    <xf numFmtId="38" fontId="1" fillId="0" borderId="0" xfId="1" applyBorder="1" applyAlignment="1">
      <alignment horizontal="left" vertical="center"/>
    </xf>
    <xf numFmtId="38" fontId="1" fillId="5" borderId="4" xfId="1" applyFill="1" applyBorder="1" applyAlignment="1">
      <alignment vertical="center"/>
    </xf>
    <xf numFmtId="38" fontId="1" fillId="0" borderId="12" xfId="1" applyFill="1" applyBorder="1" applyAlignment="1">
      <alignment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0" xfId="1" applyFont="1" applyBorder="1" applyAlignment="1">
      <alignment horizontal="left" vertical="center"/>
    </xf>
    <xf numFmtId="38" fontId="0" fillId="0" borderId="7" xfId="1" applyFont="1" applyBorder="1">
      <alignment vertical="center"/>
    </xf>
    <xf numFmtId="38" fontId="1" fillId="0" borderId="9" xfId="1" applyBorder="1">
      <alignment vertical="center"/>
    </xf>
    <xf numFmtId="38" fontId="1" fillId="0" borderId="18" xfId="1" applyBorder="1">
      <alignment vertical="center"/>
    </xf>
    <xf numFmtId="38" fontId="1" fillId="0" borderId="13" xfId="1" applyFont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1" xfId="1" applyFont="1" applyBorder="1">
      <alignment vertical="center"/>
    </xf>
    <xf numFmtId="38" fontId="0" fillId="0" borderId="4" xfId="1" applyFont="1" applyBorder="1">
      <alignment vertical="center"/>
    </xf>
    <xf numFmtId="38" fontId="1" fillId="0" borderId="12" xfId="1" applyFill="1" applyBorder="1">
      <alignment vertical="center"/>
    </xf>
    <xf numFmtId="38" fontId="1" fillId="0" borderId="0" xfId="1" applyFont="1" applyBorder="1">
      <alignment vertical="center"/>
    </xf>
    <xf numFmtId="178" fontId="1" fillId="0" borderId="0" xfId="1" applyNumberFormat="1" applyBorder="1">
      <alignment vertical="center"/>
    </xf>
    <xf numFmtId="38" fontId="1" fillId="0" borderId="0" xfId="1" applyFill="1" applyBorder="1">
      <alignment vertical="center"/>
    </xf>
    <xf numFmtId="178" fontId="1" fillId="0" borderId="1" xfId="1" applyNumberFormat="1" applyBorder="1">
      <alignment vertical="center"/>
    </xf>
    <xf numFmtId="38" fontId="1" fillId="0" borderId="0" xfId="1" applyFont="1" applyFill="1" applyBorder="1">
      <alignment vertical="center"/>
    </xf>
    <xf numFmtId="38" fontId="1" fillId="5" borderId="4" xfId="1" applyFill="1" applyBorder="1">
      <alignment vertical="center"/>
    </xf>
    <xf numFmtId="38" fontId="0" fillId="0" borderId="4" xfId="1" applyFont="1" applyFill="1" applyBorder="1">
      <alignment vertical="center"/>
    </xf>
    <xf numFmtId="38" fontId="1" fillId="0" borderId="2" xfId="1" applyFont="1" applyFill="1" applyBorder="1" applyAlignment="1">
      <alignment horizontal="right" vertical="center"/>
    </xf>
    <xf numFmtId="38" fontId="1" fillId="0" borderId="5" xfId="1" applyFont="1" applyFill="1" applyBorder="1" applyAlignment="1">
      <alignment horizontal="right" vertical="center"/>
    </xf>
    <xf numFmtId="38" fontId="1" fillId="0" borderId="4" xfId="1" applyFont="1" applyFill="1" applyBorder="1" applyAlignment="1">
      <alignment horizontal="right" vertical="center"/>
    </xf>
    <xf numFmtId="38" fontId="0" fillId="2" borderId="4" xfId="1" applyFont="1" applyFill="1" applyBorder="1" applyAlignment="1">
      <alignment horizontal="center" vertical="center" wrapText="1"/>
    </xf>
    <xf numFmtId="9" fontId="1" fillId="0" borderId="4" xfId="1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38" fontId="7" fillId="0" borderId="0" xfId="3" applyFont="1" applyFill="1" applyAlignment="1">
      <alignment vertical="center"/>
    </xf>
    <xf numFmtId="38" fontId="7" fillId="2" borderId="1" xfId="3" applyFont="1" applyFill="1" applyBorder="1" applyAlignment="1">
      <alignment horizontal="center" vertical="center" shrinkToFit="1"/>
    </xf>
    <xf numFmtId="38" fontId="7" fillId="0" borderId="0" xfId="3" applyFont="1" applyAlignment="1">
      <alignment vertical="center"/>
    </xf>
    <xf numFmtId="38" fontId="7" fillId="0" borderId="0" xfId="3" applyFont="1" applyAlignment="1">
      <alignment horizontal="right" vertical="center"/>
    </xf>
    <xf numFmtId="40" fontId="7" fillId="3" borderId="3" xfId="3" applyNumberFormat="1" applyFont="1" applyFill="1" applyBorder="1" applyAlignment="1">
      <alignment vertical="center"/>
    </xf>
    <xf numFmtId="38" fontId="7" fillId="0" borderId="4" xfId="3" applyFont="1" applyBorder="1" applyAlignment="1">
      <alignment vertical="center"/>
    </xf>
    <xf numFmtId="38" fontId="7" fillId="5" borderId="2" xfId="3" applyFont="1" applyFill="1" applyBorder="1" applyAlignment="1">
      <alignment horizontal="right" vertical="center"/>
    </xf>
    <xf numFmtId="38" fontId="7" fillId="2" borderId="1" xfId="3" applyFont="1" applyFill="1" applyBorder="1" applyAlignment="1">
      <alignment horizontal="center" vertical="center"/>
    </xf>
    <xf numFmtId="38" fontId="7" fillId="2" borderId="10" xfId="3" applyFont="1" applyFill="1" applyBorder="1" applyAlignment="1">
      <alignment vertical="center"/>
    </xf>
    <xf numFmtId="38" fontId="7" fillId="2" borderId="11" xfId="3" applyFont="1" applyFill="1" applyBorder="1" applyAlignment="1">
      <alignment horizontal="right" vertical="center"/>
    </xf>
    <xf numFmtId="38" fontId="7" fillId="2" borderId="2" xfId="3" applyFont="1" applyFill="1" applyBorder="1" applyAlignment="1">
      <alignment horizontal="right" vertical="center"/>
    </xf>
    <xf numFmtId="38" fontId="7" fillId="2" borderId="1" xfId="3" applyFont="1" applyFill="1" applyBorder="1" applyAlignment="1">
      <alignment vertical="center"/>
    </xf>
    <xf numFmtId="9" fontId="7" fillId="0" borderId="4" xfId="3" applyNumberFormat="1" applyFont="1" applyBorder="1" applyAlignment="1">
      <alignment vertical="center"/>
    </xf>
    <xf numFmtId="38" fontId="7" fillId="2" borderId="2" xfId="3" applyFont="1" applyFill="1" applyBorder="1" applyAlignment="1">
      <alignment horizontal="right" vertical="center" shrinkToFit="1"/>
    </xf>
    <xf numFmtId="38" fontId="7" fillId="2" borderId="10" xfId="3" applyFont="1" applyFill="1" applyBorder="1" applyAlignment="1">
      <alignment horizontal="right" vertical="center"/>
    </xf>
    <xf numFmtId="40" fontId="7" fillId="0" borderId="4" xfId="3" applyNumberFormat="1" applyFont="1" applyBorder="1" applyAlignment="1">
      <alignment vertical="center"/>
    </xf>
    <xf numFmtId="38" fontId="7" fillId="2" borderId="1" xfId="3" applyFont="1" applyFill="1" applyBorder="1" applyAlignment="1">
      <alignment vertical="center" wrapText="1"/>
    </xf>
    <xf numFmtId="38" fontId="7" fillId="2" borderId="2" xfId="3" applyFont="1" applyFill="1" applyBorder="1" applyAlignment="1">
      <alignment horizontal="right" vertical="center" wrapText="1"/>
    </xf>
    <xf numFmtId="38" fontId="0" fillId="6" borderId="4" xfId="1" applyFont="1" applyFill="1" applyBorder="1">
      <alignment vertical="center"/>
    </xf>
    <xf numFmtId="38" fontId="1" fillId="6" borderId="4" xfId="1" applyFill="1" applyBorder="1">
      <alignment vertical="center"/>
    </xf>
    <xf numFmtId="38" fontId="1" fillId="6" borderId="6" xfId="1" applyFill="1" applyBorder="1">
      <alignment vertical="center"/>
    </xf>
    <xf numFmtId="38" fontId="1" fillId="6" borderId="13" xfId="1" applyFill="1" applyBorder="1">
      <alignment vertical="center"/>
    </xf>
    <xf numFmtId="38" fontId="1" fillId="6" borderId="7" xfId="1" applyFill="1" applyBorder="1">
      <alignment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7" xfId="3" applyFont="1" applyFill="1" applyBorder="1" applyAlignment="1">
      <alignment horizontal="right" vertical="center"/>
    </xf>
    <xf numFmtId="38" fontId="7" fillId="0" borderId="4" xfId="3" applyFont="1" applyFill="1" applyBorder="1" applyAlignment="1">
      <alignment vertical="center"/>
    </xf>
    <xf numFmtId="0" fontId="0" fillId="0" borderId="4" xfId="0" applyBorder="1" applyAlignment="1">
      <alignment horizontal="right" vertical="center"/>
    </xf>
    <xf numFmtId="38" fontId="11" fillId="2" borderId="2" xfId="3" applyFont="1" applyFill="1" applyBorder="1" applyAlignment="1">
      <alignment horizontal="right" vertical="center"/>
    </xf>
    <xf numFmtId="38" fontId="7" fillId="5" borderId="4" xfId="3" applyFont="1" applyFill="1" applyBorder="1" applyAlignment="1">
      <alignment horizontal="center" vertical="center"/>
    </xf>
    <xf numFmtId="0" fontId="0" fillId="5" borderId="4" xfId="0" applyFill="1" applyBorder="1" applyAlignment="1">
      <alignment horizontal="right" vertical="center"/>
    </xf>
    <xf numFmtId="38" fontId="7" fillId="5" borderId="4" xfId="3" applyFont="1" applyFill="1" applyBorder="1" applyAlignment="1">
      <alignment horizontal="right" vertical="center"/>
    </xf>
    <xf numFmtId="38" fontId="7" fillId="5" borderId="7" xfId="3" applyFont="1" applyFill="1" applyBorder="1" applyAlignment="1">
      <alignment horizontal="right" vertical="center"/>
    </xf>
    <xf numFmtId="38" fontId="7" fillId="5" borderId="4" xfId="3" applyFont="1" applyFill="1" applyBorder="1" applyAlignment="1">
      <alignment vertical="center"/>
    </xf>
    <xf numFmtId="38" fontId="0" fillId="2" borderId="4" xfId="1" applyFont="1" applyFill="1" applyBorder="1" applyAlignment="1">
      <alignment vertical="center"/>
    </xf>
    <xf numFmtId="38" fontId="1" fillId="2" borderId="4" xfId="1" applyFill="1" applyBorder="1" applyAlignment="1">
      <alignment vertical="center"/>
    </xf>
    <xf numFmtId="9" fontId="7" fillId="5" borderId="4" xfId="3" applyNumberFormat="1" applyFont="1" applyFill="1" applyBorder="1" applyAlignment="1">
      <alignment vertical="center"/>
    </xf>
    <xf numFmtId="38" fontId="0" fillId="0" borderId="1" xfId="1" applyFont="1" applyFill="1" applyBorder="1">
      <alignment vertical="center"/>
    </xf>
    <xf numFmtId="38" fontId="1" fillId="0" borderId="4" xfId="1" applyFill="1" applyBorder="1">
      <alignment vertical="center"/>
    </xf>
    <xf numFmtId="38" fontId="7" fillId="5" borderId="1" xfId="3" applyFont="1" applyFill="1" applyBorder="1" applyAlignment="1">
      <alignment horizontal="center" vertical="center"/>
    </xf>
    <xf numFmtId="40" fontId="1" fillId="5" borderId="4" xfId="1" applyNumberFormat="1" applyFill="1" applyBorder="1">
      <alignment vertical="center"/>
    </xf>
    <xf numFmtId="38" fontId="1" fillId="0" borderId="6" xfId="1" applyBorder="1" applyAlignment="1">
      <alignment horizontal="right" vertical="center"/>
    </xf>
    <xf numFmtId="38" fontId="1" fillId="0" borderId="7" xfId="1" applyBorder="1" applyAlignment="1">
      <alignment horizontal="right" vertical="center"/>
    </xf>
    <xf numFmtId="38" fontId="1" fillId="0" borderId="6" xfId="1" applyBorder="1" applyAlignment="1">
      <alignment horizontal="center" vertical="center"/>
    </xf>
    <xf numFmtId="38" fontId="1" fillId="0" borderId="7" xfId="1" applyBorder="1" applyAlignment="1">
      <alignment horizontal="center" vertical="center"/>
    </xf>
    <xf numFmtId="38" fontId="0" fillId="0" borderId="8" xfId="1" applyFont="1" applyBorder="1" applyAlignment="1">
      <alignment horizontal="left" vertical="center"/>
    </xf>
    <xf numFmtId="38" fontId="1" fillId="0" borderId="17" xfId="1" applyBorder="1" applyAlignment="1">
      <alignment horizontal="left" vertical="center"/>
    </xf>
    <xf numFmtId="38" fontId="1" fillId="0" borderId="9" xfId="1" applyBorder="1" applyAlignment="1">
      <alignment horizontal="left" vertical="center"/>
    </xf>
    <xf numFmtId="38" fontId="1" fillId="0" borderId="10" xfId="1" applyBorder="1" applyAlignment="1">
      <alignment horizontal="left" vertical="center"/>
    </xf>
    <xf numFmtId="38" fontId="1" fillId="0" borderId="18" xfId="1" applyBorder="1" applyAlignment="1">
      <alignment horizontal="left" vertical="center"/>
    </xf>
    <xf numFmtId="38" fontId="1" fillId="0" borderId="11" xfId="1" applyBorder="1" applyAlignment="1">
      <alignment horizontal="left" vertical="center"/>
    </xf>
    <xf numFmtId="38" fontId="0" fillId="5" borderId="4" xfId="1" applyFont="1" applyFill="1" applyBorder="1" applyAlignment="1">
      <alignment horizontal="center" vertical="center" wrapText="1"/>
    </xf>
    <xf numFmtId="38" fontId="1" fillId="5" borderId="4" xfId="1" applyFill="1" applyBorder="1" applyAlignment="1">
      <alignment horizontal="center" vertical="center"/>
    </xf>
    <xf numFmtId="38" fontId="1" fillId="0" borderId="4" xfId="1" applyFill="1" applyBorder="1" applyAlignment="1">
      <alignment horizontal="right" vertical="center"/>
    </xf>
    <xf numFmtId="38" fontId="1" fillId="2" borderId="4" xfId="1" applyFill="1" applyBorder="1" applyAlignment="1">
      <alignment horizontal="center" vertical="center"/>
    </xf>
    <xf numFmtId="38" fontId="1" fillId="2" borderId="1" xfId="1" applyFill="1" applyBorder="1" applyAlignment="1">
      <alignment horizontal="center" vertical="center"/>
    </xf>
    <xf numFmtId="38" fontId="1" fillId="2" borderId="6" xfId="1" applyFill="1" applyBorder="1" applyAlignment="1">
      <alignment horizontal="right" vertical="center"/>
    </xf>
    <xf numFmtId="38" fontId="1" fillId="2" borderId="7" xfId="1" applyFill="1" applyBorder="1" applyAlignment="1">
      <alignment horizontal="right" vertical="center"/>
    </xf>
    <xf numFmtId="38" fontId="1" fillId="2" borderId="10" xfId="1" applyFill="1" applyBorder="1" applyAlignment="1">
      <alignment horizontal="right" vertical="center"/>
    </xf>
    <xf numFmtId="38" fontId="1" fillId="2" borderId="11" xfId="1" applyFill="1" applyBorder="1" applyAlignment="1">
      <alignment horizontal="right" vertical="center"/>
    </xf>
    <xf numFmtId="38" fontId="1" fillId="0" borderId="8" xfId="1" applyBorder="1" applyAlignment="1">
      <alignment horizontal="left" vertical="center"/>
    </xf>
    <xf numFmtId="38" fontId="1" fillId="2" borderId="6" xfId="1" applyFill="1" applyBorder="1" applyAlignment="1">
      <alignment horizontal="center" vertical="center"/>
    </xf>
    <xf numFmtId="38" fontId="1" fillId="2" borderId="13" xfId="1" applyFill="1" applyBorder="1" applyAlignment="1">
      <alignment horizontal="center" vertical="center"/>
    </xf>
    <xf numFmtId="38" fontId="1" fillId="2" borderId="7" xfId="1" applyFill="1" applyBorder="1" applyAlignment="1">
      <alignment horizontal="center" vertical="center"/>
    </xf>
    <xf numFmtId="38" fontId="1" fillId="2" borderId="2" xfId="1" applyFill="1" applyBorder="1" applyAlignment="1">
      <alignment horizontal="center" vertical="center"/>
    </xf>
    <xf numFmtId="38" fontId="1" fillId="2" borderId="5" xfId="1" applyFill="1" applyBorder="1" applyAlignment="1">
      <alignment horizontal="center" vertical="center"/>
    </xf>
    <xf numFmtId="38" fontId="1" fillId="2" borderId="1" xfId="1" applyFill="1" applyBorder="1" applyAlignment="1">
      <alignment horizontal="center" vertical="center" wrapText="1"/>
    </xf>
    <xf numFmtId="38" fontId="1" fillId="2" borderId="5" xfId="1" applyFill="1" applyBorder="1" applyAlignment="1">
      <alignment horizontal="center" vertical="center" wrapText="1"/>
    </xf>
    <xf numFmtId="38" fontId="0" fillId="0" borderId="4" xfId="1" applyFont="1" applyBorder="1" applyAlignment="1">
      <alignment horizontal="left" vertical="center" wrapText="1"/>
    </xf>
    <xf numFmtId="38" fontId="1" fillId="0" borderId="4" xfId="1" applyFont="1" applyBorder="1" applyAlignment="1">
      <alignment horizontal="left" vertical="center" wrapText="1"/>
    </xf>
    <xf numFmtId="38" fontId="0" fillId="2" borderId="4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1" fillId="2" borderId="7" xfId="1" applyFont="1" applyFill="1" applyBorder="1" applyAlignment="1">
      <alignment horizontal="center" vertical="center"/>
    </xf>
    <xf numFmtId="38" fontId="8" fillId="0" borderId="6" xfId="3" applyFont="1" applyBorder="1" applyAlignment="1">
      <alignment horizontal="left" vertical="center"/>
    </xf>
    <xf numFmtId="38" fontId="8" fillId="0" borderId="7" xfId="3" applyFont="1" applyBorder="1" applyAlignment="1">
      <alignment horizontal="left" vertical="center"/>
    </xf>
    <xf numFmtId="38" fontId="7" fillId="0" borderId="6" xfId="3" applyFont="1" applyBorder="1" applyAlignment="1">
      <alignment horizontal="right" vertical="center"/>
    </xf>
    <xf numFmtId="38" fontId="7" fillId="0" borderId="7" xfId="3" applyFont="1" applyBorder="1" applyAlignment="1">
      <alignment horizontal="right" vertical="center"/>
    </xf>
    <xf numFmtId="38" fontId="7" fillId="0" borderId="8" xfId="3" applyFont="1" applyBorder="1" applyAlignment="1">
      <alignment horizontal="left" vertical="center"/>
    </xf>
    <xf numFmtId="38" fontId="7" fillId="0" borderId="17" xfId="3" applyFont="1" applyBorder="1" applyAlignment="1">
      <alignment horizontal="left" vertical="center"/>
    </xf>
    <xf numFmtId="38" fontId="7" fillId="0" borderId="9" xfId="3" applyFont="1" applyBorder="1" applyAlignment="1">
      <alignment horizontal="left" vertical="center"/>
    </xf>
    <xf numFmtId="38" fontId="7" fillId="0" borderId="10" xfId="3" applyFont="1" applyBorder="1" applyAlignment="1">
      <alignment horizontal="left" vertical="center"/>
    </xf>
    <xf numFmtId="38" fontId="7" fillId="0" borderId="18" xfId="3" applyFont="1" applyBorder="1" applyAlignment="1">
      <alignment horizontal="left" vertical="center"/>
    </xf>
    <xf numFmtId="38" fontId="7" fillId="0" borderId="11" xfId="3" applyFont="1" applyBorder="1" applyAlignment="1">
      <alignment horizontal="left" vertical="center"/>
    </xf>
    <xf numFmtId="38" fontId="9" fillId="0" borderId="6" xfId="3" applyFont="1" applyBorder="1" applyAlignment="1">
      <alignment horizontal="left" vertical="center"/>
    </xf>
    <xf numFmtId="38" fontId="9" fillId="0" borderId="7" xfId="3" applyFont="1" applyBorder="1" applyAlignment="1">
      <alignment horizontal="left" vertical="center"/>
    </xf>
    <xf numFmtId="38" fontId="7" fillId="0" borderId="6" xfId="3" applyFont="1" applyBorder="1" applyAlignment="1">
      <alignment horizontal="left" vertical="center"/>
    </xf>
    <xf numFmtId="38" fontId="7" fillId="0" borderId="7" xfId="3" applyFont="1" applyBorder="1" applyAlignment="1">
      <alignment horizontal="left" vertical="center"/>
    </xf>
    <xf numFmtId="38" fontId="7" fillId="5" borderId="6" xfId="3" applyFont="1" applyFill="1" applyBorder="1" applyAlignment="1">
      <alignment horizontal="center" vertical="center"/>
    </xf>
    <xf numFmtId="38" fontId="7" fillId="5" borderId="7" xfId="3" applyFont="1" applyFill="1" applyBorder="1" applyAlignment="1">
      <alignment horizontal="center" vertical="center"/>
    </xf>
    <xf numFmtId="38" fontId="7" fillId="5" borderId="6" xfId="3" applyFont="1" applyFill="1" applyBorder="1" applyAlignment="1">
      <alignment horizontal="right" vertical="center"/>
    </xf>
    <xf numFmtId="38" fontId="7" fillId="5" borderId="7" xfId="3" applyFont="1" applyFill="1" applyBorder="1" applyAlignment="1">
      <alignment horizontal="right" vertical="center"/>
    </xf>
    <xf numFmtId="38" fontId="7" fillId="2" borderId="4" xfId="3" applyFont="1" applyFill="1" applyBorder="1" applyAlignment="1">
      <alignment horizontal="center" vertical="center"/>
    </xf>
    <xf numFmtId="38" fontId="7" fillId="2" borderId="8" xfId="3" applyFont="1" applyFill="1" applyBorder="1" applyAlignment="1">
      <alignment horizontal="center" vertical="center"/>
    </xf>
    <xf numFmtId="38" fontId="7" fillId="2" borderId="9" xfId="3" applyFont="1" applyFill="1" applyBorder="1" applyAlignment="1">
      <alignment horizontal="center" vertical="center"/>
    </xf>
    <xf numFmtId="38" fontId="7" fillId="2" borderId="10" xfId="3" applyFont="1" applyFill="1" applyBorder="1" applyAlignment="1">
      <alignment horizontal="center" vertical="center"/>
    </xf>
    <xf numFmtId="38" fontId="7" fillId="2" borderId="11" xfId="3" applyFont="1" applyFill="1" applyBorder="1" applyAlignment="1">
      <alignment horizontal="center" vertical="center"/>
    </xf>
    <xf numFmtId="38" fontId="7" fillId="2" borderId="1" xfId="3" applyFont="1" applyFill="1" applyBorder="1" applyAlignment="1">
      <alignment horizontal="center" vertical="center"/>
    </xf>
    <xf numFmtId="38" fontId="7" fillId="2" borderId="2" xfId="3" applyFont="1" applyFill="1" applyBorder="1" applyAlignment="1">
      <alignment horizontal="center" vertical="center"/>
    </xf>
    <xf numFmtId="38" fontId="7" fillId="2" borderId="17" xfId="3" applyFont="1" applyFill="1" applyBorder="1" applyAlignment="1">
      <alignment horizontal="center" vertical="center"/>
    </xf>
    <xf numFmtId="38" fontId="7" fillId="2" borderId="18" xfId="3" applyFont="1" applyFill="1" applyBorder="1" applyAlignment="1">
      <alignment horizontal="center" vertical="center"/>
    </xf>
    <xf numFmtId="38" fontId="7" fillId="2" borderId="4" xfId="3" applyFont="1" applyFill="1" applyBorder="1" applyAlignment="1">
      <alignment horizontal="center" vertical="center" shrinkToFit="1"/>
    </xf>
    <xf numFmtId="38" fontId="7" fillId="0" borderId="6" xfId="3" applyFont="1" applyBorder="1" applyAlignment="1">
      <alignment horizontal="left" vertical="center" wrapText="1"/>
    </xf>
    <xf numFmtId="38" fontId="7" fillId="0" borderId="7" xfId="3" applyFont="1" applyBorder="1" applyAlignment="1">
      <alignment horizontal="left" vertical="center" wrapText="1"/>
    </xf>
    <xf numFmtId="38" fontId="7" fillId="2" borderId="4" xfId="3" applyFont="1" applyFill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8" fontId="7" fillId="2" borderId="5" xfId="3" applyFont="1" applyFill="1" applyBorder="1" applyAlignment="1">
      <alignment horizontal="center" vertical="center"/>
    </xf>
    <xf numFmtId="38" fontId="1" fillId="2" borderId="1" xfId="1" applyFont="1" applyFill="1" applyBorder="1" applyAlignment="1">
      <alignment horizontal="center" vertical="center" wrapText="1"/>
    </xf>
    <xf numFmtId="38" fontId="1" fillId="2" borderId="5" xfId="1" applyFont="1" applyFill="1" applyBorder="1" applyAlignment="1">
      <alignment horizontal="center" vertical="center" wrapText="1"/>
    </xf>
    <xf numFmtId="38" fontId="0" fillId="0" borderId="8" xfId="1" applyFont="1" applyBorder="1" applyAlignment="1">
      <alignment horizontal="left" vertical="center" wrapText="1"/>
    </xf>
    <xf numFmtId="38" fontId="0" fillId="0" borderId="17" xfId="1" applyFont="1" applyBorder="1" applyAlignment="1">
      <alignment horizontal="left" vertical="center" wrapText="1"/>
    </xf>
    <xf numFmtId="38" fontId="0" fillId="0" borderId="9" xfId="1" applyFont="1" applyBorder="1" applyAlignment="1">
      <alignment horizontal="left" vertical="center" wrapText="1"/>
    </xf>
    <xf numFmtId="38" fontId="0" fillId="0" borderId="10" xfId="1" applyFont="1" applyBorder="1" applyAlignment="1">
      <alignment horizontal="left" vertical="center" wrapText="1"/>
    </xf>
    <xf numFmtId="38" fontId="0" fillId="0" borderId="18" xfId="1" applyFont="1" applyBorder="1" applyAlignment="1">
      <alignment horizontal="left" vertical="center" wrapText="1"/>
    </xf>
    <xf numFmtId="38" fontId="0" fillId="0" borderId="11" xfId="1" applyFont="1" applyBorder="1" applyAlignment="1">
      <alignment horizontal="left" vertical="center" wrapText="1"/>
    </xf>
    <xf numFmtId="38" fontId="1" fillId="2" borderId="1" xfId="1" applyFont="1" applyFill="1" applyBorder="1" applyAlignment="1">
      <alignment vertical="center" wrapText="1"/>
    </xf>
    <xf numFmtId="38" fontId="1" fillId="2" borderId="5" xfId="1" applyFont="1" applyFill="1" applyBorder="1" applyAlignment="1">
      <alignment vertical="center" wrapText="1"/>
    </xf>
    <xf numFmtId="38" fontId="1" fillId="0" borderId="8" xfId="1" applyFont="1" applyBorder="1" applyAlignment="1">
      <alignment horizontal="left" vertical="center"/>
    </xf>
    <xf numFmtId="38" fontId="1" fillId="0" borderId="17" xfId="1" applyFont="1" applyBorder="1" applyAlignment="1">
      <alignment horizontal="left" vertical="center"/>
    </xf>
    <xf numFmtId="38" fontId="1" fillId="0" borderId="9" xfId="1" applyFont="1" applyBorder="1" applyAlignment="1">
      <alignment horizontal="left" vertical="center"/>
    </xf>
    <xf numFmtId="38" fontId="1" fillId="0" borderId="12" xfId="1" applyFont="1" applyBorder="1" applyAlignment="1">
      <alignment horizontal="left" vertical="center"/>
    </xf>
    <xf numFmtId="38" fontId="1" fillId="0" borderId="0" xfId="1" applyFont="1" applyBorder="1" applyAlignment="1">
      <alignment horizontal="left" vertical="center"/>
    </xf>
    <xf numFmtId="38" fontId="1" fillId="0" borderId="14" xfId="1" applyFont="1" applyBorder="1" applyAlignment="1">
      <alignment horizontal="left" vertical="center"/>
    </xf>
    <xf numFmtId="38" fontId="1" fillId="0" borderId="10" xfId="1" applyFont="1" applyBorder="1" applyAlignment="1">
      <alignment horizontal="left" vertical="center"/>
    </xf>
    <xf numFmtId="38" fontId="1" fillId="0" borderId="18" xfId="1" applyFont="1" applyBorder="1" applyAlignment="1">
      <alignment horizontal="left" vertical="center"/>
    </xf>
    <xf numFmtId="38" fontId="1" fillId="0" borderId="11" xfId="1" applyFont="1" applyBorder="1" applyAlignment="1">
      <alignment horizontal="left" vertical="center"/>
    </xf>
    <xf numFmtId="38" fontId="1" fillId="2" borderId="4" xfId="1" applyFont="1" applyFill="1" applyBorder="1" applyAlignment="1">
      <alignment horizontal="center" vertical="center"/>
    </xf>
    <xf numFmtId="38" fontId="1" fillId="2" borderId="1" xfId="1" applyFont="1" applyFill="1" applyBorder="1" applyAlignment="1">
      <alignment horizontal="center" vertical="center"/>
    </xf>
    <xf numFmtId="38" fontId="3" fillId="0" borderId="6" xfId="1" applyFont="1" applyBorder="1" applyAlignment="1">
      <alignment horizontal="left" vertical="center"/>
    </xf>
    <xf numFmtId="38" fontId="3" fillId="0" borderId="7" xfId="1" applyFont="1" applyBorder="1" applyAlignment="1">
      <alignment horizontal="left" vertical="center"/>
    </xf>
    <xf numFmtId="178" fontId="1" fillId="0" borderId="6" xfId="1" applyNumberFormat="1" applyBorder="1" applyAlignment="1">
      <alignment horizontal="right" vertical="center"/>
    </xf>
    <xf numFmtId="178" fontId="1" fillId="0" borderId="7" xfId="1" applyNumberFormat="1" applyBorder="1" applyAlignment="1">
      <alignment horizontal="right" vertical="center"/>
    </xf>
    <xf numFmtId="178" fontId="1" fillId="0" borderId="6" xfId="1" applyNumberFormat="1" applyFont="1" applyBorder="1" applyAlignment="1">
      <alignment horizontal="right" vertical="center"/>
    </xf>
    <xf numFmtId="178" fontId="1" fillId="0" borderId="7" xfId="1" applyNumberFormat="1" applyFont="1" applyBorder="1" applyAlignment="1">
      <alignment horizontal="right" vertical="center"/>
    </xf>
    <xf numFmtId="38" fontId="1" fillId="2" borderId="6" xfId="1" applyFont="1" applyFill="1" applyBorder="1" applyAlignment="1">
      <alignment horizontal="center" vertical="center"/>
    </xf>
    <xf numFmtId="38" fontId="1" fillId="0" borderId="6" xfId="1" applyBorder="1" applyAlignment="1">
      <alignment horizontal="left" vertical="center"/>
    </xf>
    <xf numFmtId="38" fontId="1" fillId="0" borderId="7" xfId="1" applyBorder="1" applyAlignment="1">
      <alignment horizontal="left" vertical="center"/>
    </xf>
    <xf numFmtId="38" fontId="0" fillId="5" borderId="4" xfId="1" applyFont="1" applyFill="1" applyBorder="1" applyAlignment="1">
      <alignment horizontal="center" vertical="center"/>
    </xf>
    <xf numFmtId="38" fontId="1" fillId="0" borderId="19" xfId="1" applyFont="1" applyBorder="1" applyAlignment="1">
      <alignment horizontal="center" vertical="center"/>
    </xf>
    <xf numFmtId="38" fontId="1" fillId="0" borderId="20" xfId="1" applyBorder="1" applyAlignment="1">
      <alignment horizontal="center" vertical="center"/>
    </xf>
    <xf numFmtId="38" fontId="1" fillId="0" borderId="21" xfId="1" applyBorder="1" applyAlignment="1">
      <alignment horizontal="center" vertical="center"/>
    </xf>
    <xf numFmtId="38" fontId="1" fillId="0" borderId="22" xfId="1" applyBorder="1" applyAlignment="1">
      <alignment horizontal="left" vertical="center"/>
    </xf>
    <xf numFmtId="38" fontId="1" fillId="0" borderId="23" xfId="1" applyBorder="1" applyAlignment="1">
      <alignment horizontal="left" vertical="center"/>
    </xf>
    <xf numFmtId="38" fontId="1" fillId="0" borderId="24" xfId="1" applyBorder="1" applyAlignment="1">
      <alignment horizontal="left" vertical="center"/>
    </xf>
    <xf numFmtId="38" fontId="0" fillId="0" borderId="6" xfId="1" applyFont="1" applyBorder="1" applyAlignment="1">
      <alignment horizontal="left" vertical="center"/>
    </xf>
    <xf numFmtId="38" fontId="1" fillId="0" borderId="13" xfId="1" applyBorder="1" applyAlignment="1">
      <alignment horizontal="left" vertical="center"/>
    </xf>
    <xf numFmtId="38" fontId="1" fillId="0" borderId="6" xfId="1" applyFont="1" applyBorder="1" applyAlignment="1">
      <alignment horizontal="left" vertical="center"/>
    </xf>
    <xf numFmtId="38" fontId="1" fillId="0" borderId="13" xfId="1" applyFont="1" applyBorder="1" applyAlignment="1">
      <alignment horizontal="left" vertical="center"/>
    </xf>
    <xf numFmtId="38" fontId="1" fillId="0" borderId="7" xfId="1" applyFont="1" applyBorder="1" applyAlignment="1">
      <alignment horizontal="left" vertical="center"/>
    </xf>
    <xf numFmtId="38" fontId="1" fillId="0" borderId="6" xfId="1" applyFont="1" applyBorder="1" applyAlignment="1">
      <alignment horizontal="center" vertical="center"/>
    </xf>
    <xf numFmtId="38" fontId="1" fillId="0" borderId="13" xfId="1" applyFont="1" applyBorder="1" applyAlignment="1">
      <alignment horizontal="center" vertical="center"/>
    </xf>
    <xf numFmtId="178" fontId="1" fillId="0" borderId="4" xfId="1" applyNumberFormat="1" applyBorder="1" applyAlignment="1">
      <alignment horizontal="right" vertical="center"/>
    </xf>
    <xf numFmtId="178" fontId="1" fillId="0" borderId="13" xfId="1" applyNumberFormat="1" applyBorder="1" applyAlignment="1">
      <alignment horizontal="right" vertical="center"/>
    </xf>
    <xf numFmtId="38" fontId="1" fillId="2" borderId="2" xfId="1" applyFont="1" applyFill="1" applyBorder="1" applyAlignment="1">
      <alignment horizontal="right" vertical="center"/>
    </xf>
    <xf numFmtId="38" fontId="1" fillId="2" borderId="25" xfId="1" applyFont="1" applyFill="1" applyBorder="1" applyAlignment="1">
      <alignment horizontal="center" vertical="center"/>
    </xf>
    <xf numFmtId="38" fontId="1" fillId="2" borderId="26" xfId="1" applyFont="1" applyFill="1" applyBorder="1" applyAlignment="1">
      <alignment horizontal="center" vertical="center"/>
    </xf>
    <xf numFmtId="38" fontId="1" fillId="0" borderId="13" xfId="1" applyBorder="1" applyAlignment="1">
      <alignment horizontal="center" vertical="center"/>
    </xf>
    <xf numFmtId="182" fontId="1" fillId="3" borderId="26" xfId="1" applyNumberFormat="1" applyFill="1" applyBorder="1" applyAlignment="1">
      <alignment horizontal="right" vertical="center"/>
    </xf>
    <xf numFmtId="182" fontId="1" fillId="3" borderId="27" xfId="1" applyNumberFormat="1" applyFill="1" applyBorder="1" applyAlignment="1">
      <alignment horizontal="right" vertical="center"/>
    </xf>
    <xf numFmtId="178" fontId="1" fillId="0" borderId="1" xfId="1" applyNumberFormat="1" applyBorder="1" applyAlignment="1">
      <alignment horizontal="right" vertical="center"/>
    </xf>
    <xf numFmtId="181" fontId="1" fillId="0" borderId="4" xfId="1" applyNumberFormat="1" applyFont="1" applyBorder="1" applyAlignment="1">
      <alignment horizontal="right" vertical="center"/>
    </xf>
    <xf numFmtId="181" fontId="1" fillId="0" borderId="4" xfId="1" applyNumberFormat="1" applyBorder="1" applyAlignment="1">
      <alignment horizontal="right" vertical="center"/>
    </xf>
  </cellXfs>
  <cellStyles count="5">
    <cellStyle name="桁区切り" xfId="1" builtinId="6"/>
    <cellStyle name="桁区切り 2" xfId="2" xr:uid="{7AACF85C-FE63-45F7-9EAF-7F047E7F4E67}"/>
    <cellStyle name="桁区切り 2 2" xfId="3" xr:uid="{1B34453E-68E2-4B5D-A97C-1FE746F4B0EE}"/>
    <cellStyle name="標準" xfId="0" builtinId="0"/>
    <cellStyle name="標準 2 2" xfId="4" xr:uid="{6D3A14EA-B81C-421D-BB30-2B7569939D64}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2"/>
  <sheetViews>
    <sheetView tabSelected="1" showOutlineSymbols="0" view="pageBreakPreview" zoomScaleNormal="75" zoomScaleSheetLayoutView="100" workbookViewId="0"/>
  </sheetViews>
  <sheetFormatPr defaultColWidth="9" defaultRowHeight="12.95" outlineLevelCol="4"/>
  <cols>
    <col min="1" max="1" width="2.140625" style="3" customWidth="1"/>
    <col min="2" max="2" width="2.28515625" style="3" customWidth="1"/>
    <col min="3" max="3" width="2.42578125" style="3" customWidth="1"/>
    <col min="4" max="5" width="2.5703125" style="3" customWidth="1"/>
    <col min="6" max="6" width="12.28515625" style="3" customWidth="1"/>
    <col min="7" max="7" width="12.85546875" style="3" customWidth="1" outlineLevel="4"/>
    <col min="8" max="8" width="12.42578125" style="3" customWidth="1" outlineLevel="4"/>
    <col min="9" max="9" width="13.7109375" style="3" customWidth="1" outlineLevel="3"/>
    <col min="10" max="10" width="14.140625" style="3" customWidth="1" outlineLevel="3"/>
    <col min="11" max="11" width="15.42578125" style="3" customWidth="1" outlineLevel="4"/>
    <col min="12" max="13" width="13.42578125" style="3" customWidth="1" outlineLevel="4"/>
    <col min="14" max="15" width="13.42578125" style="3" customWidth="1" outlineLevel="3"/>
    <col min="16" max="17" width="13.42578125" style="3" customWidth="1" outlineLevel="2"/>
    <col min="18" max="19" width="13.42578125" style="3" customWidth="1" outlineLevel="1"/>
    <col min="20" max="20" width="12.5703125" style="3" customWidth="1"/>
    <col min="21" max="16384" width="9" style="3"/>
  </cols>
  <sheetData>
    <row r="1" spans="1:20" s="1" customFormat="1" ht="16.5">
      <c r="B1" s="1" t="s">
        <v>0</v>
      </c>
    </row>
    <row r="3" spans="1:20">
      <c r="A3" s="2" t="s">
        <v>1</v>
      </c>
    </row>
    <row r="4" spans="1:20">
      <c r="B4" s="3" t="s">
        <v>2</v>
      </c>
    </row>
    <row r="5" spans="1:20">
      <c r="C5" s="3" t="s">
        <v>3</v>
      </c>
    </row>
    <row r="6" spans="1:20">
      <c r="D6" s="3" t="s">
        <v>4</v>
      </c>
    </row>
    <row r="7" spans="1:20">
      <c r="E7" s="3" t="s">
        <v>5</v>
      </c>
    </row>
    <row r="8" spans="1:20" ht="13.5" thickBot="1">
      <c r="F8" s="157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P8" s="2" t="s">
        <v>15</v>
      </c>
    </row>
    <row r="9" spans="1:20" s="5" customFormat="1" ht="13.5" thickBot="1">
      <c r="F9" s="166"/>
      <c r="G9" s="6" t="s">
        <v>16</v>
      </c>
      <c r="H9" s="6" t="s">
        <v>16</v>
      </c>
      <c r="I9" s="6" t="s">
        <v>16</v>
      </c>
      <c r="J9" s="6" t="s">
        <v>17</v>
      </c>
      <c r="K9" s="6" t="s">
        <v>18</v>
      </c>
      <c r="L9" s="6" t="s">
        <v>19</v>
      </c>
      <c r="M9" s="6" t="s">
        <v>19</v>
      </c>
      <c r="N9" s="6" t="s">
        <v>20</v>
      </c>
      <c r="O9" s="7" t="s">
        <v>21</v>
      </c>
      <c r="P9" s="53">
        <f>'2.2投資効率'!$G$42</f>
        <v>0</v>
      </c>
    </row>
    <row r="10" spans="1:20">
      <c r="F10" s="8"/>
      <c r="G10" s="26"/>
      <c r="H10" s="26"/>
      <c r="I10" s="26">
        <f>H10-G10</f>
        <v>0</v>
      </c>
      <c r="J10" s="68"/>
      <c r="K10" s="64"/>
      <c r="L10" s="65"/>
      <c r="M10" s="65"/>
      <c r="N10" s="8">
        <f>I10*J10*K10*L10*M10</f>
        <v>0</v>
      </c>
      <c r="O10" s="42"/>
      <c r="P10" s="42"/>
      <c r="Q10" s="42"/>
      <c r="S10" s="42"/>
      <c r="T10" s="71"/>
    </row>
    <row r="11" spans="1:20">
      <c r="F11" s="8"/>
      <c r="G11" s="26"/>
      <c r="H11" s="26"/>
      <c r="I11" s="26">
        <f t="shared" ref="I11:I14" si="0">H11-G11</f>
        <v>0</v>
      </c>
      <c r="J11" s="68"/>
      <c r="K11" s="64"/>
      <c r="L11" s="65"/>
      <c r="M11" s="65"/>
      <c r="N11" s="8">
        <f t="shared" ref="N11:N14" si="1">I11*J11*K11*L11*M11</f>
        <v>0</v>
      </c>
      <c r="O11" s="42"/>
      <c r="P11" s="42"/>
      <c r="Q11" s="42"/>
      <c r="S11" s="42"/>
      <c r="T11" s="71"/>
    </row>
    <row r="12" spans="1:20">
      <c r="F12" s="8"/>
      <c r="G12" s="26"/>
      <c r="H12" s="26"/>
      <c r="I12" s="26">
        <f t="shared" si="0"/>
        <v>0</v>
      </c>
      <c r="J12" s="68"/>
      <c r="K12" s="64"/>
      <c r="L12" s="65"/>
      <c r="M12" s="65"/>
      <c r="N12" s="8">
        <f t="shared" si="1"/>
        <v>0</v>
      </c>
      <c r="O12" s="42"/>
      <c r="P12" s="42"/>
      <c r="Q12" s="42"/>
      <c r="S12" s="42"/>
      <c r="T12" s="71"/>
    </row>
    <row r="13" spans="1:20">
      <c r="F13" s="8"/>
      <c r="G13" s="26"/>
      <c r="H13" s="26"/>
      <c r="I13" s="26">
        <f t="shared" si="0"/>
        <v>0</v>
      </c>
      <c r="J13" s="68"/>
      <c r="K13" s="64"/>
      <c r="L13" s="65"/>
      <c r="M13" s="65"/>
      <c r="N13" s="8">
        <f t="shared" si="1"/>
        <v>0</v>
      </c>
      <c r="O13" s="42"/>
      <c r="P13" s="42"/>
      <c r="Q13" s="42"/>
      <c r="S13" s="42"/>
      <c r="T13" s="71"/>
    </row>
    <row r="14" spans="1:20">
      <c r="F14" s="8"/>
      <c r="G14" s="26"/>
      <c r="H14" s="26"/>
      <c r="I14" s="26">
        <f t="shared" si="0"/>
        <v>0</v>
      </c>
      <c r="J14" s="68"/>
      <c r="K14" s="64"/>
      <c r="L14" s="65"/>
      <c r="M14" s="65"/>
      <c r="N14" s="8">
        <f t="shared" si="1"/>
        <v>0</v>
      </c>
      <c r="O14" s="42"/>
      <c r="P14" s="42"/>
      <c r="Q14" s="42"/>
      <c r="S14" s="42"/>
      <c r="T14" s="71"/>
    </row>
    <row r="15" spans="1:20">
      <c r="F15" s="22" t="s">
        <v>22</v>
      </c>
      <c r="G15" s="67">
        <f>SUM(G10:G14)</f>
        <v>0</v>
      </c>
      <c r="H15" s="67">
        <f>SUM(H10:H14)</f>
        <v>0</v>
      </c>
      <c r="I15" s="67">
        <f>SUM(I10:I14)</f>
        <v>0</v>
      </c>
      <c r="J15" s="67">
        <f>SUM(J10:J14)</f>
        <v>0</v>
      </c>
      <c r="K15" s="13">
        <f>SUM(K10:K14)</f>
        <v>0</v>
      </c>
      <c r="L15" s="67"/>
      <c r="M15" s="67"/>
      <c r="N15" s="13">
        <f>SUM(N10:N14)</f>
        <v>0</v>
      </c>
      <c r="O15" s="42"/>
      <c r="P15" s="42"/>
      <c r="Q15" s="42"/>
      <c r="S15" s="42"/>
      <c r="T15" s="42"/>
    </row>
    <row r="16" spans="1:20" ht="13.5" customHeight="1">
      <c r="F16" s="66" t="s">
        <v>23</v>
      </c>
      <c r="G16" s="59"/>
      <c r="H16" s="59"/>
      <c r="I16" s="59"/>
      <c r="J16" s="59"/>
      <c r="K16" s="59"/>
      <c r="L16" s="59"/>
      <c r="M16" s="59"/>
      <c r="N16" s="60"/>
    </row>
    <row r="17" spans="5:16">
      <c r="F17" s="61"/>
      <c r="G17" s="62"/>
      <c r="H17" s="62"/>
      <c r="I17" s="62"/>
      <c r="J17" s="62"/>
      <c r="K17" s="62"/>
      <c r="L17" s="62"/>
      <c r="M17" s="62"/>
      <c r="N17" s="63"/>
    </row>
    <row r="19" spans="5:16">
      <c r="E19" s="3" t="s">
        <v>24</v>
      </c>
    </row>
    <row r="20" spans="5:16" ht="13.5" thickBot="1">
      <c r="F20" s="156" t="s">
        <v>6</v>
      </c>
      <c r="G20" s="4" t="s">
        <v>10</v>
      </c>
      <c r="H20" s="4" t="s">
        <v>25</v>
      </c>
      <c r="I20" s="4" t="s">
        <v>26</v>
      </c>
      <c r="J20" s="4" t="s">
        <v>27</v>
      </c>
      <c r="K20" s="4" t="s">
        <v>11</v>
      </c>
      <c r="L20" s="4" t="s">
        <v>12</v>
      </c>
      <c r="M20" s="4" t="s">
        <v>13</v>
      </c>
      <c r="N20" s="4" t="s">
        <v>14</v>
      </c>
      <c r="P20" s="2" t="s">
        <v>15</v>
      </c>
    </row>
    <row r="21" spans="5:16" ht="13.5" thickBot="1">
      <c r="F21" s="156"/>
      <c r="G21" s="6" t="s">
        <v>17</v>
      </c>
      <c r="H21" s="6" t="s">
        <v>17</v>
      </c>
      <c r="I21" s="6" t="s">
        <v>17</v>
      </c>
      <c r="J21" s="6" t="s">
        <v>16</v>
      </c>
      <c r="K21" s="6" t="s">
        <v>18</v>
      </c>
      <c r="L21" s="6" t="s">
        <v>19</v>
      </c>
      <c r="M21" s="6" t="s">
        <v>19</v>
      </c>
      <c r="N21" s="6" t="s">
        <v>20</v>
      </c>
      <c r="O21" s="7" t="s">
        <v>21</v>
      </c>
      <c r="P21" s="53">
        <f>'2.2投資効率'!$G$42</f>
        <v>0</v>
      </c>
    </row>
    <row r="22" spans="5:16">
      <c r="F22" s="8"/>
      <c r="G22" s="8"/>
      <c r="H22" s="8"/>
      <c r="I22" s="8">
        <f>H22-G22</f>
        <v>0</v>
      </c>
      <c r="J22" s="8"/>
      <c r="K22" s="8"/>
      <c r="L22" s="9"/>
      <c r="M22" s="9"/>
      <c r="N22" s="8">
        <f>I22*J22*K22*L22*M22</f>
        <v>0</v>
      </c>
    </row>
    <row r="23" spans="5:16">
      <c r="F23" s="8"/>
      <c r="G23" s="8"/>
      <c r="H23" s="8"/>
      <c r="I23" s="8">
        <f>H23-G23</f>
        <v>0</v>
      </c>
      <c r="J23" s="8"/>
      <c r="K23" s="8"/>
      <c r="L23" s="9"/>
      <c r="M23" s="9"/>
      <c r="N23" s="8">
        <f>I23*J23*K23*L23*M23</f>
        <v>0</v>
      </c>
    </row>
    <row r="24" spans="5:16">
      <c r="F24" s="8"/>
      <c r="G24" s="8"/>
      <c r="H24" s="8"/>
      <c r="I24" s="8">
        <f>H24-G24</f>
        <v>0</v>
      </c>
      <c r="J24" s="8"/>
      <c r="K24" s="8"/>
      <c r="L24" s="9"/>
      <c r="M24" s="9"/>
      <c r="N24" s="8">
        <f>I24*J24*K24*L24*M24</f>
        <v>0</v>
      </c>
    </row>
    <row r="25" spans="5:16">
      <c r="F25" s="8"/>
      <c r="G25" s="8"/>
      <c r="H25" s="8"/>
      <c r="I25" s="8">
        <f>H25-G25</f>
        <v>0</v>
      </c>
      <c r="J25" s="8"/>
      <c r="K25" s="8"/>
      <c r="L25" s="9"/>
      <c r="M25" s="9"/>
      <c r="N25" s="8">
        <f>I25*J25*K25*L25*M25</f>
        <v>0</v>
      </c>
    </row>
    <row r="26" spans="5:16">
      <c r="F26" s="22" t="s">
        <v>22</v>
      </c>
      <c r="G26" s="13"/>
      <c r="H26" s="13"/>
      <c r="I26" s="13"/>
      <c r="J26" s="13"/>
      <c r="K26" s="13"/>
      <c r="L26" s="13"/>
      <c r="M26" s="13"/>
      <c r="N26" s="13">
        <f>SUM(N22:N25)</f>
        <v>0</v>
      </c>
    </row>
    <row r="27" spans="5:16">
      <c r="F27" s="162" t="s">
        <v>23</v>
      </c>
      <c r="G27" s="148"/>
      <c r="H27" s="148"/>
      <c r="I27" s="148"/>
      <c r="J27" s="148"/>
      <c r="K27" s="148"/>
      <c r="L27" s="148"/>
      <c r="M27" s="148"/>
      <c r="N27" s="149"/>
    </row>
    <row r="28" spans="5:16">
      <c r="F28" s="150"/>
      <c r="G28" s="151"/>
      <c r="H28" s="151"/>
      <c r="I28" s="151"/>
      <c r="J28" s="151"/>
      <c r="K28" s="151"/>
      <c r="L28" s="151"/>
      <c r="M28" s="151"/>
      <c r="N28" s="152"/>
    </row>
    <row r="30" spans="5:16">
      <c r="E30" s="3" t="s">
        <v>28</v>
      </c>
    </row>
    <row r="31" spans="5:16" ht="13.5" thickBot="1">
      <c r="F31" s="157" t="s">
        <v>6</v>
      </c>
      <c r="G31" s="157" t="s">
        <v>27</v>
      </c>
      <c r="H31" s="157" t="s">
        <v>25</v>
      </c>
      <c r="I31" s="157" t="s">
        <v>29</v>
      </c>
      <c r="J31" s="163" t="s">
        <v>30</v>
      </c>
      <c r="K31" s="164"/>
      <c r="L31" s="165"/>
      <c r="M31" s="157" t="s">
        <v>13</v>
      </c>
      <c r="N31" s="156" t="s">
        <v>14</v>
      </c>
      <c r="P31" s="2" t="s">
        <v>15</v>
      </c>
    </row>
    <row r="32" spans="5:16" ht="13.5" thickBot="1">
      <c r="F32" s="167"/>
      <c r="G32" s="167"/>
      <c r="H32" s="167"/>
      <c r="I32" s="167"/>
      <c r="J32" s="4" t="s">
        <v>31</v>
      </c>
      <c r="K32" s="4" t="s">
        <v>32</v>
      </c>
      <c r="L32" s="4" t="s">
        <v>33</v>
      </c>
      <c r="M32" s="167"/>
      <c r="N32" s="157"/>
      <c r="O32" s="7" t="s">
        <v>21</v>
      </c>
      <c r="P32" s="53">
        <f>'2.2投資効率'!$G$42</f>
        <v>0</v>
      </c>
    </row>
    <row r="33" spans="5:14">
      <c r="F33" s="166"/>
      <c r="G33" s="6" t="s">
        <v>16</v>
      </c>
      <c r="H33" s="6" t="s">
        <v>17</v>
      </c>
      <c r="I33" s="6" t="s">
        <v>34</v>
      </c>
      <c r="J33" s="6" t="s">
        <v>18</v>
      </c>
      <c r="K33" s="6" t="s">
        <v>18</v>
      </c>
      <c r="L33" s="6" t="s">
        <v>18</v>
      </c>
      <c r="M33" s="6" t="s">
        <v>19</v>
      </c>
      <c r="N33" s="6" t="s">
        <v>20</v>
      </c>
    </row>
    <row r="34" spans="5:14">
      <c r="F34" s="8"/>
      <c r="G34" s="8"/>
      <c r="H34" s="8"/>
      <c r="I34" s="8">
        <f>G34*H34</f>
        <v>0</v>
      </c>
      <c r="J34" s="8"/>
      <c r="K34" s="8"/>
      <c r="L34" s="8">
        <f>K34-J34</f>
        <v>0</v>
      </c>
      <c r="M34" s="9"/>
      <c r="N34" s="8">
        <f>I34*L34*M34</f>
        <v>0</v>
      </c>
    </row>
    <row r="35" spans="5:14">
      <c r="F35" s="8"/>
      <c r="G35" s="8"/>
      <c r="H35" s="8"/>
      <c r="I35" s="8">
        <f>G35*H35</f>
        <v>0</v>
      </c>
      <c r="J35" s="8"/>
      <c r="K35" s="8"/>
      <c r="L35" s="8">
        <f>K35-J35</f>
        <v>0</v>
      </c>
      <c r="M35" s="9"/>
      <c r="N35" s="8">
        <f>I35*L35*M35</f>
        <v>0</v>
      </c>
    </row>
    <row r="36" spans="5:14">
      <c r="F36" s="8"/>
      <c r="G36" s="8"/>
      <c r="H36" s="8"/>
      <c r="I36" s="8">
        <f>G36*H36</f>
        <v>0</v>
      </c>
      <c r="J36" s="8"/>
      <c r="K36" s="8"/>
      <c r="L36" s="8">
        <f>K36-J36</f>
        <v>0</v>
      </c>
      <c r="M36" s="9"/>
      <c r="N36" s="8">
        <f>I36*L36*M36</f>
        <v>0</v>
      </c>
    </row>
    <row r="37" spans="5:14">
      <c r="F37" s="8"/>
      <c r="G37" s="8"/>
      <c r="H37" s="8"/>
      <c r="I37" s="8">
        <f>G37*H37</f>
        <v>0</v>
      </c>
      <c r="J37" s="8"/>
      <c r="K37" s="8"/>
      <c r="L37" s="8">
        <f>K37-J37</f>
        <v>0</v>
      </c>
      <c r="M37" s="9"/>
      <c r="N37" s="8">
        <f>I37*L37*M37</f>
        <v>0</v>
      </c>
    </row>
    <row r="38" spans="5:14">
      <c r="F38" s="22" t="s">
        <v>22</v>
      </c>
      <c r="G38" s="13"/>
      <c r="H38" s="13"/>
      <c r="I38" s="13"/>
      <c r="J38" s="13"/>
      <c r="K38" s="13"/>
      <c r="L38" s="13"/>
      <c r="M38" s="13"/>
      <c r="N38" s="13">
        <f>SUM(N34:N37)</f>
        <v>0</v>
      </c>
    </row>
    <row r="39" spans="5:14">
      <c r="F39" s="162" t="s">
        <v>23</v>
      </c>
      <c r="G39" s="148"/>
      <c r="H39" s="148"/>
      <c r="I39" s="148"/>
      <c r="J39" s="148"/>
      <c r="K39" s="148"/>
      <c r="L39" s="148"/>
      <c r="M39" s="148"/>
      <c r="N39" s="149"/>
    </row>
    <row r="40" spans="5:14">
      <c r="F40" s="150"/>
      <c r="G40" s="151"/>
      <c r="H40" s="151"/>
      <c r="I40" s="151"/>
      <c r="J40" s="151"/>
      <c r="K40" s="151"/>
      <c r="L40" s="151"/>
      <c r="M40" s="151"/>
      <c r="N40" s="152"/>
    </row>
    <row r="41" spans="5:14">
      <c r="F41" s="77"/>
      <c r="G41" s="77"/>
      <c r="H41" s="77"/>
      <c r="I41" s="77"/>
      <c r="J41" s="77"/>
      <c r="K41" s="77"/>
      <c r="L41" s="77"/>
      <c r="M41" s="77"/>
      <c r="N41" s="77"/>
    </row>
    <row r="42" spans="5:14">
      <c r="E42" s="76" t="s">
        <v>35</v>
      </c>
      <c r="F42" s="77"/>
      <c r="G42" s="77"/>
      <c r="H42" s="77"/>
      <c r="I42" s="77"/>
      <c r="J42" s="77"/>
      <c r="K42" s="77"/>
      <c r="L42" s="77"/>
      <c r="M42" s="77"/>
      <c r="N42" s="77"/>
    </row>
    <row r="43" spans="5:14" ht="13.5" customHeight="1" thickBot="1">
      <c r="F43" s="153" t="s">
        <v>36</v>
      </c>
      <c r="G43" s="154"/>
      <c r="H43" s="153" t="s">
        <v>37</v>
      </c>
      <c r="I43" s="154"/>
      <c r="J43" s="153" t="s">
        <v>38</v>
      </c>
      <c r="K43" s="79"/>
      <c r="L43" s="81" t="s">
        <v>39</v>
      </c>
      <c r="M43" s="77"/>
      <c r="N43" s="77"/>
    </row>
    <row r="44" spans="5:14" ht="13.5" thickBot="1">
      <c r="F44" s="154"/>
      <c r="G44" s="154"/>
      <c r="H44" s="154"/>
      <c r="I44" s="154"/>
      <c r="J44" s="153"/>
      <c r="K44" s="80" t="s">
        <v>40</v>
      </c>
      <c r="L44" s="53">
        <f>'2.2投資効率'!$G$42</f>
        <v>0</v>
      </c>
      <c r="M44" s="77"/>
      <c r="N44" s="77"/>
    </row>
    <row r="45" spans="5:14" ht="12.75" customHeight="1">
      <c r="F45" s="155"/>
      <c r="G45" s="155"/>
      <c r="H45" s="155"/>
      <c r="I45" s="155"/>
      <c r="J45" s="78">
        <f>H45-F45</f>
        <v>0</v>
      </c>
      <c r="K45" s="79"/>
      <c r="L45" s="77"/>
      <c r="M45" s="77"/>
      <c r="N45" s="77"/>
    </row>
    <row r="46" spans="5:14">
      <c r="F46" s="147" t="s">
        <v>23</v>
      </c>
      <c r="G46" s="148"/>
      <c r="H46" s="148"/>
      <c r="I46" s="148"/>
      <c r="J46" s="149"/>
      <c r="K46" s="77"/>
      <c r="L46" s="77"/>
      <c r="M46" s="77"/>
      <c r="N46" s="77"/>
    </row>
    <row r="47" spans="5:14">
      <c r="F47" s="150"/>
      <c r="G47" s="151"/>
      <c r="H47" s="151"/>
      <c r="I47" s="151"/>
      <c r="J47" s="152"/>
      <c r="K47" s="77"/>
      <c r="L47" s="77"/>
      <c r="M47" s="77"/>
      <c r="N47" s="77"/>
    </row>
    <row r="49" spans="4:17">
      <c r="E49" s="76" t="s">
        <v>41</v>
      </c>
    </row>
    <row r="50" spans="4:17" ht="13.5" thickBot="1">
      <c r="F50" s="157" t="s">
        <v>6</v>
      </c>
      <c r="G50" s="157" t="s">
        <v>42</v>
      </c>
      <c r="H50" s="4" t="s">
        <v>27</v>
      </c>
      <c r="I50" s="4" t="s">
        <v>25</v>
      </c>
      <c r="J50" s="4" t="s">
        <v>29</v>
      </c>
      <c r="K50" s="163" t="s">
        <v>43</v>
      </c>
      <c r="L50" s="164"/>
      <c r="M50" s="165"/>
      <c r="N50" s="4" t="s">
        <v>13</v>
      </c>
      <c r="O50" s="4" t="s">
        <v>14</v>
      </c>
      <c r="Q50" s="2" t="s">
        <v>15</v>
      </c>
    </row>
    <row r="51" spans="4:17" ht="13.5" thickBot="1">
      <c r="F51" s="166"/>
      <c r="G51" s="166"/>
      <c r="H51" s="6" t="s">
        <v>16</v>
      </c>
      <c r="I51" s="6" t="s">
        <v>17</v>
      </c>
      <c r="J51" s="6" t="s">
        <v>34</v>
      </c>
      <c r="K51" s="11" t="s">
        <v>44</v>
      </c>
      <c r="L51" s="11" t="s">
        <v>32</v>
      </c>
      <c r="M51" s="11" t="s">
        <v>33</v>
      </c>
      <c r="N51" s="6" t="s">
        <v>19</v>
      </c>
      <c r="O51" s="6" t="s">
        <v>20</v>
      </c>
      <c r="P51" s="7" t="s">
        <v>21</v>
      </c>
      <c r="Q51" s="53">
        <f>'2.2投資効率'!$G$42</f>
        <v>0</v>
      </c>
    </row>
    <row r="52" spans="4:17">
      <c r="F52" s="8"/>
      <c r="G52" s="8"/>
      <c r="H52" s="8"/>
      <c r="I52" s="8"/>
      <c r="J52" s="8">
        <f>H52*I52</f>
        <v>0</v>
      </c>
      <c r="K52" s="8"/>
      <c r="L52" s="8"/>
      <c r="M52" s="8">
        <f>L52-K52</f>
        <v>0</v>
      </c>
      <c r="N52" s="9"/>
      <c r="O52" s="8">
        <f>J52*M52*N52</f>
        <v>0</v>
      </c>
    </row>
    <row r="53" spans="4:17">
      <c r="F53" s="8"/>
      <c r="G53" s="8"/>
      <c r="H53" s="8"/>
      <c r="I53" s="8"/>
      <c r="J53" s="8">
        <f>H53*I53</f>
        <v>0</v>
      </c>
      <c r="K53" s="8"/>
      <c r="L53" s="8"/>
      <c r="M53" s="8">
        <f>L53-K53</f>
        <v>0</v>
      </c>
      <c r="N53" s="9"/>
      <c r="O53" s="8">
        <f>J53*M53*N53</f>
        <v>0</v>
      </c>
    </row>
    <row r="54" spans="4:17">
      <c r="F54" s="8"/>
      <c r="G54" s="8"/>
      <c r="H54" s="8"/>
      <c r="I54" s="8"/>
      <c r="J54" s="8">
        <f>H54*I54</f>
        <v>0</v>
      </c>
      <c r="K54" s="8"/>
      <c r="L54" s="8"/>
      <c r="M54" s="8">
        <f>L54-K54</f>
        <v>0</v>
      </c>
      <c r="N54" s="9"/>
      <c r="O54" s="8">
        <f>J54*M54*N54</f>
        <v>0</v>
      </c>
    </row>
    <row r="55" spans="4:17">
      <c r="F55" s="8"/>
      <c r="G55" s="8"/>
      <c r="H55" s="8"/>
      <c r="I55" s="8"/>
      <c r="J55" s="8">
        <f>H55*I55</f>
        <v>0</v>
      </c>
      <c r="K55" s="8"/>
      <c r="L55" s="8"/>
      <c r="M55" s="8">
        <f>L55-K55</f>
        <v>0</v>
      </c>
      <c r="N55" s="9"/>
      <c r="O55" s="8">
        <f>J55*M55*N55</f>
        <v>0</v>
      </c>
    </row>
    <row r="56" spans="4:17">
      <c r="F56" s="22" t="s">
        <v>22</v>
      </c>
      <c r="G56" s="13"/>
      <c r="H56" s="13"/>
      <c r="I56" s="13"/>
      <c r="J56" s="13"/>
      <c r="K56" s="13"/>
      <c r="L56" s="13"/>
      <c r="M56" s="13"/>
      <c r="N56" s="13"/>
      <c r="O56" s="13">
        <f>SUM(O52:O55)</f>
        <v>0</v>
      </c>
    </row>
    <row r="57" spans="4:17">
      <c r="F57" s="162" t="s">
        <v>23</v>
      </c>
      <c r="G57" s="148"/>
      <c r="H57" s="148"/>
      <c r="I57" s="148"/>
      <c r="J57" s="148"/>
      <c r="K57" s="148"/>
      <c r="L57" s="148"/>
      <c r="M57" s="148"/>
      <c r="N57" s="148"/>
      <c r="O57" s="149"/>
    </row>
    <row r="58" spans="4:17">
      <c r="F58" s="150"/>
      <c r="G58" s="151"/>
      <c r="H58" s="151"/>
      <c r="I58" s="151"/>
      <c r="J58" s="151"/>
      <c r="K58" s="151"/>
      <c r="L58" s="151"/>
      <c r="M58" s="151"/>
      <c r="N58" s="151"/>
      <c r="O58" s="152"/>
    </row>
    <row r="61" spans="4:17">
      <c r="D61" s="3" t="s">
        <v>45</v>
      </c>
    </row>
    <row r="62" spans="4:17">
      <c r="E62" s="3" t="s">
        <v>46</v>
      </c>
    </row>
    <row r="63" spans="4:17" ht="13.5" thickBot="1">
      <c r="F63" s="156" t="s">
        <v>47</v>
      </c>
      <c r="G63" s="157" t="s">
        <v>48</v>
      </c>
      <c r="H63" s="157"/>
      <c r="I63" s="157" t="s">
        <v>49</v>
      </c>
      <c r="J63" s="157"/>
      <c r="K63" s="157" t="s">
        <v>50</v>
      </c>
      <c r="L63" s="157"/>
      <c r="M63" s="4" t="s">
        <v>14</v>
      </c>
      <c r="O63" s="2" t="s">
        <v>15</v>
      </c>
    </row>
    <row r="64" spans="4:17" ht="13.5" thickBot="1">
      <c r="F64" s="156"/>
      <c r="G64" s="160" t="s">
        <v>51</v>
      </c>
      <c r="H64" s="161"/>
      <c r="I64" s="160" t="s">
        <v>52</v>
      </c>
      <c r="J64" s="161"/>
      <c r="K64" s="160" t="s">
        <v>52</v>
      </c>
      <c r="L64" s="161"/>
      <c r="M64" s="6" t="s">
        <v>53</v>
      </c>
      <c r="N64" s="7" t="s">
        <v>21</v>
      </c>
      <c r="O64" s="53">
        <f>'2.2投資効率'!$G$42</f>
        <v>0</v>
      </c>
    </row>
    <row r="65" spans="5:15">
      <c r="F65" s="8"/>
      <c r="G65" s="143"/>
      <c r="H65" s="144"/>
      <c r="I65" s="143"/>
      <c r="J65" s="144"/>
      <c r="K65" s="143"/>
      <c r="L65" s="144"/>
      <c r="M65" s="8">
        <f>G65*(I65-K65)</f>
        <v>0</v>
      </c>
    </row>
    <row r="66" spans="5:15">
      <c r="F66" s="8"/>
      <c r="G66" s="143"/>
      <c r="H66" s="144"/>
      <c r="I66" s="143"/>
      <c r="J66" s="144"/>
      <c r="K66" s="143"/>
      <c r="L66" s="144"/>
      <c r="M66" s="8">
        <f>G66*(I66-K66)</f>
        <v>0</v>
      </c>
    </row>
    <row r="67" spans="5:15">
      <c r="F67" s="8"/>
      <c r="G67" s="143"/>
      <c r="H67" s="144"/>
      <c r="I67" s="143"/>
      <c r="J67" s="144"/>
      <c r="K67" s="143"/>
      <c r="L67" s="144"/>
      <c r="M67" s="8">
        <f>G67*(I67-K67)</f>
        <v>0</v>
      </c>
    </row>
    <row r="68" spans="5:15">
      <c r="F68" s="8"/>
      <c r="G68" s="143"/>
      <c r="H68" s="144"/>
      <c r="I68" s="143"/>
      <c r="J68" s="144"/>
      <c r="K68" s="143"/>
      <c r="L68" s="144"/>
      <c r="M68" s="8">
        <f>G68*(I68-K68)</f>
        <v>0</v>
      </c>
    </row>
    <row r="69" spans="5:15">
      <c r="F69" s="22" t="s">
        <v>22</v>
      </c>
      <c r="G69" s="158"/>
      <c r="H69" s="159"/>
      <c r="I69" s="158"/>
      <c r="J69" s="159"/>
      <c r="K69" s="158"/>
      <c r="L69" s="159"/>
      <c r="M69" s="13">
        <f>SUM(M65:M68)</f>
        <v>0</v>
      </c>
    </row>
    <row r="70" spans="5:15">
      <c r="F70" s="162" t="s">
        <v>23</v>
      </c>
      <c r="G70" s="148"/>
      <c r="H70" s="148"/>
      <c r="I70" s="148"/>
      <c r="J70" s="148"/>
      <c r="K70" s="148"/>
      <c r="L70" s="148"/>
      <c r="M70" s="149"/>
    </row>
    <row r="71" spans="5:15">
      <c r="F71" s="150"/>
      <c r="G71" s="151"/>
      <c r="H71" s="151"/>
      <c r="I71" s="151"/>
      <c r="J71" s="151"/>
      <c r="K71" s="151"/>
      <c r="L71" s="151"/>
      <c r="M71" s="152"/>
    </row>
    <row r="73" spans="5:15">
      <c r="E73" s="3" t="s">
        <v>54</v>
      </c>
    </row>
    <row r="74" spans="5:15" ht="13.5" thickBot="1">
      <c r="F74" s="156" t="s">
        <v>47</v>
      </c>
      <c r="G74" s="157" t="s">
        <v>48</v>
      </c>
      <c r="H74" s="157"/>
      <c r="I74" s="157" t="s">
        <v>49</v>
      </c>
      <c r="J74" s="157"/>
      <c r="K74" s="157" t="s">
        <v>50</v>
      </c>
      <c r="L74" s="157"/>
      <c r="M74" s="4" t="s">
        <v>14</v>
      </c>
      <c r="O74" s="2" t="s">
        <v>15</v>
      </c>
    </row>
    <row r="75" spans="5:15" ht="13.5" thickBot="1">
      <c r="F75" s="156"/>
      <c r="G75" s="160" t="s">
        <v>51</v>
      </c>
      <c r="H75" s="161"/>
      <c r="I75" s="160" t="s">
        <v>52</v>
      </c>
      <c r="J75" s="161"/>
      <c r="K75" s="160" t="s">
        <v>52</v>
      </c>
      <c r="L75" s="161"/>
      <c r="M75" s="6" t="s">
        <v>53</v>
      </c>
      <c r="N75" s="7" t="s">
        <v>21</v>
      </c>
      <c r="O75" s="53">
        <f>'2.2投資効率'!$G$42</f>
        <v>0</v>
      </c>
    </row>
    <row r="76" spans="5:15">
      <c r="F76" s="8"/>
      <c r="G76" s="143"/>
      <c r="H76" s="144"/>
      <c r="I76" s="145"/>
      <c r="J76" s="146"/>
      <c r="K76" s="143"/>
      <c r="L76" s="144"/>
      <c r="M76" s="8">
        <f>G76*(I76-K76)</f>
        <v>0</v>
      </c>
    </row>
    <row r="77" spans="5:15">
      <c r="F77" s="8"/>
      <c r="G77" s="143"/>
      <c r="H77" s="144"/>
      <c r="I77" s="143"/>
      <c r="J77" s="144"/>
      <c r="K77" s="143"/>
      <c r="L77" s="144"/>
      <c r="M77" s="8">
        <f>G77*(I77-K77)</f>
        <v>0</v>
      </c>
    </row>
    <row r="78" spans="5:15">
      <c r="F78" s="8"/>
      <c r="G78" s="143"/>
      <c r="H78" s="144"/>
      <c r="I78" s="143"/>
      <c r="J78" s="144"/>
      <c r="K78" s="143"/>
      <c r="L78" s="144"/>
      <c r="M78" s="8">
        <f>G78*(I78-K78)</f>
        <v>0</v>
      </c>
    </row>
    <row r="79" spans="5:15">
      <c r="F79" s="8"/>
      <c r="G79" s="143"/>
      <c r="H79" s="144"/>
      <c r="I79" s="143"/>
      <c r="J79" s="144"/>
      <c r="K79" s="143"/>
      <c r="L79" s="144"/>
      <c r="M79" s="8">
        <f>G79*(I79-K79)</f>
        <v>0</v>
      </c>
    </row>
    <row r="80" spans="5:15">
      <c r="F80" s="22" t="s">
        <v>22</v>
      </c>
      <c r="G80" s="158"/>
      <c r="H80" s="159"/>
      <c r="I80" s="158"/>
      <c r="J80" s="159"/>
      <c r="K80" s="158"/>
      <c r="L80" s="159"/>
      <c r="M80" s="13">
        <f>SUM(M76:M79)</f>
        <v>0</v>
      </c>
    </row>
    <row r="81" spans="4:15">
      <c r="F81" s="162" t="s">
        <v>23</v>
      </c>
      <c r="G81" s="148"/>
      <c r="H81" s="148"/>
      <c r="I81" s="148"/>
      <c r="J81" s="148"/>
      <c r="K81" s="148"/>
      <c r="L81" s="148"/>
      <c r="M81" s="149"/>
    </row>
    <row r="82" spans="4:15">
      <c r="F82" s="150"/>
      <c r="G82" s="151"/>
      <c r="H82" s="151"/>
      <c r="I82" s="151"/>
      <c r="J82" s="151"/>
      <c r="K82" s="151"/>
      <c r="L82" s="151"/>
      <c r="M82" s="152"/>
    </row>
    <row r="84" spans="4:15">
      <c r="E84" s="3" t="s">
        <v>55</v>
      </c>
    </row>
    <row r="85" spans="4:15" ht="13.5" thickBot="1">
      <c r="F85" s="163" t="s">
        <v>31</v>
      </c>
      <c r="G85" s="164"/>
      <c r="H85" s="165"/>
      <c r="I85" s="163" t="s">
        <v>32</v>
      </c>
      <c r="J85" s="164"/>
      <c r="K85" s="165"/>
      <c r="L85" s="156" t="s">
        <v>56</v>
      </c>
      <c r="M85" s="156" t="s">
        <v>14</v>
      </c>
      <c r="O85" s="2" t="s">
        <v>15</v>
      </c>
    </row>
    <row r="86" spans="4:15" ht="13.5" thickBot="1">
      <c r="F86" s="12" t="s">
        <v>57</v>
      </c>
      <c r="G86" s="157" t="s">
        <v>58</v>
      </c>
      <c r="H86" s="157"/>
      <c r="I86" s="12" t="s">
        <v>57</v>
      </c>
      <c r="J86" s="157" t="s">
        <v>58</v>
      </c>
      <c r="K86" s="157"/>
      <c r="L86" s="157"/>
      <c r="M86" s="157"/>
      <c r="N86" s="7" t="s">
        <v>21</v>
      </c>
      <c r="O86" s="53">
        <f>'2.2投資効率'!$G$42</f>
        <v>0</v>
      </c>
    </row>
    <row r="87" spans="4:15">
      <c r="F87" s="6" t="s">
        <v>51</v>
      </c>
      <c r="G87" s="160" t="s">
        <v>52</v>
      </c>
      <c r="H87" s="161"/>
      <c r="I87" s="6" t="s">
        <v>51</v>
      </c>
      <c r="J87" s="160" t="s">
        <v>52</v>
      </c>
      <c r="K87" s="161"/>
      <c r="L87" s="6" t="s">
        <v>53</v>
      </c>
      <c r="M87" s="6" t="s">
        <v>53</v>
      </c>
    </row>
    <row r="88" spans="4:15">
      <c r="F88" s="10"/>
      <c r="G88" s="143"/>
      <c r="H88" s="144"/>
      <c r="I88" s="8"/>
      <c r="J88" s="143"/>
      <c r="K88" s="144"/>
      <c r="L88" s="8"/>
      <c r="M88" s="140">
        <f>(I88*J88)-(F88*G88)-L88</f>
        <v>0</v>
      </c>
    </row>
    <row r="89" spans="4:15">
      <c r="F89" s="162" t="s">
        <v>23</v>
      </c>
      <c r="G89" s="148"/>
      <c r="H89" s="148"/>
      <c r="I89" s="148"/>
      <c r="J89" s="148"/>
      <c r="K89" s="148"/>
      <c r="L89" s="148"/>
      <c r="M89" s="149"/>
    </row>
    <row r="90" spans="4:15">
      <c r="F90" s="150"/>
      <c r="G90" s="151"/>
      <c r="H90" s="151"/>
      <c r="I90" s="151"/>
      <c r="J90" s="151"/>
      <c r="K90" s="151"/>
      <c r="L90" s="151"/>
      <c r="M90" s="152"/>
    </row>
    <row r="92" spans="4:15">
      <c r="D92" s="3" t="s">
        <v>59</v>
      </c>
    </row>
    <row r="93" spans="4:15">
      <c r="E93" s="3" t="s">
        <v>60</v>
      </c>
    </row>
    <row r="94" spans="4:15" s="17" customFormat="1" ht="13.5" thickBot="1">
      <c r="F94" s="156" t="s">
        <v>61</v>
      </c>
      <c r="G94" s="4" t="s">
        <v>62</v>
      </c>
      <c r="H94" s="4" t="s">
        <v>63</v>
      </c>
      <c r="I94" s="4" t="s">
        <v>64</v>
      </c>
      <c r="J94" s="4" t="s">
        <v>65</v>
      </c>
      <c r="K94" s="4" t="s">
        <v>14</v>
      </c>
      <c r="L94" s="3"/>
      <c r="M94" s="2" t="s">
        <v>15</v>
      </c>
    </row>
    <row r="95" spans="4:15" ht="13.5" thickBot="1">
      <c r="F95" s="156"/>
      <c r="G95" s="6" t="s">
        <v>66</v>
      </c>
      <c r="H95" s="6" t="s">
        <v>66</v>
      </c>
      <c r="I95" s="6" t="s">
        <v>67</v>
      </c>
      <c r="J95" s="6" t="s">
        <v>19</v>
      </c>
      <c r="K95" s="6" t="s">
        <v>20</v>
      </c>
      <c r="L95" s="7" t="s">
        <v>21</v>
      </c>
      <c r="M95" s="53">
        <f>'2.2投資効率'!$G$42</f>
        <v>0</v>
      </c>
    </row>
    <row r="96" spans="4:15">
      <c r="F96" s="8"/>
      <c r="G96" s="8"/>
      <c r="H96" s="8"/>
      <c r="I96" s="8"/>
      <c r="J96" s="9"/>
      <c r="K96" s="8">
        <f>(H96-G96)*I96*J96</f>
        <v>0</v>
      </c>
    </row>
    <row r="97" spans="5:12">
      <c r="F97" s="8"/>
      <c r="G97" s="8"/>
      <c r="H97" s="8"/>
      <c r="I97" s="8"/>
      <c r="J97" s="9"/>
      <c r="K97" s="8">
        <f>(H97-G97)*I97*J97</f>
        <v>0</v>
      </c>
    </row>
    <row r="98" spans="5:12">
      <c r="F98" s="8"/>
      <c r="G98" s="8"/>
      <c r="H98" s="8"/>
      <c r="I98" s="8"/>
      <c r="J98" s="9"/>
      <c r="K98" s="8">
        <f>(H98-G98)*I98*J98</f>
        <v>0</v>
      </c>
    </row>
    <row r="99" spans="5:12">
      <c r="F99" s="8"/>
      <c r="G99" s="8"/>
      <c r="H99" s="8"/>
      <c r="I99" s="8"/>
      <c r="J99" s="9"/>
      <c r="K99" s="8">
        <f>(H99-G99)*I99*J99</f>
        <v>0</v>
      </c>
    </row>
    <row r="100" spans="5:12">
      <c r="F100" s="22" t="s">
        <v>22</v>
      </c>
      <c r="G100" s="13"/>
      <c r="H100" s="13"/>
      <c r="I100" s="13"/>
      <c r="J100" s="13"/>
      <c r="K100" s="13">
        <f>SUM(K96:K99)</f>
        <v>0</v>
      </c>
    </row>
    <row r="101" spans="5:12">
      <c r="F101" s="162" t="s">
        <v>23</v>
      </c>
      <c r="G101" s="148"/>
      <c r="H101" s="148"/>
      <c r="I101" s="148"/>
      <c r="J101" s="148"/>
      <c r="K101" s="149"/>
    </row>
    <row r="102" spans="5:12">
      <c r="F102" s="150"/>
      <c r="G102" s="151"/>
      <c r="H102" s="151"/>
      <c r="I102" s="151"/>
      <c r="J102" s="151"/>
      <c r="K102" s="152"/>
    </row>
    <row r="104" spans="5:12">
      <c r="E104" s="3" t="s">
        <v>68</v>
      </c>
    </row>
    <row r="105" spans="5:12" ht="13.5" thickBot="1">
      <c r="F105" s="156" t="s">
        <v>69</v>
      </c>
      <c r="G105" s="4" t="s">
        <v>64</v>
      </c>
      <c r="H105" s="4" t="s">
        <v>70</v>
      </c>
      <c r="I105" s="4" t="s">
        <v>63</v>
      </c>
      <c r="J105" s="4" t="s">
        <v>14</v>
      </c>
      <c r="L105" s="2" t="s">
        <v>15</v>
      </c>
    </row>
    <row r="106" spans="5:12" ht="13.5" thickBot="1">
      <c r="F106" s="156"/>
      <c r="G106" s="6" t="s">
        <v>67</v>
      </c>
      <c r="H106" s="6" t="s">
        <v>67</v>
      </c>
      <c r="I106" s="6" t="s">
        <v>66</v>
      </c>
      <c r="J106" s="6" t="s">
        <v>53</v>
      </c>
      <c r="K106" s="7" t="s">
        <v>21</v>
      </c>
      <c r="L106" s="53">
        <f>'2.2投資効率'!$G$42</f>
        <v>0</v>
      </c>
    </row>
    <row r="107" spans="5:12">
      <c r="F107" s="8"/>
      <c r="G107" s="8"/>
      <c r="H107" s="8"/>
      <c r="I107" s="8"/>
      <c r="J107" s="8">
        <f>(H107-G107)*I107</f>
        <v>0</v>
      </c>
    </row>
    <row r="108" spans="5:12">
      <c r="F108" s="8"/>
      <c r="G108" s="8"/>
      <c r="H108" s="8"/>
      <c r="I108" s="8"/>
      <c r="J108" s="8">
        <f>(H108-G108)*I108</f>
        <v>0</v>
      </c>
    </row>
    <row r="109" spans="5:12">
      <c r="F109" s="8"/>
      <c r="G109" s="8"/>
      <c r="H109" s="8"/>
      <c r="I109" s="8"/>
      <c r="J109" s="8">
        <f>(H109-G109)*I109</f>
        <v>0</v>
      </c>
    </row>
    <row r="110" spans="5:12">
      <c r="F110" s="8"/>
      <c r="G110" s="8"/>
      <c r="H110" s="8"/>
      <c r="I110" s="8"/>
      <c r="J110" s="8">
        <f>(H110-G110)*I110</f>
        <v>0</v>
      </c>
    </row>
    <row r="111" spans="5:12">
      <c r="F111" s="22" t="s">
        <v>22</v>
      </c>
      <c r="G111" s="13"/>
      <c r="H111" s="13"/>
      <c r="I111" s="13"/>
      <c r="J111" s="13">
        <f>SUM(J107:J110)</f>
        <v>0</v>
      </c>
    </row>
    <row r="112" spans="5:12">
      <c r="F112" s="162" t="s">
        <v>23</v>
      </c>
      <c r="G112" s="148"/>
      <c r="H112" s="148"/>
      <c r="I112" s="148"/>
      <c r="J112" s="149"/>
    </row>
    <row r="113" spans="3:12">
      <c r="F113" s="150"/>
      <c r="G113" s="151"/>
      <c r="H113" s="151"/>
      <c r="I113" s="151"/>
      <c r="J113" s="152"/>
    </row>
    <row r="115" spans="3:12">
      <c r="E115" s="3" t="s">
        <v>28</v>
      </c>
    </row>
    <row r="116" spans="3:12" ht="13.5" thickBot="1">
      <c r="F116" s="156" t="s">
        <v>69</v>
      </c>
      <c r="G116" s="4" t="s">
        <v>71</v>
      </c>
      <c r="H116" s="4" t="s">
        <v>72</v>
      </c>
      <c r="I116" s="4" t="s">
        <v>73</v>
      </c>
      <c r="J116" s="4" t="s">
        <v>14</v>
      </c>
      <c r="L116" s="2" t="s">
        <v>15</v>
      </c>
    </row>
    <row r="117" spans="3:12" ht="13.5" thickBot="1">
      <c r="F117" s="156"/>
      <c r="G117" s="6" t="s">
        <v>67</v>
      </c>
      <c r="H117" s="6" t="s">
        <v>67</v>
      </c>
      <c r="I117" s="6" t="s">
        <v>66</v>
      </c>
      <c r="J117" s="6" t="s">
        <v>53</v>
      </c>
      <c r="K117" s="7" t="s">
        <v>21</v>
      </c>
      <c r="L117" s="53">
        <f>'2.2投資効率'!$G$42</f>
        <v>0</v>
      </c>
    </row>
    <row r="118" spans="3:12">
      <c r="F118" s="8"/>
      <c r="G118" s="8"/>
      <c r="H118" s="8"/>
      <c r="I118" s="8"/>
      <c r="J118" s="8">
        <f>(H118-G118)*I118</f>
        <v>0</v>
      </c>
    </row>
    <row r="119" spans="3:12">
      <c r="F119" s="8"/>
      <c r="G119" s="8"/>
      <c r="H119" s="8"/>
      <c r="I119" s="8"/>
      <c r="J119" s="8">
        <f>(H119-G119)*I119</f>
        <v>0</v>
      </c>
    </row>
    <row r="120" spans="3:12">
      <c r="F120" s="8"/>
      <c r="G120" s="8"/>
      <c r="H120" s="8"/>
      <c r="I120" s="8"/>
      <c r="J120" s="8">
        <f>(H120-G120)*I120</f>
        <v>0</v>
      </c>
    </row>
    <row r="121" spans="3:12">
      <c r="F121" s="8"/>
      <c r="G121" s="8"/>
      <c r="H121" s="8"/>
      <c r="I121" s="8"/>
      <c r="J121" s="8">
        <f>(H121-G121)*I121</f>
        <v>0</v>
      </c>
    </row>
    <row r="122" spans="3:12">
      <c r="F122" s="22" t="s">
        <v>22</v>
      </c>
      <c r="G122" s="13"/>
      <c r="H122" s="13"/>
      <c r="I122" s="13"/>
      <c r="J122" s="13">
        <f>SUM(J118:J121)</f>
        <v>0</v>
      </c>
    </row>
    <row r="123" spans="3:12">
      <c r="F123" s="162" t="s">
        <v>23</v>
      </c>
      <c r="G123" s="148"/>
      <c r="H123" s="148"/>
      <c r="I123" s="148"/>
      <c r="J123" s="149"/>
    </row>
    <row r="124" spans="3:12">
      <c r="F124" s="150"/>
      <c r="G124" s="151"/>
      <c r="H124" s="151"/>
      <c r="I124" s="151"/>
      <c r="J124" s="152"/>
    </row>
    <row r="126" spans="3:12">
      <c r="C126" s="3" t="s">
        <v>74</v>
      </c>
    </row>
    <row r="127" spans="3:12">
      <c r="D127" s="3" t="s">
        <v>75</v>
      </c>
    </row>
    <row r="128" spans="3:12">
      <c r="E128" s="3" t="s">
        <v>76</v>
      </c>
    </row>
    <row r="129" spans="5:20" ht="13.5" thickBot="1">
      <c r="F129" s="156" t="s">
        <v>6</v>
      </c>
      <c r="G129" s="156" t="s">
        <v>77</v>
      </c>
      <c r="H129" s="156" t="s">
        <v>78</v>
      </c>
      <c r="I129" s="156"/>
      <c r="J129" s="156"/>
      <c r="K129" s="156"/>
      <c r="L129" s="156"/>
      <c r="M129" s="156" t="s">
        <v>79</v>
      </c>
      <c r="N129" s="156"/>
      <c r="O129" s="156"/>
      <c r="P129" s="156"/>
      <c r="Q129" s="156"/>
      <c r="R129" s="168" t="s">
        <v>14</v>
      </c>
      <c r="T129" s="2" t="s">
        <v>15</v>
      </c>
    </row>
    <row r="130" spans="5:20" s="19" customFormat="1" ht="26.45" thickBot="1">
      <c r="F130" s="156"/>
      <c r="G130" s="156"/>
      <c r="H130" s="20" t="s">
        <v>80</v>
      </c>
      <c r="I130" s="18" t="s">
        <v>27</v>
      </c>
      <c r="J130" s="18" t="s">
        <v>81</v>
      </c>
      <c r="K130" s="18" t="s">
        <v>82</v>
      </c>
      <c r="L130" s="18" t="s">
        <v>83</v>
      </c>
      <c r="M130" s="20" t="s">
        <v>80</v>
      </c>
      <c r="N130" s="18" t="s">
        <v>27</v>
      </c>
      <c r="O130" s="18" t="s">
        <v>81</v>
      </c>
      <c r="P130" s="18" t="s">
        <v>84</v>
      </c>
      <c r="Q130" s="18" t="s">
        <v>83</v>
      </c>
      <c r="R130" s="169"/>
      <c r="S130" s="7" t="s">
        <v>21</v>
      </c>
      <c r="T130" s="53">
        <f>'2.2投資効率'!$G$42</f>
        <v>0</v>
      </c>
    </row>
    <row r="131" spans="5:20">
      <c r="F131" s="156"/>
      <c r="G131" s="156"/>
      <c r="H131" s="6" t="s">
        <v>85</v>
      </c>
      <c r="I131" s="6" t="s">
        <v>16</v>
      </c>
      <c r="J131" s="6" t="s">
        <v>86</v>
      </c>
      <c r="K131" s="6" t="s">
        <v>87</v>
      </c>
      <c r="L131" s="6" t="s">
        <v>20</v>
      </c>
      <c r="M131" s="6" t="s">
        <v>85</v>
      </c>
      <c r="N131" s="6" t="s">
        <v>16</v>
      </c>
      <c r="O131" s="6" t="s">
        <v>86</v>
      </c>
      <c r="P131" s="6" t="s">
        <v>87</v>
      </c>
      <c r="Q131" s="6" t="s">
        <v>20</v>
      </c>
      <c r="R131" s="6" t="s">
        <v>20</v>
      </c>
    </row>
    <row r="132" spans="5:20">
      <c r="F132" s="8"/>
      <c r="G132" s="8"/>
      <c r="H132" s="8"/>
      <c r="I132" s="8"/>
      <c r="J132" s="8">
        <f>H132*I132</f>
        <v>0</v>
      </c>
      <c r="K132" s="8"/>
      <c r="L132" s="8">
        <f>J132*K132</f>
        <v>0</v>
      </c>
      <c r="M132" s="8"/>
      <c r="N132" s="8"/>
      <c r="O132" s="8">
        <f>M132*N132</f>
        <v>0</v>
      </c>
      <c r="P132" s="8"/>
      <c r="Q132" s="8">
        <f>O132*P132</f>
        <v>0</v>
      </c>
      <c r="R132" s="8">
        <f>L132-Q132</f>
        <v>0</v>
      </c>
    </row>
    <row r="133" spans="5:20">
      <c r="F133" s="8"/>
      <c r="G133" s="8"/>
      <c r="H133" s="8"/>
      <c r="I133" s="8"/>
      <c r="J133" s="8">
        <f>H133*I133</f>
        <v>0</v>
      </c>
      <c r="K133" s="8"/>
      <c r="L133" s="8">
        <f>J133*K133</f>
        <v>0</v>
      </c>
      <c r="M133" s="8"/>
      <c r="N133" s="8"/>
      <c r="O133" s="8">
        <f>M133*N133</f>
        <v>0</v>
      </c>
      <c r="P133" s="8"/>
      <c r="Q133" s="8">
        <f>O133*P133</f>
        <v>0</v>
      </c>
      <c r="R133" s="8">
        <f>L133-Q133</f>
        <v>0</v>
      </c>
    </row>
    <row r="134" spans="5:20">
      <c r="F134" s="8"/>
      <c r="G134" s="8"/>
      <c r="H134" s="8"/>
      <c r="I134" s="8"/>
      <c r="J134" s="8">
        <f>H134*I134</f>
        <v>0</v>
      </c>
      <c r="K134" s="8"/>
      <c r="L134" s="8">
        <f>J134*K134</f>
        <v>0</v>
      </c>
      <c r="M134" s="8"/>
      <c r="N134" s="8"/>
      <c r="O134" s="8">
        <f>M134*N134</f>
        <v>0</v>
      </c>
      <c r="P134" s="8"/>
      <c r="Q134" s="8">
        <f>O134*P134</f>
        <v>0</v>
      </c>
      <c r="R134" s="8">
        <f>L134-Q134</f>
        <v>0</v>
      </c>
    </row>
    <row r="135" spans="5:20">
      <c r="F135" s="8"/>
      <c r="G135" s="8"/>
      <c r="H135" s="8"/>
      <c r="I135" s="8"/>
      <c r="J135" s="8">
        <f>H135*I135</f>
        <v>0</v>
      </c>
      <c r="K135" s="8"/>
      <c r="L135" s="8">
        <f>J135*K135</f>
        <v>0</v>
      </c>
      <c r="M135" s="8"/>
      <c r="N135" s="8"/>
      <c r="O135" s="8">
        <f>M135*N135</f>
        <v>0</v>
      </c>
      <c r="P135" s="8"/>
      <c r="Q135" s="8">
        <f>O135*P135</f>
        <v>0</v>
      </c>
      <c r="R135" s="8">
        <f>L135-Q135</f>
        <v>0</v>
      </c>
    </row>
    <row r="136" spans="5:20">
      <c r="F136" s="22" t="s">
        <v>22</v>
      </c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f>SUM(R132:R135)</f>
        <v>0</v>
      </c>
    </row>
    <row r="137" spans="5:20">
      <c r="F137" s="162" t="s">
        <v>88</v>
      </c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9"/>
    </row>
    <row r="138" spans="5:20">
      <c r="F138" s="150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2"/>
    </row>
    <row r="140" spans="5:20">
      <c r="E140" s="3" t="s">
        <v>89</v>
      </c>
    </row>
    <row r="141" spans="5:20" ht="13.5" thickBot="1">
      <c r="F141" s="157" t="s">
        <v>90</v>
      </c>
      <c r="G141" s="157"/>
      <c r="H141" s="157" t="s">
        <v>91</v>
      </c>
      <c r="I141" s="157"/>
      <c r="J141" s="4" t="s">
        <v>14</v>
      </c>
      <c r="L141" s="2" t="s">
        <v>15</v>
      </c>
    </row>
    <row r="142" spans="5:20" ht="13.5" thickBot="1">
      <c r="F142" s="160" t="s">
        <v>20</v>
      </c>
      <c r="G142" s="161"/>
      <c r="H142" s="160" t="s">
        <v>20</v>
      </c>
      <c r="I142" s="161"/>
      <c r="J142" s="6" t="s">
        <v>53</v>
      </c>
      <c r="K142" s="7" t="s">
        <v>21</v>
      </c>
      <c r="L142" s="53">
        <f>'2.2投資効率'!$G$42</f>
        <v>0</v>
      </c>
    </row>
    <row r="143" spans="5:20">
      <c r="F143" s="143"/>
      <c r="G143" s="144"/>
      <c r="H143" s="143"/>
      <c r="I143" s="144"/>
      <c r="J143" s="13">
        <f>F143-H143</f>
        <v>0</v>
      </c>
    </row>
    <row r="144" spans="5:20">
      <c r="F144" s="162" t="s">
        <v>23</v>
      </c>
      <c r="G144" s="148"/>
      <c r="H144" s="148"/>
      <c r="I144" s="148"/>
      <c r="J144" s="149"/>
    </row>
    <row r="145" spans="5:12">
      <c r="F145" s="150"/>
      <c r="G145" s="151"/>
      <c r="H145" s="151"/>
      <c r="I145" s="151"/>
      <c r="J145" s="152"/>
    </row>
    <row r="147" spans="5:12">
      <c r="E147" s="3" t="s">
        <v>92</v>
      </c>
    </row>
    <row r="148" spans="5:12" ht="13.5" thickBot="1">
      <c r="F148" s="157" t="s">
        <v>93</v>
      </c>
      <c r="G148" s="157"/>
      <c r="H148" s="157" t="s">
        <v>94</v>
      </c>
      <c r="I148" s="157"/>
      <c r="J148" s="4" t="s">
        <v>14</v>
      </c>
      <c r="L148" s="2" t="s">
        <v>15</v>
      </c>
    </row>
    <row r="149" spans="5:12" ht="13.5" thickBot="1">
      <c r="F149" s="160" t="s">
        <v>20</v>
      </c>
      <c r="G149" s="161"/>
      <c r="H149" s="160" t="s">
        <v>20</v>
      </c>
      <c r="I149" s="161"/>
      <c r="J149" s="6" t="s">
        <v>53</v>
      </c>
      <c r="K149" s="7" t="s">
        <v>21</v>
      </c>
      <c r="L149" s="53">
        <f>'2.2投資効率'!$G$42</f>
        <v>0</v>
      </c>
    </row>
    <row r="150" spans="5:12">
      <c r="F150" s="143"/>
      <c r="G150" s="144"/>
      <c r="H150" s="143"/>
      <c r="I150" s="144"/>
      <c r="J150" s="13">
        <f>F150-H150</f>
        <v>0</v>
      </c>
    </row>
    <row r="151" spans="5:12">
      <c r="F151" s="162" t="s">
        <v>23</v>
      </c>
      <c r="G151" s="148"/>
      <c r="H151" s="148"/>
      <c r="I151" s="148"/>
      <c r="J151" s="149"/>
    </row>
    <row r="152" spans="5:12">
      <c r="F152" s="150"/>
      <c r="G152" s="151"/>
      <c r="H152" s="151"/>
      <c r="I152" s="151"/>
      <c r="J152" s="152"/>
    </row>
  </sheetData>
  <mergeCells count="104">
    <mergeCell ref="F151:J152"/>
    <mergeCell ref="F142:G142"/>
    <mergeCell ref="H142:I142"/>
    <mergeCell ref="H143:I143"/>
    <mergeCell ref="F143:G143"/>
    <mergeCell ref="F150:G150"/>
    <mergeCell ref="H150:I150"/>
    <mergeCell ref="R129:R130"/>
    <mergeCell ref="F137:R138"/>
    <mergeCell ref="F141:G141"/>
    <mergeCell ref="H141:I141"/>
    <mergeCell ref="H129:L129"/>
    <mergeCell ref="M129:Q129"/>
    <mergeCell ref="F129:F131"/>
    <mergeCell ref="G129:G131"/>
    <mergeCell ref="F144:J145"/>
    <mergeCell ref="F148:G148"/>
    <mergeCell ref="H148:I148"/>
    <mergeCell ref="F149:G149"/>
    <mergeCell ref="H149:I149"/>
    <mergeCell ref="F105:F106"/>
    <mergeCell ref="F112:J113"/>
    <mergeCell ref="F116:F117"/>
    <mergeCell ref="F123:J124"/>
    <mergeCell ref="J88:K88"/>
    <mergeCell ref="G88:H88"/>
    <mergeCell ref="F94:F95"/>
    <mergeCell ref="F101:K102"/>
    <mergeCell ref="F89:M90"/>
    <mergeCell ref="F8:F9"/>
    <mergeCell ref="K50:M50"/>
    <mergeCell ref="F57:O58"/>
    <mergeCell ref="N31:N32"/>
    <mergeCell ref="H31:H32"/>
    <mergeCell ref="I31:I32"/>
    <mergeCell ref="F39:N40"/>
    <mergeCell ref="F50:F51"/>
    <mergeCell ref="G50:G51"/>
    <mergeCell ref="F20:F21"/>
    <mergeCell ref="M31:M32"/>
    <mergeCell ref="J31:L31"/>
    <mergeCell ref="G31:G32"/>
    <mergeCell ref="F27:N28"/>
    <mergeCell ref="F31:F33"/>
    <mergeCell ref="K63:L63"/>
    <mergeCell ref="K64:L64"/>
    <mergeCell ref="G63:H63"/>
    <mergeCell ref="G67:H67"/>
    <mergeCell ref="I69:J69"/>
    <mergeCell ref="K69:L69"/>
    <mergeCell ref="G65:H65"/>
    <mergeCell ref="I65:J65"/>
    <mergeCell ref="K65:L65"/>
    <mergeCell ref="G66:H66"/>
    <mergeCell ref="I66:J66"/>
    <mergeCell ref="K66:L66"/>
    <mergeCell ref="G87:H87"/>
    <mergeCell ref="J87:K87"/>
    <mergeCell ref="G79:H79"/>
    <mergeCell ref="I79:J79"/>
    <mergeCell ref="K79:L79"/>
    <mergeCell ref="G80:H80"/>
    <mergeCell ref="I80:J80"/>
    <mergeCell ref="K80:L80"/>
    <mergeCell ref="F70:M71"/>
    <mergeCell ref="G86:H86"/>
    <mergeCell ref="J86:K86"/>
    <mergeCell ref="L85:L86"/>
    <mergeCell ref="M85:M86"/>
    <mergeCell ref="F81:M82"/>
    <mergeCell ref="F85:H85"/>
    <mergeCell ref="I85:K85"/>
    <mergeCell ref="K77:L77"/>
    <mergeCell ref="G78:H78"/>
    <mergeCell ref="I78:J78"/>
    <mergeCell ref="K78:L78"/>
    <mergeCell ref="K74:L74"/>
    <mergeCell ref="G75:H75"/>
    <mergeCell ref="I75:J75"/>
    <mergeCell ref="K75:L75"/>
    <mergeCell ref="G76:H76"/>
    <mergeCell ref="I76:J76"/>
    <mergeCell ref="K76:L76"/>
    <mergeCell ref="G77:H77"/>
    <mergeCell ref="I77:J77"/>
    <mergeCell ref="F46:J47"/>
    <mergeCell ref="F43:G44"/>
    <mergeCell ref="H43:I44"/>
    <mergeCell ref="F45:G45"/>
    <mergeCell ref="H45:I45"/>
    <mergeCell ref="J43:J44"/>
    <mergeCell ref="F74:F75"/>
    <mergeCell ref="G74:H74"/>
    <mergeCell ref="I74:J74"/>
    <mergeCell ref="I67:J67"/>
    <mergeCell ref="K67:L67"/>
    <mergeCell ref="G68:H68"/>
    <mergeCell ref="I68:J68"/>
    <mergeCell ref="K68:L68"/>
    <mergeCell ref="G69:H69"/>
    <mergeCell ref="I63:J63"/>
    <mergeCell ref="F63:F64"/>
    <mergeCell ref="G64:H64"/>
    <mergeCell ref="I64:J64"/>
  </mergeCells>
  <phoneticPr fontId="2"/>
  <pageMargins left="0.39370078740157483" right="0.39370078740157483" top="0.78740157480314965" bottom="0.39370078740157483" header="0.51181102362204722" footer="0.31496062992125984"/>
  <pageSetup paperSize="9" scale="58" orientation="landscape" r:id="rId1"/>
  <headerFooter alignWithMargins="0">
    <oddFooter>&amp;C&amp;P/ &amp;N</oddFooter>
  </headerFooter>
  <rowBreaks count="2" manualBreakCount="2">
    <brk id="59" max="19" man="1"/>
    <brk id="125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FBCE-FB24-4488-B6CB-FFF97E63167F}">
  <dimension ref="A1:V26"/>
  <sheetViews>
    <sheetView showOutlineSymbols="0" view="pageBreakPreview" zoomScaleSheetLayoutView="100" workbookViewId="0"/>
  </sheetViews>
  <sheetFormatPr defaultColWidth="9" defaultRowHeight="12.95" outlineLevelCol="4"/>
  <cols>
    <col min="1" max="1" width="2.140625" style="3" customWidth="1"/>
    <col min="2" max="2" width="2.28515625" style="3" customWidth="1"/>
    <col min="3" max="3" width="2.42578125" style="3" customWidth="1"/>
    <col min="4" max="5" width="2.5703125" style="3" customWidth="1"/>
    <col min="6" max="6" width="12.28515625" style="3" customWidth="1"/>
    <col min="7" max="7" width="12.85546875" style="3" customWidth="1" outlineLevel="4"/>
    <col min="8" max="8" width="12.42578125" style="3" customWidth="1" outlineLevel="4"/>
    <col min="9" max="9" width="13.7109375" style="3" customWidth="1" outlineLevel="3"/>
    <col min="10" max="10" width="14.140625" style="3" customWidth="1" outlineLevel="3"/>
    <col min="11" max="11" width="15.42578125" style="3" customWidth="1" outlineLevel="4"/>
    <col min="12" max="12" width="16.140625" style="3" customWidth="1" outlineLevel="4"/>
    <col min="13" max="14" width="15.42578125" style="3" customWidth="1" outlineLevel="4"/>
    <col min="15" max="16" width="13.42578125" style="3" customWidth="1" outlineLevel="4"/>
    <col min="17" max="18" width="13.42578125" style="3" customWidth="1" outlineLevel="3"/>
    <col min="19" max="20" width="13.42578125" style="3" customWidth="1" outlineLevel="2"/>
    <col min="21" max="22" width="13.42578125" style="3" customWidth="1" outlineLevel="1"/>
    <col min="23" max="23" width="12.5703125" style="3" customWidth="1"/>
    <col min="24" max="16384" width="9" style="3"/>
  </cols>
  <sheetData>
    <row r="1" spans="1:16" s="1" customFormat="1" ht="16.5">
      <c r="B1" s="1" t="str">
        <f>'1.1農林漁業向上'!B1</f>
        <v>農山漁村振興交付金（地域資源活用価値創出対策）費用対効果算定フォーム（産業支援型）</v>
      </c>
    </row>
    <row r="3" spans="1:16">
      <c r="A3" s="2" t="s">
        <v>1</v>
      </c>
    </row>
    <row r="4" spans="1:16">
      <c r="B4" s="76" t="s">
        <v>95</v>
      </c>
    </row>
    <row r="5" spans="1:16">
      <c r="C5" s="76" t="s">
        <v>96</v>
      </c>
    </row>
    <row r="6" spans="1:16">
      <c r="C6" s="76"/>
      <c r="D6" s="76" t="s">
        <v>97</v>
      </c>
    </row>
    <row r="7" spans="1:16" ht="14.25" customHeight="1" thickBot="1">
      <c r="F7" s="172" t="s">
        <v>98</v>
      </c>
      <c r="G7" s="172" t="s">
        <v>42</v>
      </c>
      <c r="H7" s="172" t="s">
        <v>99</v>
      </c>
      <c r="I7" s="174" t="s">
        <v>100</v>
      </c>
      <c r="J7" s="179"/>
      <c r="K7" s="172" t="s">
        <v>101</v>
      </c>
      <c r="L7" s="177" t="s">
        <v>102</v>
      </c>
      <c r="M7" s="172" t="s">
        <v>103</v>
      </c>
      <c r="N7" s="172"/>
      <c r="P7" s="2" t="s">
        <v>15</v>
      </c>
    </row>
    <row r="8" spans="1:16" ht="13.5" thickBot="1">
      <c r="F8" s="173"/>
      <c r="G8" s="173"/>
      <c r="H8" s="173"/>
      <c r="I8" s="102" t="s">
        <v>104</v>
      </c>
      <c r="J8" s="102" t="s">
        <v>105</v>
      </c>
      <c r="K8" s="173"/>
      <c r="L8" s="178"/>
      <c r="M8" s="102" t="s">
        <v>106</v>
      </c>
      <c r="N8" s="102"/>
      <c r="O8" s="7" t="s">
        <v>21</v>
      </c>
      <c r="P8" s="53">
        <f>'2.2投資効率'!$G$42</f>
        <v>0</v>
      </c>
    </row>
    <row r="9" spans="1:16">
      <c r="F9" s="97"/>
      <c r="G9" s="97"/>
      <c r="H9" s="97"/>
      <c r="I9" s="97"/>
      <c r="J9" s="97"/>
      <c r="K9" s="97">
        <f>J9-I9</f>
        <v>0</v>
      </c>
      <c r="L9" s="99"/>
      <c r="M9" s="101"/>
      <c r="N9" s="99">
        <f>K9*L9*M9</f>
        <v>0</v>
      </c>
    </row>
    <row r="10" spans="1:16">
      <c r="F10" s="97"/>
      <c r="G10" s="97"/>
      <c r="H10" s="97"/>
      <c r="I10" s="97"/>
      <c r="J10" s="97"/>
      <c r="K10" s="97">
        <f t="shared" ref="K10:K12" si="0">J10-I10</f>
        <v>0</v>
      </c>
      <c r="L10" s="99"/>
      <c r="M10" s="101"/>
      <c r="N10" s="99">
        <f t="shared" ref="N10:N12" si="1">K10*L10*M10</f>
        <v>0</v>
      </c>
    </row>
    <row r="11" spans="1:16">
      <c r="F11" s="97"/>
      <c r="G11" s="97"/>
      <c r="H11" s="97"/>
      <c r="I11" s="97"/>
      <c r="J11" s="97"/>
      <c r="K11" s="97">
        <f t="shared" si="0"/>
        <v>0</v>
      </c>
      <c r="L11" s="99"/>
      <c r="M11" s="101"/>
      <c r="N11" s="99">
        <f t="shared" si="1"/>
        <v>0</v>
      </c>
    </row>
    <row r="12" spans="1:16">
      <c r="F12" s="98"/>
      <c r="G12" s="98"/>
      <c r="H12" s="98"/>
      <c r="I12" s="98"/>
      <c r="J12" s="98"/>
      <c r="K12" s="98">
        <f t="shared" si="0"/>
        <v>0</v>
      </c>
      <c r="L12" s="99"/>
      <c r="M12" s="101"/>
      <c r="N12" s="99">
        <f t="shared" si="1"/>
        <v>0</v>
      </c>
    </row>
    <row r="13" spans="1:16">
      <c r="F13" s="136" t="s">
        <v>22</v>
      </c>
      <c r="G13" s="137"/>
      <c r="H13" s="137"/>
      <c r="I13" s="137"/>
      <c r="J13" s="137"/>
      <c r="K13" s="137"/>
      <c r="L13" s="137"/>
      <c r="M13" s="137"/>
      <c r="N13" s="13">
        <f>SUM(N9:N12)</f>
        <v>0</v>
      </c>
    </row>
    <row r="14" spans="1:16" ht="13.5" customHeight="1">
      <c r="F14" s="170" t="s">
        <v>88</v>
      </c>
      <c r="G14" s="171"/>
      <c r="H14" s="171"/>
      <c r="I14" s="171"/>
      <c r="J14" s="171"/>
      <c r="K14" s="171"/>
      <c r="L14" s="171"/>
      <c r="M14" s="171"/>
      <c r="N14" s="171"/>
    </row>
    <row r="15" spans="1:16">
      <c r="F15" s="171"/>
      <c r="G15" s="171"/>
      <c r="H15" s="171"/>
      <c r="I15" s="171"/>
      <c r="J15" s="171"/>
      <c r="K15" s="171"/>
      <c r="L15" s="171"/>
      <c r="M15" s="171"/>
      <c r="N15" s="171"/>
    </row>
    <row r="17" spans="3:16">
      <c r="C17" s="76"/>
      <c r="D17" s="76" t="s">
        <v>107</v>
      </c>
    </row>
    <row r="18" spans="3:16" ht="14.25" customHeight="1" thickBot="1">
      <c r="F18" s="172" t="s">
        <v>98</v>
      </c>
      <c r="G18" s="172" t="s">
        <v>42</v>
      </c>
      <c r="H18" s="172" t="s">
        <v>99</v>
      </c>
      <c r="I18" s="174" t="s">
        <v>108</v>
      </c>
      <c r="J18" s="175"/>
      <c r="K18" s="176"/>
      <c r="L18" s="177" t="s">
        <v>102</v>
      </c>
      <c r="M18" s="172" t="s">
        <v>103</v>
      </c>
      <c r="N18" s="172"/>
      <c r="P18" s="2" t="s">
        <v>15</v>
      </c>
    </row>
    <row r="19" spans="3:16" ht="13.5" thickBot="1">
      <c r="F19" s="173"/>
      <c r="G19" s="173"/>
      <c r="H19" s="173"/>
      <c r="I19" s="102" t="s">
        <v>104</v>
      </c>
      <c r="J19" s="102" t="s">
        <v>105</v>
      </c>
      <c r="K19" s="102" t="s">
        <v>109</v>
      </c>
      <c r="L19" s="178"/>
      <c r="M19" s="102" t="s">
        <v>106</v>
      </c>
      <c r="N19" s="102"/>
      <c r="O19" s="7" t="s">
        <v>21</v>
      </c>
      <c r="P19" s="53">
        <f>'2.2投資効率'!$G$42</f>
        <v>0</v>
      </c>
    </row>
    <row r="20" spans="3:16">
      <c r="F20" s="97"/>
      <c r="G20" s="97"/>
      <c r="H20" s="97"/>
      <c r="I20" s="97"/>
      <c r="J20" s="97"/>
      <c r="K20" s="97">
        <f>I20-J20</f>
        <v>0</v>
      </c>
      <c r="L20" s="99"/>
      <c r="M20" s="101"/>
      <c r="N20" s="99">
        <f>K20*L20*M20</f>
        <v>0</v>
      </c>
    </row>
    <row r="21" spans="3:16">
      <c r="F21" s="97"/>
      <c r="G21" s="97"/>
      <c r="H21" s="97"/>
      <c r="I21" s="97"/>
      <c r="J21" s="97"/>
      <c r="K21" s="97">
        <f t="shared" ref="K21:K23" si="2">I21-J21</f>
        <v>0</v>
      </c>
      <c r="L21" s="99"/>
      <c r="M21" s="101"/>
      <c r="N21" s="99">
        <f t="shared" ref="N21:N23" si="3">K21*L21*M21</f>
        <v>0</v>
      </c>
    </row>
    <row r="22" spans="3:16">
      <c r="F22" s="97"/>
      <c r="G22" s="97"/>
      <c r="H22" s="97"/>
      <c r="I22" s="97"/>
      <c r="J22" s="97"/>
      <c r="K22" s="97">
        <f t="shared" si="2"/>
        <v>0</v>
      </c>
      <c r="L22" s="99"/>
      <c r="M22" s="101"/>
      <c r="N22" s="99">
        <f t="shared" si="3"/>
        <v>0</v>
      </c>
    </row>
    <row r="23" spans="3:16">
      <c r="F23" s="98"/>
      <c r="G23" s="98"/>
      <c r="H23" s="98"/>
      <c r="I23" s="98"/>
      <c r="J23" s="98"/>
      <c r="K23" s="98">
        <f t="shared" si="2"/>
        <v>0</v>
      </c>
      <c r="L23" s="99"/>
      <c r="M23" s="101"/>
      <c r="N23" s="99">
        <f t="shared" si="3"/>
        <v>0</v>
      </c>
    </row>
    <row r="24" spans="3:16">
      <c r="F24" s="136" t="s">
        <v>22</v>
      </c>
      <c r="G24" s="137"/>
      <c r="H24" s="137"/>
      <c r="I24" s="137"/>
      <c r="J24" s="137"/>
      <c r="K24" s="137"/>
      <c r="L24" s="137"/>
      <c r="M24" s="137"/>
      <c r="N24" s="13">
        <f>SUM(N20:N23)</f>
        <v>0</v>
      </c>
    </row>
    <row r="25" spans="3:16" ht="13.5" customHeight="1">
      <c r="F25" s="170" t="s">
        <v>88</v>
      </c>
      <c r="G25" s="171"/>
      <c r="H25" s="171"/>
      <c r="I25" s="171"/>
      <c r="J25" s="171"/>
      <c r="K25" s="171"/>
      <c r="L25" s="171"/>
      <c r="M25" s="171"/>
      <c r="N25" s="171"/>
    </row>
    <row r="26" spans="3:16">
      <c r="F26" s="171"/>
      <c r="G26" s="171"/>
      <c r="H26" s="171"/>
      <c r="I26" s="171"/>
      <c r="J26" s="171"/>
      <c r="K26" s="171"/>
      <c r="L26" s="171"/>
      <c r="M26" s="171"/>
      <c r="N26" s="171"/>
    </row>
  </sheetData>
  <mergeCells count="15">
    <mergeCell ref="F25:N26"/>
    <mergeCell ref="M7:N7"/>
    <mergeCell ref="F14:N15"/>
    <mergeCell ref="F18:F19"/>
    <mergeCell ref="G18:G19"/>
    <mergeCell ref="H18:H19"/>
    <mergeCell ref="I18:K18"/>
    <mergeCell ref="L18:L19"/>
    <mergeCell ref="M18:N18"/>
    <mergeCell ref="F7:F8"/>
    <mergeCell ref="G7:G8"/>
    <mergeCell ref="H7:H8"/>
    <mergeCell ref="I7:J7"/>
    <mergeCell ref="K7:K8"/>
    <mergeCell ref="L7:L8"/>
  </mergeCells>
  <phoneticPr fontId="2"/>
  <pageMargins left="0.39370078740157483" right="0.39370078740157483" top="0.78740157480314965" bottom="0.39370078740157483" header="0.51181102362204722" footer="0.31496062992125984"/>
  <pageSetup paperSize="9" scale="64" orientation="landscape" r:id="rId1"/>
  <headerFooter alignWithMargins="0">
    <oddFooter>&amp;C&amp;P/ &amp;N</oddFooter>
  </headerFooter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6AFC-BEC4-4A43-820E-3139E51E4820}">
  <dimension ref="A1:V59"/>
  <sheetViews>
    <sheetView showOutlineSymbols="0" view="pageBreakPreview" zoomScaleSheetLayoutView="100" workbookViewId="0"/>
  </sheetViews>
  <sheetFormatPr defaultColWidth="9" defaultRowHeight="12.95" outlineLevelCol="4"/>
  <cols>
    <col min="1" max="1" width="2.140625" style="3" customWidth="1"/>
    <col min="2" max="2" width="2.28515625" style="3" customWidth="1"/>
    <col min="3" max="3" width="2.42578125" style="3" customWidth="1"/>
    <col min="4" max="5" width="2.5703125" style="3" customWidth="1"/>
    <col min="6" max="6" width="12.28515625" style="3" customWidth="1"/>
    <col min="7" max="7" width="12.85546875" style="3" customWidth="1" outlineLevel="4"/>
    <col min="8" max="8" width="12.42578125" style="3" customWidth="1" outlineLevel="4"/>
    <col min="9" max="9" width="16.5703125" style="3" customWidth="1" outlineLevel="3"/>
    <col min="10" max="10" width="18.28515625" style="3" customWidth="1" outlineLevel="3"/>
    <col min="11" max="11" width="15.42578125" style="3" customWidth="1" outlineLevel="4"/>
    <col min="12" max="12" width="15.5703125" style="3" customWidth="1" outlineLevel="4"/>
    <col min="13" max="13" width="15.42578125" style="3" customWidth="1" outlineLevel="4"/>
    <col min="14" max="14" width="15.5703125" style="3" customWidth="1" outlineLevel="4"/>
    <col min="15" max="16" width="13.42578125" style="3" customWidth="1" outlineLevel="4"/>
    <col min="17" max="18" width="13.42578125" style="3" customWidth="1" outlineLevel="3"/>
    <col min="19" max="20" width="13.42578125" style="3" customWidth="1" outlineLevel="2"/>
    <col min="21" max="22" width="13.42578125" style="3" customWidth="1" outlineLevel="1"/>
    <col min="23" max="23" width="12.5703125" style="3" customWidth="1"/>
    <col min="24" max="16384" width="9" style="3"/>
  </cols>
  <sheetData>
    <row r="1" spans="1:15" s="1" customFormat="1" ht="16.5">
      <c r="B1" s="1" t="str">
        <f>'1.1農林漁業向上'!B1</f>
        <v>農山漁村振興交付金（地域資源活用価値創出対策）費用対効果算定フォーム（産業支援型）</v>
      </c>
    </row>
    <row r="3" spans="1:15">
      <c r="A3" s="2" t="s">
        <v>1</v>
      </c>
    </row>
    <row r="4" spans="1:15">
      <c r="B4" s="76" t="s">
        <v>110</v>
      </c>
    </row>
    <row r="5" spans="1:15">
      <c r="A5" s="103"/>
      <c r="B5" s="103"/>
      <c r="C5" s="103" t="s">
        <v>111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5" ht="14.25" customHeight="1" thickBot="1">
      <c r="A6" s="103"/>
      <c r="B6" s="103"/>
      <c r="C6" s="103"/>
      <c r="D6" s="103"/>
      <c r="E6" s="103"/>
      <c r="F6" s="207" t="s">
        <v>112</v>
      </c>
      <c r="G6" s="104" t="s">
        <v>113</v>
      </c>
      <c r="H6" s="104" t="s">
        <v>114</v>
      </c>
      <c r="I6" s="104" t="s">
        <v>115</v>
      </c>
      <c r="J6" s="104" t="s">
        <v>116</v>
      </c>
      <c r="K6" s="104" t="s">
        <v>14</v>
      </c>
      <c r="L6" s="105"/>
      <c r="M6" s="105" t="s">
        <v>15</v>
      </c>
      <c r="N6" s="105"/>
    </row>
    <row r="7" spans="1:15" ht="13.5" thickBot="1">
      <c r="A7" s="103"/>
      <c r="B7" s="103"/>
      <c r="C7" s="103"/>
      <c r="D7" s="103"/>
      <c r="E7" s="103"/>
      <c r="F7" s="207"/>
      <c r="G7" s="109" t="s">
        <v>117</v>
      </c>
      <c r="H7" s="109" t="s">
        <v>117</v>
      </c>
      <c r="I7" s="109" t="s">
        <v>118</v>
      </c>
      <c r="J7" s="109" t="s">
        <v>118</v>
      </c>
      <c r="K7" s="109" t="s">
        <v>53</v>
      </c>
      <c r="L7" s="106" t="s">
        <v>21</v>
      </c>
      <c r="M7" s="107">
        <f>'2.2投資効率'!$G$42</f>
        <v>0</v>
      </c>
      <c r="N7" s="105"/>
      <c r="O7" s="7"/>
    </row>
    <row r="8" spans="1:15">
      <c r="A8" s="103"/>
      <c r="B8" s="103"/>
      <c r="C8" s="103"/>
      <c r="D8" s="103"/>
      <c r="E8" s="103"/>
      <c r="F8" s="108"/>
      <c r="G8" s="126"/>
      <c r="H8" s="126"/>
      <c r="I8" s="126"/>
      <c r="J8" s="127"/>
      <c r="K8" s="128">
        <f>(H8-G8)*(I8-J8)</f>
        <v>0</v>
      </c>
      <c r="L8" s="105"/>
      <c r="M8" s="105">
        <f>H8*I8</f>
        <v>0</v>
      </c>
      <c r="N8" s="105"/>
    </row>
    <row r="9" spans="1:15">
      <c r="A9" s="103"/>
      <c r="B9" s="103"/>
      <c r="C9" s="103"/>
      <c r="D9" s="103"/>
      <c r="E9" s="103"/>
      <c r="F9" s="108"/>
      <c r="G9" s="129"/>
      <c r="H9" s="129"/>
      <c r="I9" s="126"/>
      <c r="J9" s="127"/>
      <c r="K9" s="128">
        <f t="shared" ref="K9:K12" si="0">(H9-G9)*(I9-J9)</f>
        <v>0</v>
      </c>
      <c r="L9" s="105"/>
      <c r="M9" s="105">
        <f>H9*I9</f>
        <v>0</v>
      </c>
      <c r="N9" s="105"/>
    </row>
    <row r="10" spans="1:15">
      <c r="A10" s="103"/>
      <c r="B10" s="103"/>
      <c r="C10" s="103"/>
      <c r="D10" s="103"/>
      <c r="E10" s="103"/>
      <c r="F10" s="108"/>
      <c r="G10" s="129"/>
      <c r="H10" s="129"/>
      <c r="I10" s="126"/>
      <c r="J10" s="127"/>
      <c r="K10" s="128">
        <f t="shared" si="0"/>
        <v>0</v>
      </c>
      <c r="L10" s="105"/>
      <c r="M10" s="105">
        <f t="shared" ref="M10:M12" si="1">H10*I10</f>
        <v>0</v>
      </c>
      <c r="N10" s="105"/>
    </row>
    <row r="11" spans="1:15">
      <c r="A11" s="103"/>
      <c r="B11" s="103"/>
      <c r="C11" s="103"/>
      <c r="D11" s="103"/>
      <c r="E11" s="103"/>
      <c r="F11" s="108"/>
      <c r="G11" s="129"/>
      <c r="H11" s="129"/>
      <c r="I11" s="126"/>
      <c r="J11" s="127"/>
      <c r="K11" s="128">
        <f t="shared" si="0"/>
        <v>0</v>
      </c>
      <c r="L11" s="105"/>
      <c r="M11" s="105">
        <f>H11*I11</f>
        <v>0</v>
      </c>
      <c r="N11" s="105"/>
    </row>
    <row r="12" spans="1:15">
      <c r="A12" s="103"/>
      <c r="B12" s="103"/>
      <c r="C12" s="103"/>
      <c r="D12" s="103"/>
      <c r="E12" s="103"/>
      <c r="F12" s="131" t="s">
        <v>22</v>
      </c>
      <c r="G12" s="132"/>
      <c r="H12" s="132"/>
      <c r="I12" s="133"/>
      <c r="J12" s="134"/>
      <c r="K12" s="135">
        <f t="shared" si="0"/>
        <v>0</v>
      </c>
      <c r="L12" s="105"/>
      <c r="M12" s="105">
        <f t="shared" si="1"/>
        <v>0</v>
      </c>
      <c r="N12" s="105"/>
    </row>
    <row r="13" spans="1:15" ht="13.5" customHeight="1">
      <c r="A13" s="103"/>
      <c r="B13" s="103"/>
      <c r="C13" s="103"/>
      <c r="D13" s="103"/>
      <c r="E13" s="103"/>
      <c r="F13" s="184" t="s">
        <v>119</v>
      </c>
      <c r="G13" s="185"/>
      <c r="H13" s="185"/>
      <c r="I13" s="185"/>
      <c r="J13" s="185"/>
      <c r="K13" s="186"/>
      <c r="L13" s="105"/>
      <c r="M13" s="105">
        <f>SUM(M8:M12)</f>
        <v>0</v>
      </c>
      <c r="N13" s="105"/>
    </row>
    <row r="14" spans="1:15">
      <c r="A14" s="103"/>
      <c r="B14" s="103"/>
      <c r="C14" s="103"/>
      <c r="D14" s="103"/>
      <c r="E14" s="103"/>
      <c r="F14" s="187"/>
      <c r="G14" s="188"/>
      <c r="H14" s="188"/>
      <c r="I14" s="188"/>
      <c r="J14" s="188"/>
      <c r="K14" s="189"/>
      <c r="L14" s="105"/>
      <c r="M14" s="105"/>
      <c r="N14" s="105"/>
    </row>
    <row r="15" spans="1:15">
      <c r="A15" s="103"/>
      <c r="B15" s="103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5">
      <c r="A16" s="103"/>
      <c r="B16" s="103"/>
      <c r="C16" s="105" t="s">
        <v>120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7" ht="13.5" thickBot="1">
      <c r="A17" s="103"/>
      <c r="B17" s="103"/>
      <c r="C17" s="103"/>
      <c r="D17" s="103"/>
      <c r="E17" s="103"/>
      <c r="F17" s="207" t="s">
        <v>112</v>
      </c>
      <c r="G17" s="203" t="s">
        <v>121</v>
      </c>
      <c r="H17" s="203"/>
      <c r="I17" s="203" t="s">
        <v>122</v>
      </c>
      <c r="J17" s="203"/>
      <c r="K17" s="110" t="s">
        <v>14</v>
      </c>
      <c r="L17" s="105"/>
      <c r="M17" s="105" t="s">
        <v>15</v>
      </c>
      <c r="N17" s="105"/>
    </row>
    <row r="18" spans="1:17" ht="13.5" thickBot="1">
      <c r="A18" s="103"/>
      <c r="B18" s="103"/>
      <c r="C18" s="103"/>
      <c r="D18" s="103"/>
      <c r="E18" s="103"/>
      <c r="F18" s="207"/>
      <c r="G18" s="111"/>
      <c r="H18" s="112" t="s">
        <v>53</v>
      </c>
      <c r="I18" s="111"/>
      <c r="J18" s="112" t="s">
        <v>53</v>
      </c>
      <c r="K18" s="113" t="s">
        <v>53</v>
      </c>
      <c r="L18" s="106" t="s">
        <v>21</v>
      </c>
      <c r="M18" s="107">
        <f>'2.2投資効率'!$G$42</f>
        <v>0</v>
      </c>
      <c r="N18" s="105"/>
    </row>
    <row r="19" spans="1:17">
      <c r="A19" s="103"/>
      <c r="B19" s="103"/>
      <c r="C19" s="103"/>
      <c r="D19" s="103"/>
      <c r="E19" s="103"/>
      <c r="F19" s="108"/>
      <c r="G19" s="182"/>
      <c r="H19" s="183"/>
      <c r="I19" s="182"/>
      <c r="J19" s="183"/>
      <c r="K19" s="108">
        <f>G19-I19</f>
        <v>0</v>
      </c>
      <c r="L19" s="105"/>
      <c r="M19" s="105"/>
      <c r="N19" s="105"/>
    </row>
    <row r="20" spans="1:17">
      <c r="A20" s="103"/>
      <c r="B20" s="103"/>
      <c r="C20" s="103"/>
      <c r="D20" s="103"/>
      <c r="E20" s="103"/>
      <c r="F20" s="108"/>
      <c r="G20" s="182"/>
      <c r="H20" s="183"/>
      <c r="I20" s="182"/>
      <c r="J20" s="183"/>
      <c r="K20" s="108">
        <f>G20-I20</f>
        <v>0</v>
      </c>
      <c r="L20" s="105"/>
      <c r="M20" s="105"/>
      <c r="N20" s="105"/>
    </row>
    <row r="21" spans="1:17">
      <c r="A21" s="103"/>
      <c r="B21" s="103"/>
      <c r="C21" s="103"/>
      <c r="D21" s="103"/>
      <c r="E21" s="103"/>
      <c r="F21" s="108"/>
      <c r="G21" s="182"/>
      <c r="H21" s="183"/>
      <c r="I21" s="182"/>
      <c r="J21" s="183"/>
      <c r="K21" s="108">
        <f>G21-I21</f>
        <v>0</v>
      </c>
      <c r="L21" s="105"/>
      <c r="M21" s="105"/>
      <c r="N21" s="105"/>
    </row>
    <row r="22" spans="1:17">
      <c r="A22" s="103"/>
      <c r="B22" s="103"/>
      <c r="C22" s="103"/>
      <c r="D22" s="103"/>
      <c r="E22" s="103"/>
      <c r="F22" s="108"/>
      <c r="G22" s="182"/>
      <c r="H22" s="183"/>
      <c r="I22" s="182"/>
      <c r="J22" s="183"/>
      <c r="K22" s="108">
        <f>G22-I22</f>
        <v>0</v>
      </c>
      <c r="L22" s="105"/>
      <c r="M22" s="105"/>
      <c r="N22" s="105"/>
    </row>
    <row r="23" spans="1:17">
      <c r="A23" s="103"/>
      <c r="B23" s="103"/>
      <c r="C23" s="103"/>
      <c r="D23" s="103"/>
      <c r="E23" s="103"/>
      <c r="F23" s="131" t="s">
        <v>22</v>
      </c>
      <c r="G23" s="196"/>
      <c r="H23" s="197"/>
      <c r="I23" s="196"/>
      <c r="J23" s="197"/>
      <c r="K23" s="135">
        <f>SUM(K19:K22)</f>
        <v>0</v>
      </c>
      <c r="L23" s="105"/>
      <c r="M23" s="105"/>
      <c r="N23" s="105"/>
    </row>
    <row r="24" spans="1:17">
      <c r="B24" s="103"/>
      <c r="C24" s="103"/>
      <c r="D24" s="103"/>
      <c r="E24" s="103"/>
      <c r="F24" s="184" t="s">
        <v>123</v>
      </c>
      <c r="G24" s="185"/>
      <c r="H24" s="185"/>
      <c r="I24" s="185"/>
      <c r="J24" s="185"/>
      <c r="K24" s="186"/>
      <c r="L24" s="105"/>
      <c r="M24" s="105"/>
      <c r="N24" s="105"/>
    </row>
    <row r="25" spans="1:17">
      <c r="B25" s="103"/>
      <c r="C25" s="103"/>
      <c r="D25" s="103"/>
      <c r="E25" s="103"/>
      <c r="F25" s="187"/>
      <c r="G25" s="188"/>
      <c r="H25" s="188"/>
      <c r="I25" s="188"/>
      <c r="J25" s="188"/>
      <c r="K25" s="189"/>
      <c r="L25" s="105"/>
      <c r="M25" s="105"/>
      <c r="N25" s="105"/>
    </row>
    <row r="26" spans="1:17"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</row>
    <row r="27" spans="1:17">
      <c r="C27" s="105" t="s">
        <v>124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</row>
    <row r="28" spans="1:17">
      <c r="D28" s="105"/>
      <c r="E28" s="105" t="s">
        <v>125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1:17" ht="13.5" thickBot="1">
      <c r="D29" s="105"/>
      <c r="E29" s="105"/>
      <c r="F29" s="199" t="s">
        <v>126</v>
      </c>
      <c r="G29" s="200"/>
      <c r="H29" s="203" t="s">
        <v>127</v>
      </c>
      <c r="I29" s="114" t="s">
        <v>128</v>
      </c>
      <c r="J29" s="114" t="s">
        <v>129</v>
      </c>
      <c r="K29" s="110" t="s">
        <v>130</v>
      </c>
      <c r="L29" s="199" t="s">
        <v>131</v>
      </c>
      <c r="M29" s="205"/>
      <c r="N29" s="200"/>
      <c r="O29" s="110" t="s">
        <v>14</v>
      </c>
      <c r="P29" s="105"/>
      <c r="Q29" s="105" t="s">
        <v>15</v>
      </c>
    </row>
    <row r="30" spans="1:17" ht="13.5" thickBot="1">
      <c r="D30" s="105"/>
      <c r="E30" s="105"/>
      <c r="F30" s="201"/>
      <c r="G30" s="202"/>
      <c r="H30" s="204"/>
      <c r="I30" s="113" t="s">
        <v>132</v>
      </c>
      <c r="J30" s="113" t="s">
        <v>20</v>
      </c>
      <c r="K30" s="113" t="s">
        <v>19</v>
      </c>
      <c r="L30" s="201"/>
      <c r="M30" s="206"/>
      <c r="N30" s="202"/>
      <c r="O30" s="113" t="s">
        <v>53</v>
      </c>
      <c r="P30" s="106" t="s">
        <v>21</v>
      </c>
      <c r="Q30" s="107">
        <f>'2.2投資効率'!$G$42</f>
        <v>0</v>
      </c>
    </row>
    <row r="31" spans="1:17">
      <c r="D31" s="105"/>
      <c r="E31" s="105"/>
      <c r="F31" s="192"/>
      <c r="G31" s="193"/>
      <c r="H31" s="108"/>
      <c r="I31" s="108"/>
      <c r="J31" s="108"/>
      <c r="K31" s="115">
        <f>ROUNDDOWN(1/(1+COUNTA(L31:N31)),2)</f>
        <v>1</v>
      </c>
      <c r="L31" s="108"/>
      <c r="M31" s="108"/>
      <c r="N31" s="108"/>
      <c r="O31" s="108">
        <f>I31*J31*K31</f>
        <v>0</v>
      </c>
      <c r="P31" s="105"/>
      <c r="Q31" s="105"/>
    </row>
    <row r="32" spans="1:17">
      <c r="D32" s="105"/>
      <c r="E32" s="105"/>
      <c r="F32" s="192"/>
      <c r="G32" s="193"/>
      <c r="H32" s="108"/>
      <c r="I32" s="108"/>
      <c r="J32" s="108"/>
      <c r="K32" s="115">
        <f>ROUNDDOWN(1/(1+COUNTA(L32:N32)),2)</f>
        <v>1</v>
      </c>
      <c r="L32" s="108"/>
      <c r="M32" s="108"/>
      <c r="N32" s="108"/>
      <c r="O32" s="108">
        <f>I32*J32*K32</f>
        <v>0</v>
      </c>
      <c r="P32" s="105"/>
      <c r="Q32" s="105"/>
    </row>
    <row r="33" spans="4:17">
      <c r="D33" s="105"/>
      <c r="E33" s="105"/>
      <c r="F33" s="192"/>
      <c r="G33" s="193"/>
      <c r="H33" s="108"/>
      <c r="I33" s="108"/>
      <c r="J33" s="108"/>
      <c r="K33" s="115">
        <f>ROUNDDOWN(1/(1+COUNTA(L33:N33)),2)</f>
        <v>1</v>
      </c>
      <c r="L33" s="108"/>
      <c r="M33" s="108"/>
      <c r="N33" s="108"/>
      <c r="O33" s="108">
        <f>I33*J33*K33</f>
        <v>0</v>
      </c>
      <c r="P33" s="105"/>
      <c r="Q33" s="105"/>
    </row>
    <row r="34" spans="4:17">
      <c r="D34" s="105"/>
      <c r="E34" s="105"/>
      <c r="F34" s="192"/>
      <c r="G34" s="193"/>
      <c r="H34" s="108"/>
      <c r="I34" s="108"/>
      <c r="J34" s="108"/>
      <c r="K34" s="115">
        <f>ROUNDDOWN(1/(1+COUNTA(L34:N34)),2)</f>
        <v>1</v>
      </c>
      <c r="L34" s="108"/>
      <c r="M34" s="108"/>
      <c r="N34" s="108"/>
      <c r="O34" s="108">
        <f>I34*J34*K34</f>
        <v>0</v>
      </c>
      <c r="P34" s="105"/>
      <c r="Q34" s="105"/>
    </row>
    <row r="35" spans="4:17">
      <c r="D35" s="105"/>
      <c r="E35" s="105"/>
      <c r="F35" s="194" t="s">
        <v>22</v>
      </c>
      <c r="G35" s="195"/>
      <c r="H35" s="135"/>
      <c r="I35" s="135"/>
      <c r="J35" s="135"/>
      <c r="K35" s="138"/>
      <c r="L35" s="135"/>
      <c r="M35" s="135"/>
      <c r="N35" s="135"/>
      <c r="O35" s="135">
        <f>SUM(O31:O34)</f>
        <v>0</v>
      </c>
      <c r="P35" s="105"/>
      <c r="Q35" s="105"/>
    </row>
    <row r="36" spans="4:17">
      <c r="D36" s="105"/>
      <c r="E36" s="105"/>
      <c r="F36" s="184" t="s">
        <v>88</v>
      </c>
      <c r="G36" s="185"/>
      <c r="H36" s="185"/>
      <c r="I36" s="185"/>
      <c r="J36" s="185"/>
      <c r="K36" s="185"/>
      <c r="L36" s="185"/>
      <c r="M36" s="185"/>
      <c r="N36" s="185"/>
      <c r="O36" s="186"/>
      <c r="P36" s="105"/>
      <c r="Q36" s="105"/>
    </row>
    <row r="37" spans="4:17">
      <c r="D37" s="105"/>
      <c r="E37" s="105"/>
      <c r="F37" s="187"/>
      <c r="G37" s="188"/>
      <c r="H37" s="188"/>
      <c r="I37" s="188"/>
      <c r="J37" s="188"/>
      <c r="K37" s="188"/>
      <c r="L37" s="188"/>
      <c r="M37" s="188"/>
      <c r="N37" s="188"/>
      <c r="O37" s="189"/>
      <c r="P37" s="105"/>
      <c r="Q37" s="105"/>
    </row>
    <row r="38" spans="4:17"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</row>
    <row r="39" spans="4:17">
      <c r="D39" s="103"/>
      <c r="E39" s="103" t="s">
        <v>133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</row>
    <row r="40" spans="4:17" ht="13.5" thickBot="1">
      <c r="D40" s="105"/>
      <c r="E40" s="105"/>
      <c r="F40" s="198" t="s">
        <v>134</v>
      </c>
      <c r="G40" s="198"/>
      <c r="H40" s="198" t="s">
        <v>135</v>
      </c>
      <c r="I40" s="110" t="s">
        <v>136</v>
      </c>
      <c r="J40" s="110" t="s">
        <v>137</v>
      </c>
      <c r="K40" s="198" t="s">
        <v>138</v>
      </c>
      <c r="L40" s="110" t="s">
        <v>136</v>
      </c>
      <c r="M40" s="198" t="s">
        <v>139</v>
      </c>
      <c r="N40" s="110" t="s">
        <v>136</v>
      </c>
      <c r="O40" s="110" t="s">
        <v>14</v>
      </c>
      <c r="P40" s="105"/>
      <c r="Q40" s="105" t="s">
        <v>15</v>
      </c>
    </row>
    <row r="41" spans="4:17" ht="13.5" thickBot="1">
      <c r="D41" s="105"/>
      <c r="E41" s="105"/>
      <c r="F41" s="198"/>
      <c r="G41" s="198"/>
      <c r="H41" s="198"/>
      <c r="I41" s="113" t="s">
        <v>140</v>
      </c>
      <c r="J41" s="113" t="s">
        <v>141</v>
      </c>
      <c r="K41" s="198"/>
      <c r="L41" s="116" t="s">
        <v>142</v>
      </c>
      <c r="M41" s="198"/>
      <c r="N41" s="130" t="s">
        <v>142</v>
      </c>
      <c r="O41" s="113" t="s">
        <v>20</v>
      </c>
      <c r="P41" s="106" t="s">
        <v>21</v>
      </c>
      <c r="Q41" s="107">
        <f>'2.2投資効率'!$G$42</f>
        <v>0</v>
      </c>
    </row>
    <row r="42" spans="4:17">
      <c r="D42" s="105"/>
      <c r="E42" s="105"/>
      <c r="F42" s="192"/>
      <c r="G42" s="193"/>
      <c r="H42" s="108"/>
      <c r="I42" s="108"/>
      <c r="J42" s="108"/>
      <c r="K42" s="108"/>
      <c r="L42" s="108"/>
      <c r="M42" s="108"/>
      <c r="N42" s="108"/>
      <c r="O42" s="108">
        <f>H42*J42*K42*M42</f>
        <v>0</v>
      </c>
      <c r="P42" s="105"/>
      <c r="Q42" s="105"/>
    </row>
    <row r="43" spans="4:17">
      <c r="D43" s="105"/>
      <c r="E43" s="105"/>
      <c r="F43" s="192"/>
      <c r="G43" s="193"/>
      <c r="H43" s="108"/>
      <c r="I43" s="108"/>
      <c r="J43" s="108"/>
      <c r="K43" s="108"/>
      <c r="L43" s="108"/>
      <c r="M43" s="108"/>
      <c r="N43" s="108"/>
      <c r="O43" s="108">
        <f>H43*J43*K43*M43</f>
        <v>0</v>
      </c>
      <c r="P43" s="105"/>
      <c r="Q43" s="105"/>
    </row>
    <row r="44" spans="4:17">
      <c r="D44" s="105"/>
      <c r="E44" s="105"/>
      <c r="F44" s="192"/>
      <c r="G44" s="193"/>
      <c r="H44" s="108"/>
      <c r="I44" s="108"/>
      <c r="J44" s="108"/>
      <c r="K44" s="108"/>
      <c r="L44" s="108"/>
      <c r="M44" s="108"/>
      <c r="N44" s="108"/>
      <c r="O44" s="108">
        <f>H44*J44*K44*M44</f>
        <v>0</v>
      </c>
      <c r="P44" s="105"/>
      <c r="Q44" s="105"/>
    </row>
    <row r="45" spans="4:17">
      <c r="D45" s="105"/>
      <c r="E45" s="105"/>
      <c r="F45" s="192"/>
      <c r="G45" s="193"/>
      <c r="H45" s="108"/>
      <c r="I45" s="108"/>
      <c r="J45" s="108"/>
      <c r="K45" s="108"/>
      <c r="L45" s="108"/>
      <c r="M45" s="108"/>
      <c r="N45" s="108"/>
      <c r="O45" s="108">
        <f>H45*J45*K45*M45</f>
        <v>0</v>
      </c>
      <c r="P45" s="105"/>
      <c r="Q45" s="105"/>
    </row>
    <row r="46" spans="4:17">
      <c r="D46" s="105"/>
      <c r="E46" s="105"/>
      <c r="F46" s="194" t="s">
        <v>22</v>
      </c>
      <c r="G46" s="195"/>
      <c r="H46" s="135"/>
      <c r="I46" s="135"/>
      <c r="J46" s="135"/>
      <c r="K46" s="135"/>
      <c r="L46" s="135"/>
      <c r="M46" s="135"/>
      <c r="N46" s="135"/>
      <c r="O46" s="135">
        <f>SUM(O42:O45)</f>
        <v>0</v>
      </c>
      <c r="P46" s="105"/>
      <c r="Q46" s="105"/>
    </row>
    <row r="47" spans="4:17">
      <c r="D47" s="105"/>
      <c r="E47" s="105"/>
      <c r="F47" s="184" t="s">
        <v>23</v>
      </c>
      <c r="G47" s="185"/>
      <c r="H47" s="185"/>
      <c r="I47" s="185"/>
      <c r="J47" s="185"/>
      <c r="K47" s="185"/>
      <c r="L47" s="185"/>
      <c r="M47" s="185"/>
      <c r="N47" s="185"/>
      <c r="O47" s="186"/>
      <c r="P47" s="105"/>
      <c r="Q47" s="105"/>
    </row>
    <row r="48" spans="4:17">
      <c r="D48" s="105"/>
      <c r="E48" s="105"/>
      <c r="F48" s="187"/>
      <c r="G48" s="188"/>
      <c r="H48" s="188"/>
      <c r="I48" s="188"/>
      <c r="J48" s="188"/>
      <c r="K48" s="188"/>
      <c r="L48" s="188"/>
      <c r="M48" s="188"/>
      <c r="N48" s="188"/>
      <c r="O48" s="189"/>
      <c r="P48" s="105"/>
      <c r="Q48" s="105"/>
    </row>
    <row r="49" spans="4:17"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</row>
    <row r="50" spans="4:17">
      <c r="D50" s="103"/>
      <c r="E50" s="103" t="s">
        <v>143</v>
      </c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</row>
    <row r="51" spans="4:17" ht="13.5" thickBot="1">
      <c r="D51" s="105"/>
      <c r="E51" s="105"/>
      <c r="F51" s="198" t="s">
        <v>144</v>
      </c>
      <c r="G51" s="198"/>
      <c r="H51" s="110" t="s">
        <v>145</v>
      </c>
      <c r="I51" s="199" t="s">
        <v>146</v>
      </c>
      <c r="J51" s="200"/>
      <c r="K51" s="110" t="s">
        <v>84</v>
      </c>
      <c r="L51" s="110" t="s">
        <v>14</v>
      </c>
      <c r="M51" s="105"/>
      <c r="N51" s="105" t="s">
        <v>15</v>
      </c>
      <c r="O51" s="105"/>
      <c r="P51" s="105"/>
      <c r="Q51" s="105"/>
    </row>
    <row r="52" spans="4:17" ht="13.5" thickBot="1">
      <c r="D52" s="105"/>
      <c r="E52" s="105"/>
      <c r="F52" s="198"/>
      <c r="G52" s="198"/>
      <c r="H52" s="113" t="s">
        <v>141</v>
      </c>
      <c r="I52" s="117"/>
      <c r="J52" s="112" t="s">
        <v>86</v>
      </c>
      <c r="K52" s="113" t="s">
        <v>87</v>
      </c>
      <c r="L52" s="113" t="s">
        <v>20</v>
      </c>
      <c r="M52" s="106" t="s">
        <v>21</v>
      </c>
      <c r="N52" s="107">
        <f>'2.2投資効率'!$G$42</f>
        <v>0</v>
      </c>
      <c r="O52" s="105"/>
      <c r="P52" s="105"/>
      <c r="Q52" s="105"/>
    </row>
    <row r="53" spans="4:17">
      <c r="D53" s="105"/>
      <c r="E53" s="105"/>
      <c r="F53" s="180"/>
      <c r="G53" s="181"/>
      <c r="H53" s="108"/>
      <c r="I53" s="182"/>
      <c r="J53" s="183"/>
      <c r="K53" s="118"/>
      <c r="L53" s="128">
        <f>H53*I53*K53*1/2</f>
        <v>0</v>
      </c>
      <c r="M53" s="105"/>
      <c r="N53" s="105"/>
      <c r="O53" s="105"/>
      <c r="P53" s="105"/>
      <c r="Q53" s="105"/>
    </row>
    <row r="54" spans="4:17">
      <c r="D54" s="105"/>
      <c r="E54" s="105"/>
      <c r="F54" s="180"/>
      <c r="G54" s="181"/>
      <c r="H54" s="108"/>
      <c r="I54" s="182"/>
      <c r="J54" s="183"/>
      <c r="K54" s="108"/>
      <c r="L54" s="128">
        <f t="shared" ref="L54:L56" si="2">H54*I54*K54*1/2</f>
        <v>0</v>
      </c>
      <c r="M54" s="105"/>
      <c r="N54" s="105"/>
      <c r="O54" s="105"/>
      <c r="P54" s="105"/>
      <c r="Q54" s="105"/>
    </row>
    <row r="55" spans="4:17">
      <c r="D55" s="105"/>
      <c r="E55" s="105"/>
      <c r="F55" s="190"/>
      <c r="G55" s="191"/>
      <c r="H55" s="108"/>
      <c r="I55" s="182"/>
      <c r="J55" s="183"/>
      <c r="K55" s="108"/>
      <c r="L55" s="128">
        <f t="shared" si="2"/>
        <v>0</v>
      </c>
      <c r="M55" s="105"/>
      <c r="N55" s="105"/>
      <c r="O55" s="105"/>
      <c r="P55" s="105"/>
      <c r="Q55" s="105"/>
    </row>
    <row r="56" spans="4:17">
      <c r="D56" s="105"/>
      <c r="E56" s="105"/>
      <c r="F56" s="192"/>
      <c r="G56" s="193"/>
      <c r="H56" s="108"/>
      <c r="I56" s="182"/>
      <c r="J56" s="183"/>
      <c r="K56" s="108"/>
      <c r="L56" s="128">
        <f t="shared" si="2"/>
        <v>0</v>
      </c>
      <c r="M56" s="105"/>
      <c r="N56" s="105"/>
      <c r="O56" s="105"/>
      <c r="P56" s="105"/>
      <c r="Q56" s="105"/>
    </row>
    <row r="57" spans="4:17">
      <c r="D57" s="105"/>
      <c r="E57" s="105"/>
      <c r="F57" s="194" t="s">
        <v>22</v>
      </c>
      <c r="G57" s="195"/>
      <c r="H57" s="135"/>
      <c r="I57" s="196"/>
      <c r="J57" s="197"/>
      <c r="K57" s="135"/>
      <c r="L57" s="135">
        <f>SUM(L53:L56)</f>
        <v>0</v>
      </c>
      <c r="M57" s="105"/>
      <c r="N57" s="105"/>
      <c r="O57" s="105"/>
      <c r="P57" s="105"/>
      <c r="Q57" s="105"/>
    </row>
    <row r="58" spans="4:17">
      <c r="D58" s="105"/>
      <c r="E58" s="105"/>
      <c r="F58" s="184" t="s">
        <v>88</v>
      </c>
      <c r="G58" s="185"/>
      <c r="H58" s="185"/>
      <c r="I58" s="185"/>
      <c r="J58" s="185"/>
      <c r="K58" s="185"/>
      <c r="L58" s="186"/>
      <c r="M58" s="105"/>
      <c r="N58" s="105"/>
      <c r="O58" s="105"/>
      <c r="P58" s="105"/>
      <c r="Q58" s="105"/>
    </row>
    <row r="59" spans="4:17">
      <c r="D59" s="105"/>
      <c r="E59" s="105"/>
      <c r="F59" s="187"/>
      <c r="G59" s="188"/>
      <c r="H59" s="188"/>
      <c r="I59" s="188"/>
      <c r="J59" s="188"/>
      <c r="K59" s="188"/>
      <c r="L59" s="189"/>
      <c r="M59" s="105"/>
      <c r="N59" s="105"/>
      <c r="O59" s="105"/>
      <c r="P59" s="105"/>
      <c r="Q59" s="105"/>
    </row>
  </sheetData>
  <mergeCells count="48">
    <mergeCell ref="G23:H23"/>
    <mergeCell ref="I23:J23"/>
    <mergeCell ref="F24:K25"/>
    <mergeCell ref="F6:F7"/>
    <mergeCell ref="F13:K14"/>
    <mergeCell ref="G20:H20"/>
    <mergeCell ref="I20:J20"/>
    <mergeCell ref="G21:H21"/>
    <mergeCell ref="I21:J21"/>
    <mergeCell ref="G22:H22"/>
    <mergeCell ref="I22:J22"/>
    <mergeCell ref="F17:F18"/>
    <mergeCell ref="G17:H17"/>
    <mergeCell ref="I17:J17"/>
    <mergeCell ref="G19:H19"/>
    <mergeCell ref="I19:J19"/>
    <mergeCell ref="F29:G30"/>
    <mergeCell ref="H29:H30"/>
    <mergeCell ref="L29:N30"/>
    <mergeCell ref="F31:G31"/>
    <mergeCell ref="F32:G32"/>
    <mergeCell ref="F33:G33"/>
    <mergeCell ref="F34:G34"/>
    <mergeCell ref="F35:G35"/>
    <mergeCell ref="F36:O37"/>
    <mergeCell ref="F40:G41"/>
    <mergeCell ref="H40:H41"/>
    <mergeCell ref="K40:K41"/>
    <mergeCell ref="M40:M41"/>
    <mergeCell ref="F42:G42"/>
    <mergeCell ref="F43:G43"/>
    <mergeCell ref="F44:G44"/>
    <mergeCell ref="F45:G45"/>
    <mergeCell ref="F46:G46"/>
    <mergeCell ref="F47:O48"/>
    <mergeCell ref="F51:G52"/>
    <mergeCell ref="I51:J51"/>
    <mergeCell ref="F53:G53"/>
    <mergeCell ref="I53:J53"/>
    <mergeCell ref="F54:G54"/>
    <mergeCell ref="I54:J54"/>
    <mergeCell ref="F58:L59"/>
    <mergeCell ref="F55:G55"/>
    <mergeCell ref="I55:J55"/>
    <mergeCell ref="F56:G56"/>
    <mergeCell ref="I56:J56"/>
    <mergeCell ref="F57:G57"/>
    <mergeCell ref="I57:J57"/>
  </mergeCells>
  <phoneticPr fontId="2"/>
  <pageMargins left="0.39370078740157483" right="0.39370078740157483" top="0.78740157480314965" bottom="0.39370078740157483" header="0.51181102362204722" footer="0.31496062992125984"/>
  <pageSetup paperSize="9" scale="64" orientation="landscape" r:id="rId1"/>
  <headerFooter alignWithMargins="0">
    <oddFooter>&amp;C&amp;P/ &amp;N</oddFooter>
  </headerFooter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3"/>
  <sheetViews>
    <sheetView showOutlineSymbols="0" view="pageBreakPreview" zoomScaleSheetLayoutView="100" workbookViewId="0"/>
  </sheetViews>
  <sheetFormatPr defaultColWidth="9" defaultRowHeight="12.95" outlineLevelCol="4"/>
  <cols>
    <col min="1" max="1" width="2.140625" style="3" customWidth="1"/>
    <col min="2" max="2" width="2.28515625" style="3" customWidth="1"/>
    <col min="3" max="3" width="2.42578125" style="3" customWidth="1"/>
    <col min="4" max="5" width="2.5703125" style="3" customWidth="1"/>
    <col min="6" max="6" width="12.28515625" style="3" customWidth="1"/>
    <col min="7" max="7" width="12.85546875" style="3" customWidth="1" outlineLevel="4"/>
    <col min="8" max="8" width="13.7109375" style="3" customWidth="1" outlineLevel="4"/>
    <col min="9" max="9" width="13.7109375" style="3" customWidth="1" outlineLevel="3"/>
    <col min="10" max="10" width="14.140625" style="3" customWidth="1" outlineLevel="3"/>
    <col min="11" max="11" width="16.5703125" style="3" customWidth="1" outlineLevel="4"/>
    <col min="12" max="13" width="13.42578125" style="3" customWidth="1" outlineLevel="4"/>
    <col min="14" max="15" width="13.42578125" style="3" customWidth="1" outlineLevel="3"/>
    <col min="16" max="17" width="13.42578125" style="3" customWidth="1" outlineLevel="2"/>
    <col min="18" max="19" width="13.42578125" style="3" customWidth="1" outlineLevel="1"/>
    <col min="20" max="20" width="12.5703125" style="3" customWidth="1"/>
    <col min="21" max="16384" width="9" style="3"/>
  </cols>
  <sheetData>
    <row r="1" spans="1:17" s="1" customFormat="1" ht="16.5">
      <c r="B1" s="1" t="str">
        <f>'1.1農林漁業向上'!B1</f>
        <v>農山漁村振興交付金（地域資源活用価値創出対策）費用対効果算定フォーム（産業支援型）</v>
      </c>
    </row>
    <row r="3" spans="1:17">
      <c r="A3" s="2" t="s">
        <v>1</v>
      </c>
    </row>
    <row r="4" spans="1:17">
      <c r="B4" s="2" t="s">
        <v>147</v>
      </c>
    </row>
    <row r="5" spans="1:17">
      <c r="B5" s="105"/>
      <c r="C5" s="105" t="s">
        <v>148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7" ht="13.5" thickBot="1">
      <c r="B6" s="105"/>
      <c r="C6" s="105"/>
      <c r="D6" s="105"/>
      <c r="E6" s="105"/>
      <c r="F6" s="198" t="s">
        <v>149</v>
      </c>
      <c r="G6" s="198"/>
      <c r="H6" s="110" t="s">
        <v>150</v>
      </c>
      <c r="I6" s="110" t="s">
        <v>151</v>
      </c>
      <c r="J6" s="110" t="s">
        <v>84</v>
      </c>
      <c r="K6" s="110" t="s">
        <v>14</v>
      </c>
      <c r="L6" s="105"/>
      <c r="M6" s="105" t="s">
        <v>15</v>
      </c>
      <c r="N6" s="105"/>
      <c r="O6" s="105"/>
      <c r="P6" s="105"/>
      <c r="Q6" s="105"/>
    </row>
    <row r="7" spans="1:17" ht="13.5" thickBot="1">
      <c r="B7" s="105"/>
      <c r="C7" s="105"/>
      <c r="D7" s="105"/>
      <c r="E7" s="105"/>
      <c r="F7" s="198"/>
      <c r="G7" s="198"/>
      <c r="H7" s="113" t="s">
        <v>86</v>
      </c>
      <c r="I7" s="113" t="s">
        <v>132</v>
      </c>
      <c r="J7" s="113" t="s">
        <v>87</v>
      </c>
      <c r="K7" s="113" t="s">
        <v>20</v>
      </c>
      <c r="L7" s="106" t="s">
        <v>21</v>
      </c>
      <c r="M7" s="107">
        <f>'2.2投資効率'!$G$42</f>
        <v>0</v>
      </c>
      <c r="N7" s="105"/>
      <c r="O7" s="105"/>
      <c r="P7" s="105"/>
      <c r="Q7" s="105"/>
    </row>
    <row r="8" spans="1:17">
      <c r="B8" s="105"/>
      <c r="C8" s="105"/>
      <c r="D8" s="105"/>
      <c r="E8" s="105"/>
      <c r="F8" s="192"/>
      <c r="G8" s="193"/>
      <c r="H8" s="108"/>
      <c r="I8" s="108"/>
      <c r="J8" s="108"/>
      <c r="K8" s="108">
        <f>H8*I8*J8</f>
        <v>0</v>
      </c>
      <c r="L8" s="105"/>
      <c r="M8" s="105"/>
      <c r="N8" s="105"/>
      <c r="O8" s="105"/>
      <c r="P8" s="105"/>
      <c r="Q8" s="105"/>
    </row>
    <row r="9" spans="1:17">
      <c r="B9" s="105"/>
      <c r="C9" s="105"/>
      <c r="D9" s="105"/>
      <c r="E9" s="105"/>
      <c r="F9" s="192"/>
      <c r="G9" s="193"/>
      <c r="H9" s="108"/>
      <c r="I9" s="108"/>
      <c r="J9" s="108"/>
      <c r="K9" s="108">
        <f>H9*I9*J9</f>
        <v>0</v>
      </c>
      <c r="L9" s="105"/>
      <c r="M9" s="105"/>
      <c r="N9" s="105"/>
      <c r="O9" s="105"/>
      <c r="P9" s="105"/>
      <c r="Q9" s="105"/>
    </row>
    <row r="10" spans="1:17">
      <c r="B10" s="105"/>
      <c r="C10" s="105"/>
      <c r="D10" s="105"/>
      <c r="E10" s="105"/>
      <c r="F10" s="192"/>
      <c r="G10" s="193"/>
      <c r="H10" s="108"/>
      <c r="I10" s="108"/>
      <c r="J10" s="108"/>
      <c r="K10" s="108">
        <f>H10*I10*J10</f>
        <v>0</v>
      </c>
      <c r="L10" s="105"/>
      <c r="M10" s="105"/>
      <c r="N10" s="105"/>
      <c r="O10" s="105"/>
      <c r="P10" s="105"/>
      <c r="Q10" s="105"/>
    </row>
    <row r="11" spans="1:17">
      <c r="B11" s="105"/>
      <c r="C11" s="105"/>
      <c r="D11" s="105"/>
      <c r="E11" s="105"/>
      <c r="F11" s="192"/>
      <c r="G11" s="193"/>
      <c r="H11" s="108"/>
      <c r="I11" s="108"/>
      <c r="J11" s="108"/>
      <c r="K11" s="108">
        <f>H11*I11*J11</f>
        <v>0</v>
      </c>
      <c r="L11" s="105"/>
      <c r="M11" s="105"/>
      <c r="N11" s="105"/>
      <c r="O11" s="105"/>
      <c r="P11" s="105"/>
      <c r="Q11" s="105"/>
    </row>
    <row r="12" spans="1:17">
      <c r="B12" s="105"/>
      <c r="C12" s="105"/>
      <c r="D12" s="105"/>
      <c r="E12" s="105"/>
      <c r="F12" s="194" t="s">
        <v>22</v>
      </c>
      <c r="G12" s="195"/>
      <c r="H12" s="135"/>
      <c r="I12" s="135"/>
      <c r="J12" s="135"/>
      <c r="K12" s="135">
        <f>SUM(K8:K11)</f>
        <v>0</v>
      </c>
      <c r="L12" s="105"/>
      <c r="M12" s="105"/>
      <c r="N12" s="105"/>
      <c r="O12" s="105"/>
      <c r="P12" s="105"/>
      <c r="Q12" s="105"/>
    </row>
    <row r="13" spans="1:17">
      <c r="B13" s="105"/>
      <c r="C13" s="105"/>
      <c r="D13" s="105"/>
      <c r="E13" s="105"/>
      <c r="F13" s="184" t="s">
        <v>88</v>
      </c>
      <c r="G13" s="185"/>
      <c r="H13" s="185"/>
      <c r="I13" s="185"/>
      <c r="J13" s="185"/>
      <c r="K13" s="186"/>
      <c r="L13" s="105"/>
      <c r="M13" s="105"/>
      <c r="N13" s="105"/>
      <c r="O13" s="105"/>
      <c r="P13" s="105"/>
      <c r="Q13" s="105"/>
    </row>
    <row r="14" spans="1:17">
      <c r="B14" s="105"/>
      <c r="C14" s="105"/>
      <c r="D14" s="105"/>
      <c r="E14" s="105"/>
      <c r="F14" s="187"/>
      <c r="G14" s="188"/>
      <c r="H14" s="188"/>
      <c r="I14" s="188"/>
      <c r="J14" s="188"/>
      <c r="K14" s="189"/>
      <c r="L14" s="105"/>
      <c r="M14" s="105"/>
      <c r="N14" s="105"/>
      <c r="O14" s="105"/>
      <c r="P14" s="105"/>
      <c r="Q14" s="105"/>
    </row>
    <row r="15" spans="1:17"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>
      <c r="B16" s="103"/>
      <c r="C16" s="103" t="s">
        <v>152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</row>
    <row r="17" spans="2:18" ht="13.5" thickBot="1">
      <c r="B17" s="105"/>
      <c r="C17" s="105"/>
      <c r="D17" s="105"/>
      <c r="E17" s="105"/>
      <c r="F17" s="198" t="s">
        <v>31</v>
      </c>
      <c r="G17" s="198"/>
      <c r="H17" s="198" t="s">
        <v>32</v>
      </c>
      <c r="I17" s="198"/>
      <c r="J17" s="203" t="s">
        <v>14</v>
      </c>
      <c r="K17" s="105"/>
      <c r="L17" s="105" t="s">
        <v>15</v>
      </c>
      <c r="M17" s="105"/>
      <c r="N17" s="105"/>
      <c r="O17" s="105"/>
      <c r="P17" s="105"/>
      <c r="Q17" s="105"/>
    </row>
    <row r="18" spans="2:18" ht="14.25" customHeight="1" thickBot="1">
      <c r="B18" s="105"/>
      <c r="C18" s="105"/>
      <c r="D18" s="105"/>
      <c r="E18" s="105"/>
      <c r="F18" s="210" t="s">
        <v>153</v>
      </c>
      <c r="G18" s="203" t="s">
        <v>154</v>
      </c>
      <c r="H18" s="210" t="s">
        <v>153</v>
      </c>
      <c r="I18" s="203" t="s">
        <v>154</v>
      </c>
      <c r="J18" s="212"/>
      <c r="K18" s="106" t="s">
        <v>21</v>
      </c>
      <c r="L18" s="107">
        <f>'2.2投資効率'!$G$42</f>
        <v>0</v>
      </c>
      <c r="M18" s="105"/>
      <c r="N18" s="105"/>
      <c r="O18" s="105"/>
      <c r="P18" s="105"/>
      <c r="Q18" s="105"/>
    </row>
    <row r="19" spans="2:18">
      <c r="B19" s="105"/>
      <c r="C19" s="105"/>
      <c r="D19" s="105"/>
      <c r="E19" s="105"/>
      <c r="F19" s="211"/>
      <c r="G19" s="212"/>
      <c r="H19" s="211"/>
      <c r="I19" s="212"/>
      <c r="J19" s="212"/>
      <c r="K19" s="105"/>
      <c r="L19" s="105"/>
      <c r="M19" s="105"/>
      <c r="N19" s="105"/>
      <c r="O19" s="105"/>
      <c r="P19" s="105"/>
      <c r="Q19" s="105"/>
    </row>
    <row r="20" spans="2:18">
      <c r="B20" s="105"/>
      <c r="C20" s="105"/>
      <c r="D20" s="105"/>
      <c r="E20" s="105"/>
      <c r="F20" s="113" t="s">
        <v>20</v>
      </c>
      <c r="G20" s="113" t="s">
        <v>20</v>
      </c>
      <c r="H20" s="113" t="s">
        <v>20</v>
      </c>
      <c r="I20" s="113" t="s">
        <v>20</v>
      </c>
      <c r="J20" s="113" t="s">
        <v>20</v>
      </c>
      <c r="K20" s="105"/>
      <c r="L20" s="105"/>
      <c r="M20" s="105"/>
      <c r="N20" s="105"/>
      <c r="O20" s="105"/>
      <c r="P20" s="105"/>
      <c r="Q20" s="105"/>
    </row>
    <row r="21" spans="2:18">
      <c r="B21" s="105"/>
      <c r="C21" s="105"/>
      <c r="D21" s="105"/>
      <c r="E21" s="105"/>
      <c r="F21" s="108"/>
      <c r="G21" s="108"/>
      <c r="H21" s="108"/>
      <c r="I21" s="108"/>
      <c r="J21" s="135">
        <f>(H21-I21)-(F21-G21)</f>
        <v>0</v>
      </c>
      <c r="K21" s="105"/>
      <c r="L21" s="105"/>
      <c r="M21" s="105"/>
      <c r="N21" s="105"/>
      <c r="O21" s="105"/>
      <c r="P21" s="105"/>
      <c r="Q21" s="105"/>
    </row>
    <row r="22" spans="2:18">
      <c r="B22" s="105"/>
      <c r="C22" s="105"/>
      <c r="D22" s="105"/>
      <c r="E22" s="105"/>
      <c r="F22" s="184" t="s">
        <v>88</v>
      </c>
      <c r="G22" s="185"/>
      <c r="H22" s="185"/>
      <c r="I22" s="185"/>
      <c r="J22" s="186"/>
      <c r="K22" s="105"/>
      <c r="L22" s="105"/>
      <c r="M22" s="105"/>
      <c r="N22" s="105"/>
      <c r="O22" s="105"/>
      <c r="P22" s="105"/>
      <c r="Q22" s="105"/>
    </row>
    <row r="23" spans="2:18">
      <c r="B23" s="105"/>
      <c r="C23" s="105"/>
      <c r="D23" s="105"/>
      <c r="E23" s="105"/>
      <c r="F23" s="187"/>
      <c r="G23" s="188"/>
      <c r="H23" s="188"/>
      <c r="I23" s="188"/>
      <c r="J23" s="189"/>
      <c r="K23" s="105"/>
      <c r="L23" s="105"/>
      <c r="M23" s="105"/>
      <c r="N23" s="105"/>
      <c r="O23" s="105"/>
      <c r="P23" s="105"/>
      <c r="Q23" s="105"/>
    </row>
    <row r="24" spans="2:18"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</row>
    <row r="25" spans="2:18">
      <c r="B25" s="103"/>
      <c r="C25" s="103" t="s">
        <v>155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</row>
    <row r="26" spans="2:18" ht="26.45" thickBot="1">
      <c r="B26" s="105"/>
      <c r="C26" s="105"/>
      <c r="D26" s="105"/>
      <c r="E26" s="105"/>
      <c r="F26" s="198" t="s">
        <v>156</v>
      </c>
      <c r="G26" s="198"/>
      <c r="H26" s="141" t="s">
        <v>157</v>
      </c>
      <c r="I26" s="141" t="s">
        <v>158</v>
      </c>
      <c r="J26" s="110" t="s">
        <v>65</v>
      </c>
      <c r="K26" s="119" t="s">
        <v>159</v>
      </c>
      <c r="L26" s="110" t="s">
        <v>14</v>
      </c>
      <c r="M26" s="105"/>
      <c r="N26" s="105" t="s">
        <v>15</v>
      </c>
      <c r="O26" s="105"/>
      <c r="P26" s="105"/>
      <c r="Q26" s="105"/>
      <c r="R26" s="105"/>
    </row>
    <row r="27" spans="2:18" ht="13.5" thickBot="1">
      <c r="B27" s="105"/>
      <c r="C27" s="105"/>
      <c r="D27" s="105"/>
      <c r="E27" s="105"/>
      <c r="F27" s="198"/>
      <c r="G27" s="198"/>
      <c r="H27" s="109" t="s">
        <v>20</v>
      </c>
      <c r="I27" s="109" t="s">
        <v>20</v>
      </c>
      <c r="J27" s="113" t="s">
        <v>19</v>
      </c>
      <c r="K27" s="120" t="s">
        <v>19</v>
      </c>
      <c r="L27" s="113" t="s">
        <v>20</v>
      </c>
      <c r="M27" s="106" t="s">
        <v>21</v>
      </c>
      <c r="N27" s="107">
        <f>'2.2投資効率'!$G$42</f>
        <v>0</v>
      </c>
      <c r="O27" s="105"/>
      <c r="P27" s="105"/>
      <c r="Q27" s="105"/>
      <c r="R27" s="105"/>
    </row>
    <row r="28" spans="2:18">
      <c r="B28" s="105"/>
      <c r="C28" s="105"/>
      <c r="D28" s="105"/>
      <c r="E28" s="105"/>
      <c r="F28" s="208"/>
      <c r="G28" s="209"/>
      <c r="H28" s="128"/>
      <c r="I28" s="128"/>
      <c r="J28" s="115"/>
      <c r="K28" s="115"/>
      <c r="L28" s="128">
        <f>(I28-H28)*J28*K28</f>
        <v>0</v>
      </c>
      <c r="M28" s="105"/>
      <c r="N28" s="105"/>
      <c r="O28" s="105"/>
      <c r="P28" s="105"/>
      <c r="Q28" s="105"/>
      <c r="R28" s="105"/>
    </row>
    <row r="29" spans="2:18">
      <c r="B29" s="105"/>
      <c r="C29" s="105"/>
      <c r="D29" s="105"/>
      <c r="E29" s="105"/>
      <c r="F29" s="192"/>
      <c r="G29" s="193"/>
      <c r="H29" s="128"/>
      <c r="I29" s="128"/>
      <c r="J29" s="115"/>
      <c r="K29" s="115"/>
      <c r="L29" s="128">
        <f t="shared" ref="L29:L31" si="0">(I29-H29)*J29*K29</f>
        <v>0</v>
      </c>
      <c r="M29" s="105"/>
      <c r="N29" s="105"/>
      <c r="O29" s="105"/>
      <c r="P29" s="105"/>
      <c r="Q29" s="105"/>
      <c r="R29" s="105"/>
    </row>
    <row r="30" spans="2:18">
      <c r="B30" s="105"/>
      <c r="C30" s="105"/>
      <c r="D30" s="105"/>
      <c r="E30" s="105"/>
      <c r="F30" s="192"/>
      <c r="G30" s="193"/>
      <c r="H30" s="128"/>
      <c r="I30" s="128"/>
      <c r="J30" s="115"/>
      <c r="K30" s="115"/>
      <c r="L30" s="128">
        <f t="shared" si="0"/>
        <v>0</v>
      </c>
      <c r="M30" s="105"/>
      <c r="N30" s="105"/>
      <c r="O30" s="105"/>
      <c r="P30" s="105"/>
      <c r="Q30" s="105"/>
      <c r="R30" s="105"/>
    </row>
    <row r="31" spans="2:18">
      <c r="B31" s="105"/>
      <c r="C31" s="105"/>
      <c r="D31" s="105"/>
      <c r="E31" s="105"/>
      <c r="F31" s="192"/>
      <c r="G31" s="193"/>
      <c r="H31" s="128"/>
      <c r="I31" s="128"/>
      <c r="J31" s="115"/>
      <c r="K31" s="115"/>
      <c r="L31" s="128">
        <f t="shared" si="0"/>
        <v>0</v>
      </c>
      <c r="M31" s="105"/>
      <c r="N31" s="105"/>
      <c r="O31" s="105"/>
      <c r="P31" s="105"/>
      <c r="Q31" s="105"/>
      <c r="R31" s="105"/>
    </row>
    <row r="32" spans="2:18">
      <c r="B32" s="105"/>
      <c r="C32" s="105"/>
      <c r="D32" s="105"/>
      <c r="E32" s="105"/>
      <c r="F32" s="194" t="s">
        <v>22</v>
      </c>
      <c r="G32" s="195"/>
      <c r="H32" s="135"/>
      <c r="I32" s="135"/>
      <c r="J32" s="135"/>
      <c r="K32" s="135"/>
      <c r="L32" s="135">
        <f>SUM(L28:L31)</f>
        <v>0</v>
      </c>
      <c r="M32" s="105"/>
      <c r="N32" s="105"/>
      <c r="O32" s="105"/>
      <c r="P32" s="105"/>
      <c r="Q32" s="105"/>
      <c r="R32" s="105"/>
    </row>
    <row r="33" spans="2:17">
      <c r="B33" s="105"/>
      <c r="C33" s="105"/>
      <c r="D33" s="105"/>
      <c r="E33" s="105"/>
      <c r="F33" s="184" t="s">
        <v>88</v>
      </c>
      <c r="G33" s="185"/>
      <c r="H33" s="185"/>
      <c r="I33" s="185"/>
      <c r="J33" s="185"/>
      <c r="K33" s="186"/>
      <c r="L33" s="105"/>
      <c r="M33" s="105"/>
      <c r="N33" s="105"/>
      <c r="O33" s="105"/>
      <c r="P33" s="105"/>
      <c r="Q33" s="105"/>
    </row>
    <row r="34" spans="2:17">
      <c r="B34" s="105"/>
      <c r="C34" s="105"/>
      <c r="D34" s="105"/>
      <c r="E34" s="105"/>
      <c r="F34" s="187"/>
      <c r="G34" s="188"/>
      <c r="H34" s="188"/>
      <c r="I34" s="188"/>
      <c r="J34" s="188"/>
      <c r="K34" s="189"/>
      <c r="L34" s="105"/>
      <c r="M34" s="105"/>
      <c r="N34" s="105"/>
      <c r="O34" s="105"/>
      <c r="P34" s="105"/>
      <c r="Q34" s="105"/>
    </row>
    <row r="35" spans="2:17"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</row>
    <row r="36" spans="2:17">
      <c r="B36" s="105"/>
      <c r="C36" s="105" t="s">
        <v>160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2:17" ht="13.5" thickBot="1">
      <c r="B37" s="105"/>
      <c r="C37" s="105"/>
      <c r="D37" s="105"/>
      <c r="E37" s="105"/>
      <c r="F37" s="198" t="s">
        <v>161</v>
      </c>
      <c r="G37" s="198"/>
      <c r="H37" s="110" t="s">
        <v>162</v>
      </c>
      <c r="I37" s="110" t="s">
        <v>163</v>
      </c>
      <c r="J37" s="110" t="s">
        <v>65</v>
      </c>
      <c r="K37" s="110" t="s">
        <v>14</v>
      </c>
      <c r="L37" s="105"/>
      <c r="M37" s="105" t="s">
        <v>15</v>
      </c>
      <c r="N37" s="105"/>
      <c r="O37" s="105"/>
      <c r="P37" s="105"/>
      <c r="Q37" s="105"/>
    </row>
    <row r="38" spans="2:17" ht="13.5" thickBot="1">
      <c r="B38" s="105"/>
      <c r="C38" s="105"/>
      <c r="D38" s="105"/>
      <c r="E38" s="105"/>
      <c r="F38" s="198"/>
      <c r="G38" s="198"/>
      <c r="H38" s="113" t="s">
        <v>53</v>
      </c>
      <c r="I38" s="113" t="s">
        <v>53</v>
      </c>
      <c r="J38" s="113" t="s">
        <v>164</v>
      </c>
      <c r="K38" s="113" t="s">
        <v>53</v>
      </c>
      <c r="L38" s="106" t="s">
        <v>21</v>
      </c>
      <c r="M38" s="107">
        <f>'2.2投資効率'!$G$42</f>
        <v>0</v>
      </c>
      <c r="N38" s="105"/>
      <c r="O38" s="105"/>
      <c r="P38" s="105"/>
      <c r="Q38" s="105"/>
    </row>
    <row r="39" spans="2:17">
      <c r="B39" s="105"/>
      <c r="C39" s="105"/>
      <c r="D39" s="105"/>
      <c r="E39" s="105"/>
      <c r="F39" s="192"/>
      <c r="G39" s="193"/>
      <c r="H39" s="108"/>
      <c r="I39" s="108"/>
      <c r="J39" s="115"/>
      <c r="K39" s="108">
        <f>(I39-H39)*J39</f>
        <v>0</v>
      </c>
      <c r="L39" s="105"/>
      <c r="M39" s="105"/>
      <c r="N39" s="105"/>
      <c r="O39" s="105"/>
      <c r="P39" s="105"/>
      <c r="Q39" s="105"/>
    </row>
    <row r="40" spans="2:17">
      <c r="B40" s="105"/>
      <c r="C40" s="105"/>
      <c r="D40" s="105"/>
      <c r="E40" s="105"/>
      <c r="F40" s="192"/>
      <c r="G40" s="193"/>
      <c r="H40" s="108"/>
      <c r="I40" s="108"/>
      <c r="J40" s="115"/>
      <c r="K40" s="108">
        <f>(I40-H40)*J40</f>
        <v>0</v>
      </c>
      <c r="L40" s="105"/>
      <c r="M40" s="105"/>
      <c r="N40" s="105"/>
      <c r="O40" s="105"/>
      <c r="P40" s="105"/>
      <c r="Q40" s="105"/>
    </row>
    <row r="41" spans="2:17">
      <c r="B41" s="105"/>
      <c r="C41" s="105"/>
      <c r="D41" s="105"/>
      <c r="E41" s="105"/>
      <c r="F41" s="192"/>
      <c r="G41" s="193"/>
      <c r="H41" s="108"/>
      <c r="I41" s="108"/>
      <c r="J41" s="115"/>
      <c r="K41" s="108">
        <f>(I41-H41)*J41</f>
        <v>0</v>
      </c>
      <c r="L41" s="105"/>
      <c r="M41" s="105"/>
      <c r="N41" s="105"/>
      <c r="O41" s="105"/>
      <c r="P41" s="105"/>
      <c r="Q41" s="105"/>
    </row>
    <row r="42" spans="2:17">
      <c r="B42" s="105"/>
      <c r="C42" s="105"/>
      <c r="D42" s="105"/>
      <c r="E42" s="105"/>
      <c r="F42" s="192"/>
      <c r="G42" s="193"/>
      <c r="H42" s="108"/>
      <c r="I42" s="108"/>
      <c r="J42" s="115"/>
      <c r="K42" s="108">
        <f>(I42-H42)*J42</f>
        <v>0</v>
      </c>
      <c r="L42" s="105"/>
      <c r="M42" s="105"/>
      <c r="N42" s="105"/>
      <c r="O42" s="105"/>
      <c r="P42" s="105"/>
      <c r="Q42" s="105"/>
    </row>
    <row r="43" spans="2:17">
      <c r="B43" s="105"/>
      <c r="C43" s="105"/>
      <c r="D43" s="105"/>
      <c r="E43" s="105"/>
      <c r="F43" s="194" t="s">
        <v>22</v>
      </c>
      <c r="G43" s="195"/>
      <c r="H43" s="135"/>
      <c r="I43" s="135"/>
      <c r="J43" s="135"/>
      <c r="K43" s="135">
        <f>SUM(K39:K42)</f>
        <v>0</v>
      </c>
      <c r="L43" s="105"/>
      <c r="M43" s="105"/>
      <c r="N43" s="105"/>
      <c r="O43" s="105"/>
      <c r="P43" s="105"/>
      <c r="Q43" s="105"/>
    </row>
    <row r="44" spans="2:17">
      <c r="B44" s="105"/>
      <c r="C44" s="105"/>
      <c r="D44" s="105"/>
      <c r="E44" s="105"/>
      <c r="F44" s="184" t="s">
        <v>88</v>
      </c>
      <c r="G44" s="185"/>
      <c r="H44" s="185"/>
      <c r="I44" s="185"/>
      <c r="J44" s="185"/>
      <c r="K44" s="186"/>
      <c r="L44" s="105"/>
      <c r="M44" s="105"/>
      <c r="N44" s="105"/>
      <c r="O44" s="105"/>
      <c r="P44" s="105"/>
      <c r="Q44" s="105"/>
    </row>
    <row r="45" spans="2:17">
      <c r="B45" s="105"/>
      <c r="C45" s="105"/>
      <c r="D45" s="105"/>
      <c r="E45" s="105"/>
      <c r="F45" s="187"/>
      <c r="G45" s="188"/>
      <c r="H45" s="188"/>
      <c r="I45" s="188"/>
      <c r="J45" s="188"/>
      <c r="K45" s="189"/>
      <c r="L45" s="105"/>
      <c r="M45" s="105"/>
      <c r="N45" s="105"/>
      <c r="O45" s="105"/>
      <c r="P45" s="105"/>
      <c r="Q45" s="105"/>
    </row>
    <row r="46" spans="2:17"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</row>
    <row r="47" spans="2:17">
      <c r="C47" s="2" t="s">
        <v>165</v>
      </c>
    </row>
    <row r="48" spans="2:17" ht="13.5" thickBot="1">
      <c r="F48" s="221" t="s">
        <v>166</v>
      </c>
      <c r="G48" s="213" t="s">
        <v>167</v>
      </c>
      <c r="H48" s="221" t="s">
        <v>168</v>
      </c>
      <c r="I48" s="213" t="s">
        <v>169</v>
      </c>
      <c r="J48" s="213" t="s">
        <v>170</v>
      </c>
      <c r="K48" s="213" t="s">
        <v>14</v>
      </c>
      <c r="M48" s="2" t="s">
        <v>15</v>
      </c>
    </row>
    <row r="49" spans="6:13" ht="13.5" thickBot="1">
      <c r="F49" s="222"/>
      <c r="G49" s="214"/>
      <c r="H49" s="222"/>
      <c r="I49" s="214"/>
      <c r="J49" s="214"/>
      <c r="K49" s="214"/>
      <c r="L49" s="7" t="s">
        <v>21</v>
      </c>
      <c r="M49" s="53">
        <f>'2.2投資効率'!$G$42</f>
        <v>0</v>
      </c>
    </row>
    <row r="50" spans="6:13">
      <c r="F50" s="21" t="s">
        <v>141</v>
      </c>
      <c r="G50" s="21" t="s">
        <v>171</v>
      </c>
      <c r="H50" s="21" t="s">
        <v>141</v>
      </c>
      <c r="I50" s="21" t="s">
        <v>172</v>
      </c>
      <c r="J50" s="21" t="s">
        <v>173</v>
      </c>
      <c r="K50" s="21" t="s">
        <v>53</v>
      </c>
    </row>
    <row r="51" spans="6:13">
      <c r="F51" s="47"/>
      <c r="G51" s="47"/>
      <c r="H51" s="47"/>
      <c r="I51" s="47"/>
      <c r="J51" s="70"/>
      <c r="K51" s="13">
        <f>F51*G51+H51*I51*J51</f>
        <v>0</v>
      </c>
    </row>
    <row r="52" spans="6:13">
      <c r="F52" s="215" t="s">
        <v>88</v>
      </c>
      <c r="G52" s="216"/>
      <c r="H52" s="216"/>
      <c r="I52" s="216"/>
      <c r="J52" s="216"/>
      <c r="K52" s="217"/>
    </row>
    <row r="53" spans="6:13">
      <c r="F53" s="218"/>
      <c r="G53" s="219"/>
      <c r="H53" s="219"/>
      <c r="I53" s="219"/>
      <c r="J53" s="219"/>
      <c r="K53" s="220"/>
    </row>
  </sheetData>
  <mergeCells count="36">
    <mergeCell ref="K48:K49"/>
    <mergeCell ref="F52:K53"/>
    <mergeCell ref="F48:F49"/>
    <mergeCell ref="G48:G49"/>
    <mergeCell ref="H48:H49"/>
    <mergeCell ref="I48:I49"/>
    <mergeCell ref="J48:J49"/>
    <mergeCell ref="F42:G42"/>
    <mergeCell ref="F43:G43"/>
    <mergeCell ref="F44:K45"/>
    <mergeCell ref="F31:G31"/>
    <mergeCell ref="F32:G32"/>
    <mergeCell ref="F33:K34"/>
    <mergeCell ref="F37:G38"/>
    <mergeCell ref="F39:G39"/>
    <mergeCell ref="F12:G12"/>
    <mergeCell ref="F13:K14"/>
    <mergeCell ref="F17:G17"/>
    <mergeCell ref="F40:G40"/>
    <mergeCell ref="F41:G41"/>
    <mergeCell ref="F22:J23"/>
    <mergeCell ref="F26:G27"/>
    <mergeCell ref="F28:G28"/>
    <mergeCell ref="F29:G29"/>
    <mergeCell ref="F30:G30"/>
    <mergeCell ref="F18:F19"/>
    <mergeCell ref="G18:G19"/>
    <mergeCell ref="H18:H19"/>
    <mergeCell ref="H17:I17"/>
    <mergeCell ref="J17:J19"/>
    <mergeCell ref="I18:I19"/>
    <mergeCell ref="F6:G7"/>
    <mergeCell ref="F8:G8"/>
    <mergeCell ref="F9:G9"/>
    <mergeCell ref="F10:G10"/>
    <mergeCell ref="F11:G11"/>
  </mergeCells>
  <phoneticPr fontId="2"/>
  <pageMargins left="0.39370078740157483" right="0.39370078740157483" top="0.78740157480314965" bottom="0.39370078740157483" header="0.51181102362204722" footer="0.31496062992125984"/>
  <pageSetup paperSize="9" scale="64" orientation="landscape" r:id="rId1"/>
  <headerFooter alignWithMargins="0">
    <oddFooter>&amp;C&amp;P/ &amp;N</oddFooter>
  </headerFooter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3"/>
  <sheetViews>
    <sheetView showOutlineSymbols="0" view="pageBreakPreview" zoomScaleSheetLayoutView="100" workbookViewId="0"/>
  </sheetViews>
  <sheetFormatPr defaultColWidth="9" defaultRowHeight="12.95" outlineLevelCol="4"/>
  <cols>
    <col min="1" max="1" width="2.140625" style="3" customWidth="1"/>
    <col min="2" max="2" width="2.28515625" style="3" customWidth="1"/>
    <col min="3" max="3" width="2.42578125" style="3" customWidth="1"/>
    <col min="4" max="5" width="2.5703125" style="3" customWidth="1"/>
    <col min="6" max="6" width="12.28515625" style="3" customWidth="1"/>
    <col min="7" max="7" width="12.85546875" style="3" customWidth="1" outlineLevel="4"/>
    <col min="8" max="8" width="12.42578125" style="3" customWidth="1" outlineLevel="4"/>
    <col min="9" max="9" width="13.7109375" style="3" customWidth="1" outlineLevel="3"/>
    <col min="10" max="10" width="14.140625" style="3" customWidth="1" outlineLevel="3"/>
    <col min="11" max="11" width="15.42578125" style="3" customWidth="1" outlineLevel="4"/>
    <col min="12" max="13" width="13.42578125" style="3" customWidth="1" outlineLevel="4"/>
    <col min="14" max="15" width="13.42578125" style="3" customWidth="1" outlineLevel="3"/>
    <col min="16" max="17" width="13.42578125" style="3" customWidth="1" outlineLevel="2"/>
    <col min="18" max="19" width="13.42578125" style="3" customWidth="1" outlineLevel="1"/>
    <col min="20" max="20" width="12.5703125" style="3" customWidth="1"/>
    <col min="21" max="16384" width="9" style="3"/>
  </cols>
  <sheetData>
    <row r="1" spans="1:14" s="1" customFormat="1" ht="16.5">
      <c r="B1" s="1" t="str">
        <f>'1.1農林漁業向上'!B1</f>
        <v>農山漁村振興交付金（地域資源活用価値創出対策）費用対効果算定フォーム（産業支援型）</v>
      </c>
    </row>
    <row r="3" spans="1:14">
      <c r="A3" s="2" t="s">
        <v>1</v>
      </c>
    </row>
    <row r="4" spans="1:14">
      <c r="B4" s="2" t="s">
        <v>174</v>
      </c>
    </row>
    <row r="5" spans="1:14" ht="13.5" thickBot="1">
      <c r="F5" s="232" t="s">
        <v>175</v>
      </c>
      <c r="G5" s="232"/>
      <c r="H5" s="233" t="s">
        <v>176</v>
      </c>
      <c r="I5" s="233"/>
      <c r="J5" s="233" t="s">
        <v>177</v>
      </c>
      <c r="K5" s="233"/>
      <c r="L5" s="23" t="s">
        <v>14</v>
      </c>
      <c r="N5" s="2" t="s">
        <v>15</v>
      </c>
    </row>
    <row r="6" spans="1:14" ht="13.5" thickBot="1">
      <c r="F6" s="232"/>
      <c r="G6" s="232"/>
      <c r="H6" s="15"/>
      <c r="I6" s="24" t="s">
        <v>20</v>
      </c>
      <c r="J6" s="16"/>
      <c r="K6" s="24" t="s">
        <v>20</v>
      </c>
      <c r="L6" s="21" t="s">
        <v>20</v>
      </c>
      <c r="M6" s="7" t="s">
        <v>21</v>
      </c>
      <c r="N6" s="53">
        <f>'2.2投資効率'!$G$42</f>
        <v>0</v>
      </c>
    </row>
    <row r="7" spans="1:14">
      <c r="F7" s="234"/>
      <c r="G7" s="235"/>
      <c r="H7" s="236"/>
      <c r="I7" s="237"/>
      <c r="J7" s="238"/>
      <c r="K7" s="239"/>
      <c r="L7" s="72">
        <f>H7-J7</f>
        <v>0</v>
      </c>
    </row>
    <row r="8" spans="1:14">
      <c r="F8" s="241"/>
      <c r="G8" s="242"/>
      <c r="H8" s="236"/>
      <c r="I8" s="237"/>
      <c r="J8" s="236"/>
      <c r="K8" s="237"/>
      <c r="L8" s="47">
        <f>H8-J8</f>
        <v>0</v>
      </c>
    </row>
    <row r="9" spans="1:14">
      <c r="F9" s="241"/>
      <c r="G9" s="242"/>
      <c r="H9" s="236"/>
      <c r="I9" s="237"/>
      <c r="J9" s="236"/>
      <c r="K9" s="237"/>
      <c r="L9" s="47">
        <f>H9-J9</f>
        <v>0</v>
      </c>
    </row>
    <row r="10" spans="1:14">
      <c r="F10" s="241"/>
      <c r="G10" s="242"/>
      <c r="H10" s="236"/>
      <c r="I10" s="237"/>
      <c r="J10" s="236"/>
      <c r="K10" s="237"/>
      <c r="L10" s="47">
        <f>H10-J10</f>
        <v>0</v>
      </c>
    </row>
    <row r="11" spans="1:14">
      <c r="F11" s="240" t="s">
        <v>22</v>
      </c>
      <c r="G11" s="165"/>
      <c r="H11" s="158"/>
      <c r="I11" s="159"/>
      <c r="J11" s="158"/>
      <c r="K11" s="159"/>
      <c r="L11" s="73">
        <f>SUM(L7:L10)</f>
        <v>0</v>
      </c>
    </row>
    <row r="12" spans="1:14" s="19" customFormat="1" ht="13.5" customHeight="1">
      <c r="F12" s="223" t="s">
        <v>88</v>
      </c>
      <c r="G12" s="224"/>
      <c r="H12" s="224"/>
      <c r="I12" s="224"/>
      <c r="J12" s="224"/>
      <c r="K12" s="224"/>
      <c r="L12" s="225"/>
      <c r="M12" s="27"/>
    </row>
    <row r="13" spans="1:14" s="19" customFormat="1" ht="13.5" customHeight="1">
      <c r="F13" s="226"/>
      <c r="G13" s="227"/>
      <c r="H13" s="227"/>
      <c r="I13" s="227"/>
      <c r="J13" s="227"/>
      <c r="K13" s="227"/>
      <c r="L13" s="228"/>
      <c r="M13" s="27"/>
    </row>
    <row r="14" spans="1:14">
      <c r="F14" s="229"/>
      <c r="G14" s="230"/>
      <c r="H14" s="230"/>
      <c r="I14" s="230"/>
      <c r="J14" s="230"/>
      <c r="K14" s="230"/>
      <c r="L14" s="231"/>
      <c r="M14" s="27"/>
    </row>
    <row r="36" spans="9:9">
      <c r="I36" s="42"/>
    </row>
    <row r="53" spans="17:17">
      <c r="Q53" s="2"/>
    </row>
  </sheetData>
  <mergeCells count="19">
    <mergeCell ref="H10:I10"/>
    <mergeCell ref="H9:I9"/>
    <mergeCell ref="H8:I8"/>
    <mergeCell ref="F12:L14"/>
    <mergeCell ref="F5:G6"/>
    <mergeCell ref="H5:I5"/>
    <mergeCell ref="J5:K5"/>
    <mergeCell ref="F7:G7"/>
    <mergeCell ref="H7:I7"/>
    <mergeCell ref="J7:K7"/>
    <mergeCell ref="J11:K11"/>
    <mergeCell ref="J10:K10"/>
    <mergeCell ref="J9:K9"/>
    <mergeCell ref="J8:K8"/>
    <mergeCell ref="F11:G11"/>
    <mergeCell ref="F10:G10"/>
    <mergeCell ref="F9:G9"/>
    <mergeCell ref="F8:G8"/>
    <mergeCell ref="H11:I11"/>
  </mergeCells>
  <phoneticPr fontId="2"/>
  <pageMargins left="0.39370078740157483" right="0.39370078740157483" top="0.78740157480314965" bottom="0.39370078740157483" header="0.51181102362204722" footer="0.31496062992125984"/>
  <pageSetup paperSize="9" scale="73" orientation="landscape" r:id="rId1"/>
  <headerFooter alignWithMargins="0">
    <oddFooter>&amp;C&amp;P/ &amp;N</oddFooter>
  </headerFooter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8"/>
  <sheetViews>
    <sheetView showOutlineSymbols="0" view="pageBreakPreview" zoomScaleNormal="85" zoomScaleSheetLayoutView="100" workbookViewId="0"/>
  </sheetViews>
  <sheetFormatPr defaultColWidth="9" defaultRowHeight="12.95" outlineLevelCol="4"/>
  <cols>
    <col min="1" max="1" width="2.140625" style="3" customWidth="1"/>
    <col min="2" max="2" width="2.28515625" style="3" customWidth="1"/>
    <col min="3" max="3" width="2.42578125" style="3" customWidth="1"/>
    <col min="4" max="5" width="2.5703125" style="3" customWidth="1"/>
    <col min="6" max="6" width="12.28515625" style="3" customWidth="1"/>
    <col min="7" max="7" width="12.85546875" style="3" customWidth="1" outlineLevel="4"/>
    <col min="8" max="8" width="12.42578125" style="3" customWidth="1" outlineLevel="4"/>
    <col min="9" max="9" width="13.7109375" style="3" customWidth="1" outlineLevel="3"/>
    <col min="10" max="10" width="19.5703125" style="3" customWidth="1" outlineLevel="3"/>
    <col min="11" max="11" width="3.5703125" style="3" customWidth="1" outlineLevel="3"/>
    <col min="12" max="12" width="9.42578125" style="3" bestFit="1" customWidth="1" outlineLevel="4"/>
    <col min="13" max="14" width="13.42578125" style="3" customWidth="1" outlineLevel="4"/>
    <col min="15" max="16" width="13.42578125" style="3" customWidth="1" outlineLevel="3"/>
    <col min="17" max="18" width="13.42578125" style="3" customWidth="1" outlineLevel="2"/>
    <col min="19" max="20" width="13.42578125" style="3" customWidth="1" outlineLevel="1"/>
    <col min="21" max="21" width="12.5703125" style="3" customWidth="1"/>
    <col min="22" max="16384" width="9" style="3"/>
  </cols>
  <sheetData>
    <row r="1" spans="1:13" s="1" customFormat="1" ht="16.5">
      <c r="B1" s="1" t="str">
        <f>'1.1農林漁業向上'!B1</f>
        <v>農山漁村振興交付金（地域資源活用価値創出対策）費用対効果算定フォーム（産業支援型）</v>
      </c>
    </row>
    <row r="2" spans="1:13" ht="17.25" customHeight="1"/>
    <row r="3" spans="1:13" ht="17.25" customHeight="1">
      <c r="A3" s="2" t="s">
        <v>178</v>
      </c>
    </row>
    <row r="4" spans="1:13" ht="17.25" customHeight="1">
      <c r="B4" s="2" t="s">
        <v>179</v>
      </c>
    </row>
    <row r="5" spans="1:13" ht="39.6" thickBot="1">
      <c r="B5" s="48"/>
      <c r="C5" s="49"/>
      <c r="D5" s="49"/>
      <c r="E5" s="50" t="s">
        <v>180</v>
      </c>
      <c r="F5" s="50"/>
      <c r="G5" s="49"/>
      <c r="H5" s="14"/>
      <c r="I5" s="100" t="s">
        <v>181</v>
      </c>
      <c r="J5" s="22" t="s">
        <v>182</v>
      </c>
      <c r="K5" s="44"/>
      <c r="M5" s="2" t="s">
        <v>15</v>
      </c>
    </row>
    <row r="6" spans="1:13" ht="16.5" customHeight="1" thickBot="1">
      <c r="B6" s="28" t="s">
        <v>183</v>
      </c>
      <c r="C6" s="8"/>
      <c r="D6" s="8"/>
      <c r="E6" s="8"/>
      <c r="F6" s="29"/>
      <c r="G6" s="30"/>
      <c r="H6" s="31"/>
      <c r="I6" s="46">
        <f>SUM(I7,I22)</f>
        <v>0</v>
      </c>
      <c r="J6" s="10"/>
      <c r="K6" s="45"/>
      <c r="L6" s="7" t="s">
        <v>21</v>
      </c>
      <c r="M6" s="53">
        <f>'2.2投資効率'!$G$42</f>
        <v>0</v>
      </c>
    </row>
    <row r="7" spans="1:13" ht="16.5" customHeight="1">
      <c r="B7" s="32"/>
      <c r="C7" s="33" t="s">
        <v>184</v>
      </c>
      <c r="D7" s="8"/>
      <c r="E7" s="8"/>
      <c r="F7" s="29"/>
      <c r="G7" s="30"/>
      <c r="H7" s="31"/>
      <c r="I7" s="47">
        <f>SUM(I8,I14,I18)</f>
        <v>0</v>
      </c>
      <c r="J7" s="8"/>
      <c r="K7" s="45"/>
    </row>
    <row r="8" spans="1:13" ht="16.5" customHeight="1">
      <c r="B8" s="32"/>
      <c r="C8" s="34"/>
      <c r="D8" s="33" t="s">
        <v>4</v>
      </c>
      <c r="E8" s="31"/>
      <c r="F8" s="29"/>
      <c r="G8" s="30"/>
      <c r="H8" s="31"/>
      <c r="I8" s="47">
        <f>SUM(I9:I13)</f>
        <v>0</v>
      </c>
      <c r="J8" s="8"/>
      <c r="K8" s="45"/>
    </row>
    <row r="9" spans="1:13" ht="16.5" customHeight="1">
      <c r="B9" s="32"/>
      <c r="C9" s="34"/>
      <c r="D9" s="34"/>
      <c r="E9" s="35" t="s">
        <v>5</v>
      </c>
      <c r="F9" s="36"/>
      <c r="G9" s="30"/>
      <c r="H9" s="31"/>
      <c r="I9" s="47">
        <f>'1.1農林漁業向上'!N15</f>
        <v>0</v>
      </c>
      <c r="J9" s="8"/>
      <c r="K9" s="45"/>
    </row>
    <row r="10" spans="1:13" ht="16.5" customHeight="1">
      <c r="B10" s="32"/>
      <c r="C10" s="34"/>
      <c r="D10" s="34"/>
      <c r="E10" s="35" t="s">
        <v>24</v>
      </c>
      <c r="F10" s="36"/>
      <c r="G10" s="30"/>
      <c r="H10" s="31"/>
      <c r="I10" s="47">
        <f>'1.1農林漁業向上'!N26</f>
        <v>0</v>
      </c>
      <c r="J10" s="8"/>
      <c r="K10" s="45"/>
    </row>
    <row r="11" spans="1:13" ht="16.5" customHeight="1">
      <c r="B11" s="32"/>
      <c r="C11" s="34"/>
      <c r="D11" s="34"/>
      <c r="E11" s="35" t="s">
        <v>28</v>
      </c>
      <c r="F11" s="36"/>
      <c r="G11" s="30"/>
      <c r="H11" s="31"/>
      <c r="I11" s="47">
        <f>'1.1農林漁業向上'!N38</f>
        <v>0</v>
      </c>
      <c r="J11" s="8"/>
      <c r="K11" s="45"/>
    </row>
    <row r="12" spans="1:13" ht="16.5" customHeight="1">
      <c r="B12" s="32"/>
      <c r="C12" s="34"/>
      <c r="D12" s="34"/>
      <c r="E12" s="82" t="s">
        <v>185</v>
      </c>
      <c r="F12" s="36"/>
      <c r="G12" s="30"/>
      <c r="H12" s="31"/>
      <c r="I12" s="47">
        <f>'1.1農林漁業向上'!J45</f>
        <v>0</v>
      </c>
      <c r="J12" s="8"/>
      <c r="K12" s="45"/>
    </row>
    <row r="13" spans="1:13" ht="16.5" customHeight="1">
      <c r="B13" s="32"/>
      <c r="C13" s="34"/>
      <c r="D13" s="34"/>
      <c r="E13" s="82" t="s">
        <v>186</v>
      </c>
      <c r="F13" s="36"/>
      <c r="G13" s="30"/>
      <c r="H13" s="31"/>
      <c r="I13" s="47">
        <f>'1.1農林漁業向上'!O56</f>
        <v>0</v>
      </c>
      <c r="J13" s="8"/>
      <c r="K13" s="45"/>
    </row>
    <row r="14" spans="1:13" ht="16.5" customHeight="1">
      <c r="B14" s="32"/>
      <c r="C14" s="34"/>
      <c r="D14" s="33" t="s">
        <v>45</v>
      </c>
      <c r="E14" s="31"/>
      <c r="F14" s="36"/>
      <c r="G14" s="30"/>
      <c r="H14" s="31"/>
      <c r="I14" s="47">
        <f>SUM(I15:I17)</f>
        <v>0</v>
      </c>
      <c r="J14" s="8"/>
      <c r="K14" s="45"/>
    </row>
    <row r="15" spans="1:13" ht="16.5" customHeight="1">
      <c r="B15" s="32"/>
      <c r="C15" s="34"/>
      <c r="D15" s="34"/>
      <c r="E15" s="35" t="s">
        <v>46</v>
      </c>
      <c r="F15" s="36"/>
      <c r="G15" s="30"/>
      <c r="H15" s="31"/>
      <c r="I15" s="47">
        <f>'1.1農林漁業向上'!M69</f>
        <v>0</v>
      </c>
      <c r="J15" s="8"/>
      <c r="K15" s="45"/>
    </row>
    <row r="16" spans="1:13" ht="16.5" customHeight="1">
      <c r="B16" s="32"/>
      <c r="C16" s="34"/>
      <c r="D16" s="34"/>
      <c r="E16" s="35" t="s">
        <v>54</v>
      </c>
      <c r="F16" s="36"/>
      <c r="G16" s="30"/>
      <c r="H16" s="31"/>
      <c r="I16" s="47">
        <f>'1.1農林漁業向上'!M80</f>
        <v>0</v>
      </c>
      <c r="J16" s="8"/>
      <c r="K16" s="45"/>
    </row>
    <row r="17" spans="2:11" ht="16.5" customHeight="1">
      <c r="B17" s="32"/>
      <c r="C17" s="34"/>
      <c r="D17" s="37"/>
      <c r="E17" s="35" t="s">
        <v>55</v>
      </c>
      <c r="F17" s="36"/>
      <c r="G17" s="30"/>
      <c r="H17" s="31"/>
      <c r="I17" s="47">
        <f>'1.1農林漁業向上'!M88</f>
        <v>0</v>
      </c>
      <c r="J17" s="8"/>
      <c r="K17" s="45"/>
    </row>
    <row r="18" spans="2:11" ht="16.5" customHeight="1">
      <c r="B18" s="32"/>
      <c r="C18" s="34"/>
      <c r="D18" s="38" t="s">
        <v>59</v>
      </c>
      <c r="E18" s="31"/>
      <c r="F18" s="36"/>
      <c r="G18" s="30"/>
      <c r="H18" s="31"/>
      <c r="I18" s="47">
        <f>SUM(I19:I21)</f>
        <v>0</v>
      </c>
      <c r="J18" s="8"/>
      <c r="K18" s="45"/>
    </row>
    <row r="19" spans="2:11" ht="16.5" customHeight="1">
      <c r="B19" s="32"/>
      <c r="C19" s="34"/>
      <c r="D19" s="34"/>
      <c r="E19" s="35" t="s">
        <v>60</v>
      </c>
      <c r="F19" s="36"/>
      <c r="G19" s="30"/>
      <c r="H19" s="31"/>
      <c r="I19" s="47">
        <f>'1.1農林漁業向上'!K100</f>
        <v>0</v>
      </c>
      <c r="J19" s="8"/>
      <c r="K19" s="45"/>
    </row>
    <row r="20" spans="2:11" ht="16.5" customHeight="1">
      <c r="B20" s="32"/>
      <c r="C20" s="34"/>
      <c r="D20" s="34"/>
      <c r="E20" s="35" t="s">
        <v>187</v>
      </c>
      <c r="F20" s="36"/>
      <c r="G20" s="30"/>
      <c r="H20" s="31"/>
      <c r="I20" s="47">
        <f>'1.1農林漁業向上'!J111</f>
        <v>0</v>
      </c>
      <c r="J20" s="8"/>
      <c r="K20" s="45"/>
    </row>
    <row r="21" spans="2:11" ht="16.5" customHeight="1">
      <c r="B21" s="32"/>
      <c r="C21" s="37"/>
      <c r="D21" s="37"/>
      <c r="E21" s="35" t="s">
        <v>28</v>
      </c>
      <c r="F21" s="36"/>
      <c r="G21" s="30"/>
      <c r="H21" s="31"/>
      <c r="I21" s="47">
        <f>'1.1農林漁業向上'!J122</f>
        <v>0</v>
      </c>
      <c r="J21" s="8"/>
      <c r="K21" s="45"/>
    </row>
    <row r="22" spans="2:11" ht="16.5" customHeight="1">
      <c r="B22" s="32"/>
      <c r="C22" s="33" t="s">
        <v>74</v>
      </c>
      <c r="D22" s="8"/>
      <c r="E22" s="8"/>
      <c r="F22" s="36"/>
      <c r="G22" s="30"/>
      <c r="H22" s="31"/>
      <c r="I22" s="47">
        <f>I23</f>
        <v>0</v>
      </c>
      <c r="J22" s="8"/>
      <c r="K22" s="45"/>
    </row>
    <row r="23" spans="2:11" ht="16.5" customHeight="1">
      <c r="B23" s="32"/>
      <c r="C23" s="34"/>
      <c r="D23" s="33" t="s">
        <v>75</v>
      </c>
      <c r="E23" s="31"/>
      <c r="F23" s="36"/>
      <c r="G23" s="30"/>
      <c r="H23" s="31"/>
      <c r="I23" s="47">
        <f>SUM(I24:I26)</f>
        <v>0</v>
      </c>
      <c r="J23" s="8"/>
      <c r="K23" s="45"/>
    </row>
    <row r="24" spans="2:11" ht="16.5" customHeight="1">
      <c r="B24" s="32"/>
      <c r="C24" s="34"/>
      <c r="D24" s="34"/>
      <c r="E24" s="35" t="s">
        <v>76</v>
      </c>
      <c r="F24" s="36"/>
      <c r="G24" s="30"/>
      <c r="H24" s="31"/>
      <c r="I24" s="47">
        <f>'1.1農林漁業向上'!R136</f>
        <v>0</v>
      </c>
      <c r="J24" s="8"/>
      <c r="K24" s="45"/>
    </row>
    <row r="25" spans="2:11" ht="16.5" customHeight="1">
      <c r="B25" s="32"/>
      <c r="C25" s="34"/>
      <c r="D25" s="34"/>
      <c r="E25" s="35" t="s">
        <v>89</v>
      </c>
      <c r="F25" s="36"/>
      <c r="G25" s="30"/>
      <c r="H25" s="31"/>
      <c r="I25" s="47">
        <f>'1.1農林漁業向上'!J143</f>
        <v>0</v>
      </c>
      <c r="J25" s="8"/>
      <c r="K25" s="45"/>
    </row>
    <row r="26" spans="2:11" ht="16.5" customHeight="1">
      <c r="B26" s="39"/>
      <c r="C26" s="37"/>
      <c r="D26" s="37"/>
      <c r="E26" s="35" t="s">
        <v>92</v>
      </c>
      <c r="F26" s="36"/>
      <c r="G26" s="30"/>
      <c r="H26" s="31"/>
      <c r="I26" s="47">
        <f>'1.1農林漁業向上'!J150</f>
        <v>0</v>
      </c>
      <c r="J26" s="8"/>
      <c r="K26" s="45"/>
    </row>
    <row r="27" spans="2:11" ht="16.5" customHeight="1">
      <c r="B27" s="86" t="s">
        <v>188</v>
      </c>
      <c r="C27" s="34"/>
      <c r="D27" s="37"/>
      <c r="E27" s="35"/>
      <c r="F27" s="36"/>
      <c r="G27" s="30"/>
      <c r="H27" s="31"/>
      <c r="I27" s="47">
        <f>I28</f>
        <v>0</v>
      </c>
      <c r="J27" s="8"/>
      <c r="K27" s="45"/>
    </row>
    <row r="28" spans="2:11" ht="16.5" customHeight="1">
      <c r="B28" s="32"/>
      <c r="C28" s="87" t="s">
        <v>96</v>
      </c>
      <c r="D28" s="25"/>
      <c r="E28" s="8"/>
      <c r="F28" s="36"/>
      <c r="G28" s="30"/>
      <c r="H28" s="31"/>
      <c r="I28" s="47">
        <f>SUM(I29:I30)</f>
        <v>0</v>
      </c>
      <c r="J28" s="8"/>
      <c r="K28" s="45"/>
    </row>
    <row r="29" spans="2:11" ht="16.5" customHeight="1">
      <c r="B29" s="32"/>
      <c r="C29" s="34"/>
      <c r="D29" s="87" t="s">
        <v>189</v>
      </c>
      <c r="E29" s="8"/>
      <c r="F29" s="36"/>
      <c r="G29" s="30"/>
      <c r="H29" s="31"/>
      <c r="I29" s="47">
        <f>'1.2食品等製造向上効果 '!N13</f>
        <v>0</v>
      </c>
      <c r="J29" s="8"/>
      <c r="K29" s="45"/>
    </row>
    <row r="30" spans="2:11" ht="16.5" customHeight="1">
      <c r="B30" s="39"/>
      <c r="C30" s="37"/>
      <c r="D30" s="88" t="s">
        <v>107</v>
      </c>
      <c r="E30" s="25"/>
      <c r="F30" s="36"/>
      <c r="G30" s="30"/>
      <c r="H30" s="31"/>
      <c r="I30" s="47">
        <f>'1.2食品等製造向上効果 '!N24</f>
        <v>0</v>
      </c>
      <c r="J30" s="8"/>
      <c r="K30" s="45"/>
    </row>
    <row r="31" spans="2:11" ht="16.5" customHeight="1">
      <c r="B31" s="86" t="s">
        <v>190</v>
      </c>
      <c r="C31" s="34"/>
      <c r="D31" s="34"/>
      <c r="E31" s="25"/>
      <c r="F31" s="36"/>
      <c r="G31" s="30"/>
      <c r="H31" s="31"/>
      <c r="I31" s="47">
        <f>I32+I33+I34</f>
        <v>0</v>
      </c>
      <c r="J31" s="8"/>
      <c r="K31" s="45"/>
    </row>
    <row r="32" spans="2:11" ht="16.5" customHeight="1">
      <c r="B32" s="32"/>
      <c r="C32" s="88" t="s">
        <v>191</v>
      </c>
      <c r="D32" s="8"/>
      <c r="E32" s="8"/>
      <c r="F32" s="36"/>
      <c r="G32" s="30"/>
      <c r="H32" s="31"/>
      <c r="I32" s="47">
        <f>'1.3地域間交流効果'!K12</f>
        <v>0</v>
      </c>
      <c r="J32" s="8"/>
      <c r="K32" s="45"/>
    </row>
    <row r="33" spans="1:11" ht="16.5" customHeight="1">
      <c r="B33" s="32"/>
      <c r="C33" s="88" t="s">
        <v>192</v>
      </c>
      <c r="D33" s="8"/>
      <c r="E33" s="8"/>
      <c r="F33" s="36"/>
      <c r="G33" s="30"/>
      <c r="H33" s="31"/>
      <c r="I33" s="47">
        <f>'1.3地域間交流効果'!K23</f>
        <v>0</v>
      </c>
      <c r="J33" s="8"/>
      <c r="K33" s="45"/>
    </row>
    <row r="34" spans="1:11" ht="16.5" customHeight="1">
      <c r="B34" s="32"/>
      <c r="C34" s="88" t="s">
        <v>193</v>
      </c>
      <c r="D34" s="8"/>
      <c r="E34" s="8"/>
      <c r="F34" s="36"/>
      <c r="G34" s="30"/>
      <c r="H34" s="31"/>
      <c r="I34" s="47">
        <f>SUM(I35:I37)</f>
        <v>0</v>
      </c>
      <c r="J34" s="8"/>
      <c r="K34" s="45"/>
    </row>
    <row r="35" spans="1:11" ht="16.5" customHeight="1">
      <c r="B35" s="32"/>
      <c r="C35" s="88"/>
      <c r="D35" s="88" t="s">
        <v>194</v>
      </c>
      <c r="E35" s="88" t="s">
        <v>195</v>
      </c>
      <c r="F35" s="36"/>
      <c r="G35" s="30"/>
      <c r="H35" s="31"/>
      <c r="I35" s="47">
        <f>'1.3地域間交流効果'!O35</f>
        <v>0</v>
      </c>
      <c r="J35" s="8"/>
      <c r="K35" s="45"/>
    </row>
    <row r="36" spans="1:11" ht="16.5" customHeight="1">
      <c r="B36" s="32"/>
      <c r="C36" s="88"/>
      <c r="D36" s="8"/>
      <c r="E36" s="88" t="s">
        <v>196</v>
      </c>
      <c r="F36" s="36"/>
      <c r="G36" s="30"/>
      <c r="H36" s="31"/>
      <c r="I36" s="47">
        <f>'1.3地域間交流効果'!O46</f>
        <v>0</v>
      </c>
      <c r="J36" s="8"/>
      <c r="K36" s="45"/>
    </row>
    <row r="37" spans="1:11" ht="16.5" customHeight="1">
      <c r="B37" s="32"/>
      <c r="C37" s="88"/>
      <c r="D37" s="8"/>
      <c r="E37" s="88" t="s">
        <v>197</v>
      </c>
      <c r="F37" s="36"/>
      <c r="G37" s="30"/>
      <c r="H37" s="31"/>
      <c r="I37" s="75">
        <f>'1.3地域間交流効果'!L57</f>
        <v>0</v>
      </c>
      <c r="J37" s="8"/>
      <c r="K37" s="45"/>
    </row>
    <row r="38" spans="1:11" ht="16.5" customHeight="1">
      <c r="B38" s="139" t="s">
        <v>198</v>
      </c>
      <c r="C38" s="88"/>
      <c r="D38" s="8"/>
      <c r="E38" s="8"/>
      <c r="F38" s="36"/>
      <c r="G38" s="30"/>
      <c r="H38" s="31"/>
      <c r="I38" s="75">
        <f>SUM(I39:I43)</f>
        <v>0</v>
      </c>
      <c r="J38" s="8"/>
      <c r="K38" s="45"/>
    </row>
    <row r="39" spans="1:11" ht="16.5" customHeight="1">
      <c r="B39" s="32"/>
      <c r="C39" s="88" t="s">
        <v>199</v>
      </c>
      <c r="D39" s="8"/>
      <c r="E39" s="8"/>
      <c r="F39" s="36"/>
      <c r="G39" s="30"/>
      <c r="H39" s="31"/>
      <c r="I39" s="47">
        <f>'1.４地域活性化'!K12</f>
        <v>0</v>
      </c>
      <c r="J39" s="8"/>
      <c r="K39" s="45"/>
    </row>
    <row r="40" spans="1:11" ht="16.5" customHeight="1">
      <c r="B40" s="32"/>
      <c r="C40" s="88" t="s">
        <v>200</v>
      </c>
      <c r="D40" s="8"/>
      <c r="E40" s="8"/>
      <c r="F40" s="36"/>
      <c r="G40" s="30"/>
      <c r="H40" s="31"/>
      <c r="I40" s="47">
        <f>'1.４地域活性化'!J21</f>
        <v>0</v>
      </c>
      <c r="J40" s="8"/>
      <c r="K40" s="45"/>
    </row>
    <row r="41" spans="1:11" ht="16.5" customHeight="1">
      <c r="B41" s="32"/>
      <c r="C41" s="88" t="s">
        <v>201</v>
      </c>
      <c r="D41" s="8"/>
      <c r="E41" s="8"/>
      <c r="F41" s="36"/>
      <c r="G41" s="30"/>
      <c r="H41" s="31"/>
      <c r="I41" s="47">
        <f>'1.４地域活性化'!L32</f>
        <v>0</v>
      </c>
      <c r="J41" s="8"/>
      <c r="K41" s="45"/>
    </row>
    <row r="42" spans="1:11" ht="16.5" customHeight="1">
      <c r="B42" s="32"/>
      <c r="C42" s="88" t="s">
        <v>202</v>
      </c>
      <c r="D42" s="8"/>
      <c r="E42" s="8"/>
      <c r="F42" s="36"/>
      <c r="G42" s="30"/>
      <c r="H42" s="31"/>
      <c r="I42" s="47">
        <f>'1.４地域活性化'!K43</f>
        <v>0</v>
      </c>
      <c r="J42" s="8"/>
      <c r="K42" s="45"/>
    </row>
    <row r="43" spans="1:11" ht="16.5" customHeight="1">
      <c r="B43" s="32"/>
      <c r="C43" s="121" t="s">
        <v>203</v>
      </c>
      <c r="D43" s="122"/>
      <c r="E43" s="122"/>
      <c r="F43" s="123"/>
      <c r="G43" s="124"/>
      <c r="H43" s="125"/>
      <c r="I43" s="75">
        <f>'1.４地域活性化'!K51</f>
        <v>0</v>
      </c>
      <c r="J43" s="8"/>
      <c r="K43" s="45"/>
    </row>
    <row r="44" spans="1:11" ht="16.5" customHeight="1">
      <c r="B44" s="88" t="s">
        <v>204</v>
      </c>
      <c r="C44" s="8"/>
      <c r="D44" s="8"/>
      <c r="E44" s="8"/>
      <c r="F44" s="36"/>
      <c r="G44" s="30"/>
      <c r="H44" s="31"/>
      <c r="I44" s="72">
        <f>'1.５維持管理費節減'!L11</f>
        <v>0</v>
      </c>
      <c r="J44" s="8"/>
      <c r="K44" s="45"/>
    </row>
    <row r="45" spans="1:11" ht="16.5" customHeight="1">
      <c r="B45" s="96" t="s">
        <v>205</v>
      </c>
      <c r="C45" s="8"/>
      <c r="D45" s="25"/>
      <c r="E45" s="8"/>
      <c r="F45" s="36"/>
      <c r="G45" s="30"/>
      <c r="H45" s="31"/>
      <c r="I45" s="47"/>
      <c r="J45" s="8"/>
      <c r="K45" s="45"/>
    </row>
    <row r="46" spans="1:11" ht="16.5" customHeight="1">
      <c r="B46" s="89"/>
      <c r="C46" s="84"/>
      <c r="D46" s="84"/>
      <c r="E46" s="85"/>
      <c r="F46" s="30"/>
      <c r="G46" s="69"/>
      <c r="H46" s="83"/>
      <c r="I46" s="93"/>
      <c r="J46" s="40"/>
      <c r="K46" s="45"/>
    </row>
    <row r="47" spans="1:11" ht="16.5" customHeight="1">
      <c r="B47" s="243" t="s">
        <v>22</v>
      </c>
      <c r="C47" s="154"/>
      <c r="D47" s="154"/>
      <c r="E47" s="154"/>
      <c r="F47" s="154"/>
      <c r="G47" s="154"/>
      <c r="H47" s="154"/>
      <c r="I47" s="142">
        <f>SUM(I6,I27,I31,I38,I44,I45)</f>
        <v>0</v>
      </c>
      <c r="J47" s="95"/>
      <c r="K47" s="45"/>
    </row>
    <row r="48" spans="1:11" ht="16.5" customHeight="1">
      <c r="A48" s="45"/>
      <c r="B48" s="92"/>
      <c r="C48" s="45" t="s">
        <v>206</v>
      </c>
      <c r="D48" s="45"/>
      <c r="E48" s="90"/>
      <c r="F48" s="45"/>
      <c r="G48" s="45"/>
      <c r="H48" s="45"/>
      <c r="I48" s="91"/>
      <c r="J48" s="45"/>
      <c r="K48" s="45"/>
    </row>
    <row r="49" spans="1:13" ht="16.5" customHeight="1">
      <c r="A49" s="45"/>
      <c r="B49" s="92"/>
      <c r="C49" s="45"/>
      <c r="D49" s="45"/>
      <c r="E49" s="90"/>
      <c r="F49" s="45"/>
      <c r="G49" s="45"/>
      <c r="H49" s="45"/>
      <c r="I49" s="91"/>
      <c r="J49" s="45"/>
      <c r="K49" s="45"/>
    </row>
    <row r="50" spans="1:13" ht="16.5" customHeight="1">
      <c r="A50" s="45"/>
      <c r="B50" s="92"/>
      <c r="C50" s="45"/>
      <c r="D50" s="45"/>
      <c r="E50" s="90"/>
      <c r="F50" s="45"/>
      <c r="G50" s="45"/>
      <c r="H50" s="45"/>
      <c r="I50" s="91"/>
      <c r="J50" s="45"/>
      <c r="K50" s="45"/>
    </row>
    <row r="51" spans="1:13" ht="16.5" customHeight="1">
      <c r="A51" s="45"/>
      <c r="B51" s="92"/>
      <c r="C51" s="45"/>
      <c r="D51" s="45"/>
      <c r="E51" s="90"/>
      <c r="F51" s="45"/>
      <c r="G51" s="45"/>
      <c r="H51" s="45"/>
      <c r="I51" s="91"/>
      <c r="J51" s="45"/>
      <c r="K51" s="45"/>
    </row>
    <row r="52" spans="1:13" ht="16.5" customHeight="1">
      <c r="A52" s="45"/>
      <c r="B52" s="94"/>
      <c r="C52" s="45"/>
      <c r="D52" s="45"/>
      <c r="E52" s="45"/>
      <c r="F52" s="45"/>
      <c r="G52" s="45"/>
      <c r="H52" s="45"/>
      <c r="I52" s="91"/>
      <c r="J52" s="45"/>
      <c r="K52" s="45"/>
    </row>
    <row r="53" spans="1:13" ht="16.5" customHeight="1">
      <c r="A53" s="45"/>
      <c r="B53" s="92"/>
      <c r="C53" s="90"/>
      <c r="D53" s="45"/>
      <c r="E53" s="45"/>
      <c r="F53" s="45"/>
      <c r="G53" s="45"/>
      <c r="H53" s="45"/>
      <c r="I53" s="91"/>
      <c r="J53" s="45"/>
      <c r="K53" s="45"/>
    </row>
    <row r="54" spans="1:13" ht="16.5" customHeight="1">
      <c r="A54" s="45"/>
      <c r="B54" s="92"/>
      <c r="C54" s="90"/>
      <c r="D54" s="45"/>
      <c r="E54" s="45"/>
      <c r="F54" s="45"/>
      <c r="G54" s="45"/>
      <c r="H54" s="45"/>
      <c r="I54" s="91"/>
      <c r="J54" s="45"/>
      <c r="K54" s="45"/>
    </row>
    <row r="55" spans="1:13" ht="16.5" customHeight="1">
      <c r="A55" s="45"/>
      <c r="B55" s="92"/>
      <c r="C55" s="45"/>
      <c r="D55" s="45"/>
      <c r="E55" s="90"/>
      <c r="F55" s="45"/>
      <c r="G55" s="45"/>
      <c r="H55" s="45"/>
      <c r="I55" s="91"/>
      <c r="J55" s="45"/>
      <c r="K55" s="45"/>
    </row>
    <row r="56" spans="1:13" ht="16.5" customHeight="1">
      <c r="B56" s="92"/>
      <c r="C56" s="45"/>
      <c r="D56" s="45"/>
      <c r="E56" s="90"/>
      <c r="F56" s="45"/>
      <c r="G56" s="45"/>
      <c r="H56" s="45"/>
      <c r="I56" s="91"/>
      <c r="J56" s="45"/>
      <c r="K56" s="45"/>
      <c r="M56" s="58"/>
    </row>
    <row r="57" spans="1:13" ht="16.5" customHeight="1">
      <c r="K57" s="45"/>
    </row>
    <row r="58" spans="1:13" ht="16.5" customHeight="1">
      <c r="K58" s="45"/>
    </row>
    <row r="59" spans="1:13">
      <c r="K59" s="45"/>
    </row>
    <row r="60" spans="1:13">
      <c r="K60" s="45"/>
    </row>
    <row r="61" spans="1:13">
      <c r="K61" s="45"/>
    </row>
    <row r="62" spans="1:13">
      <c r="K62" s="45"/>
    </row>
    <row r="63" spans="1:13">
      <c r="K63" s="45"/>
    </row>
    <row r="64" spans="1:13">
      <c r="K64" s="45"/>
    </row>
    <row r="65" spans="11:11">
      <c r="K65" s="45"/>
    </row>
    <row r="66" spans="11:11">
      <c r="K66" s="45"/>
    </row>
    <row r="67" spans="11:11">
      <c r="K67" s="45"/>
    </row>
    <row r="68" spans="11:11">
      <c r="K68" s="45"/>
    </row>
    <row r="69" spans="11:11">
      <c r="K69" s="45"/>
    </row>
    <row r="70" spans="11:11">
      <c r="K70" s="45"/>
    </row>
    <row r="71" spans="11:11">
      <c r="K71" s="45"/>
    </row>
    <row r="72" spans="11:11">
      <c r="K72" s="45"/>
    </row>
    <row r="73" spans="11:11">
      <c r="K73" s="45"/>
    </row>
    <row r="74" spans="11:11">
      <c r="K74" s="45"/>
    </row>
    <row r="75" spans="11:11">
      <c r="K75" s="45"/>
    </row>
    <row r="76" spans="11:11">
      <c r="K76" s="45"/>
    </row>
    <row r="77" spans="11:11">
      <c r="K77" s="45"/>
    </row>
    <row r="78" spans="11:11">
      <c r="K78" s="45"/>
    </row>
    <row r="79" spans="11:11">
      <c r="K79" s="45"/>
    </row>
    <row r="80" spans="11:11">
      <c r="K80" s="45"/>
    </row>
    <row r="81" spans="11:11">
      <c r="K81" s="45"/>
    </row>
    <row r="82" spans="11:11">
      <c r="K82" s="45"/>
    </row>
    <row r="83" spans="11:11">
      <c r="K83" s="45"/>
    </row>
    <row r="84" spans="11:11">
      <c r="K84" s="45"/>
    </row>
    <row r="85" spans="11:11">
      <c r="K85" s="45"/>
    </row>
    <row r="86" spans="11:11">
      <c r="K86" s="45"/>
    </row>
    <row r="87" spans="11:11">
      <c r="K87" s="45"/>
    </row>
    <row r="88" spans="11:11">
      <c r="K88" s="45"/>
    </row>
  </sheetData>
  <mergeCells count="1">
    <mergeCell ref="B47:H47"/>
  </mergeCells>
  <phoneticPr fontId="2"/>
  <pageMargins left="0.39370078740157483" right="0.39370078740157483" top="0.78740157480314965" bottom="0.19685039370078741" header="0.51181102362204722" footer="0.31496062992125984"/>
  <pageSetup paperSize="9" scale="73" orientation="landscape" r:id="rId1"/>
  <headerFooter alignWithMargins="0">
    <oddFooter>&amp;C&amp;P/ &amp;N</oddFooter>
  </headerFooter>
  <rowBreaks count="1" manualBreakCount="1">
    <brk id="58" max="22" man="1"/>
  </rowBreaks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8"/>
  <sheetViews>
    <sheetView showOutlineSymbols="0" zoomScaleSheetLayoutView="85" workbookViewId="0"/>
  </sheetViews>
  <sheetFormatPr defaultColWidth="9" defaultRowHeight="12.95" outlineLevelCol="4"/>
  <cols>
    <col min="1" max="1" width="2.140625" style="3" customWidth="1"/>
    <col min="2" max="2" width="2.28515625" style="3" customWidth="1"/>
    <col min="3" max="3" width="2.42578125" style="3" customWidth="1"/>
    <col min="4" max="5" width="2.5703125" style="3" customWidth="1"/>
    <col min="6" max="6" width="12.28515625" style="3" customWidth="1"/>
    <col min="7" max="7" width="12.85546875" style="3" customWidth="1" outlineLevel="4"/>
    <col min="8" max="8" width="12.42578125" style="3" customWidth="1" outlineLevel="4"/>
    <col min="9" max="9" width="13.7109375" style="3" customWidth="1" outlineLevel="3"/>
    <col min="10" max="10" width="14.140625" style="3" customWidth="1" outlineLevel="3"/>
    <col min="11" max="11" width="15.42578125" style="3" customWidth="1" outlineLevel="4"/>
    <col min="12" max="13" width="13.42578125" style="3" customWidth="1" outlineLevel="4"/>
    <col min="14" max="15" width="13.42578125" style="3" customWidth="1" outlineLevel="3"/>
    <col min="16" max="17" width="13.42578125" style="3" customWidth="1" outlineLevel="2"/>
    <col min="18" max="19" width="13.42578125" style="3" customWidth="1" outlineLevel="1"/>
    <col min="20" max="20" width="12.5703125" style="3" customWidth="1"/>
    <col min="21" max="16384" width="9" style="3"/>
  </cols>
  <sheetData>
    <row r="1" spans="1:16" s="1" customFormat="1" ht="16.5">
      <c r="B1" s="1" t="str">
        <f>'1.1農林漁業向上'!B1</f>
        <v>農山漁村振興交付金（地域資源活用価値創出対策）費用対効果算定フォーム（産業支援型）</v>
      </c>
    </row>
    <row r="3" spans="1:16">
      <c r="A3" s="2" t="s">
        <v>178</v>
      </c>
      <c r="L3" s="2"/>
    </row>
    <row r="4" spans="1:16">
      <c r="B4" s="2" t="s">
        <v>207</v>
      </c>
    </row>
    <row r="5" spans="1:16" ht="13.5" thickBot="1">
      <c r="C5" s="232" t="s">
        <v>175</v>
      </c>
      <c r="D5" s="232"/>
      <c r="E5" s="232"/>
      <c r="F5" s="232"/>
      <c r="G5" s="232"/>
      <c r="H5" s="23" t="s">
        <v>208</v>
      </c>
      <c r="I5" s="23" t="s">
        <v>209</v>
      </c>
      <c r="J5" s="23" t="s">
        <v>210</v>
      </c>
      <c r="L5" s="2" t="s">
        <v>15</v>
      </c>
    </row>
    <row r="6" spans="1:16" ht="13.5" thickBot="1">
      <c r="C6" s="232"/>
      <c r="D6" s="232"/>
      <c r="E6" s="232"/>
      <c r="F6" s="232"/>
      <c r="G6" s="232"/>
      <c r="H6" s="21" t="s">
        <v>211</v>
      </c>
      <c r="I6" s="21" t="s">
        <v>20</v>
      </c>
      <c r="J6" s="21" t="s">
        <v>20</v>
      </c>
      <c r="K6" s="7" t="s">
        <v>21</v>
      </c>
      <c r="L6" s="53">
        <f>$G$42</f>
        <v>0</v>
      </c>
      <c r="N6" s="76"/>
      <c r="O6" s="7"/>
      <c r="P6" s="7"/>
    </row>
    <row r="7" spans="1:16">
      <c r="C7" s="250"/>
      <c r="D7" s="251"/>
      <c r="E7" s="251"/>
      <c r="F7" s="251"/>
      <c r="G7" s="242"/>
      <c r="H7" s="47"/>
      <c r="I7" s="47"/>
      <c r="J7" s="47">
        <f>IF(H7=0,0,I7/H7)</f>
        <v>0</v>
      </c>
      <c r="N7" s="76"/>
    </row>
    <row r="8" spans="1:16">
      <c r="C8" s="250"/>
      <c r="D8" s="251"/>
      <c r="E8" s="251"/>
      <c r="F8" s="251"/>
      <c r="G8" s="242"/>
      <c r="H8" s="47"/>
      <c r="I8" s="75"/>
      <c r="J8" s="47">
        <f>IF(H8=0,0,I8/H8)</f>
        <v>0</v>
      </c>
      <c r="N8" s="57"/>
    </row>
    <row r="9" spans="1:16">
      <c r="C9" s="250"/>
      <c r="D9" s="251"/>
      <c r="E9" s="251"/>
      <c r="F9" s="251"/>
      <c r="G9" s="242"/>
      <c r="H9" s="47"/>
      <c r="I9" s="75"/>
      <c r="J9" s="47">
        <f>IF(H9=0,0,I9/H9)</f>
        <v>0</v>
      </c>
      <c r="N9" s="57"/>
    </row>
    <row r="10" spans="1:16">
      <c r="C10" s="252"/>
      <c r="D10" s="251"/>
      <c r="E10" s="251"/>
      <c r="F10" s="251"/>
      <c r="G10" s="242"/>
      <c r="H10" s="47"/>
      <c r="I10" s="75"/>
      <c r="J10" s="47">
        <f>IF(H10=0,0,I10/H10)</f>
        <v>0</v>
      </c>
      <c r="N10" s="57"/>
    </row>
    <row r="11" spans="1:16">
      <c r="C11" s="252"/>
      <c r="D11" s="251"/>
      <c r="E11" s="251"/>
      <c r="F11" s="251"/>
      <c r="G11" s="242"/>
      <c r="H11" s="47"/>
      <c r="I11" s="75"/>
      <c r="J11" s="47">
        <f t="shared" ref="J11:J19" si="0">IF(H11=0,0,I11/H11)</f>
        <v>0</v>
      </c>
      <c r="N11" s="57"/>
    </row>
    <row r="12" spans="1:16">
      <c r="C12" s="252"/>
      <c r="D12" s="253"/>
      <c r="E12" s="253"/>
      <c r="F12" s="253"/>
      <c r="G12" s="254"/>
      <c r="H12" s="47"/>
      <c r="I12" s="75"/>
      <c r="J12" s="47">
        <f t="shared" si="0"/>
        <v>0</v>
      </c>
      <c r="N12" s="2"/>
    </row>
    <row r="13" spans="1:16">
      <c r="C13" s="252"/>
      <c r="D13" s="253"/>
      <c r="E13" s="253"/>
      <c r="F13" s="253"/>
      <c r="G13" s="254"/>
      <c r="H13" s="47"/>
      <c r="I13" s="75"/>
      <c r="J13" s="47">
        <f t="shared" si="0"/>
        <v>0</v>
      </c>
      <c r="N13" s="2"/>
    </row>
    <row r="14" spans="1:16">
      <c r="C14" s="252"/>
      <c r="D14" s="253"/>
      <c r="E14" s="253"/>
      <c r="F14" s="253"/>
      <c r="G14" s="254"/>
      <c r="H14" s="47"/>
      <c r="I14" s="75"/>
      <c r="J14" s="47">
        <f t="shared" si="0"/>
        <v>0</v>
      </c>
      <c r="N14" s="2"/>
    </row>
    <row r="15" spans="1:16">
      <c r="C15" s="252"/>
      <c r="D15" s="253"/>
      <c r="E15" s="253"/>
      <c r="F15" s="253"/>
      <c r="G15" s="254"/>
      <c r="H15" s="47"/>
      <c r="I15" s="75"/>
      <c r="J15" s="47">
        <f t="shared" si="0"/>
        <v>0</v>
      </c>
      <c r="N15" s="2"/>
    </row>
    <row r="16" spans="1:16">
      <c r="C16" s="252"/>
      <c r="D16" s="253"/>
      <c r="E16" s="253"/>
      <c r="F16" s="253"/>
      <c r="G16" s="254"/>
      <c r="H16" s="47"/>
      <c r="I16" s="75"/>
      <c r="J16" s="47">
        <f t="shared" si="0"/>
        <v>0</v>
      </c>
      <c r="N16" s="2"/>
    </row>
    <row r="17" spans="2:14">
      <c r="C17" s="252"/>
      <c r="D17" s="253"/>
      <c r="E17" s="253"/>
      <c r="F17" s="253"/>
      <c r="G17" s="254"/>
      <c r="H17" s="47"/>
      <c r="I17" s="75"/>
      <c r="J17" s="47">
        <f t="shared" si="0"/>
        <v>0</v>
      </c>
      <c r="K17" s="74"/>
      <c r="L17" s="74"/>
      <c r="N17" s="2"/>
    </row>
    <row r="18" spans="2:14">
      <c r="C18" s="252"/>
      <c r="D18" s="253"/>
      <c r="E18" s="253"/>
      <c r="F18" s="253"/>
      <c r="G18" s="254"/>
      <c r="H18" s="47"/>
      <c r="I18" s="75"/>
      <c r="J18" s="47">
        <f t="shared" si="0"/>
        <v>0</v>
      </c>
      <c r="N18" s="2"/>
    </row>
    <row r="19" spans="2:14">
      <c r="C19" s="252"/>
      <c r="D19" s="253"/>
      <c r="E19" s="253"/>
      <c r="F19" s="253"/>
      <c r="G19" s="254"/>
      <c r="H19" s="47"/>
      <c r="I19" s="75"/>
      <c r="J19" s="47">
        <f t="shared" si="0"/>
        <v>0</v>
      </c>
      <c r="N19" s="2"/>
    </row>
    <row r="20" spans="2:14" ht="13.5" thickBot="1">
      <c r="C20" s="247"/>
      <c r="D20" s="248"/>
      <c r="E20" s="248"/>
      <c r="F20" s="248"/>
      <c r="G20" s="249"/>
      <c r="H20" s="51"/>
      <c r="I20" s="51"/>
      <c r="J20" s="51">
        <f>IF(H20=0,0,I20/H20)</f>
        <v>0</v>
      </c>
    </row>
    <row r="21" spans="2:14" ht="14.1" thickTop="1" thickBot="1">
      <c r="C21" s="244" t="s">
        <v>22</v>
      </c>
      <c r="D21" s="245"/>
      <c r="E21" s="245"/>
      <c r="F21" s="245"/>
      <c r="G21" s="246"/>
      <c r="H21" s="41"/>
      <c r="I21" s="52">
        <f>SUM(I7:I20)</f>
        <v>0</v>
      </c>
      <c r="J21" s="52">
        <f>SUM(J7:J20)</f>
        <v>0</v>
      </c>
      <c r="L21" s="2" t="s">
        <v>15</v>
      </c>
    </row>
    <row r="22" spans="2:14" ht="13.5" thickBot="1">
      <c r="C22" s="255" t="s">
        <v>212</v>
      </c>
      <c r="D22" s="256"/>
      <c r="E22" s="256"/>
      <c r="F22" s="256"/>
      <c r="G22" s="256"/>
      <c r="H22" s="236">
        <f>IF(J21=0,0,I21/J21)</f>
        <v>0</v>
      </c>
      <c r="I22" s="258"/>
      <c r="J22" s="237"/>
      <c r="K22" s="56" t="s">
        <v>213</v>
      </c>
      <c r="L22" s="55">
        <f>H22</f>
        <v>0</v>
      </c>
      <c r="M22" s="54"/>
    </row>
    <row r="23" spans="2:14">
      <c r="D23" s="76"/>
    </row>
    <row r="25" spans="2:14">
      <c r="B25" s="2" t="s">
        <v>214</v>
      </c>
    </row>
    <row r="26" spans="2:14" ht="13.5" thickBot="1">
      <c r="C26" s="232" t="s">
        <v>175</v>
      </c>
      <c r="D26" s="232"/>
      <c r="E26" s="232"/>
      <c r="F26" s="232"/>
      <c r="G26" s="232"/>
      <c r="H26" s="233" t="s">
        <v>215</v>
      </c>
      <c r="I26" s="233"/>
      <c r="K26" s="2" t="s">
        <v>15</v>
      </c>
    </row>
    <row r="27" spans="2:14" ht="13.5" thickBot="1">
      <c r="C27" s="232"/>
      <c r="D27" s="232"/>
      <c r="E27" s="232"/>
      <c r="F27" s="232"/>
      <c r="G27" s="232"/>
      <c r="H27" s="259" t="s">
        <v>20</v>
      </c>
      <c r="I27" s="259"/>
      <c r="J27" s="7" t="s">
        <v>21</v>
      </c>
      <c r="K27" s="53">
        <f>$G$42</f>
        <v>0</v>
      </c>
    </row>
    <row r="28" spans="2:14">
      <c r="C28" s="252"/>
      <c r="D28" s="251"/>
      <c r="E28" s="251"/>
      <c r="F28" s="251"/>
      <c r="G28" s="242"/>
      <c r="H28" s="143"/>
      <c r="I28" s="144"/>
    </row>
    <row r="29" spans="2:14">
      <c r="C29" s="252"/>
      <c r="D29" s="251"/>
      <c r="E29" s="251"/>
      <c r="F29" s="251"/>
      <c r="G29" s="242"/>
      <c r="H29" s="143"/>
      <c r="I29" s="144"/>
    </row>
    <row r="30" spans="2:14">
      <c r="C30" s="241"/>
      <c r="D30" s="251"/>
      <c r="E30" s="251"/>
      <c r="F30" s="251"/>
      <c r="G30" s="242"/>
      <c r="H30" s="143"/>
      <c r="I30" s="144"/>
    </row>
    <row r="31" spans="2:14">
      <c r="C31" s="255" t="s">
        <v>22</v>
      </c>
      <c r="D31" s="262"/>
      <c r="E31" s="262"/>
      <c r="F31" s="262"/>
      <c r="G31" s="146"/>
      <c r="H31" s="143">
        <f>SUM(H28:I30)</f>
        <v>0</v>
      </c>
      <c r="I31" s="144"/>
    </row>
    <row r="32" spans="2:14">
      <c r="L32" s="42"/>
    </row>
    <row r="33" spans="2:17">
      <c r="B33" s="2" t="s">
        <v>216</v>
      </c>
    </row>
    <row r="34" spans="2:17">
      <c r="B34" s="2"/>
      <c r="C34" s="2" t="s">
        <v>217</v>
      </c>
    </row>
    <row r="35" spans="2:17">
      <c r="C35" s="232" t="s">
        <v>218</v>
      </c>
      <c r="D35" s="232"/>
      <c r="E35" s="232"/>
      <c r="F35" s="232"/>
      <c r="G35" s="232" t="s">
        <v>219</v>
      </c>
      <c r="H35" s="232"/>
    </row>
    <row r="36" spans="2:17">
      <c r="C36" s="232" t="s">
        <v>220</v>
      </c>
      <c r="D36" s="232"/>
      <c r="E36" s="232"/>
      <c r="F36" s="232"/>
      <c r="G36" s="257">
        <f>I21</f>
        <v>0</v>
      </c>
      <c r="H36" s="257"/>
    </row>
    <row r="37" spans="2:17">
      <c r="C37" s="232" t="s">
        <v>221</v>
      </c>
      <c r="D37" s="232"/>
      <c r="E37" s="232"/>
      <c r="F37" s="232"/>
      <c r="G37" s="257">
        <f>'2.1年効果額総括'!I47</f>
        <v>0</v>
      </c>
      <c r="H37" s="257"/>
    </row>
    <row r="38" spans="2:17">
      <c r="C38" s="232" t="s">
        <v>212</v>
      </c>
      <c r="D38" s="232"/>
      <c r="E38" s="232"/>
      <c r="F38" s="232"/>
      <c r="G38" s="257">
        <f>H22</f>
        <v>0</v>
      </c>
      <c r="H38" s="257"/>
    </row>
    <row r="39" spans="2:17">
      <c r="C39" s="232" t="s">
        <v>222</v>
      </c>
      <c r="D39" s="232"/>
      <c r="E39" s="232"/>
      <c r="F39" s="232"/>
      <c r="G39" s="266">
        <f>IF(G38=0,0,ROUNDDOWN((0.04*POWER(1+0.04,G38))/(POWER(1+0.04,G38)-1),5))</f>
        <v>0</v>
      </c>
      <c r="H39" s="267">
        <f>IF(G39=0,0,ROUNDDOWN((0.04*POWER(1+0.04,G39))/(POWER(1+0.04,G39)-1),5))</f>
        <v>0</v>
      </c>
      <c r="I39" s="42"/>
      <c r="J39" s="43"/>
    </row>
    <row r="40" spans="2:17">
      <c r="C40" s="232" t="s">
        <v>223</v>
      </c>
      <c r="D40" s="232"/>
      <c r="E40" s="232"/>
      <c r="F40" s="232"/>
      <c r="G40" s="257">
        <f>IF(G39=0,0,G37/G39)</f>
        <v>0</v>
      </c>
      <c r="H40" s="257"/>
    </row>
    <row r="41" spans="2:17" ht="13.5" thickBot="1">
      <c r="C41" s="233" t="s">
        <v>224</v>
      </c>
      <c r="D41" s="233"/>
      <c r="E41" s="233"/>
      <c r="F41" s="233"/>
      <c r="G41" s="265">
        <f>H31</f>
        <v>0</v>
      </c>
      <c r="H41" s="265"/>
    </row>
    <row r="42" spans="2:17" ht="13.5" thickBot="1">
      <c r="C42" s="260" t="s">
        <v>21</v>
      </c>
      <c r="D42" s="261"/>
      <c r="E42" s="261"/>
      <c r="F42" s="261"/>
      <c r="G42" s="263">
        <f>ROUNDDOWN(IF(G36=0,0,(G40-G41)/G36),3)</f>
        <v>0</v>
      </c>
      <c r="H42" s="264"/>
      <c r="I42" s="2"/>
    </row>
    <row r="48" spans="2:17">
      <c r="Q48" s="2"/>
    </row>
  </sheetData>
  <mergeCells count="45">
    <mergeCell ref="C42:F42"/>
    <mergeCell ref="C39:F39"/>
    <mergeCell ref="H30:I30"/>
    <mergeCell ref="H29:I29"/>
    <mergeCell ref="H28:I28"/>
    <mergeCell ref="C31:G31"/>
    <mergeCell ref="C41:F41"/>
    <mergeCell ref="C40:F40"/>
    <mergeCell ref="G42:H42"/>
    <mergeCell ref="G41:H41"/>
    <mergeCell ref="G40:H40"/>
    <mergeCell ref="G39:H39"/>
    <mergeCell ref="G38:H38"/>
    <mergeCell ref="C38:F38"/>
    <mergeCell ref="C37:F37"/>
    <mergeCell ref="C30:G30"/>
    <mergeCell ref="C29:G29"/>
    <mergeCell ref="C22:G22"/>
    <mergeCell ref="C28:G28"/>
    <mergeCell ref="G37:H37"/>
    <mergeCell ref="G36:H36"/>
    <mergeCell ref="C36:F36"/>
    <mergeCell ref="C35:F35"/>
    <mergeCell ref="H22:J22"/>
    <mergeCell ref="C26:G27"/>
    <mergeCell ref="H26:I26"/>
    <mergeCell ref="H27:I27"/>
    <mergeCell ref="G35:H35"/>
    <mergeCell ref="H31:I31"/>
    <mergeCell ref="C5:G6"/>
    <mergeCell ref="C21:G21"/>
    <mergeCell ref="C20:G20"/>
    <mergeCell ref="C7:G7"/>
    <mergeCell ref="C9:G9"/>
    <mergeCell ref="C8:G8"/>
    <mergeCell ref="C16:G16"/>
    <mergeCell ref="C17:G17"/>
    <mergeCell ref="C18:G18"/>
    <mergeCell ref="C19:G19"/>
    <mergeCell ref="C10:G10"/>
    <mergeCell ref="C11:G11"/>
    <mergeCell ref="C12:G12"/>
    <mergeCell ref="C13:G13"/>
    <mergeCell ref="C14:G14"/>
    <mergeCell ref="C15:G15"/>
  </mergeCells>
  <phoneticPr fontId="2"/>
  <pageMargins left="0.39370078740157483" right="0.39370078740157483" top="0.78740157480314965" bottom="0.39370078740157483" header="0.51181102362204722" footer="0.31496062992125984"/>
  <pageSetup paperSize="9" scale="73" orientation="landscape" r:id="rId1"/>
  <headerFooter alignWithMargins="0">
    <oddFooter>&amp;C&amp;P/ &amp;N</oddFooter>
  </headerFooter>
  <colBreaks count="1" manualBreakCount="1">
    <brk id="1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70EA7AFC8281408A4F9DD1943F7325" ma:contentTypeVersion="15" ma:contentTypeDescription="新しいドキュメントを作成します。" ma:contentTypeScope="" ma:versionID="dbf3322b4a19d4d76abc2dfd202fe8db">
  <xsd:schema xmlns:xsd="http://www.w3.org/2001/XMLSchema" xmlns:xs="http://www.w3.org/2001/XMLSchema" xmlns:p="http://schemas.microsoft.com/office/2006/metadata/properties" xmlns:ns2="93ab396b-18b0-40d7-90cd-c3332612347d" xmlns:ns3="85ec59af-1a16-40a0-b163-384e34c79a5c" targetNamespace="http://schemas.microsoft.com/office/2006/metadata/properties" ma:root="true" ma:fieldsID="434486cf48c1d13b1241c05b03ae0500" ns2:_="" ns3:_="">
    <xsd:import namespace="93ab396b-18b0-40d7-90cd-c3332612347d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b396b-18b0-40d7-90cd-c3332612347d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872609-09d8-45fc-976e-aa44846e9e2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93ab396b-18b0-40d7-90cd-c3332612347d" xsi:nil="true"/>
    <TaxCatchAll xmlns="85ec59af-1a16-40a0-b163-384e34c79a5c" xsi:nil="true"/>
    <lcf76f155ced4ddcb4097134ff3c332f xmlns="93ab396b-18b0-40d7-90cd-c333261234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D589B3-56F7-43E3-A4A2-0269855FD390}"/>
</file>

<file path=customXml/itemProps2.xml><?xml version="1.0" encoding="utf-8"?>
<ds:datastoreItem xmlns:ds="http://schemas.openxmlformats.org/officeDocument/2006/customXml" ds:itemID="{5BBB92B6-C2B6-48D2-8C40-703FB4BCE455}"/>
</file>

<file path=customXml/itemProps3.xml><?xml version="1.0" encoding="utf-8"?>
<ds:datastoreItem xmlns:ds="http://schemas.openxmlformats.org/officeDocument/2006/customXml" ds:itemID="{C1A74620-4045-4B7D-8742-EF14219A3533}"/>
</file>

<file path=docProps/app.xml><?xml version="1.0" encoding="utf-8"?>
<Properties xmlns="http://schemas.openxmlformats.org/officeDocument/2006/extended-properties" xmlns:vt="http://schemas.openxmlformats.org/officeDocument/2006/docPropsVTypes">
  <Manager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2007-07-24T04:03:15Z</dcterms:created>
  <dcterms:modified xsi:type="dcterms:W3CDTF">2025-09-09T04:28:15Z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0x0101009B70EA7AFC8281408A4F9DD1943F7325</vt:lpwstr>
  </property>
  <property fmtid="{D5CDD505-2E9C-101B-9397-08002B2CF9AE}" pid="3" name="MediaServiceImageTags">
    <vt:lpwstr/>
  </property>
</Properties>
</file>